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VFACTS\June Output\Standard Reports ready\"/>
    </mc:Choice>
  </mc:AlternateContent>
  <xr:revisionPtr revIDLastSave="0" documentId="13_ncr:1_{3AB0B86C-CCBB-4B1C-BB6C-065F5ED7B5E2}" xr6:coauthVersionLast="44" xr6:coauthVersionMax="44" xr10:uidLastSave="{00000000-0000-0000-0000-000000000000}"/>
  <bookViews>
    <workbookView xWindow="615" yWindow="375" windowWidth="23400" windowHeight="14430" xr2:uid="{C6A2AB0E-B57E-4AFC-82FE-5BE1537CC783}"/>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67" i="16" l="1"/>
  <c r="D567" i="16"/>
  <c r="H567" i="16" s="1"/>
  <c r="C567" i="16"/>
  <c r="B567" i="16"/>
  <c r="G567" i="16" s="1"/>
  <c r="H565" i="16"/>
  <c r="J565" i="16" s="1"/>
  <c r="G565" i="16"/>
  <c r="I565" i="16" s="1"/>
  <c r="J564" i="16"/>
  <c r="I564" i="16"/>
  <c r="H564" i="16"/>
  <c r="G564" i="16"/>
  <c r="H561" i="16"/>
  <c r="J561" i="16" s="1"/>
  <c r="G561" i="16"/>
  <c r="I561" i="16" s="1"/>
  <c r="J560" i="16"/>
  <c r="I560" i="16"/>
  <c r="H560" i="16"/>
  <c r="G560" i="16"/>
  <c r="H559" i="16"/>
  <c r="J559" i="16" s="1"/>
  <c r="G559" i="16"/>
  <c r="I559" i="16" s="1"/>
  <c r="J556" i="16"/>
  <c r="I556" i="16"/>
  <c r="H556" i="16"/>
  <c r="G556" i="16"/>
  <c r="J555" i="16"/>
  <c r="H555" i="16"/>
  <c r="G555" i="16"/>
  <c r="I555" i="16" s="1"/>
  <c r="J554" i="16"/>
  <c r="I554" i="16"/>
  <c r="H554" i="16"/>
  <c r="G554" i="16"/>
  <c r="J553" i="16"/>
  <c r="H553" i="16"/>
  <c r="G553" i="16"/>
  <c r="I553" i="16" s="1"/>
  <c r="J552" i="16"/>
  <c r="I552" i="16"/>
  <c r="H552" i="16"/>
  <c r="G552" i="16"/>
  <c r="J551" i="16"/>
  <c r="I551" i="16"/>
  <c r="H551" i="16"/>
  <c r="G551" i="16"/>
  <c r="J550" i="16"/>
  <c r="I550" i="16"/>
  <c r="H550" i="16"/>
  <c r="G550" i="16"/>
  <c r="J547" i="16"/>
  <c r="I547" i="16"/>
  <c r="H547" i="16"/>
  <c r="G547" i="16"/>
  <c r="J546" i="16"/>
  <c r="I546" i="16"/>
  <c r="H546" i="16"/>
  <c r="G546" i="16"/>
  <c r="J545" i="16"/>
  <c r="I545" i="16"/>
  <c r="H545" i="16"/>
  <c r="G545" i="16"/>
  <c r="J544" i="16"/>
  <c r="I544" i="16"/>
  <c r="H544" i="16"/>
  <c r="G544" i="16"/>
  <c r="J543" i="16"/>
  <c r="I543" i="16"/>
  <c r="H543" i="16"/>
  <c r="G543" i="16"/>
  <c r="J542" i="16"/>
  <c r="I542" i="16"/>
  <c r="H542" i="16"/>
  <c r="G542" i="16"/>
  <c r="J541" i="16"/>
  <c r="I541" i="16"/>
  <c r="H541" i="16"/>
  <c r="G541" i="16"/>
  <c r="J540" i="16"/>
  <c r="I540" i="16"/>
  <c r="H540" i="16"/>
  <c r="G540" i="16"/>
  <c r="J539" i="16"/>
  <c r="I539" i="16"/>
  <c r="H539" i="16"/>
  <c r="G539" i="16"/>
  <c r="J538" i="16"/>
  <c r="I538" i="16"/>
  <c r="H538" i="16"/>
  <c r="G538" i="16"/>
  <c r="J537" i="16"/>
  <c r="I537" i="16"/>
  <c r="H537" i="16"/>
  <c r="G537" i="16"/>
  <c r="J536" i="16"/>
  <c r="I536" i="16"/>
  <c r="H536" i="16"/>
  <c r="G536" i="16"/>
  <c r="J535" i="16"/>
  <c r="I535" i="16"/>
  <c r="H535" i="16"/>
  <c r="G535" i="16"/>
  <c r="J534" i="16"/>
  <c r="I534" i="16"/>
  <c r="H534" i="16"/>
  <c r="G534" i="16"/>
  <c r="J533" i="16"/>
  <c r="I533" i="16"/>
  <c r="H533" i="16"/>
  <c r="G533" i="16"/>
  <c r="J532" i="16"/>
  <c r="I532" i="16"/>
  <c r="H532" i="16"/>
  <c r="G532" i="16"/>
  <c r="J531" i="16"/>
  <c r="I531" i="16"/>
  <c r="H531" i="16"/>
  <c r="G531" i="16"/>
  <c r="J530" i="16"/>
  <c r="I530" i="16"/>
  <c r="H530" i="16"/>
  <c r="G530" i="16"/>
  <c r="J529" i="16"/>
  <c r="I529" i="16"/>
  <c r="H529" i="16"/>
  <c r="G529" i="16"/>
  <c r="J526" i="16"/>
  <c r="I526" i="16"/>
  <c r="H526" i="16"/>
  <c r="G526" i="16"/>
  <c r="J525" i="16"/>
  <c r="I525" i="16"/>
  <c r="H525" i="16"/>
  <c r="G525" i="16"/>
  <c r="J524" i="16"/>
  <c r="I524" i="16"/>
  <c r="H524" i="16"/>
  <c r="G524" i="16"/>
  <c r="J521" i="16"/>
  <c r="I521" i="16"/>
  <c r="H521" i="16"/>
  <c r="G521" i="16"/>
  <c r="J520" i="16"/>
  <c r="I520" i="16"/>
  <c r="H520" i="16"/>
  <c r="G520" i="16"/>
  <c r="J519" i="16"/>
  <c r="I519" i="16"/>
  <c r="H519" i="16"/>
  <c r="G519" i="16"/>
  <c r="J518" i="16"/>
  <c r="I518" i="16"/>
  <c r="H518" i="16"/>
  <c r="G518" i="16"/>
  <c r="J517" i="16"/>
  <c r="I517" i="16"/>
  <c r="H517" i="16"/>
  <c r="G517" i="16"/>
  <c r="J516" i="16"/>
  <c r="I516" i="16"/>
  <c r="H516" i="16"/>
  <c r="G516" i="16"/>
  <c r="J515" i="16"/>
  <c r="I515" i="16"/>
  <c r="H515" i="16"/>
  <c r="G515" i="16"/>
  <c r="J514" i="16"/>
  <c r="I514" i="16"/>
  <c r="H514" i="16"/>
  <c r="G514" i="16"/>
  <c r="J513" i="16"/>
  <c r="I513" i="16"/>
  <c r="H513" i="16"/>
  <c r="G513" i="16"/>
  <c r="J512" i="16"/>
  <c r="I512" i="16"/>
  <c r="H512" i="16"/>
  <c r="G512" i="16"/>
  <c r="J511" i="16"/>
  <c r="I511" i="16"/>
  <c r="H511" i="16"/>
  <c r="G511" i="16"/>
  <c r="J510" i="16"/>
  <c r="I510" i="16"/>
  <c r="H510" i="16"/>
  <c r="G510" i="16"/>
  <c r="J509" i="16"/>
  <c r="I509" i="16"/>
  <c r="H509" i="16"/>
  <c r="G509" i="16"/>
  <c r="J508" i="16"/>
  <c r="I508" i="16"/>
  <c r="H508" i="16"/>
  <c r="G508" i="16"/>
  <c r="J507" i="16"/>
  <c r="I507" i="16"/>
  <c r="H507" i="16"/>
  <c r="G507" i="16"/>
  <c r="J506" i="16"/>
  <c r="I506" i="16"/>
  <c r="H506" i="16"/>
  <c r="G506" i="16"/>
  <c r="J505" i="16"/>
  <c r="I505" i="16"/>
  <c r="H505" i="16"/>
  <c r="G505" i="16"/>
  <c r="J504" i="16"/>
  <c r="I504" i="16"/>
  <c r="H504" i="16"/>
  <c r="G504" i="16"/>
  <c r="J503" i="16"/>
  <c r="I503" i="16"/>
  <c r="H503" i="16"/>
  <c r="G503" i="16"/>
  <c r="J502" i="16"/>
  <c r="I502" i="16"/>
  <c r="H502" i="16"/>
  <c r="G502" i="16"/>
  <c r="J501" i="16"/>
  <c r="I501" i="16"/>
  <c r="H501" i="16"/>
  <c r="G501" i="16"/>
  <c r="J500" i="16"/>
  <c r="I500" i="16"/>
  <c r="H500" i="16"/>
  <c r="G500" i="16"/>
  <c r="J499" i="16"/>
  <c r="I499" i="16"/>
  <c r="H499" i="16"/>
  <c r="G499" i="16"/>
  <c r="J496" i="16"/>
  <c r="I496" i="16"/>
  <c r="H496" i="16"/>
  <c r="G496" i="16"/>
  <c r="J495" i="16"/>
  <c r="I495" i="16"/>
  <c r="H495" i="16"/>
  <c r="G495" i="16"/>
  <c r="J494" i="16"/>
  <c r="I494" i="16"/>
  <c r="H494" i="16"/>
  <c r="G494" i="16"/>
  <c r="J493" i="16"/>
  <c r="I493" i="16"/>
  <c r="H493" i="16"/>
  <c r="G493" i="16"/>
  <c r="J492" i="16"/>
  <c r="I492" i="16"/>
  <c r="H492" i="16"/>
  <c r="G492" i="16"/>
  <c r="J491" i="16"/>
  <c r="I491" i="16"/>
  <c r="H491" i="16"/>
  <c r="G491" i="16"/>
  <c r="J490" i="16"/>
  <c r="I490" i="16"/>
  <c r="H490" i="16"/>
  <c r="G490" i="16"/>
  <c r="J489" i="16"/>
  <c r="I489" i="16"/>
  <c r="H489" i="16"/>
  <c r="G489" i="16"/>
  <c r="J486" i="16"/>
  <c r="I486" i="16"/>
  <c r="H486" i="16"/>
  <c r="G486" i="16"/>
  <c r="J485" i="16"/>
  <c r="I485" i="16"/>
  <c r="H485" i="16"/>
  <c r="G485" i="16"/>
  <c r="J484" i="16"/>
  <c r="I484" i="16"/>
  <c r="H484" i="16"/>
  <c r="G484" i="16"/>
  <c r="J483" i="16"/>
  <c r="I483" i="16"/>
  <c r="H483" i="16"/>
  <c r="G483" i="16"/>
  <c r="J482" i="16"/>
  <c r="I482" i="16"/>
  <c r="H482" i="16"/>
  <c r="G482" i="16"/>
  <c r="J481" i="16"/>
  <c r="I481" i="16"/>
  <c r="H481" i="16"/>
  <c r="G481" i="16"/>
  <c r="J480" i="16"/>
  <c r="I480" i="16"/>
  <c r="H480" i="16"/>
  <c r="G480" i="16"/>
  <c r="J479" i="16"/>
  <c r="I479" i="16"/>
  <c r="H479" i="16"/>
  <c r="G479" i="16"/>
  <c r="J478" i="16"/>
  <c r="I478" i="16"/>
  <c r="H478" i="16"/>
  <c r="G478" i="16"/>
  <c r="J475" i="16"/>
  <c r="I475" i="16"/>
  <c r="H475" i="16"/>
  <c r="G475" i="16"/>
  <c r="J474" i="16"/>
  <c r="I474" i="16"/>
  <c r="H474" i="16"/>
  <c r="G474" i="16"/>
  <c r="J473" i="16"/>
  <c r="I473" i="16"/>
  <c r="H473" i="16"/>
  <c r="G473" i="16"/>
  <c r="J472" i="16"/>
  <c r="I472" i="16"/>
  <c r="H472" i="16"/>
  <c r="G472" i="16"/>
  <c r="J471" i="16"/>
  <c r="I471" i="16"/>
  <c r="H471" i="16"/>
  <c r="G471" i="16"/>
  <c r="J470" i="16"/>
  <c r="I470" i="16"/>
  <c r="H470" i="16"/>
  <c r="G470" i="16"/>
  <c r="J467" i="16"/>
  <c r="I467" i="16"/>
  <c r="H467" i="16"/>
  <c r="G467" i="16"/>
  <c r="J466" i="16"/>
  <c r="I466" i="16"/>
  <c r="H466" i="16"/>
  <c r="G466" i="16"/>
  <c r="J465" i="16"/>
  <c r="I465" i="16"/>
  <c r="H465" i="16"/>
  <c r="G465" i="16"/>
  <c r="J464" i="16"/>
  <c r="I464" i="16"/>
  <c r="H464" i="16"/>
  <c r="G464" i="16"/>
  <c r="J463" i="16"/>
  <c r="I463" i="16"/>
  <c r="H463" i="16"/>
  <c r="G463" i="16"/>
  <c r="J462" i="16"/>
  <c r="I462" i="16"/>
  <c r="H462" i="16"/>
  <c r="G462" i="16"/>
  <c r="J461" i="16"/>
  <c r="I461" i="16"/>
  <c r="H461" i="16"/>
  <c r="G461" i="16"/>
  <c r="J460" i="16"/>
  <c r="I460" i="16"/>
  <c r="H460" i="16"/>
  <c r="G460" i="16"/>
  <c r="J457" i="16"/>
  <c r="I457" i="16"/>
  <c r="H457" i="16"/>
  <c r="G457" i="16"/>
  <c r="J456" i="16"/>
  <c r="I456" i="16"/>
  <c r="H456" i="16"/>
  <c r="G456" i="16"/>
  <c r="J455" i="16"/>
  <c r="I455" i="16"/>
  <c r="H455" i="16"/>
  <c r="G455" i="16"/>
  <c r="J452" i="16"/>
  <c r="I452" i="16"/>
  <c r="H452" i="16"/>
  <c r="G452" i="16"/>
  <c r="J451" i="16"/>
  <c r="I451" i="16"/>
  <c r="H451" i="16"/>
  <c r="G451" i="16"/>
  <c r="J450" i="16"/>
  <c r="I450" i="16"/>
  <c r="H450" i="16"/>
  <c r="G450" i="16"/>
  <c r="J447" i="16"/>
  <c r="I447" i="16"/>
  <c r="H447" i="16"/>
  <c r="G447" i="16"/>
  <c r="J446" i="16"/>
  <c r="I446" i="16"/>
  <c r="H446" i="16"/>
  <c r="G446" i="16"/>
  <c r="J445" i="16"/>
  <c r="I445" i="16"/>
  <c r="H445" i="16"/>
  <c r="G445" i="16"/>
  <c r="J444" i="16"/>
  <c r="I444" i="16"/>
  <c r="H444" i="16"/>
  <c r="G444" i="16"/>
  <c r="J443" i="16"/>
  <c r="I443" i="16"/>
  <c r="H443" i="16"/>
  <c r="G443" i="16"/>
  <c r="J442" i="16"/>
  <c r="I442" i="16"/>
  <c r="H442" i="16"/>
  <c r="G442" i="16"/>
  <c r="J441" i="16"/>
  <c r="I441" i="16"/>
  <c r="H441" i="16"/>
  <c r="G441" i="16"/>
  <c r="J440" i="16"/>
  <c r="I440" i="16"/>
  <c r="H440" i="16"/>
  <c r="G440" i="16"/>
  <c r="J439" i="16"/>
  <c r="I439" i="16"/>
  <c r="H439" i="16"/>
  <c r="G439" i="16"/>
  <c r="J438" i="16"/>
  <c r="I438" i="16"/>
  <c r="H438" i="16"/>
  <c r="G438" i="16"/>
  <c r="J435" i="16"/>
  <c r="I435" i="16"/>
  <c r="H435" i="16"/>
  <c r="G435" i="16"/>
  <c r="J434" i="16"/>
  <c r="I434" i="16"/>
  <c r="H434" i="16"/>
  <c r="G434" i="16"/>
  <c r="J433" i="16"/>
  <c r="I433" i="16"/>
  <c r="H433" i="16"/>
  <c r="G433" i="16"/>
  <c r="J432" i="16"/>
  <c r="I432" i="16"/>
  <c r="H432" i="16"/>
  <c r="G432" i="16"/>
  <c r="J429" i="16"/>
  <c r="I429" i="16"/>
  <c r="H429" i="16"/>
  <c r="G429" i="16"/>
  <c r="J428" i="16"/>
  <c r="I428" i="16"/>
  <c r="H428" i="16"/>
  <c r="G428" i="16"/>
  <c r="J427" i="16"/>
  <c r="I427" i="16"/>
  <c r="H427" i="16"/>
  <c r="G427" i="16"/>
  <c r="J426" i="16"/>
  <c r="I426" i="16"/>
  <c r="H426" i="16"/>
  <c r="G426" i="16"/>
  <c r="J425" i="16"/>
  <c r="I425" i="16"/>
  <c r="H425" i="16"/>
  <c r="G425" i="16"/>
  <c r="J424" i="16"/>
  <c r="I424" i="16"/>
  <c r="H424" i="16"/>
  <c r="G424" i="16"/>
  <c r="J423" i="16"/>
  <c r="I423" i="16"/>
  <c r="H423" i="16"/>
  <c r="G423" i="16"/>
  <c r="J420" i="16"/>
  <c r="I420" i="16"/>
  <c r="H420" i="16"/>
  <c r="G420" i="16"/>
  <c r="J419" i="16"/>
  <c r="I419" i="16"/>
  <c r="H419" i="16"/>
  <c r="G419" i="16"/>
  <c r="J418" i="16"/>
  <c r="I418" i="16"/>
  <c r="H418" i="16"/>
  <c r="G418" i="16"/>
  <c r="J417" i="16"/>
  <c r="I417" i="16"/>
  <c r="H417" i="16"/>
  <c r="G417" i="16"/>
  <c r="J416" i="16"/>
  <c r="I416" i="16"/>
  <c r="H416" i="16"/>
  <c r="G416" i="16"/>
  <c r="J415" i="16"/>
  <c r="I415" i="16"/>
  <c r="H415" i="16"/>
  <c r="G415" i="16"/>
  <c r="J414" i="16"/>
  <c r="I414" i="16"/>
  <c r="H414" i="16"/>
  <c r="G414" i="16"/>
  <c r="J413" i="16"/>
  <c r="I413" i="16"/>
  <c r="H413" i="16"/>
  <c r="G413" i="16"/>
  <c r="J410" i="16"/>
  <c r="I410" i="16"/>
  <c r="H410" i="16"/>
  <c r="G410" i="16"/>
  <c r="J409" i="16"/>
  <c r="I409" i="16"/>
  <c r="H409" i="16"/>
  <c r="G409" i="16"/>
  <c r="J408" i="16"/>
  <c r="I408" i="16"/>
  <c r="H408" i="16"/>
  <c r="G408" i="16"/>
  <c r="J407" i="16"/>
  <c r="I407" i="16"/>
  <c r="H407" i="16"/>
  <c r="G407" i="16"/>
  <c r="J406" i="16"/>
  <c r="I406" i="16"/>
  <c r="H406" i="16"/>
  <c r="G406" i="16"/>
  <c r="J405" i="16"/>
  <c r="I405" i="16"/>
  <c r="H405" i="16"/>
  <c r="G405" i="16"/>
  <c r="J404" i="16"/>
  <c r="I404" i="16"/>
  <c r="H404" i="16"/>
  <c r="G404" i="16"/>
  <c r="J403" i="16"/>
  <c r="I403" i="16"/>
  <c r="H403" i="16"/>
  <c r="G403" i="16"/>
  <c r="J402" i="16"/>
  <c r="I402" i="16"/>
  <c r="H402" i="16"/>
  <c r="G402" i="16"/>
  <c r="J401" i="16"/>
  <c r="I401" i="16"/>
  <c r="H401" i="16"/>
  <c r="G401" i="16"/>
  <c r="J400" i="16"/>
  <c r="I400" i="16"/>
  <c r="H400" i="16"/>
  <c r="G400" i="16"/>
  <c r="J397" i="16"/>
  <c r="I397" i="16"/>
  <c r="H397" i="16"/>
  <c r="G397" i="16"/>
  <c r="J396" i="16"/>
  <c r="I396" i="16"/>
  <c r="H396" i="16"/>
  <c r="G396" i="16"/>
  <c r="J395" i="16"/>
  <c r="I395" i="16"/>
  <c r="H395" i="16"/>
  <c r="G395" i="16"/>
  <c r="J394" i="16"/>
  <c r="I394" i="16"/>
  <c r="H394" i="16"/>
  <c r="G394" i="16"/>
  <c r="J393" i="16"/>
  <c r="I393" i="16"/>
  <c r="H393" i="16"/>
  <c r="G393" i="16"/>
  <c r="J392" i="16"/>
  <c r="I392" i="16"/>
  <c r="H392" i="16"/>
  <c r="G392" i="16"/>
  <c r="J391" i="16"/>
  <c r="I391" i="16"/>
  <c r="H391" i="16"/>
  <c r="G391" i="16"/>
  <c r="J390" i="16"/>
  <c r="I390" i="16"/>
  <c r="H390" i="16"/>
  <c r="G390" i="16"/>
  <c r="J389" i="16"/>
  <c r="I389" i="16"/>
  <c r="H389" i="16"/>
  <c r="G389" i="16"/>
  <c r="J388" i="16"/>
  <c r="I388" i="16"/>
  <c r="H388" i="16"/>
  <c r="G388" i="16"/>
  <c r="J387" i="16"/>
  <c r="I387" i="16"/>
  <c r="H387" i="16"/>
  <c r="G387" i="16"/>
  <c r="J384" i="16"/>
  <c r="I384" i="16"/>
  <c r="H384" i="16"/>
  <c r="G384" i="16"/>
  <c r="J383" i="16"/>
  <c r="I383" i="16"/>
  <c r="H383" i="16"/>
  <c r="G383" i="16"/>
  <c r="J382" i="16"/>
  <c r="I382" i="16"/>
  <c r="H382" i="16"/>
  <c r="G382" i="16"/>
  <c r="J381" i="16"/>
  <c r="I381" i="16"/>
  <c r="H381" i="16"/>
  <c r="G381" i="16"/>
  <c r="J380" i="16"/>
  <c r="I380" i="16"/>
  <c r="H380" i="16"/>
  <c r="G380" i="16"/>
  <c r="J377" i="16"/>
  <c r="I377" i="16"/>
  <c r="H377" i="16"/>
  <c r="G377" i="16"/>
  <c r="J376" i="16"/>
  <c r="I376" i="16"/>
  <c r="H376" i="16"/>
  <c r="G376" i="16"/>
  <c r="J375" i="16"/>
  <c r="I375" i="16"/>
  <c r="H375" i="16"/>
  <c r="G375" i="16"/>
  <c r="J374" i="16"/>
  <c r="I374" i="16"/>
  <c r="H374" i="16"/>
  <c r="G374" i="16"/>
  <c r="J373" i="16"/>
  <c r="I373" i="16"/>
  <c r="H373" i="16"/>
  <c r="G373" i="16"/>
  <c r="J372" i="16"/>
  <c r="I372" i="16"/>
  <c r="H372" i="16"/>
  <c r="G372" i="16"/>
  <c r="J369" i="16"/>
  <c r="I369" i="16"/>
  <c r="H369" i="16"/>
  <c r="G369" i="16"/>
  <c r="J368" i="16"/>
  <c r="I368" i="16"/>
  <c r="H368" i="16"/>
  <c r="G368" i="16"/>
  <c r="J367" i="16"/>
  <c r="I367" i="16"/>
  <c r="H367" i="16"/>
  <c r="G367" i="16"/>
  <c r="J366" i="16"/>
  <c r="I366" i="16"/>
  <c r="H366" i="16"/>
  <c r="G366" i="16"/>
  <c r="J365" i="16"/>
  <c r="I365" i="16"/>
  <c r="H365" i="16"/>
  <c r="G365" i="16"/>
  <c r="J364" i="16"/>
  <c r="I364" i="16"/>
  <c r="H364" i="16"/>
  <c r="G364" i="16"/>
  <c r="J363" i="16"/>
  <c r="I363" i="16"/>
  <c r="H363" i="16"/>
  <c r="G363" i="16"/>
  <c r="J362" i="16"/>
  <c r="I362" i="16"/>
  <c r="H362" i="16"/>
  <c r="G362" i="16"/>
  <c r="J361" i="16"/>
  <c r="I361" i="16"/>
  <c r="H361" i="16"/>
  <c r="G361" i="16"/>
  <c r="J358" i="16"/>
  <c r="I358" i="16"/>
  <c r="H358" i="16"/>
  <c r="G358" i="16"/>
  <c r="J357" i="16"/>
  <c r="I357" i="16"/>
  <c r="H357" i="16"/>
  <c r="G357" i="16"/>
  <c r="J356" i="16"/>
  <c r="I356" i="16"/>
  <c r="H356" i="16"/>
  <c r="G356" i="16"/>
  <c r="J353" i="16"/>
  <c r="I353" i="16"/>
  <c r="H353" i="16"/>
  <c r="G353" i="16"/>
  <c r="J352" i="16"/>
  <c r="I352" i="16"/>
  <c r="H352" i="16"/>
  <c r="G352" i="16"/>
  <c r="J351" i="16"/>
  <c r="I351" i="16"/>
  <c r="H351" i="16"/>
  <c r="G351" i="16"/>
  <c r="J350" i="16"/>
  <c r="I350" i="16"/>
  <c r="H350" i="16"/>
  <c r="G350" i="16"/>
  <c r="J349" i="16"/>
  <c r="I349" i="16"/>
  <c r="H349" i="16"/>
  <c r="G349" i="16"/>
  <c r="J348" i="16"/>
  <c r="I348" i="16"/>
  <c r="H348" i="16"/>
  <c r="G348" i="16"/>
  <c r="J347" i="16"/>
  <c r="I347" i="16"/>
  <c r="H347" i="16"/>
  <c r="G347" i="16"/>
  <c r="J346" i="16"/>
  <c r="I346" i="16"/>
  <c r="H346" i="16"/>
  <c r="G346" i="16"/>
  <c r="J345" i="16"/>
  <c r="I345" i="16"/>
  <c r="H345" i="16"/>
  <c r="G345" i="16"/>
  <c r="J344" i="16"/>
  <c r="I344" i="16"/>
  <c r="H344" i="16"/>
  <c r="G344" i="16"/>
  <c r="J343" i="16"/>
  <c r="I343" i="16"/>
  <c r="H343" i="16"/>
  <c r="G343" i="16"/>
  <c r="J342" i="16"/>
  <c r="I342" i="16"/>
  <c r="H342" i="16"/>
  <c r="G342" i="16"/>
  <c r="J341" i="16"/>
  <c r="I341" i="16"/>
  <c r="H341" i="16"/>
  <c r="G341" i="16"/>
  <c r="J340" i="16"/>
  <c r="I340" i="16"/>
  <c r="H340" i="16"/>
  <c r="G340" i="16"/>
  <c r="J339" i="16"/>
  <c r="I339" i="16"/>
  <c r="H339" i="16"/>
  <c r="G339" i="16"/>
  <c r="J338" i="16"/>
  <c r="I338" i="16"/>
  <c r="H338" i="16"/>
  <c r="G338" i="16"/>
  <c r="J337" i="16"/>
  <c r="I337" i="16"/>
  <c r="H337" i="16"/>
  <c r="G337" i="16"/>
  <c r="J336" i="16"/>
  <c r="I336" i="16"/>
  <c r="H336" i="16"/>
  <c r="G336" i="16"/>
  <c r="J335" i="16"/>
  <c r="I335" i="16"/>
  <c r="H335" i="16"/>
  <c r="G335" i="16"/>
  <c r="J334" i="16"/>
  <c r="I334" i="16"/>
  <c r="H334" i="16"/>
  <c r="G334" i="16"/>
  <c r="J333" i="16"/>
  <c r="I333" i="16"/>
  <c r="H333" i="16"/>
  <c r="G333" i="16"/>
  <c r="J332" i="16"/>
  <c r="I332" i="16"/>
  <c r="H332" i="16"/>
  <c r="G332" i="16"/>
  <c r="J331" i="16"/>
  <c r="I331" i="16"/>
  <c r="H331" i="16"/>
  <c r="G331" i="16"/>
  <c r="J330" i="16"/>
  <c r="I330" i="16"/>
  <c r="H330" i="16"/>
  <c r="G330" i="16"/>
  <c r="J329" i="16"/>
  <c r="I329" i="16"/>
  <c r="H329" i="16"/>
  <c r="G329" i="16"/>
  <c r="J326" i="16"/>
  <c r="I326" i="16"/>
  <c r="H326" i="16"/>
  <c r="G326" i="16"/>
  <c r="J325" i="16"/>
  <c r="I325" i="16"/>
  <c r="H325" i="16"/>
  <c r="G325" i="16"/>
  <c r="J322" i="16"/>
  <c r="I322" i="16"/>
  <c r="H322" i="16"/>
  <c r="G322" i="16"/>
  <c r="J321" i="16"/>
  <c r="I321" i="16"/>
  <c r="H321" i="16"/>
  <c r="G321" i="16"/>
  <c r="J320" i="16"/>
  <c r="I320" i="16"/>
  <c r="H320" i="16"/>
  <c r="G320" i="16"/>
  <c r="J319" i="16"/>
  <c r="I319" i="16"/>
  <c r="H319" i="16"/>
  <c r="G319" i="16"/>
  <c r="J318" i="16"/>
  <c r="I318" i="16"/>
  <c r="H318" i="16"/>
  <c r="G318" i="16"/>
  <c r="J317" i="16"/>
  <c r="I317" i="16"/>
  <c r="H317" i="16"/>
  <c r="G317" i="16"/>
  <c r="J316" i="16"/>
  <c r="I316" i="16"/>
  <c r="H316" i="16"/>
  <c r="G316" i="16"/>
  <c r="J315" i="16"/>
  <c r="I315" i="16"/>
  <c r="H315" i="16"/>
  <c r="G315" i="16"/>
  <c r="J314" i="16"/>
  <c r="I314" i="16"/>
  <c r="H314" i="16"/>
  <c r="G314" i="16"/>
  <c r="J313" i="16"/>
  <c r="I313" i="16"/>
  <c r="H313" i="16"/>
  <c r="G313" i="16"/>
  <c r="J312" i="16"/>
  <c r="I312" i="16"/>
  <c r="H312" i="16"/>
  <c r="G312" i="16"/>
  <c r="J311" i="16"/>
  <c r="I311" i="16"/>
  <c r="H311" i="16"/>
  <c r="G311" i="16"/>
  <c r="J308" i="16"/>
  <c r="I308" i="16"/>
  <c r="H308" i="16"/>
  <c r="G308" i="16"/>
  <c r="J307" i="16"/>
  <c r="I307" i="16"/>
  <c r="H307" i="16"/>
  <c r="G307" i="16"/>
  <c r="J306" i="16"/>
  <c r="I306" i="16"/>
  <c r="H306" i="16"/>
  <c r="G306" i="16"/>
  <c r="J305" i="16"/>
  <c r="I305" i="16"/>
  <c r="H305" i="16"/>
  <c r="G305" i="16"/>
  <c r="J302" i="16"/>
  <c r="I302" i="16"/>
  <c r="H302" i="16"/>
  <c r="G302" i="16"/>
  <c r="J301" i="16"/>
  <c r="I301" i="16"/>
  <c r="H301" i="16"/>
  <c r="G301" i="16"/>
  <c r="J300" i="16"/>
  <c r="I300" i="16"/>
  <c r="H300" i="16"/>
  <c r="G300" i="16"/>
  <c r="J297" i="16"/>
  <c r="I297" i="16"/>
  <c r="H297" i="16"/>
  <c r="G297" i="16"/>
  <c r="J296" i="16"/>
  <c r="I296" i="16"/>
  <c r="H296" i="16"/>
  <c r="G296" i="16"/>
  <c r="J293" i="16"/>
  <c r="I293" i="16"/>
  <c r="H293" i="16"/>
  <c r="G293" i="16"/>
  <c r="J292" i="16"/>
  <c r="I292" i="16"/>
  <c r="H292" i="16"/>
  <c r="G292" i="16"/>
  <c r="J291" i="16"/>
  <c r="I291" i="16"/>
  <c r="H291" i="16"/>
  <c r="G291" i="16"/>
  <c r="J288" i="16"/>
  <c r="I288" i="16"/>
  <c r="H288" i="16"/>
  <c r="G288" i="16"/>
  <c r="J287" i="16"/>
  <c r="I287" i="16"/>
  <c r="H287" i="16"/>
  <c r="G287" i="16"/>
  <c r="J286" i="16"/>
  <c r="I286" i="16"/>
  <c r="H286" i="16"/>
  <c r="G286" i="16"/>
  <c r="J285" i="16"/>
  <c r="I285" i="16"/>
  <c r="H285" i="16"/>
  <c r="G285" i="16"/>
  <c r="J284" i="16"/>
  <c r="I284" i="16"/>
  <c r="H284" i="16"/>
  <c r="G284" i="16"/>
  <c r="J283" i="16"/>
  <c r="I283" i="16"/>
  <c r="H283" i="16"/>
  <c r="G283" i="16"/>
  <c r="J282" i="16"/>
  <c r="I282" i="16"/>
  <c r="H282" i="16"/>
  <c r="G282" i="16"/>
  <c r="J281" i="16"/>
  <c r="I281" i="16"/>
  <c r="H281" i="16"/>
  <c r="G281" i="16"/>
  <c r="J280" i="16"/>
  <c r="I280" i="16"/>
  <c r="H280" i="16"/>
  <c r="G280" i="16"/>
  <c r="J279" i="16"/>
  <c r="I279" i="16"/>
  <c r="H279" i="16"/>
  <c r="G279" i="16"/>
  <c r="J276" i="16"/>
  <c r="I276" i="16"/>
  <c r="H276" i="16"/>
  <c r="G276" i="16"/>
  <c r="J275" i="16"/>
  <c r="I275" i="16"/>
  <c r="H275" i="16"/>
  <c r="G275" i="16"/>
  <c r="J274" i="16"/>
  <c r="I274" i="16"/>
  <c r="H274" i="16"/>
  <c r="G274" i="16"/>
  <c r="J273" i="16"/>
  <c r="I273" i="16"/>
  <c r="H273" i="16"/>
  <c r="G273" i="16"/>
  <c r="J272" i="16"/>
  <c r="I272" i="16"/>
  <c r="H272" i="16"/>
  <c r="G272" i="16"/>
  <c r="J271" i="16"/>
  <c r="I271" i="16"/>
  <c r="H271" i="16"/>
  <c r="G271" i="16"/>
  <c r="J268" i="16"/>
  <c r="I268" i="16"/>
  <c r="H268" i="16"/>
  <c r="G268" i="16"/>
  <c r="J267" i="16"/>
  <c r="I267" i="16"/>
  <c r="H267" i="16"/>
  <c r="G267" i="16"/>
  <c r="J266" i="16"/>
  <c r="I266" i="16"/>
  <c r="H266" i="16"/>
  <c r="G266" i="16"/>
  <c r="J265" i="16"/>
  <c r="I265" i="16"/>
  <c r="H265" i="16"/>
  <c r="G265" i="16"/>
  <c r="J264" i="16"/>
  <c r="I264" i="16"/>
  <c r="H264" i="16"/>
  <c r="G264" i="16"/>
  <c r="J263" i="16"/>
  <c r="I263" i="16"/>
  <c r="H263" i="16"/>
  <c r="G263" i="16"/>
  <c r="J262" i="16"/>
  <c r="I262" i="16"/>
  <c r="H262" i="16"/>
  <c r="G262" i="16"/>
  <c r="J259" i="16"/>
  <c r="I259" i="16"/>
  <c r="H259" i="16"/>
  <c r="G259" i="16"/>
  <c r="J258" i="16"/>
  <c r="I258" i="16"/>
  <c r="H258" i="16"/>
  <c r="G258" i="16"/>
  <c r="J257" i="16"/>
  <c r="I257" i="16"/>
  <c r="H257" i="16"/>
  <c r="G257" i="16"/>
  <c r="J254" i="16"/>
  <c r="I254" i="16"/>
  <c r="H254" i="16"/>
  <c r="G254" i="16"/>
  <c r="J253" i="16"/>
  <c r="I253" i="16"/>
  <c r="H253" i="16"/>
  <c r="G253" i="16"/>
  <c r="J252" i="16"/>
  <c r="I252" i="16"/>
  <c r="H252" i="16"/>
  <c r="G252" i="16"/>
  <c r="J251" i="16"/>
  <c r="I251" i="16"/>
  <c r="H251" i="16"/>
  <c r="G251" i="16"/>
  <c r="J250" i="16"/>
  <c r="I250" i="16"/>
  <c r="H250" i="16"/>
  <c r="G250" i="16"/>
  <c r="J249" i="16"/>
  <c r="I249" i="16"/>
  <c r="H249" i="16"/>
  <c r="G249" i="16"/>
  <c r="J248" i="16"/>
  <c r="I248" i="16"/>
  <c r="H248" i="16"/>
  <c r="G248" i="16"/>
  <c r="J247" i="16"/>
  <c r="I247" i="16"/>
  <c r="H247" i="16"/>
  <c r="G247" i="16"/>
  <c r="J246" i="16"/>
  <c r="I246" i="16"/>
  <c r="H246" i="16"/>
  <c r="G246" i="16"/>
  <c r="J245" i="16"/>
  <c r="I245" i="16"/>
  <c r="H245" i="16"/>
  <c r="G245" i="16"/>
  <c r="J244" i="16"/>
  <c r="I244" i="16"/>
  <c r="H244" i="16"/>
  <c r="G244" i="16"/>
  <c r="J243" i="16"/>
  <c r="I243" i="16"/>
  <c r="H243" i="16"/>
  <c r="G243" i="16"/>
  <c r="J242" i="16"/>
  <c r="I242" i="16"/>
  <c r="H242" i="16"/>
  <c r="G242" i="16"/>
  <c r="J239" i="16"/>
  <c r="I239" i="16"/>
  <c r="H239" i="16"/>
  <c r="G239" i="16"/>
  <c r="J238" i="16"/>
  <c r="I238" i="16"/>
  <c r="H238" i="16"/>
  <c r="G238" i="16"/>
  <c r="J235" i="16"/>
  <c r="I235" i="16"/>
  <c r="H235" i="16"/>
  <c r="G235" i="16"/>
  <c r="J234" i="16"/>
  <c r="I234" i="16"/>
  <c r="H234" i="16"/>
  <c r="G234" i="16"/>
  <c r="J233" i="16"/>
  <c r="I233" i="16"/>
  <c r="H233" i="16"/>
  <c r="G233" i="16"/>
  <c r="J232" i="16"/>
  <c r="I232" i="16"/>
  <c r="H232" i="16"/>
  <c r="G232" i="16"/>
  <c r="J231" i="16"/>
  <c r="I231" i="16"/>
  <c r="H231" i="16"/>
  <c r="G231" i="16"/>
  <c r="J230" i="16"/>
  <c r="I230" i="16"/>
  <c r="H230" i="16"/>
  <c r="G230" i="16"/>
  <c r="J229" i="16"/>
  <c r="I229" i="16"/>
  <c r="H229" i="16"/>
  <c r="G229" i="16"/>
  <c r="J226" i="16"/>
  <c r="I226" i="16"/>
  <c r="H226" i="16"/>
  <c r="G226" i="16"/>
  <c r="J225" i="16"/>
  <c r="I225" i="16"/>
  <c r="H225" i="16"/>
  <c r="G225" i="16"/>
  <c r="J224" i="16"/>
  <c r="I224" i="16"/>
  <c r="H224" i="16"/>
  <c r="G224" i="16"/>
  <c r="J223" i="16"/>
  <c r="I223" i="16"/>
  <c r="H223" i="16"/>
  <c r="G223" i="16"/>
  <c r="J222" i="16"/>
  <c r="I222" i="16"/>
  <c r="H222" i="16"/>
  <c r="G222" i="16"/>
  <c r="J221" i="16"/>
  <c r="I221" i="16"/>
  <c r="H221" i="16"/>
  <c r="G221" i="16"/>
  <c r="J220" i="16"/>
  <c r="I220" i="16"/>
  <c r="H220" i="16"/>
  <c r="G220" i="16"/>
  <c r="J219" i="16"/>
  <c r="I219" i="16"/>
  <c r="H219" i="16"/>
  <c r="G219" i="16"/>
  <c r="J216" i="16"/>
  <c r="I216" i="16"/>
  <c r="H216" i="16"/>
  <c r="G216" i="16"/>
  <c r="J215" i="16"/>
  <c r="I215" i="16"/>
  <c r="H215" i="16"/>
  <c r="G215" i="16"/>
  <c r="J214" i="16"/>
  <c r="I214" i="16"/>
  <c r="H214" i="16"/>
  <c r="G214" i="16"/>
  <c r="J213" i="16"/>
  <c r="I213" i="16"/>
  <c r="H213" i="16"/>
  <c r="G213" i="16"/>
  <c r="J212" i="16"/>
  <c r="I212" i="16"/>
  <c r="H212" i="16"/>
  <c r="G212" i="16"/>
  <c r="J209" i="16"/>
  <c r="I209" i="16"/>
  <c r="H209" i="16"/>
  <c r="G209" i="16"/>
  <c r="J208" i="16"/>
  <c r="I208" i="16"/>
  <c r="H208" i="16"/>
  <c r="G208" i="16"/>
  <c r="J205" i="16"/>
  <c r="I205" i="16"/>
  <c r="H205" i="16"/>
  <c r="G205" i="16"/>
  <c r="J204" i="16"/>
  <c r="I204" i="16"/>
  <c r="H204" i="16"/>
  <c r="G204" i="16"/>
  <c r="J203" i="16"/>
  <c r="I203" i="16"/>
  <c r="H203" i="16"/>
  <c r="G203" i="16"/>
  <c r="J202" i="16"/>
  <c r="I202" i="16"/>
  <c r="H202" i="16"/>
  <c r="G202" i="16"/>
  <c r="J199" i="16"/>
  <c r="I199" i="16"/>
  <c r="H199" i="16"/>
  <c r="G199" i="16"/>
  <c r="J198" i="16"/>
  <c r="I198" i="16"/>
  <c r="H198" i="16"/>
  <c r="G198" i="16"/>
  <c r="J197" i="16"/>
  <c r="I197" i="16"/>
  <c r="H197" i="16"/>
  <c r="G197" i="16"/>
  <c r="J196" i="16"/>
  <c r="I196" i="16"/>
  <c r="H196" i="16"/>
  <c r="G196" i="16"/>
  <c r="J193" i="16"/>
  <c r="I193" i="16"/>
  <c r="H193" i="16"/>
  <c r="G193" i="16"/>
  <c r="J192" i="16"/>
  <c r="I192" i="16"/>
  <c r="H192" i="16"/>
  <c r="G192" i="16"/>
  <c r="J189" i="16"/>
  <c r="I189" i="16"/>
  <c r="H189" i="16"/>
  <c r="G189" i="16"/>
  <c r="J188" i="16"/>
  <c r="I188" i="16"/>
  <c r="H188" i="16"/>
  <c r="G188" i="16"/>
  <c r="J187" i="16"/>
  <c r="I187" i="16"/>
  <c r="H187" i="16"/>
  <c r="G187" i="16"/>
  <c r="J186" i="16"/>
  <c r="I186" i="16"/>
  <c r="H186" i="16"/>
  <c r="G186" i="16"/>
  <c r="J185" i="16"/>
  <c r="I185" i="16"/>
  <c r="H185" i="16"/>
  <c r="G185" i="16"/>
  <c r="J184" i="16"/>
  <c r="I184" i="16"/>
  <c r="H184" i="16"/>
  <c r="G184" i="16"/>
  <c r="J181" i="16"/>
  <c r="I181" i="16"/>
  <c r="H181" i="16"/>
  <c r="G181" i="16"/>
  <c r="J180" i="16"/>
  <c r="I180" i="16"/>
  <c r="H180" i="16"/>
  <c r="G180" i="16"/>
  <c r="J179" i="16"/>
  <c r="I179" i="16"/>
  <c r="H179" i="16"/>
  <c r="G179" i="16"/>
  <c r="J176" i="16"/>
  <c r="I176" i="16"/>
  <c r="H176" i="16"/>
  <c r="G176" i="16"/>
  <c r="J175" i="16"/>
  <c r="I175" i="16"/>
  <c r="H175" i="16"/>
  <c r="G175" i="16"/>
  <c r="J174" i="16"/>
  <c r="I174" i="16"/>
  <c r="H174" i="16"/>
  <c r="G174" i="16"/>
  <c r="J173" i="16"/>
  <c r="I173" i="16"/>
  <c r="H173" i="16"/>
  <c r="G173" i="16"/>
  <c r="J172" i="16"/>
  <c r="I172" i="16"/>
  <c r="H172" i="16"/>
  <c r="G172" i="16"/>
  <c r="J171" i="16"/>
  <c r="I171" i="16"/>
  <c r="H171" i="16"/>
  <c r="G171" i="16"/>
  <c r="J170" i="16"/>
  <c r="I170" i="16"/>
  <c r="H170" i="16"/>
  <c r="G170" i="16"/>
  <c r="J169" i="16"/>
  <c r="I169" i="16"/>
  <c r="H169" i="16"/>
  <c r="G169" i="16"/>
  <c r="J168" i="16"/>
  <c r="I168" i="16"/>
  <c r="H168" i="16"/>
  <c r="G168" i="16"/>
  <c r="J167" i="16"/>
  <c r="I167" i="16"/>
  <c r="H167" i="16"/>
  <c r="G167" i="16"/>
  <c r="J166" i="16"/>
  <c r="I166" i="16"/>
  <c r="H166" i="16"/>
  <c r="G166" i="16"/>
  <c r="J165" i="16"/>
  <c r="I165" i="16"/>
  <c r="H165" i="16"/>
  <c r="G165" i="16"/>
  <c r="J164" i="16"/>
  <c r="I164" i="16"/>
  <c r="H164" i="16"/>
  <c r="G164" i="16"/>
  <c r="J163" i="16"/>
  <c r="I163" i="16"/>
  <c r="H163" i="16"/>
  <c r="G163" i="16"/>
  <c r="J160" i="16"/>
  <c r="I160" i="16"/>
  <c r="H160" i="16"/>
  <c r="G160" i="16"/>
  <c r="J159" i="16"/>
  <c r="I159" i="16"/>
  <c r="H159" i="16"/>
  <c r="G159" i="16"/>
  <c r="J158" i="16"/>
  <c r="I158" i="16"/>
  <c r="H158" i="16"/>
  <c r="G158" i="16"/>
  <c r="J157" i="16"/>
  <c r="I157" i="16"/>
  <c r="H157" i="16"/>
  <c r="G157" i="16"/>
  <c r="J156" i="16"/>
  <c r="I156" i="16"/>
  <c r="H156" i="16"/>
  <c r="G156" i="16"/>
  <c r="J155" i="16"/>
  <c r="I155" i="16"/>
  <c r="H155" i="16"/>
  <c r="G155" i="16"/>
  <c r="J154" i="16"/>
  <c r="I154" i="16"/>
  <c r="H154" i="16"/>
  <c r="G154" i="16"/>
  <c r="J153" i="16"/>
  <c r="I153" i="16"/>
  <c r="H153" i="16"/>
  <c r="G153" i="16"/>
  <c r="J152" i="16"/>
  <c r="I152" i="16"/>
  <c r="H152" i="16"/>
  <c r="G152" i="16"/>
  <c r="J149" i="16"/>
  <c r="I149" i="16"/>
  <c r="H149" i="16"/>
  <c r="G149" i="16"/>
  <c r="J148" i="16"/>
  <c r="I148" i="16"/>
  <c r="H148" i="16"/>
  <c r="G148" i="16"/>
  <c r="J147" i="16"/>
  <c r="I147" i="16"/>
  <c r="H147" i="16"/>
  <c r="G147" i="16"/>
  <c r="J146" i="16"/>
  <c r="I146" i="16"/>
  <c r="H146" i="16"/>
  <c r="G146" i="16"/>
  <c r="J145" i="16"/>
  <c r="I145" i="16"/>
  <c r="H145" i="16"/>
  <c r="G145" i="16"/>
  <c r="J144" i="16"/>
  <c r="I144" i="16"/>
  <c r="H144" i="16"/>
  <c r="G144" i="16"/>
  <c r="J143" i="16"/>
  <c r="I143" i="16"/>
  <c r="H143" i="16"/>
  <c r="G143" i="16"/>
  <c r="J142" i="16"/>
  <c r="I142" i="16"/>
  <c r="H142" i="16"/>
  <c r="G142" i="16"/>
  <c r="J141" i="16"/>
  <c r="I141" i="16"/>
  <c r="H141" i="16"/>
  <c r="G141" i="16"/>
  <c r="J140" i="16"/>
  <c r="I140" i="16"/>
  <c r="H140" i="16"/>
  <c r="G140" i="16"/>
  <c r="J139" i="16"/>
  <c r="I139" i="16"/>
  <c r="H139" i="16"/>
  <c r="G139" i="16"/>
  <c r="J136" i="16"/>
  <c r="I136" i="16"/>
  <c r="H136" i="16"/>
  <c r="G136" i="16"/>
  <c r="J135" i="16"/>
  <c r="I135" i="16"/>
  <c r="H135" i="16"/>
  <c r="G135" i="16"/>
  <c r="J134" i="16"/>
  <c r="I134" i="16"/>
  <c r="H134" i="16"/>
  <c r="G134" i="16"/>
  <c r="J133" i="16"/>
  <c r="I133" i="16"/>
  <c r="H133" i="16"/>
  <c r="G133" i="16"/>
  <c r="J130" i="16"/>
  <c r="I130" i="16"/>
  <c r="H130" i="16"/>
  <c r="G130" i="16"/>
  <c r="J129" i="16"/>
  <c r="I129" i="16"/>
  <c r="H129" i="16"/>
  <c r="G129" i="16"/>
  <c r="J128" i="16"/>
  <c r="I128" i="16"/>
  <c r="H128" i="16"/>
  <c r="G128" i="16"/>
  <c r="J127" i="16"/>
  <c r="I127" i="16"/>
  <c r="H127" i="16"/>
  <c r="G127" i="16"/>
  <c r="J124" i="16"/>
  <c r="I124" i="16"/>
  <c r="H124" i="16"/>
  <c r="G124" i="16"/>
  <c r="J123" i="16"/>
  <c r="I123" i="16"/>
  <c r="H123" i="16"/>
  <c r="G123" i="16"/>
  <c r="J122" i="16"/>
  <c r="I122" i="16"/>
  <c r="H122" i="16"/>
  <c r="G122" i="16"/>
  <c r="J119" i="16"/>
  <c r="I119" i="16"/>
  <c r="H119" i="16"/>
  <c r="G119" i="16"/>
  <c r="J118" i="16"/>
  <c r="I118" i="16"/>
  <c r="H118" i="16"/>
  <c r="G118" i="16"/>
  <c r="J117" i="16"/>
  <c r="I117" i="16"/>
  <c r="H117" i="16"/>
  <c r="G117" i="16"/>
  <c r="J116" i="16"/>
  <c r="I116" i="16"/>
  <c r="H116" i="16"/>
  <c r="G116" i="16"/>
  <c r="J113" i="16"/>
  <c r="I113" i="16"/>
  <c r="H113" i="16"/>
  <c r="G113" i="16"/>
  <c r="J112" i="16"/>
  <c r="I112" i="16"/>
  <c r="H112" i="16"/>
  <c r="G112" i="16"/>
  <c r="J109" i="16"/>
  <c r="I109" i="16"/>
  <c r="H109" i="16"/>
  <c r="G109" i="16"/>
  <c r="J108" i="16"/>
  <c r="I108" i="16"/>
  <c r="H108" i="16"/>
  <c r="G108" i="16"/>
  <c r="J107" i="16"/>
  <c r="I107" i="16"/>
  <c r="H107" i="16"/>
  <c r="G107" i="16"/>
  <c r="J106" i="16"/>
  <c r="I106" i="16"/>
  <c r="H106" i="16"/>
  <c r="G106" i="16"/>
  <c r="J105" i="16"/>
  <c r="I105" i="16"/>
  <c r="H105" i="16"/>
  <c r="G105" i="16"/>
  <c r="J104" i="16"/>
  <c r="I104" i="16"/>
  <c r="H104" i="16"/>
  <c r="G104" i="16"/>
  <c r="J103" i="16"/>
  <c r="I103" i="16"/>
  <c r="H103" i="16"/>
  <c r="G103" i="16"/>
  <c r="J102" i="16"/>
  <c r="I102" i="16"/>
  <c r="H102" i="16"/>
  <c r="G102" i="16"/>
  <c r="J101" i="16"/>
  <c r="I101" i="16"/>
  <c r="H101" i="16"/>
  <c r="G101" i="16"/>
  <c r="J100" i="16"/>
  <c r="I100" i="16"/>
  <c r="H100" i="16"/>
  <c r="G100" i="16"/>
  <c r="J99" i="16"/>
  <c r="I99" i="16"/>
  <c r="H99" i="16"/>
  <c r="G99" i="16"/>
  <c r="J98" i="16"/>
  <c r="I98" i="16"/>
  <c r="H98" i="16"/>
  <c r="G98" i="16"/>
  <c r="J97" i="16"/>
  <c r="I97" i="16"/>
  <c r="H97" i="16"/>
  <c r="G97" i="16"/>
  <c r="J94" i="16"/>
  <c r="I94" i="16"/>
  <c r="H94" i="16"/>
  <c r="G94" i="16"/>
  <c r="J93" i="16"/>
  <c r="I93" i="16"/>
  <c r="H93" i="16"/>
  <c r="G93" i="16"/>
  <c r="J92" i="16"/>
  <c r="I92" i="16"/>
  <c r="H92" i="16"/>
  <c r="G92" i="16"/>
  <c r="J89" i="16"/>
  <c r="I89" i="16"/>
  <c r="H89" i="16"/>
  <c r="G89" i="16"/>
  <c r="J88" i="16"/>
  <c r="I88" i="16"/>
  <c r="H88" i="16"/>
  <c r="G88" i="16"/>
  <c r="J87" i="16"/>
  <c r="I87" i="16"/>
  <c r="H87" i="16"/>
  <c r="G87" i="16"/>
  <c r="J86" i="16"/>
  <c r="I86" i="16"/>
  <c r="H86" i="16"/>
  <c r="G86" i="16"/>
  <c r="J83" i="16"/>
  <c r="I83" i="16"/>
  <c r="H83" i="16"/>
  <c r="G83" i="16"/>
  <c r="J82" i="16"/>
  <c r="I82" i="16"/>
  <c r="H82" i="16"/>
  <c r="G82" i="16"/>
  <c r="J79" i="16"/>
  <c r="I79" i="16"/>
  <c r="H79" i="16"/>
  <c r="G79" i="16"/>
  <c r="J78" i="16"/>
  <c r="I78" i="16"/>
  <c r="H78" i="16"/>
  <c r="G78" i="16"/>
  <c r="J75" i="16"/>
  <c r="I75" i="16"/>
  <c r="H75" i="16"/>
  <c r="G75" i="16"/>
  <c r="J74" i="16"/>
  <c r="I74" i="16"/>
  <c r="H74" i="16"/>
  <c r="G74" i="16"/>
  <c r="J73" i="16"/>
  <c r="I73" i="16"/>
  <c r="H73" i="16"/>
  <c r="G73" i="16"/>
  <c r="J72" i="16"/>
  <c r="I72" i="16"/>
  <c r="H72" i="16"/>
  <c r="G72" i="16"/>
  <c r="J71" i="16"/>
  <c r="I71" i="16"/>
  <c r="H71" i="16"/>
  <c r="G71" i="16"/>
  <c r="J70" i="16"/>
  <c r="I70" i="16"/>
  <c r="H70" i="16"/>
  <c r="G70" i="16"/>
  <c r="J67" i="16"/>
  <c r="I67" i="16"/>
  <c r="H67" i="16"/>
  <c r="G67" i="16"/>
  <c r="J66" i="16"/>
  <c r="I66" i="16"/>
  <c r="H66" i="16"/>
  <c r="G66" i="16"/>
  <c r="J63" i="16"/>
  <c r="I63" i="16"/>
  <c r="H63" i="16"/>
  <c r="G63" i="16"/>
  <c r="J62" i="16"/>
  <c r="I62" i="16"/>
  <c r="H62" i="16"/>
  <c r="G62" i="16"/>
  <c r="J61" i="16"/>
  <c r="I61" i="16"/>
  <c r="H61" i="16"/>
  <c r="G61" i="16"/>
  <c r="J60" i="16"/>
  <c r="I60" i="16"/>
  <c r="H60" i="16"/>
  <c r="G60" i="16"/>
  <c r="J59" i="16"/>
  <c r="I59" i="16"/>
  <c r="H59" i="16"/>
  <c r="G59" i="16"/>
  <c r="J58" i="16"/>
  <c r="I58" i="16"/>
  <c r="H58" i="16"/>
  <c r="G58" i="16"/>
  <c r="J57" i="16"/>
  <c r="I57" i="16"/>
  <c r="H57" i="16"/>
  <c r="G57" i="16"/>
  <c r="J56" i="16"/>
  <c r="I56" i="16"/>
  <c r="H56" i="16"/>
  <c r="G56" i="16"/>
  <c r="J55" i="16"/>
  <c r="I55" i="16"/>
  <c r="H55" i="16"/>
  <c r="G55" i="16"/>
  <c r="J54" i="16"/>
  <c r="I54" i="16"/>
  <c r="H54" i="16"/>
  <c r="G54" i="16"/>
  <c r="J53" i="16"/>
  <c r="I53" i="16"/>
  <c r="H53" i="16"/>
  <c r="G53" i="16"/>
  <c r="J52" i="16"/>
  <c r="I52" i="16"/>
  <c r="H52" i="16"/>
  <c r="G52" i="16"/>
  <c r="J51" i="16"/>
  <c r="I51" i="16"/>
  <c r="H51" i="16"/>
  <c r="G51" i="16"/>
  <c r="J50" i="16"/>
  <c r="I50" i="16"/>
  <c r="H50" i="16"/>
  <c r="G50" i="16"/>
  <c r="J49" i="16"/>
  <c r="I49" i="16"/>
  <c r="H49" i="16"/>
  <c r="G49" i="16"/>
  <c r="J48" i="16"/>
  <c r="I48" i="16"/>
  <c r="H48" i="16"/>
  <c r="G48" i="16"/>
  <c r="J47" i="16"/>
  <c r="I47" i="16"/>
  <c r="H47" i="16"/>
  <c r="G47" i="16"/>
  <c r="J46" i="16"/>
  <c r="I46" i="16"/>
  <c r="H46" i="16"/>
  <c r="G46" i="16"/>
  <c r="J45" i="16"/>
  <c r="I45" i="16"/>
  <c r="H45" i="16"/>
  <c r="G45" i="16"/>
  <c r="J44" i="16"/>
  <c r="I44" i="16"/>
  <c r="H44" i="16"/>
  <c r="G44" i="16"/>
  <c r="J43" i="16"/>
  <c r="I43" i="16"/>
  <c r="H43" i="16"/>
  <c r="G43" i="16"/>
  <c r="J40" i="16"/>
  <c r="I40" i="16"/>
  <c r="H40" i="16"/>
  <c r="G40" i="16"/>
  <c r="J39" i="16"/>
  <c r="I39" i="16"/>
  <c r="H39" i="16"/>
  <c r="G39" i="16"/>
  <c r="J38" i="16"/>
  <c r="I38" i="16"/>
  <c r="H38" i="16"/>
  <c r="G38" i="16"/>
  <c r="J37" i="16"/>
  <c r="I37" i="16"/>
  <c r="H37" i="16"/>
  <c r="G37" i="16"/>
  <c r="J34" i="16"/>
  <c r="I34" i="16"/>
  <c r="H34" i="16"/>
  <c r="G34" i="16"/>
  <c r="J33" i="16"/>
  <c r="I33" i="16"/>
  <c r="H33" i="16"/>
  <c r="G33" i="16"/>
  <c r="J32" i="16"/>
  <c r="I32" i="16"/>
  <c r="H32" i="16"/>
  <c r="G32" i="16"/>
  <c r="J31" i="16"/>
  <c r="I31" i="16"/>
  <c r="H31" i="16"/>
  <c r="G31" i="16"/>
  <c r="J30" i="16"/>
  <c r="I30" i="16"/>
  <c r="H30" i="16"/>
  <c r="G30" i="16"/>
  <c r="J29" i="16"/>
  <c r="I29" i="16"/>
  <c r="H29" i="16"/>
  <c r="G29" i="16"/>
  <c r="J28" i="16"/>
  <c r="I28" i="16"/>
  <c r="H28" i="16"/>
  <c r="G28" i="16"/>
  <c r="J27" i="16"/>
  <c r="I27" i="16"/>
  <c r="H27" i="16"/>
  <c r="G27" i="16"/>
  <c r="J26" i="16"/>
  <c r="I26" i="16"/>
  <c r="H26" i="16"/>
  <c r="G26" i="16"/>
  <c r="J25" i="16"/>
  <c r="I25" i="16"/>
  <c r="H25" i="16"/>
  <c r="G25" i="16"/>
  <c r="J24" i="16"/>
  <c r="I24" i="16"/>
  <c r="H24" i="16"/>
  <c r="G24" i="16"/>
  <c r="J23" i="16"/>
  <c r="I23" i="16"/>
  <c r="H23" i="16"/>
  <c r="G23" i="16"/>
  <c r="J22" i="16"/>
  <c r="I22" i="16"/>
  <c r="H22" i="16"/>
  <c r="G22" i="16"/>
  <c r="J21" i="16"/>
  <c r="I21" i="16"/>
  <c r="H21" i="16"/>
  <c r="G21" i="16"/>
  <c r="J20" i="16"/>
  <c r="I20" i="16"/>
  <c r="H20" i="16"/>
  <c r="G20" i="16"/>
  <c r="J19" i="16"/>
  <c r="I19" i="16"/>
  <c r="H19" i="16"/>
  <c r="G19" i="16"/>
  <c r="J18" i="16"/>
  <c r="I18" i="16"/>
  <c r="H18" i="16"/>
  <c r="G18" i="16"/>
  <c r="J15" i="16"/>
  <c r="I15" i="16"/>
  <c r="H15" i="16"/>
  <c r="G15" i="16"/>
  <c r="J14" i="16"/>
  <c r="I14" i="16"/>
  <c r="H14" i="16"/>
  <c r="G14" i="16"/>
  <c r="J11" i="16"/>
  <c r="I11" i="16"/>
  <c r="H11" i="16"/>
  <c r="G11" i="16"/>
  <c r="J10" i="16"/>
  <c r="I10" i="16"/>
  <c r="H10" i="16"/>
  <c r="G10" i="16"/>
  <c r="J9" i="16"/>
  <c r="I9" i="16"/>
  <c r="H9" i="16"/>
  <c r="G9" i="16"/>
  <c r="J8" i="16"/>
  <c r="I8" i="16"/>
  <c r="H8" i="16"/>
  <c r="G8" i="16"/>
  <c r="E5" i="16"/>
  <c r="D5" i="16"/>
  <c r="C5" i="16"/>
  <c r="B5" i="16"/>
  <c r="K29" i="15"/>
  <c r="J29" i="15"/>
  <c r="H29" i="15"/>
  <c r="F29" i="15"/>
  <c r="G26" i="15" s="1"/>
  <c r="D29" i="15"/>
  <c r="E25" i="15" s="1"/>
  <c r="B29" i="15"/>
  <c r="C25" i="15" s="1"/>
  <c r="K27" i="15"/>
  <c r="J27" i="15"/>
  <c r="I27" i="15"/>
  <c r="G27" i="15"/>
  <c r="K26" i="15"/>
  <c r="J26" i="15"/>
  <c r="I26" i="15"/>
  <c r="E26" i="15"/>
  <c r="C26" i="15"/>
  <c r="K25" i="15"/>
  <c r="J25" i="15"/>
  <c r="I25" i="15"/>
  <c r="G25" i="15"/>
  <c r="K24" i="15"/>
  <c r="J24" i="15"/>
  <c r="I24" i="15"/>
  <c r="G24" i="15"/>
  <c r="E24" i="15"/>
  <c r="C24" i="15"/>
  <c r="K23" i="15"/>
  <c r="J23" i="15"/>
  <c r="I23" i="15"/>
  <c r="G23" i="15"/>
  <c r="K22" i="15"/>
  <c r="J22" i="15"/>
  <c r="I22" i="15"/>
  <c r="G22" i="15"/>
  <c r="E22" i="15"/>
  <c r="C22" i="15"/>
  <c r="K21" i="15"/>
  <c r="J21" i="15"/>
  <c r="I21" i="15"/>
  <c r="G21" i="15"/>
  <c r="K20" i="15"/>
  <c r="J20" i="15"/>
  <c r="I20" i="15"/>
  <c r="G20" i="15"/>
  <c r="E20" i="15"/>
  <c r="C20" i="15"/>
  <c r="K19" i="15"/>
  <c r="J19" i="15"/>
  <c r="I19" i="15"/>
  <c r="G19" i="15"/>
  <c r="K18" i="15"/>
  <c r="J18" i="15"/>
  <c r="I18" i="15"/>
  <c r="G18" i="15"/>
  <c r="E18" i="15"/>
  <c r="C18" i="15"/>
  <c r="K17" i="15"/>
  <c r="J17" i="15"/>
  <c r="I17" i="15"/>
  <c r="G17" i="15"/>
  <c r="K16" i="15"/>
  <c r="J16" i="15"/>
  <c r="I16" i="15"/>
  <c r="G16" i="15"/>
  <c r="E16" i="15"/>
  <c r="C16" i="15"/>
  <c r="K15" i="15"/>
  <c r="J15" i="15"/>
  <c r="I15" i="15"/>
  <c r="G15" i="15"/>
  <c r="K14" i="15"/>
  <c r="J14" i="15"/>
  <c r="I14" i="15"/>
  <c r="G14" i="15"/>
  <c r="E14" i="15"/>
  <c r="C14" i="15"/>
  <c r="K13" i="15"/>
  <c r="J13" i="15"/>
  <c r="I13" i="15"/>
  <c r="G13" i="15"/>
  <c r="K12" i="15"/>
  <c r="J12" i="15"/>
  <c r="I12" i="15"/>
  <c r="G12" i="15"/>
  <c r="E12" i="15"/>
  <c r="C12" i="15"/>
  <c r="K11" i="15"/>
  <c r="J11" i="15"/>
  <c r="I11" i="15"/>
  <c r="G11" i="15"/>
  <c r="K10" i="15"/>
  <c r="J10" i="15"/>
  <c r="I10" i="15"/>
  <c r="G10" i="15"/>
  <c r="E10" i="15"/>
  <c r="C10" i="15"/>
  <c r="K9" i="15"/>
  <c r="J9" i="15"/>
  <c r="I9" i="15"/>
  <c r="G9" i="15"/>
  <c r="K8" i="15"/>
  <c r="J8" i="15"/>
  <c r="I8" i="15"/>
  <c r="G8" i="15"/>
  <c r="E8" i="15"/>
  <c r="C8" i="15"/>
  <c r="K7" i="15"/>
  <c r="J7" i="15"/>
  <c r="I7" i="15"/>
  <c r="G7" i="15"/>
  <c r="H5" i="15"/>
  <c r="F5" i="15"/>
  <c r="D5" i="15"/>
  <c r="B5" i="15"/>
  <c r="K54" i="14"/>
  <c r="J54" i="14"/>
  <c r="I54" i="14"/>
  <c r="G54" i="14"/>
  <c r="E54" i="14"/>
  <c r="C54" i="14"/>
  <c r="H52" i="14"/>
  <c r="I47" i="14" s="1"/>
  <c r="F52" i="14"/>
  <c r="G48" i="14" s="1"/>
  <c r="E52" i="14"/>
  <c r="D52" i="14"/>
  <c r="E47" i="14" s="1"/>
  <c r="B52" i="14"/>
  <c r="C52" i="14" s="1"/>
  <c r="K50" i="14"/>
  <c r="J50" i="14"/>
  <c r="G50" i="14"/>
  <c r="E50" i="14"/>
  <c r="C50" i="14"/>
  <c r="K49" i="14"/>
  <c r="J49" i="14"/>
  <c r="G49" i="14"/>
  <c r="C49" i="14"/>
  <c r="K48" i="14"/>
  <c r="J48" i="14"/>
  <c r="E48" i="14"/>
  <c r="C48" i="14"/>
  <c r="K47" i="14"/>
  <c r="J47" i="14"/>
  <c r="G47" i="14"/>
  <c r="C47" i="14"/>
  <c r="K46" i="14"/>
  <c r="J46" i="14"/>
  <c r="G46" i="14"/>
  <c r="E46" i="14"/>
  <c r="C46" i="14"/>
  <c r="K45" i="14"/>
  <c r="J45" i="14"/>
  <c r="G45" i="14"/>
  <c r="C45" i="14"/>
  <c r="K44" i="14"/>
  <c r="J44" i="14"/>
  <c r="G44" i="14"/>
  <c r="E44" i="14"/>
  <c r="C44" i="14"/>
  <c r="K43" i="14"/>
  <c r="J43" i="14"/>
  <c r="G43" i="14"/>
  <c r="C43" i="14"/>
  <c r="K42" i="14"/>
  <c r="J42" i="14"/>
  <c r="G42" i="14"/>
  <c r="E42" i="14"/>
  <c r="C42" i="14"/>
  <c r="K41" i="14"/>
  <c r="J41" i="14"/>
  <c r="G41" i="14"/>
  <c r="C41" i="14"/>
  <c r="K40" i="14"/>
  <c r="J40" i="14"/>
  <c r="G40" i="14"/>
  <c r="E40" i="14"/>
  <c r="C40" i="14"/>
  <c r="K39" i="14"/>
  <c r="J39" i="14"/>
  <c r="G39" i="14"/>
  <c r="C39" i="14"/>
  <c r="K38" i="14"/>
  <c r="J38" i="14"/>
  <c r="G38" i="14"/>
  <c r="E38" i="14"/>
  <c r="C38" i="14"/>
  <c r="K37" i="14"/>
  <c r="J37" i="14"/>
  <c r="G37" i="14"/>
  <c r="C37" i="14"/>
  <c r="K36" i="14"/>
  <c r="J36" i="14"/>
  <c r="G36" i="14"/>
  <c r="E36" i="14"/>
  <c r="C36" i="14"/>
  <c r="I33" i="14"/>
  <c r="H33" i="14"/>
  <c r="I31" i="14" s="1"/>
  <c r="F33" i="14"/>
  <c r="G33" i="14" s="1"/>
  <c r="D33" i="14"/>
  <c r="B33" i="14"/>
  <c r="C30" i="14" s="1"/>
  <c r="K31" i="14"/>
  <c r="J31" i="14"/>
  <c r="G31" i="14"/>
  <c r="C31" i="14"/>
  <c r="K30" i="14"/>
  <c r="J30" i="14"/>
  <c r="I30" i="14"/>
  <c r="G30" i="14"/>
  <c r="K29" i="14"/>
  <c r="J29" i="14"/>
  <c r="G29" i="14"/>
  <c r="C29" i="14"/>
  <c r="K28" i="14"/>
  <c r="J28" i="14"/>
  <c r="I28" i="14"/>
  <c r="G28" i="14"/>
  <c r="C28" i="14"/>
  <c r="K27" i="14"/>
  <c r="J27" i="14"/>
  <c r="G27" i="14"/>
  <c r="C27" i="14"/>
  <c r="K26" i="14"/>
  <c r="J26" i="14"/>
  <c r="I26" i="14"/>
  <c r="G26" i="14"/>
  <c r="C26" i="14"/>
  <c r="K25" i="14"/>
  <c r="J25" i="14"/>
  <c r="G25" i="14"/>
  <c r="C25" i="14"/>
  <c r="K24" i="14"/>
  <c r="J24" i="14"/>
  <c r="I24" i="14"/>
  <c r="G24" i="14"/>
  <c r="C24" i="14"/>
  <c r="K23" i="14"/>
  <c r="J23" i="14"/>
  <c r="G23" i="14"/>
  <c r="C23" i="14"/>
  <c r="I20" i="14"/>
  <c r="H20" i="14"/>
  <c r="I18" i="14" s="1"/>
  <c r="F20" i="14"/>
  <c r="G20" i="14" s="1"/>
  <c r="D20" i="14"/>
  <c r="B20" i="14"/>
  <c r="C20" i="14" s="1"/>
  <c r="K18" i="14"/>
  <c r="J18" i="14"/>
  <c r="G18" i="14"/>
  <c r="C18" i="14"/>
  <c r="K17" i="14"/>
  <c r="J17" i="14"/>
  <c r="I17" i="14"/>
  <c r="G17" i="14"/>
  <c r="C17" i="14"/>
  <c r="K16" i="14"/>
  <c r="J16" i="14"/>
  <c r="G16" i="14"/>
  <c r="C16" i="14"/>
  <c r="K15" i="14"/>
  <c r="J15" i="14"/>
  <c r="I15" i="14"/>
  <c r="G15" i="14"/>
  <c r="C15" i="14"/>
  <c r="K14" i="14"/>
  <c r="J14" i="14"/>
  <c r="G14" i="14"/>
  <c r="C14" i="14"/>
  <c r="K13" i="14"/>
  <c r="J13" i="14"/>
  <c r="I13" i="14"/>
  <c r="G13" i="14"/>
  <c r="C13" i="14"/>
  <c r="K12" i="14"/>
  <c r="J12" i="14"/>
  <c r="G12" i="14"/>
  <c r="C12" i="14"/>
  <c r="K11" i="14"/>
  <c r="J11" i="14"/>
  <c r="I11" i="14"/>
  <c r="G11" i="14"/>
  <c r="C11" i="14"/>
  <c r="K10" i="14"/>
  <c r="J10" i="14"/>
  <c r="G10" i="14"/>
  <c r="C10" i="14"/>
  <c r="K9" i="14"/>
  <c r="J9" i="14"/>
  <c r="I9" i="14"/>
  <c r="G9" i="14"/>
  <c r="C9" i="14"/>
  <c r="K8" i="14"/>
  <c r="J8" i="14"/>
  <c r="G8" i="14"/>
  <c r="C8" i="14"/>
  <c r="K7" i="14"/>
  <c r="J7" i="14"/>
  <c r="I7" i="14"/>
  <c r="G7" i="14"/>
  <c r="C7" i="14"/>
  <c r="F5" i="14"/>
  <c r="B5" i="14"/>
  <c r="D5" i="14" s="1"/>
  <c r="H5" i="14" s="1"/>
  <c r="K29" i="13"/>
  <c r="J29" i="13"/>
  <c r="H29" i="13"/>
  <c r="F29" i="13"/>
  <c r="D29" i="13"/>
  <c r="E25" i="13" s="1"/>
  <c r="B29" i="13"/>
  <c r="C25" i="13" s="1"/>
  <c r="K27" i="13"/>
  <c r="J27" i="13"/>
  <c r="I27" i="13"/>
  <c r="G27" i="13"/>
  <c r="K26" i="13"/>
  <c r="J26" i="13"/>
  <c r="I26" i="13"/>
  <c r="G26" i="13"/>
  <c r="E26" i="13"/>
  <c r="C26" i="13"/>
  <c r="K25" i="13"/>
  <c r="J25" i="13"/>
  <c r="I25" i="13"/>
  <c r="G25" i="13"/>
  <c r="K24" i="13"/>
  <c r="J24" i="13"/>
  <c r="I24" i="13"/>
  <c r="G24" i="13"/>
  <c r="E24" i="13"/>
  <c r="C24" i="13"/>
  <c r="K23" i="13"/>
  <c r="J23" i="13"/>
  <c r="I23" i="13"/>
  <c r="G23" i="13"/>
  <c r="K22" i="13"/>
  <c r="J22" i="13"/>
  <c r="I22" i="13"/>
  <c r="G22" i="13"/>
  <c r="E22" i="13"/>
  <c r="C22" i="13"/>
  <c r="K21" i="13"/>
  <c r="J21" i="13"/>
  <c r="I21" i="13"/>
  <c r="G21" i="13"/>
  <c r="K20" i="13"/>
  <c r="J20" i="13"/>
  <c r="I20" i="13"/>
  <c r="G20" i="13"/>
  <c r="E20" i="13"/>
  <c r="C20" i="13"/>
  <c r="K19" i="13"/>
  <c r="J19" i="13"/>
  <c r="I19" i="13"/>
  <c r="G19" i="13"/>
  <c r="K18" i="13"/>
  <c r="J18" i="13"/>
  <c r="I18" i="13"/>
  <c r="G18" i="13"/>
  <c r="E18" i="13"/>
  <c r="C18" i="13"/>
  <c r="K17" i="13"/>
  <c r="J17" i="13"/>
  <c r="I17" i="13"/>
  <c r="G17" i="13"/>
  <c r="K16" i="13"/>
  <c r="J16" i="13"/>
  <c r="I16" i="13"/>
  <c r="G16" i="13"/>
  <c r="E16" i="13"/>
  <c r="C16" i="13"/>
  <c r="K15" i="13"/>
  <c r="J15" i="13"/>
  <c r="I15" i="13"/>
  <c r="G15" i="13"/>
  <c r="K14" i="13"/>
  <c r="J14" i="13"/>
  <c r="I14" i="13"/>
  <c r="G14" i="13"/>
  <c r="E14" i="13"/>
  <c r="C14" i="13"/>
  <c r="K13" i="13"/>
  <c r="J13" i="13"/>
  <c r="I13" i="13"/>
  <c r="G13" i="13"/>
  <c r="K12" i="13"/>
  <c r="J12" i="13"/>
  <c r="I12" i="13"/>
  <c r="G12" i="13"/>
  <c r="E12" i="13"/>
  <c r="C12" i="13"/>
  <c r="K11" i="13"/>
  <c r="J11" i="13"/>
  <c r="I11" i="13"/>
  <c r="G11" i="13"/>
  <c r="K10" i="13"/>
  <c r="J10" i="13"/>
  <c r="I10" i="13"/>
  <c r="G10" i="13"/>
  <c r="E10" i="13"/>
  <c r="C10" i="13"/>
  <c r="K9" i="13"/>
  <c r="J9" i="13"/>
  <c r="I9" i="13"/>
  <c r="G9" i="13"/>
  <c r="K8" i="13"/>
  <c r="J8" i="13"/>
  <c r="I8" i="13"/>
  <c r="G8" i="13"/>
  <c r="E8" i="13"/>
  <c r="C8" i="13"/>
  <c r="K7" i="13"/>
  <c r="J7" i="13"/>
  <c r="I7" i="13"/>
  <c r="G7" i="13"/>
  <c r="F5" i="13"/>
  <c r="B5" i="13"/>
  <c r="D5" i="13" s="1"/>
  <c r="H5" i="13" s="1"/>
  <c r="K78" i="12"/>
  <c r="J78" i="12"/>
  <c r="I78" i="12"/>
  <c r="G78" i="12"/>
  <c r="E78" i="12"/>
  <c r="C78" i="12"/>
  <c r="H76" i="12"/>
  <c r="F76" i="12"/>
  <c r="G76" i="12" s="1"/>
  <c r="E76" i="12"/>
  <c r="D76" i="12"/>
  <c r="E71" i="12" s="1"/>
  <c r="B76" i="12"/>
  <c r="C76" i="12" s="1"/>
  <c r="K74" i="12"/>
  <c r="J74" i="12"/>
  <c r="G74" i="12"/>
  <c r="E74" i="12"/>
  <c r="C74" i="12"/>
  <c r="K73" i="12"/>
  <c r="J73" i="12"/>
  <c r="G73" i="12"/>
  <c r="K72" i="12"/>
  <c r="J72" i="12"/>
  <c r="G72" i="12"/>
  <c r="E72" i="12"/>
  <c r="C72" i="12"/>
  <c r="K71" i="12"/>
  <c r="J71" i="12"/>
  <c r="G71" i="12"/>
  <c r="C71" i="12"/>
  <c r="K70" i="12"/>
  <c r="J70" i="12"/>
  <c r="G70" i="12"/>
  <c r="E70" i="12"/>
  <c r="C70" i="12"/>
  <c r="K69" i="12"/>
  <c r="J69" i="12"/>
  <c r="G69" i="12"/>
  <c r="C69" i="12"/>
  <c r="K68" i="12"/>
  <c r="J68" i="12"/>
  <c r="G68" i="12"/>
  <c r="E68" i="12"/>
  <c r="C68" i="12"/>
  <c r="K67" i="12"/>
  <c r="J67" i="12"/>
  <c r="G67" i="12"/>
  <c r="C67" i="12"/>
  <c r="K66" i="12"/>
  <c r="J66" i="12"/>
  <c r="G66" i="12"/>
  <c r="E66" i="12"/>
  <c r="C66" i="12"/>
  <c r="K65" i="12"/>
  <c r="J65" i="12"/>
  <c r="G65" i="12"/>
  <c r="C65" i="12"/>
  <c r="K64" i="12"/>
  <c r="J64" i="12"/>
  <c r="G64" i="12"/>
  <c r="E64" i="12"/>
  <c r="C64" i="12"/>
  <c r="K63" i="12"/>
  <c r="J63" i="12"/>
  <c r="G63" i="12"/>
  <c r="C63" i="12"/>
  <c r="K62" i="12"/>
  <c r="J62" i="12"/>
  <c r="G62" i="12"/>
  <c r="E62" i="12"/>
  <c r="C62" i="12"/>
  <c r="K61" i="12"/>
  <c r="J61" i="12"/>
  <c r="G61" i="12"/>
  <c r="C61" i="12"/>
  <c r="K60" i="12"/>
  <c r="J60" i="12"/>
  <c r="G60" i="12"/>
  <c r="E60" i="12"/>
  <c r="C60" i="12"/>
  <c r="K59" i="12"/>
  <c r="J59" i="12"/>
  <c r="G59" i="12"/>
  <c r="C59" i="12"/>
  <c r="K58" i="12"/>
  <c r="J58" i="12"/>
  <c r="G58" i="12"/>
  <c r="E58" i="12"/>
  <c r="C58" i="12"/>
  <c r="K57" i="12"/>
  <c r="J57" i="12"/>
  <c r="G57" i="12"/>
  <c r="C57" i="12"/>
  <c r="H54" i="12"/>
  <c r="I54" i="12" s="1"/>
  <c r="F54" i="12"/>
  <c r="D54" i="12"/>
  <c r="E50" i="12" s="1"/>
  <c r="C54" i="12"/>
  <c r="B54" i="12"/>
  <c r="J54" i="12" s="1"/>
  <c r="K52" i="12"/>
  <c r="J52" i="12"/>
  <c r="I52" i="12"/>
  <c r="K51" i="12"/>
  <c r="J51" i="12"/>
  <c r="E51" i="12"/>
  <c r="C51" i="12"/>
  <c r="K50" i="12"/>
  <c r="J50" i="12"/>
  <c r="I50" i="12"/>
  <c r="K49" i="12"/>
  <c r="J49" i="12"/>
  <c r="E49" i="12"/>
  <c r="C49" i="12"/>
  <c r="K48" i="12"/>
  <c r="J48" i="12"/>
  <c r="I48" i="12"/>
  <c r="G48" i="12"/>
  <c r="K47" i="12"/>
  <c r="J47" i="12"/>
  <c r="E47" i="12"/>
  <c r="C47" i="12"/>
  <c r="K46" i="12"/>
  <c r="J46" i="12"/>
  <c r="I46" i="12"/>
  <c r="K45" i="12"/>
  <c r="J45" i="12"/>
  <c r="E45" i="12"/>
  <c r="C45" i="12"/>
  <c r="K44" i="12"/>
  <c r="J44" i="12"/>
  <c r="I44" i="12"/>
  <c r="G44" i="12"/>
  <c r="K43" i="12"/>
  <c r="J43" i="12"/>
  <c r="E43" i="12"/>
  <c r="C43" i="12"/>
  <c r="I40" i="12"/>
  <c r="H40" i="12"/>
  <c r="I38" i="12" s="1"/>
  <c r="F40" i="12"/>
  <c r="G40" i="12" s="1"/>
  <c r="E40" i="12"/>
  <c r="D40" i="12"/>
  <c r="B40" i="12"/>
  <c r="C40" i="12" s="1"/>
  <c r="K38" i="12"/>
  <c r="J38" i="12"/>
  <c r="G38" i="12"/>
  <c r="C38" i="12"/>
  <c r="K37" i="12"/>
  <c r="J37" i="12"/>
  <c r="I37" i="12"/>
  <c r="G37" i="12"/>
  <c r="C37" i="12"/>
  <c r="K36" i="12"/>
  <c r="J36" i="12"/>
  <c r="C36" i="12"/>
  <c r="K35" i="12"/>
  <c r="J35" i="12"/>
  <c r="I35" i="12"/>
  <c r="G35" i="12"/>
  <c r="C35" i="12"/>
  <c r="K34" i="12"/>
  <c r="J34" i="12"/>
  <c r="G34" i="12"/>
  <c r="C34" i="12"/>
  <c r="K33" i="12"/>
  <c r="J33" i="12"/>
  <c r="I33" i="12"/>
  <c r="G33" i="12"/>
  <c r="C33" i="12"/>
  <c r="K32" i="12"/>
  <c r="J32" i="12"/>
  <c r="G32" i="12"/>
  <c r="C32" i="12"/>
  <c r="K31" i="12"/>
  <c r="J31" i="12"/>
  <c r="I31" i="12"/>
  <c r="G31" i="12"/>
  <c r="C31" i="12"/>
  <c r="K30" i="12"/>
  <c r="J30" i="12"/>
  <c r="G30" i="12"/>
  <c r="C30" i="12"/>
  <c r="K29" i="12"/>
  <c r="J29" i="12"/>
  <c r="I29" i="12"/>
  <c r="G29" i="12"/>
  <c r="C29" i="12"/>
  <c r="K26" i="12"/>
  <c r="H26" i="12"/>
  <c r="I21" i="12" s="1"/>
  <c r="G26" i="12"/>
  <c r="F26" i="12"/>
  <c r="G21" i="12" s="1"/>
  <c r="D26" i="12"/>
  <c r="E26" i="12" s="1"/>
  <c r="B26" i="12"/>
  <c r="J26" i="12" s="1"/>
  <c r="K24" i="12"/>
  <c r="J24" i="12"/>
  <c r="I24" i="12"/>
  <c r="G24" i="12"/>
  <c r="K23" i="12"/>
  <c r="J23" i="12"/>
  <c r="E23" i="12"/>
  <c r="C23" i="12"/>
  <c r="K22" i="12"/>
  <c r="J22" i="12"/>
  <c r="I22" i="12"/>
  <c r="G22" i="12"/>
  <c r="K21" i="12"/>
  <c r="J21" i="12"/>
  <c r="E21" i="12"/>
  <c r="C21" i="12"/>
  <c r="K20" i="12"/>
  <c r="J20" i="12"/>
  <c r="I20" i="12"/>
  <c r="G20" i="12"/>
  <c r="K17" i="12"/>
  <c r="J17" i="12"/>
  <c r="H17" i="12"/>
  <c r="I17" i="12" s="1"/>
  <c r="G17" i="12"/>
  <c r="F17" i="12"/>
  <c r="D17" i="12"/>
  <c r="E17" i="12" s="1"/>
  <c r="B17" i="12"/>
  <c r="C15" i="12" s="1"/>
  <c r="K15" i="12"/>
  <c r="J15" i="12"/>
  <c r="I15" i="12"/>
  <c r="G15" i="12"/>
  <c r="H12" i="12"/>
  <c r="I7" i="12" s="1"/>
  <c r="F12" i="12"/>
  <c r="D12" i="12"/>
  <c r="E12" i="12" s="1"/>
  <c r="B12" i="12"/>
  <c r="J12" i="12" s="1"/>
  <c r="K10" i="12"/>
  <c r="J10" i="12"/>
  <c r="I10" i="12"/>
  <c r="K9" i="12"/>
  <c r="J9" i="12"/>
  <c r="E9" i="12"/>
  <c r="C9" i="12"/>
  <c r="K8" i="12"/>
  <c r="J8" i="12"/>
  <c r="I8" i="12"/>
  <c r="K7" i="12"/>
  <c r="J7" i="12"/>
  <c r="E7" i="12"/>
  <c r="C7" i="12"/>
  <c r="B5" i="12"/>
  <c r="F5" i="12" s="1"/>
  <c r="H46" i="11"/>
  <c r="F46" i="11"/>
  <c r="D46" i="11"/>
  <c r="B46" i="11"/>
  <c r="J46" i="11" s="1"/>
  <c r="K44" i="11"/>
  <c r="J44" i="11"/>
  <c r="E44" i="11"/>
  <c r="C44" i="11"/>
  <c r="K43" i="11"/>
  <c r="J43" i="11"/>
  <c r="I43" i="11"/>
  <c r="G43" i="11"/>
  <c r="E43" i="11"/>
  <c r="K42" i="11"/>
  <c r="J42" i="11"/>
  <c r="E42" i="11"/>
  <c r="C42" i="11"/>
  <c r="K41" i="11"/>
  <c r="J41" i="11"/>
  <c r="I41" i="11"/>
  <c r="E41" i="11"/>
  <c r="C41" i="11"/>
  <c r="K40" i="11"/>
  <c r="J40" i="11"/>
  <c r="E40" i="11"/>
  <c r="C40" i="11"/>
  <c r="K39" i="11"/>
  <c r="J39" i="11"/>
  <c r="E39" i="11"/>
  <c r="K38" i="11"/>
  <c r="J38" i="11"/>
  <c r="E38" i="11"/>
  <c r="C38" i="11"/>
  <c r="K37" i="11"/>
  <c r="J37" i="11"/>
  <c r="E37" i="11"/>
  <c r="C37" i="11"/>
  <c r="K36" i="11"/>
  <c r="J36" i="11"/>
  <c r="E36" i="11"/>
  <c r="C36" i="11"/>
  <c r="K35" i="11"/>
  <c r="J35" i="11"/>
  <c r="I35" i="11"/>
  <c r="G35" i="11"/>
  <c r="E35" i="11"/>
  <c r="C35" i="11"/>
  <c r="K34" i="11"/>
  <c r="J34" i="11"/>
  <c r="E34" i="11"/>
  <c r="C34" i="11"/>
  <c r="K33" i="11"/>
  <c r="J33" i="11"/>
  <c r="I33" i="11"/>
  <c r="G33" i="11"/>
  <c r="E33" i="11"/>
  <c r="C33" i="11"/>
  <c r="K32" i="11"/>
  <c r="J32" i="11"/>
  <c r="E32" i="11"/>
  <c r="C32" i="11"/>
  <c r="K31" i="11"/>
  <c r="J31" i="11"/>
  <c r="E31" i="11"/>
  <c r="C31" i="11"/>
  <c r="K30" i="11"/>
  <c r="J30" i="11"/>
  <c r="E30" i="11"/>
  <c r="C30" i="11"/>
  <c r="K29" i="11"/>
  <c r="J29" i="11"/>
  <c r="E29" i="11"/>
  <c r="C29" i="11"/>
  <c r="K28" i="11"/>
  <c r="J28" i="11"/>
  <c r="E28" i="11"/>
  <c r="C28" i="11"/>
  <c r="K27" i="11"/>
  <c r="J27" i="11"/>
  <c r="I27" i="11"/>
  <c r="G27" i="11"/>
  <c r="E27" i="11"/>
  <c r="C27" i="11"/>
  <c r="K26" i="11"/>
  <c r="J26" i="11"/>
  <c r="E26" i="11"/>
  <c r="C26" i="11"/>
  <c r="K25" i="11"/>
  <c r="J25" i="11"/>
  <c r="I25" i="11"/>
  <c r="G25" i="11"/>
  <c r="E25" i="11"/>
  <c r="C25" i="11"/>
  <c r="K24" i="11"/>
  <c r="J24" i="11"/>
  <c r="E24" i="11"/>
  <c r="C24" i="11"/>
  <c r="K23" i="11"/>
  <c r="J23" i="11"/>
  <c r="E23" i="11"/>
  <c r="C23" i="11"/>
  <c r="K22" i="11"/>
  <c r="J22" i="11"/>
  <c r="E22" i="11"/>
  <c r="C22" i="11"/>
  <c r="K21" i="11"/>
  <c r="J21" i="11"/>
  <c r="G21" i="11"/>
  <c r="E21" i="11"/>
  <c r="C21" i="11"/>
  <c r="K20" i="11"/>
  <c r="J20" i="11"/>
  <c r="E20" i="11"/>
  <c r="C20" i="11"/>
  <c r="K19" i="11"/>
  <c r="J19" i="11"/>
  <c r="I19" i="11"/>
  <c r="G19" i="11"/>
  <c r="E19" i="11"/>
  <c r="C19" i="11"/>
  <c r="K18" i="11"/>
  <c r="J18" i="11"/>
  <c r="E18" i="11"/>
  <c r="C18" i="11"/>
  <c r="K17" i="11"/>
  <c r="J17" i="11"/>
  <c r="I17" i="11"/>
  <c r="G17" i="11"/>
  <c r="E17" i="11"/>
  <c r="C17" i="11"/>
  <c r="K16" i="11"/>
  <c r="J16" i="11"/>
  <c r="E16" i="11"/>
  <c r="C16" i="11"/>
  <c r="K15" i="11"/>
  <c r="J15" i="11"/>
  <c r="G15" i="11"/>
  <c r="E15" i="11"/>
  <c r="C15" i="11"/>
  <c r="K14" i="11"/>
  <c r="J14" i="11"/>
  <c r="E14" i="11"/>
  <c r="C14" i="11"/>
  <c r="K13" i="11"/>
  <c r="J13" i="11"/>
  <c r="I13" i="11"/>
  <c r="G13" i="11"/>
  <c r="E13" i="11"/>
  <c r="C13" i="11"/>
  <c r="K12" i="11"/>
  <c r="J12" i="11"/>
  <c r="E12" i="11"/>
  <c r="C12" i="11"/>
  <c r="K11" i="11"/>
  <c r="J11" i="11"/>
  <c r="I11" i="11"/>
  <c r="G11" i="11"/>
  <c r="E11" i="11"/>
  <c r="C11" i="11"/>
  <c r="K10" i="11"/>
  <c r="J10" i="11"/>
  <c r="E10" i="11"/>
  <c r="C10" i="11"/>
  <c r="K9" i="11"/>
  <c r="J9" i="11"/>
  <c r="I9" i="11"/>
  <c r="G9" i="11"/>
  <c r="E9" i="11"/>
  <c r="C9" i="11"/>
  <c r="K8" i="11"/>
  <c r="J8" i="11"/>
  <c r="E8" i="11"/>
  <c r="C8" i="11"/>
  <c r="K7" i="11"/>
  <c r="J7" i="11"/>
  <c r="G7" i="11"/>
  <c r="E7" i="11"/>
  <c r="C7" i="11"/>
  <c r="F5" i="11"/>
  <c r="B5" i="11"/>
  <c r="D5" i="11" s="1"/>
  <c r="H5" i="11" s="1"/>
  <c r="K196" i="10"/>
  <c r="J196" i="10"/>
  <c r="I196" i="10"/>
  <c r="G196" i="10"/>
  <c r="E196" i="10"/>
  <c r="C196" i="10"/>
  <c r="K194" i="10"/>
  <c r="J194" i="10"/>
  <c r="I194" i="10"/>
  <c r="G194" i="10"/>
  <c r="E194" i="10"/>
  <c r="C194" i="10"/>
  <c r="J192" i="10"/>
  <c r="H192" i="10"/>
  <c r="I192" i="10" s="1"/>
  <c r="G192" i="10"/>
  <c r="F192" i="10"/>
  <c r="E192" i="10"/>
  <c r="D192" i="10"/>
  <c r="B192" i="10"/>
  <c r="C192" i="10" s="1"/>
  <c r="K190" i="10"/>
  <c r="J190" i="10"/>
  <c r="I190" i="10"/>
  <c r="G190" i="10"/>
  <c r="E190" i="10"/>
  <c r="C190" i="10"/>
  <c r="J188" i="10"/>
  <c r="H188" i="10"/>
  <c r="F188" i="10"/>
  <c r="E188" i="10"/>
  <c r="D188" i="10"/>
  <c r="E184" i="10" s="1"/>
  <c r="B188" i="10"/>
  <c r="K186" i="10"/>
  <c r="J186" i="10"/>
  <c r="I186" i="10"/>
  <c r="G186" i="10"/>
  <c r="E186" i="10"/>
  <c r="K185" i="10"/>
  <c r="J185" i="10"/>
  <c r="E185" i="10"/>
  <c r="C185" i="10"/>
  <c r="K184" i="10"/>
  <c r="J184" i="10"/>
  <c r="I184" i="10"/>
  <c r="C184" i="10"/>
  <c r="K183" i="10"/>
  <c r="J183" i="10"/>
  <c r="E183" i="10"/>
  <c r="C183" i="10"/>
  <c r="K182" i="10"/>
  <c r="J182" i="10"/>
  <c r="E182" i="10"/>
  <c r="K181" i="10"/>
  <c r="J181" i="10"/>
  <c r="E181" i="10"/>
  <c r="C181" i="10"/>
  <c r="K180" i="10"/>
  <c r="J180" i="10"/>
  <c r="E180" i="10"/>
  <c r="C180" i="10"/>
  <c r="K179" i="10"/>
  <c r="J179" i="10"/>
  <c r="E179" i="10"/>
  <c r="C179" i="10"/>
  <c r="K178" i="10"/>
  <c r="J178" i="10"/>
  <c r="I178" i="10"/>
  <c r="E178" i="10"/>
  <c r="K177" i="10"/>
  <c r="J177" i="10"/>
  <c r="E177" i="10"/>
  <c r="C177" i="10"/>
  <c r="K176" i="10"/>
  <c r="J176" i="10"/>
  <c r="I176" i="10"/>
  <c r="G176" i="10"/>
  <c r="E176" i="10"/>
  <c r="C176" i="10"/>
  <c r="K175" i="10"/>
  <c r="J175" i="10"/>
  <c r="I175" i="10"/>
  <c r="E175" i="10"/>
  <c r="C175" i="10"/>
  <c r="J172" i="10"/>
  <c r="H172" i="10"/>
  <c r="F172" i="10"/>
  <c r="G169" i="10" s="1"/>
  <c r="E172" i="10"/>
  <c r="D172" i="10"/>
  <c r="E169" i="10" s="1"/>
  <c r="B172" i="10"/>
  <c r="K170" i="10"/>
  <c r="J170" i="10"/>
  <c r="I170" i="10"/>
  <c r="K169" i="10"/>
  <c r="J169" i="10"/>
  <c r="I169" i="10"/>
  <c r="B167" i="10"/>
  <c r="D167" i="10" s="1"/>
  <c r="H167" i="10" s="1"/>
  <c r="K164" i="10"/>
  <c r="J164" i="10"/>
  <c r="I164" i="10"/>
  <c r="G164" i="10"/>
  <c r="E164" i="10"/>
  <c r="C164" i="10"/>
  <c r="H162" i="10"/>
  <c r="I159" i="10" s="1"/>
  <c r="F162" i="10"/>
  <c r="G162" i="10" s="1"/>
  <c r="D162" i="10"/>
  <c r="E159" i="10" s="1"/>
  <c r="B162" i="10"/>
  <c r="C159" i="10" s="1"/>
  <c r="K160" i="10"/>
  <c r="J160" i="10"/>
  <c r="G160" i="10"/>
  <c r="K159" i="10"/>
  <c r="J159" i="10"/>
  <c r="G159" i="10"/>
  <c r="K158" i="10"/>
  <c r="J158" i="10"/>
  <c r="G158" i="10"/>
  <c r="E158" i="10"/>
  <c r="C158" i="10"/>
  <c r="K157" i="10"/>
  <c r="J157" i="10"/>
  <c r="G157" i="10"/>
  <c r="E157" i="10"/>
  <c r="C157" i="10"/>
  <c r="K156" i="10"/>
  <c r="J156" i="10"/>
  <c r="G156" i="10"/>
  <c r="K155" i="10"/>
  <c r="J155" i="10"/>
  <c r="G155" i="10"/>
  <c r="K154" i="10"/>
  <c r="J154" i="10"/>
  <c r="G154" i="10"/>
  <c r="E154" i="10"/>
  <c r="C154" i="10"/>
  <c r="K153" i="10"/>
  <c r="J153" i="10"/>
  <c r="G153" i="10"/>
  <c r="E153" i="10"/>
  <c r="C153" i="10"/>
  <c r="K152" i="10"/>
  <c r="J152" i="10"/>
  <c r="G152" i="10"/>
  <c r="K151" i="10"/>
  <c r="J151" i="10"/>
  <c r="I151" i="10"/>
  <c r="G151" i="10"/>
  <c r="K150" i="10"/>
  <c r="J150" i="10"/>
  <c r="G150" i="10"/>
  <c r="E150" i="10"/>
  <c r="C150" i="10"/>
  <c r="K149" i="10"/>
  <c r="J149" i="10"/>
  <c r="G149" i="10"/>
  <c r="E149" i="10"/>
  <c r="C149" i="10"/>
  <c r="K148" i="10"/>
  <c r="J148" i="10"/>
  <c r="G148" i="10"/>
  <c r="E148" i="10"/>
  <c r="K147" i="10"/>
  <c r="J147" i="10"/>
  <c r="G147" i="10"/>
  <c r="K146" i="10"/>
  <c r="J146" i="10"/>
  <c r="G146" i="10"/>
  <c r="E146" i="10"/>
  <c r="C146" i="10"/>
  <c r="K145" i="10"/>
  <c r="J145" i="10"/>
  <c r="G145" i="10"/>
  <c r="E145" i="10"/>
  <c r="C145" i="10"/>
  <c r="K142" i="10"/>
  <c r="J142" i="10"/>
  <c r="H142" i="10"/>
  <c r="I142" i="10" s="1"/>
  <c r="F142" i="10"/>
  <c r="G139" i="10" s="1"/>
  <c r="D142" i="10"/>
  <c r="E138" i="10" s="1"/>
  <c r="C142" i="10"/>
  <c r="B142" i="10"/>
  <c r="K140" i="10"/>
  <c r="J140" i="10"/>
  <c r="G140" i="10"/>
  <c r="K139" i="10"/>
  <c r="J139" i="10"/>
  <c r="K138" i="10"/>
  <c r="J138" i="10"/>
  <c r="I138" i="10"/>
  <c r="G138" i="10"/>
  <c r="K137" i="10"/>
  <c r="J137" i="10"/>
  <c r="I137" i="10"/>
  <c r="G137" i="10"/>
  <c r="E137" i="10"/>
  <c r="C137" i="10"/>
  <c r="K136" i="10"/>
  <c r="J136" i="10"/>
  <c r="G136" i="10"/>
  <c r="K135" i="10"/>
  <c r="J135" i="10"/>
  <c r="K134" i="10"/>
  <c r="J134" i="10"/>
  <c r="I134" i="10"/>
  <c r="G134" i="10"/>
  <c r="K133" i="10"/>
  <c r="J133" i="10"/>
  <c r="I133" i="10"/>
  <c r="G133" i="10"/>
  <c r="E133" i="10"/>
  <c r="C133" i="10"/>
  <c r="K132" i="10"/>
  <c r="J132" i="10"/>
  <c r="I132" i="10"/>
  <c r="G132" i="10"/>
  <c r="K131" i="10"/>
  <c r="J131" i="10"/>
  <c r="I131" i="10"/>
  <c r="G131" i="10"/>
  <c r="K130" i="10"/>
  <c r="J130" i="10"/>
  <c r="I130" i="10"/>
  <c r="G130" i="10"/>
  <c r="K129" i="10"/>
  <c r="J129" i="10"/>
  <c r="I129" i="10"/>
  <c r="G129" i="10"/>
  <c r="E129" i="10"/>
  <c r="C129" i="10"/>
  <c r="K128" i="10"/>
  <c r="J128" i="10"/>
  <c r="I128" i="10"/>
  <c r="G128" i="10"/>
  <c r="K127" i="10"/>
  <c r="J127" i="10"/>
  <c r="I127" i="10"/>
  <c r="G127" i="10"/>
  <c r="K126" i="10"/>
  <c r="J126" i="10"/>
  <c r="I126" i="10"/>
  <c r="G126" i="10"/>
  <c r="K125" i="10"/>
  <c r="J125" i="10"/>
  <c r="I125" i="10"/>
  <c r="G125" i="10"/>
  <c r="E125" i="10"/>
  <c r="C125" i="10"/>
  <c r="K124" i="10"/>
  <c r="J124" i="10"/>
  <c r="I124" i="10"/>
  <c r="G124" i="10"/>
  <c r="E124" i="10"/>
  <c r="K123" i="10"/>
  <c r="J123" i="10"/>
  <c r="I123" i="10"/>
  <c r="G123" i="10"/>
  <c r="K122" i="10"/>
  <c r="J122" i="10"/>
  <c r="I122" i="10"/>
  <c r="G122" i="10"/>
  <c r="K121" i="10"/>
  <c r="J121" i="10"/>
  <c r="I121" i="10"/>
  <c r="G121" i="10"/>
  <c r="E121" i="10"/>
  <c r="C121" i="10"/>
  <c r="K120" i="10"/>
  <c r="J120" i="10"/>
  <c r="I120" i="10"/>
  <c r="G120" i="10"/>
  <c r="E120" i="10"/>
  <c r="K119" i="10"/>
  <c r="J119" i="10"/>
  <c r="I119" i="10"/>
  <c r="G119" i="10"/>
  <c r="K118" i="10"/>
  <c r="J118" i="10"/>
  <c r="I118" i="10"/>
  <c r="G118" i="10"/>
  <c r="K117" i="10"/>
  <c r="J117" i="10"/>
  <c r="I117" i="10"/>
  <c r="G117" i="10"/>
  <c r="E117" i="10"/>
  <c r="C117" i="10"/>
  <c r="K116" i="10"/>
  <c r="J116" i="10"/>
  <c r="I116" i="10"/>
  <c r="G116" i="10"/>
  <c r="E116" i="10"/>
  <c r="F114" i="10"/>
  <c r="B114" i="10"/>
  <c r="D114" i="10" s="1"/>
  <c r="H114" i="10" s="1"/>
  <c r="K111" i="10"/>
  <c r="J111" i="10"/>
  <c r="I111" i="10"/>
  <c r="G111" i="10"/>
  <c r="E111" i="10"/>
  <c r="C111" i="10"/>
  <c r="H109" i="10"/>
  <c r="K109" i="10" s="1"/>
  <c r="F109" i="10"/>
  <c r="G105" i="10" s="1"/>
  <c r="E109" i="10"/>
  <c r="D109" i="10"/>
  <c r="B109" i="10"/>
  <c r="C109" i="10" s="1"/>
  <c r="K107" i="10"/>
  <c r="J107" i="10"/>
  <c r="I107" i="10"/>
  <c r="G107" i="10"/>
  <c r="C107" i="10"/>
  <c r="K106" i="10"/>
  <c r="J106" i="10"/>
  <c r="C106" i="10"/>
  <c r="K105" i="10"/>
  <c r="J105" i="10"/>
  <c r="K104" i="10"/>
  <c r="J104" i="10"/>
  <c r="I104" i="10"/>
  <c r="G104" i="10"/>
  <c r="C104" i="10"/>
  <c r="K103" i="10"/>
  <c r="J103" i="10"/>
  <c r="I103" i="10"/>
  <c r="G103" i="10"/>
  <c r="C103" i="10"/>
  <c r="K102" i="10"/>
  <c r="J102" i="10"/>
  <c r="C102" i="10"/>
  <c r="K101" i="10"/>
  <c r="J101" i="10"/>
  <c r="I101" i="10"/>
  <c r="C101" i="10"/>
  <c r="K100" i="10"/>
  <c r="J100" i="10"/>
  <c r="I100" i="10"/>
  <c r="G100" i="10"/>
  <c r="C100" i="10"/>
  <c r="K99" i="10"/>
  <c r="J99" i="10"/>
  <c r="I99" i="10"/>
  <c r="G99" i="10"/>
  <c r="E99" i="10"/>
  <c r="C99" i="10"/>
  <c r="K98" i="10"/>
  <c r="J98" i="10"/>
  <c r="I98" i="10"/>
  <c r="C98" i="10"/>
  <c r="K97" i="10"/>
  <c r="J97" i="10"/>
  <c r="I97" i="10"/>
  <c r="C97" i="10"/>
  <c r="K96" i="10"/>
  <c r="J96" i="10"/>
  <c r="I96" i="10"/>
  <c r="G96" i="10"/>
  <c r="C96" i="10"/>
  <c r="K95" i="10"/>
  <c r="J95" i="10"/>
  <c r="I95" i="10"/>
  <c r="G95" i="10"/>
  <c r="E95" i="10"/>
  <c r="C95" i="10"/>
  <c r="H92" i="10"/>
  <c r="K92" i="10" s="1"/>
  <c r="F92" i="10"/>
  <c r="G88" i="10" s="1"/>
  <c r="E92" i="10"/>
  <c r="D92" i="10"/>
  <c r="B92" i="10"/>
  <c r="C92" i="10" s="1"/>
  <c r="K90" i="10"/>
  <c r="J90" i="10"/>
  <c r="I90" i="10"/>
  <c r="G90" i="10"/>
  <c r="C90" i="10"/>
  <c r="K89" i="10"/>
  <c r="J89" i="10"/>
  <c r="C89" i="10"/>
  <c r="K88" i="10"/>
  <c r="J88" i="10"/>
  <c r="C88" i="10"/>
  <c r="K87" i="10"/>
  <c r="J87" i="10"/>
  <c r="I87" i="10"/>
  <c r="G87" i="10"/>
  <c r="C87" i="10"/>
  <c r="K86" i="10"/>
  <c r="J86" i="10"/>
  <c r="I86" i="10"/>
  <c r="G86" i="10"/>
  <c r="E86" i="10"/>
  <c r="C86" i="10"/>
  <c r="K85" i="10"/>
  <c r="J85" i="10"/>
  <c r="I85" i="10"/>
  <c r="C85" i="10"/>
  <c r="K84" i="10"/>
  <c r="J84" i="10"/>
  <c r="I84" i="10"/>
  <c r="C84" i="10"/>
  <c r="K83" i="10"/>
  <c r="J83" i="10"/>
  <c r="I83" i="10"/>
  <c r="G83" i="10"/>
  <c r="C83" i="10"/>
  <c r="K82" i="10"/>
  <c r="J82" i="10"/>
  <c r="I82" i="10"/>
  <c r="G82" i="10"/>
  <c r="E82" i="10"/>
  <c r="C82" i="10"/>
  <c r="K81" i="10"/>
  <c r="J81" i="10"/>
  <c r="I81" i="10"/>
  <c r="C81" i="10"/>
  <c r="K80" i="10"/>
  <c r="J80" i="10"/>
  <c r="I80" i="10"/>
  <c r="C80" i="10"/>
  <c r="K79" i="10"/>
  <c r="J79" i="10"/>
  <c r="I79" i="10"/>
  <c r="G79" i="10"/>
  <c r="C79" i="10"/>
  <c r="K78" i="10"/>
  <c r="J78" i="10"/>
  <c r="I78" i="10"/>
  <c r="G78" i="10"/>
  <c r="C78" i="10"/>
  <c r="K77" i="10"/>
  <c r="J77" i="10"/>
  <c r="I77" i="10"/>
  <c r="C77" i="10"/>
  <c r="K76" i="10"/>
  <c r="J76" i="10"/>
  <c r="I76" i="10"/>
  <c r="C76" i="10"/>
  <c r="K75" i="10"/>
  <c r="J75" i="10"/>
  <c r="I75" i="10"/>
  <c r="G75" i="10"/>
  <c r="C75" i="10"/>
  <c r="K74" i="10"/>
  <c r="J74" i="10"/>
  <c r="I74" i="10"/>
  <c r="G74" i="10"/>
  <c r="E74" i="10"/>
  <c r="C74" i="10"/>
  <c r="K73" i="10"/>
  <c r="J73" i="10"/>
  <c r="I73" i="10"/>
  <c r="C73" i="10"/>
  <c r="K72" i="10"/>
  <c r="J72" i="10"/>
  <c r="I72" i="10"/>
  <c r="G72" i="10"/>
  <c r="C72" i="10"/>
  <c r="K71" i="10"/>
  <c r="J71" i="10"/>
  <c r="I71" i="10"/>
  <c r="G71" i="10"/>
  <c r="C71" i="10"/>
  <c r="K70" i="10"/>
  <c r="J70" i="10"/>
  <c r="I70" i="10"/>
  <c r="G70" i="10"/>
  <c r="C70" i="10"/>
  <c r="K69" i="10"/>
  <c r="J69" i="10"/>
  <c r="I69" i="10"/>
  <c r="G69" i="10"/>
  <c r="C69" i="10"/>
  <c r="K68" i="10"/>
  <c r="J68" i="10"/>
  <c r="I68" i="10"/>
  <c r="G68" i="10"/>
  <c r="C68" i="10"/>
  <c r="B66" i="10"/>
  <c r="F66" i="10" s="1"/>
  <c r="K63" i="10"/>
  <c r="J63" i="10"/>
  <c r="I63" i="10"/>
  <c r="G63" i="10"/>
  <c r="E63" i="10"/>
  <c r="C63" i="10"/>
  <c r="K61" i="10"/>
  <c r="J61" i="10"/>
  <c r="H61" i="10"/>
  <c r="I61" i="10" s="1"/>
  <c r="F61" i="10"/>
  <c r="G61" i="10" s="1"/>
  <c r="D61" i="10"/>
  <c r="E57" i="10" s="1"/>
  <c r="C61" i="10"/>
  <c r="B61" i="10"/>
  <c r="K59" i="10"/>
  <c r="J59" i="10"/>
  <c r="G59" i="10"/>
  <c r="K58" i="10"/>
  <c r="J58" i="10"/>
  <c r="G58" i="10"/>
  <c r="K57" i="10"/>
  <c r="J57" i="10"/>
  <c r="I57" i="10"/>
  <c r="G57" i="10"/>
  <c r="K56" i="10"/>
  <c r="J56" i="10"/>
  <c r="I56" i="10"/>
  <c r="G56" i="10"/>
  <c r="E56" i="10"/>
  <c r="C56" i="10"/>
  <c r="K55" i="10"/>
  <c r="J55" i="10"/>
  <c r="G55" i="10"/>
  <c r="K54" i="10"/>
  <c r="J54" i="10"/>
  <c r="G54" i="10"/>
  <c r="K53" i="10"/>
  <c r="J53" i="10"/>
  <c r="I53" i="10"/>
  <c r="G53" i="10"/>
  <c r="K52" i="10"/>
  <c r="J52" i="10"/>
  <c r="I52" i="10"/>
  <c r="G52" i="10"/>
  <c r="E52" i="10"/>
  <c r="C52" i="10"/>
  <c r="K51" i="10"/>
  <c r="J51" i="10"/>
  <c r="I51" i="10"/>
  <c r="G51" i="10"/>
  <c r="K50" i="10"/>
  <c r="J50" i="10"/>
  <c r="I50" i="10"/>
  <c r="G50" i="10"/>
  <c r="I47" i="10"/>
  <c r="H47" i="10"/>
  <c r="F47" i="10"/>
  <c r="G47" i="10" s="1"/>
  <c r="D47" i="10"/>
  <c r="E44" i="10" s="1"/>
  <c r="B47" i="10"/>
  <c r="C44" i="10" s="1"/>
  <c r="K45" i="10"/>
  <c r="J45" i="10"/>
  <c r="G45" i="10"/>
  <c r="K44" i="10"/>
  <c r="J44" i="10"/>
  <c r="I44" i="10"/>
  <c r="G44" i="10"/>
  <c r="K43" i="10"/>
  <c r="J43" i="10"/>
  <c r="G43" i="10"/>
  <c r="E43" i="10"/>
  <c r="C43" i="10"/>
  <c r="K42" i="10"/>
  <c r="J42" i="10"/>
  <c r="G42" i="10"/>
  <c r="C42" i="10"/>
  <c r="K41" i="10"/>
  <c r="J41" i="10"/>
  <c r="G41" i="10"/>
  <c r="K40" i="10"/>
  <c r="J40" i="10"/>
  <c r="I40" i="10"/>
  <c r="G40" i="10"/>
  <c r="K39" i="10"/>
  <c r="J39" i="10"/>
  <c r="G39" i="10"/>
  <c r="E39" i="10"/>
  <c r="C39" i="10"/>
  <c r="K38" i="10"/>
  <c r="J38" i="10"/>
  <c r="G38" i="10"/>
  <c r="E38" i="10"/>
  <c r="C38" i="10"/>
  <c r="K37" i="10"/>
  <c r="J37" i="10"/>
  <c r="G37" i="10"/>
  <c r="E37" i="10"/>
  <c r="K36" i="10"/>
  <c r="J36" i="10"/>
  <c r="I36" i="10"/>
  <c r="G36" i="10"/>
  <c r="E36" i="10"/>
  <c r="K35" i="10"/>
  <c r="J35" i="10"/>
  <c r="G35" i="10"/>
  <c r="E35" i="10"/>
  <c r="C35" i="10"/>
  <c r="K34" i="10"/>
  <c r="J34" i="10"/>
  <c r="G34" i="10"/>
  <c r="E34" i="10"/>
  <c r="C34" i="10"/>
  <c r="K33" i="10"/>
  <c r="J33" i="10"/>
  <c r="G33" i="10"/>
  <c r="E33" i="10"/>
  <c r="C33" i="10"/>
  <c r="K32" i="10"/>
  <c r="J32" i="10"/>
  <c r="I32" i="10"/>
  <c r="G32" i="10"/>
  <c r="E32" i="10"/>
  <c r="C32" i="10"/>
  <c r="K31" i="10"/>
  <c r="J31" i="10"/>
  <c r="G31" i="10"/>
  <c r="E31" i="10"/>
  <c r="C31" i="10"/>
  <c r="K30" i="10"/>
  <c r="J30" i="10"/>
  <c r="G30" i="10"/>
  <c r="E30" i="10"/>
  <c r="C30" i="10"/>
  <c r="K29" i="10"/>
  <c r="J29" i="10"/>
  <c r="G29" i="10"/>
  <c r="E29" i="10"/>
  <c r="C29" i="10"/>
  <c r="K28" i="10"/>
  <c r="J28" i="10"/>
  <c r="G28" i="10"/>
  <c r="E28" i="10"/>
  <c r="C28" i="10"/>
  <c r="K27" i="10"/>
  <c r="J27" i="10"/>
  <c r="G27" i="10"/>
  <c r="E27" i="10"/>
  <c r="C27" i="10"/>
  <c r="B25" i="10"/>
  <c r="F25" i="10" s="1"/>
  <c r="K22" i="10"/>
  <c r="J22" i="10"/>
  <c r="I22" i="10"/>
  <c r="G22" i="10"/>
  <c r="E22" i="10"/>
  <c r="C22" i="10"/>
  <c r="H20" i="10"/>
  <c r="I15" i="10" s="1"/>
  <c r="G20" i="10"/>
  <c r="F20" i="10"/>
  <c r="D20" i="10"/>
  <c r="E20" i="10" s="1"/>
  <c r="B20" i="10"/>
  <c r="C18" i="10" s="1"/>
  <c r="K18" i="10"/>
  <c r="J18" i="10"/>
  <c r="I18" i="10"/>
  <c r="G18" i="10"/>
  <c r="K17" i="10"/>
  <c r="J17" i="10"/>
  <c r="E17" i="10"/>
  <c r="C17" i="10"/>
  <c r="K16" i="10"/>
  <c r="J16" i="10"/>
  <c r="E16" i="10"/>
  <c r="C16" i="10"/>
  <c r="K15" i="10"/>
  <c r="J15" i="10"/>
  <c r="C15" i="10"/>
  <c r="K14" i="10"/>
  <c r="J14" i="10"/>
  <c r="I14" i="10"/>
  <c r="G14" i="10"/>
  <c r="K13" i="10"/>
  <c r="J13" i="10"/>
  <c r="E13" i="10"/>
  <c r="C13" i="10"/>
  <c r="K12" i="10"/>
  <c r="J12" i="10"/>
  <c r="E12" i="10"/>
  <c r="C12" i="10"/>
  <c r="K11" i="10"/>
  <c r="J11" i="10"/>
  <c r="E11" i="10"/>
  <c r="C11" i="10"/>
  <c r="K10" i="10"/>
  <c r="J10" i="10"/>
  <c r="I10" i="10"/>
  <c r="G10" i="10"/>
  <c r="E10" i="10"/>
  <c r="C10" i="10"/>
  <c r="K9" i="10"/>
  <c r="J9" i="10"/>
  <c r="E9" i="10"/>
  <c r="C9" i="10"/>
  <c r="K8" i="10"/>
  <c r="J8" i="10"/>
  <c r="E8" i="10"/>
  <c r="C8" i="10"/>
  <c r="K7" i="10"/>
  <c r="J7" i="10"/>
  <c r="E7" i="10"/>
  <c r="C7" i="10"/>
  <c r="D5" i="10"/>
  <c r="H5" i="10" s="1"/>
  <c r="B5" i="10"/>
  <c r="F5" i="10" s="1"/>
  <c r="H47" i="9"/>
  <c r="K47" i="9" s="1"/>
  <c r="F47" i="9"/>
  <c r="G45" i="9" s="1"/>
  <c r="D47" i="9"/>
  <c r="E44" i="9" s="1"/>
  <c r="B47" i="9"/>
  <c r="C44" i="9" s="1"/>
  <c r="K45" i="9"/>
  <c r="J45" i="9"/>
  <c r="K44" i="9"/>
  <c r="J44" i="9"/>
  <c r="I44" i="9"/>
  <c r="G44" i="9"/>
  <c r="K43" i="9"/>
  <c r="J43" i="9"/>
  <c r="I43" i="9"/>
  <c r="G43" i="9"/>
  <c r="E43" i="9"/>
  <c r="C43" i="9"/>
  <c r="K42" i="9"/>
  <c r="J42" i="9"/>
  <c r="I42" i="9"/>
  <c r="G42" i="9"/>
  <c r="E42" i="9"/>
  <c r="C42" i="9"/>
  <c r="K41" i="9"/>
  <c r="J41" i="9"/>
  <c r="I41" i="9"/>
  <c r="E41" i="9"/>
  <c r="K40" i="9"/>
  <c r="J40" i="9"/>
  <c r="I40" i="9"/>
  <c r="G40" i="9"/>
  <c r="E40" i="9"/>
  <c r="K39" i="9"/>
  <c r="J39" i="9"/>
  <c r="I39" i="9"/>
  <c r="G39" i="9"/>
  <c r="E39" i="9"/>
  <c r="C39" i="9"/>
  <c r="K38" i="9"/>
  <c r="J38" i="9"/>
  <c r="I38" i="9"/>
  <c r="G38" i="9"/>
  <c r="E38" i="9"/>
  <c r="C38" i="9"/>
  <c r="K37" i="9"/>
  <c r="J37" i="9"/>
  <c r="I37" i="9"/>
  <c r="E37" i="9"/>
  <c r="C37" i="9"/>
  <c r="K36" i="9"/>
  <c r="J36" i="9"/>
  <c r="I36" i="9"/>
  <c r="G36" i="9"/>
  <c r="E36" i="9"/>
  <c r="K35" i="9"/>
  <c r="J35" i="9"/>
  <c r="I35" i="9"/>
  <c r="G35" i="9"/>
  <c r="E35" i="9"/>
  <c r="C35" i="9"/>
  <c r="K34" i="9"/>
  <c r="J34" i="9"/>
  <c r="I34" i="9"/>
  <c r="G34" i="9"/>
  <c r="E34" i="9"/>
  <c r="C34" i="9"/>
  <c r="K33" i="9"/>
  <c r="J33" i="9"/>
  <c r="I33" i="9"/>
  <c r="G33" i="9"/>
  <c r="E33" i="9"/>
  <c r="C33" i="9"/>
  <c r="K32" i="9"/>
  <c r="J32" i="9"/>
  <c r="I32" i="9"/>
  <c r="G32" i="9"/>
  <c r="E32" i="9"/>
  <c r="K31" i="9"/>
  <c r="J31" i="9"/>
  <c r="I31" i="9"/>
  <c r="G31" i="9"/>
  <c r="E31" i="9"/>
  <c r="C31" i="9"/>
  <c r="K30" i="9"/>
  <c r="J30" i="9"/>
  <c r="I30" i="9"/>
  <c r="G30" i="9"/>
  <c r="E30" i="9"/>
  <c r="C30" i="9"/>
  <c r="K29" i="9"/>
  <c r="J29" i="9"/>
  <c r="I29" i="9"/>
  <c r="G29" i="9"/>
  <c r="E29" i="9"/>
  <c r="C29" i="9"/>
  <c r="K28" i="9"/>
  <c r="J28" i="9"/>
  <c r="I28" i="9"/>
  <c r="G28" i="9"/>
  <c r="E28" i="9"/>
  <c r="C28" i="9"/>
  <c r="K27" i="9"/>
  <c r="J27" i="9"/>
  <c r="I27" i="9"/>
  <c r="G27" i="9"/>
  <c r="E27" i="9"/>
  <c r="C27" i="9"/>
  <c r="K26" i="9"/>
  <c r="J26" i="9"/>
  <c r="I26" i="9"/>
  <c r="G26" i="9"/>
  <c r="E26" i="9"/>
  <c r="C26" i="9"/>
  <c r="K25" i="9"/>
  <c r="J25" i="9"/>
  <c r="I25" i="9"/>
  <c r="G25" i="9"/>
  <c r="E25" i="9"/>
  <c r="C25" i="9"/>
  <c r="K24" i="9"/>
  <c r="J24" i="9"/>
  <c r="I24" i="9"/>
  <c r="G24" i="9"/>
  <c r="E24" i="9"/>
  <c r="C24" i="9"/>
  <c r="K23" i="9"/>
  <c r="J23" i="9"/>
  <c r="I23" i="9"/>
  <c r="G23" i="9"/>
  <c r="E23" i="9"/>
  <c r="C23" i="9"/>
  <c r="K22" i="9"/>
  <c r="J22" i="9"/>
  <c r="I22" i="9"/>
  <c r="G22" i="9"/>
  <c r="E22" i="9"/>
  <c r="C22" i="9"/>
  <c r="K21" i="9"/>
  <c r="J21" i="9"/>
  <c r="I21" i="9"/>
  <c r="G21" i="9"/>
  <c r="E21" i="9"/>
  <c r="C21" i="9"/>
  <c r="K20" i="9"/>
  <c r="J20" i="9"/>
  <c r="I20" i="9"/>
  <c r="G20" i="9"/>
  <c r="E20" i="9"/>
  <c r="C20" i="9"/>
  <c r="K19" i="9"/>
  <c r="J19" i="9"/>
  <c r="I19" i="9"/>
  <c r="G19" i="9"/>
  <c r="E19" i="9"/>
  <c r="C19" i="9"/>
  <c r="K18" i="9"/>
  <c r="J18" i="9"/>
  <c r="I18" i="9"/>
  <c r="G18" i="9"/>
  <c r="E18" i="9"/>
  <c r="C18" i="9"/>
  <c r="K17" i="9"/>
  <c r="J17" i="9"/>
  <c r="I17" i="9"/>
  <c r="G17" i="9"/>
  <c r="E17" i="9"/>
  <c r="C17" i="9"/>
  <c r="K16" i="9"/>
  <c r="J16" i="9"/>
  <c r="I16" i="9"/>
  <c r="G16" i="9"/>
  <c r="E16" i="9"/>
  <c r="C16" i="9"/>
  <c r="K15" i="9"/>
  <c r="J15" i="9"/>
  <c r="I15" i="9"/>
  <c r="G15" i="9"/>
  <c r="E15" i="9"/>
  <c r="C15" i="9"/>
  <c r="K14" i="9"/>
  <c r="J14" i="9"/>
  <c r="I14" i="9"/>
  <c r="G14" i="9"/>
  <c r="E14" i="9"/>
  <c r="C14" i="9"/>
  <c r="K13" i="9"/>
  <c r="J13" i="9"/>
  <c r="I13" i="9"/>
  <c r="G13" i="9"/>
  <c r="E13" i="9"/>
  <c r="C13" i="9"/>
  <c r="K12" i="9"/>
  <c r="J12" i="9"/>
  <c r="I12" i="9"/>
  <c r="G12" i="9"/>
  <c r="E12" i="9"/>
  <c r="C12" i="9"/>
  <c r="K11" i="9"/>
  <c r="J11" i="9"/>
  <c r="I11" i="9"/>
  <c r="G11" i="9"/>
  <c r="E11" i="9"/>
  <c r="C11" i="9"/>
  <c r="K10" i="9"/>
  <c r="J10" i="9"/>
  <c r="I10" i="9"/>
  <c r="G10" i="9"/>
  <c r="E10" i="9"/>
  <c r="C10" i="9"/>
  <c r="K9" i="9"/>
  <c r="J9" i="9"/>
  <c r="I9" i="9"/>
  <c r="G9" i="9"/>
  <c r="E9" i="9"/>
  <c r="C9" i="9"/>
  <c r="K8" i="9"/>
  <c r="J8" i="9"/>
  <c r="I8" i="9"/>
  <c r="G8" i="9"/>
  <c r="E8" i="9"/>
  <c r="C8" i="9"/>
  <c r="K7" i="9"/>
  <c r="J7" i="9"/>
  <c r="I7" i="9"/>
  <c r="G7" i="9"/>
  <c r="E7" i="9"/>
  <c r="C7" i="9"/>
  <c r="B5" i="9"/>
  <c r="F5" i="9" s="1"/>
  <c r="K256" i="8"/>
  <c r="J256" i="8"/>
  <c r="I256" i="8"/>
  <c r="G256" i="8"/>
  <c r="E256" i="8"/>
  <c r="C256" i="8"/>
  <c r="K254" i="8"/>
  <c r="J254" i="8"/>
  <c r="I254" i="8"/>
  <c r="G254" i="8"/>
  <c r="E254" i="8"/>
  <c r="C254" i="8"/>
  <c r="H252" i="8"/>
  <c r="K252" i="8" s="1"/>
  <c r="F252" i="8"/>
  <c r="G252" i="8" s="1"/>
  <c r="E252" i="8"/>
  <c r="D252" i="8"/>
  <c r="J252" i="8" s="1"/>
  <c r="B252" i="8"/>
  <c r="C252" i="8" s="1"/>
  <c r="K250" i="8"/>
  <c r="J250" i="8"/>
  <c r="I250" i="8"/>
  <c r="G250" i="8"/>
  <c r="E250" i="8"/>
  <c r="C250" i="8"/>
  <c r="H248" i="8"/>
  <c r="K248" i="8" s="1"/>
  <c r="F248" i="8"/>
  <c r="G244" i="8" s="1"/>
  <c r="D248" i="8"/>
  <c r="B248" i="8"/>
  <c r="C248" i="8" s="1"/>
  <c r="K246" i="8"/>
  <c r="J246" i="8"/>
  <c r="G246" i="8"/>
  <c r="C246" i="8"/>
  <c r="K245" i="8"/>
  <c r="J245" i="8"/>
  <c r="G245" i="8"/>
  <c r="C245" i="8"/>
  <c r="K244" i="8"/>
  <c r="J244" i="8"/>
  <c r="C244" i="8"/>
  <c r="K243" i="8"/>
  <c r="J243" i="8"/>
  <c r="I243" i="8"/>
  <c r="G243" i="8"/>
  <c r="C243" i="8"/>
  <c r="K242" i="8"/>
  <c r="J242" i="8"/>
  <c r="G242" i="8"/>
  <c r="E242" i="8"/>
  <c r="C242" i="8"/>
  <c r="K241" i="8"/>
  <c r="J241" i="8"/>
  <c r="G241" i="8"/>
  <c r="C241" i="8"/>
  <c r="K240" i="8"/>
  <c r="J240" i="8"/>
  <c r="C240" i="8"/>
  <c r="K239" i="8"/>
  <c r="J239" i="8"/>
  <c r="I239" i="8"/>
  <c r="G239" i="8"/>
  <c r="C239" i="8"/>
  <c r="K238" i="8"/>
  <c r="J238" i="8"/>
  <c r="I238" i="8"/>
  <c r="G238" i="8"/>
  <c r="E238" i="8"/>
  <c r="C238" i="8"/>
  <c r="K237" i="8"/>
  <c r="J237" i="8"/>
  <c r="I237" i="8"/>
  <c r="G237" i="8"/>
  <c r="C237" i="8"/>
  <c r="K236" i="8"/>
  <c r="J236" i="8"/>
  <c r="I236" i="8"/>
  <c r="G236" i="8"/>
  <c r="C236" i="8"/>
  <c r="K235" i="8"/>
  <c r="J235" i="8"/>
  <c r="I235" i="8"/>
  <c r="G235" i="8"/>
  <c r="C235" i="8"/>
  <c r="K234" i="8"/>
  <c r="J234" i="8"/>
  <c r="I234" i="8"/>
  <c r="G234" i="8"/>
  <c r="C234" i="8"/>
  <c r="K233" i="8"/>
  <c r="J233" i="8"/>
  <c r="I233" i="8"/>
  <c r="G233" i="8"/>
  <c r="C233" i="8"/>
  <c r="K230" i="8"/>
  <c r="H230" i="8"/>
  <c r="I230" i="8" s="1"/>
  <c r="F230" i="8"/>
  <c r="G227" i="8" s="1"/>
  <c r="D230" i="8"/>
  <c r="E226" i="8" s="1"/>
  <c r="B230" i="8"/>
  <c r="K228" i="8"/>
  <c r="J228" i="8"/>
  <c r="I228" i="8"/>
  <c r="G228" i="8"/>
  <c r="K227" i="8"/>
  <c r="J227" i="8"/>
  <c r="I227" i="8"/>
  <c r="C227" i="8"/>
  <c r="K226" i="8"/>
  <c r="J226" i="8"/>
  <c r="I226" i="8"/>
  <c r="G226" i="8"/>
  <c r="K225" i="8"/>
  <c r="J225" i="8"/>
  <c r="I225" i="8"/>
  <c r="E225" i="8"/>
  <c r="K224" i="8"/>
  <c r="J224" i="8"/>
  <c r="I224" i="8"/>
  <c r="G224" i="8"/>
  <c r="K223" i="8"/>
  <c r="J223" i="8"/>
  <c r="I223" i="8"/>
  <c r="K222" i="8"/>
  <c r="J222" i="8"/>
  <c r="I222" i="8"/>
  <c r="G222" i="8"/>
  <c r="K221" i="8"/>
  <c r="J221" i="8"/>
  <c r="I221" i="8"/>
  <c r="E221" i="8"/>
  <c r="K220" i="8"/>
  <c r="J220" i="8"/>
  <c r="I220" i="8"/>
  <c r="G220" i="8"/>
  <c r="K219" i="8"/>
  <c r="J219" i="8"/>
  <c r="I219" i="8"/>
  <c r="K218" i="8"/>
  <c r="J218" i="8"/>
  <c r="I218" i="8"/>
  <c r="G218" i="8"/>
  <c r="E218" i="8"/>
  <c r="K217" i="8"/>
  <c r="J217" i="8"/>
  <c r="I217" i="8"/>
  <c r="E217" i="8"/>
  <c r="C217" i="8"/>
  <c r="K216" i="8"/>
  <c r="J216" i="8"/>
  <c r="I216" i="8"/>
  <c r="G216" i="8"/>
  <c r="E216" i="8"/>
  <c r="K215" i="8"/>
  <c r="J215" i="8"/>
  <c r="I215" i="8"/>
  <c r="E215" i="8"/>
  <c r="K214" i="8"/>
  <c r="J214" i="8"/>
  <c r="I214" i="8"/>
  <c r="G214" i="8"/>
  <c r="E214" i="8"/>
  <c r="J211" i="8"/>
  <c r="H211" i="8"/>
  <c r="F211" i="8"/>
  <c r="E211" i="8"/>
  <c r="D211" i="8"/>
  <c r="B211" i="8"/>
  <c r="C208" i="8" s="1"/>
  <c r="K209" i="8"/>
  <c r="J209" i="8"/>
  <c r="I209" i="8"/>
  <c r="E209" i="8"/>
  <c r="K208" i="8"/>
  <c r="J208" i="8"/>
  <c r="E208" i="8"/>
  <c r="K207" i="8"/>
  <c r="J207" i="8"/>
  <c r="E207" i="8"/>
  <c r="C207" i="8"/>
  <c r="K206" i="8"/>
  <c r="J206" i="8"/>
  <c r="I206" i="8"/>
  <c r="E206" i="8"/>
  <c r="C206" i="8"/>
  <c r="K205" i="8"/>
  <c r="J205" i="8"/>
  <c r="I205" i="8"/>
  <c r="E205" i="8"/>
  <c r="K204" i="8"/>
  <c r="J204" i="8"/>
  <c r="E204" i="8"/>
  <c r="C204" i="8"/>
  <c r="K203" i="8"/>
  <c r="J203" i="8"/>
  <c r="E203" i="8"/>
  <c r="C203" i="8"/>
  <c r="K202" i="8"/>
  <c r="J202" i="8"/>
  <c r="I202" i="8"/>
  <c r="E202" i="8"/>
  <c r="K201" i="8"/>
  <c r="J201" i="8"/>
  <c r="I201" i="8"/>
  <c r="E201" i="8"/>
  <c r="K200" i="8"/>
  <c r="J200" i="8"/>
  <c r="I200" i="8"/>
  <c r="E200" i="8"/>
  <c r="C200" i="8"/>
  <c r="B198" i="8"/>
  <c r="K195" i="8"/>
  <c r="J195" i="8"/>
  <c r="I195" i="8"/>
  <c r="G195" i="8"/>
  <c r="E195" i="8"/>
  <c r="C195" i="8"/>
  <c r="J193" i="8"/>
  <c r="H193" i="8"/>
  <c r="G193" i="8"/>
  <c r="F193" i="8"/>
  <c r="E193" i="8"/>
  <c r="D193" i="8"/>
  <c r="C193" i="8"/>
  <c r="B193" i="8"/>
  <c r="C191" i="8" s="1"/>
  <c r="K191" i="8"/>
  <c r="J191" i="8"/>
  <c r="I191" i="8"/>
  <c r="G191" i="8"/>
  <c r="E191" i="8"/>
  <c r="K190" i="8"/>
  <c r="J190" i="8"/>
  <c r="G190" i="8"/>
  <c r="E190" i="8"/>
  <c r="C190" i="8"/>
  <c r="K189" i="8"/>
  <c r="J189" i="8"/>
  <c r="G189" i="8"/>
  <c r="E189" i="8"/>
  <c r="C189" i="8"/>
  <c r="K188" i="8"/>
  <c r="J188" i="8"/>
  <c r="G188" i="8"/>
  <c r="E188" i="8"/>
  <c r="C188" i="8"/>
  <c r="J185" i="8"/>
  <c r="H185" i="8"/>
  <c r="F185" i="8"/>
  <c r="G185" i="8" s="1"/>
  <c r="D185" i="8"/>
  <c r="B185" i="8"/>
  <c r="K183" i="8"/>
  <c r="J183" i="8"/>
  <c r="G183" i="8"/>
  <c r="C183" i="8"/>
  <c r="K182" i="8"/>
  <c r="J182" i="8"/>
  <c r="G182" i="8"/>
  <c r="K181" i="8"/>
  <c r="J181" i="8"/>
  <c r="G181" i="8"/>
  <c r="E181" i="8"/>
  <c r="C181" i="8"/>
  <c r="K180" i="8"/>
  <c r="J180" i="8"/>
  <c r="G180" i="8"/>
  <c r="C180" i="8"/>
  <c r="K179" i="8"/>
  <c r="J179" i="8"/>
  <c r="G179" i="8"/>
  <c r="C179" i="8"/>
  <c r="K178" i="8"/>
  <c r="J178" i="8"/>
  <c r="G178" i="8"/>
  <c r="K177" i="8"/>
  <c r="J177" i="8"/>
  <c r="G177" i="8"/>
  <c r="E177" i="8"/>
  <c r="K176" i="8"/>
  <c r="J176" i="8"/>
  <c r="G176" i="8"/>
  <c r="C176" i="8"/>
  <c r="K175" i="8"/>
  <c r="J175" i="8"/>
  <c r="G175" i="8"/>
  <c r="B173" i="8"/>
  <c r="F173" i="8" s="1"/>
  <c r="K170" i="8"/>
  <c r="J170" i="8"/>
  <c r="I170" i="8"/>
  <c r="G170" i="8"/>
  <c r="E170" i="8"/>
  <c r="C170" i="8"/>
  <c r="H168" i="8"/>
  <c r="I168" i="8" s="1"/>
  <c r="F168" i="8"/>
  <c r="D168" i="8"/>
  <c r="C168" i="8"/>
  <c r="B168" i="8"/>
  <c r="C163" i="8" s="1"/>
  <c r="K166" i="8"/>
  <c r="J166" i="8"/>
  <c r="C166" i="8"/>
  <c r="K165" i="8"/>
  <c r="J165" i="8"/>
  <c r="C165" i="8"/>
  <c r="K164" i="8"/>
  <c r="J164" i="8"/>
  <c r="I164" i="8"/>
  <c r="K163" i="8"/>
  <c r="J163" i="8"/>
  <c r="I163" i="8"/>
  <c r="G163" i="8"/>
  <c r="K162" i="8"/>
  <c r="J162" i="8"/>
  <c r="C162" i="8"/>
  <c r="K161" i="8"/>
  <c r="J161" i="8"/>
  <c r="K160" i="8"/>
  <c r="J160" i="8"/>
  <c r="I160" i="8"/>
  <c r="G160" i="8"/>
  <c r="K159" i="8"/>
  <c r="J159" i="8"/>
  <c r="I159" i="8"/>
  <c r="C159" i="8"/>
  <c r="K158" i="8"/>
  <c r="J158" i="8"/>
  <c r="G158" i="8"/>
  <c r="E158" i="8"/>
  <c r="C158" i="8"/>
  <c r="K157" i="8"/>
  <c r="J157" i="8"/>
  <c r="C157" i="8"/>
  <c r="J154" i="8"/>
  <c r="H154" i="8"/>
  <c r="I154" i="8" s="1"/>
  <c r="F154" i="8"/>
  <c r="G154" i="8" s="1"/>
  <c r="D154" i="8"/>
  <c r="B154" i="8"/>
  <c r="C154" i="8" s="1"/>
  <c r="K152" i="8"/>
  <c r="J152" i="8"/>
  <c r="G152" i="8"/>
  <c r="C152" i="8"/>
  <c r="B150" i="8"/>
  <c r="F150" i="8" s="1"/>
  <c r="K147" i="8"/>
  <c r="J147" i="8"/>
  <c r="I147" i="8"/>
  <c r="G147" i="8"/>
  <c r="E147" i="8"/>
  <c r="C147" i="8"/>
  <c r="H145" i="8"/>
  <c r="I145" i="8" s="1"/>
  <c r="F145" i="8"/>
  <c r="D145" i="8"/>
  <c r="C145" i="8"/>
  <c r="B145" i="8"/>
  <c r="K143" i="8"/>
  <c r="J143" i="8"/>
  <c r="C143" i="8"/>
  <c r="K142" i="8"/>
  <c r="J142" i="8"/>
  <c r="C142" i="8"/>
  <c r="K141" i="8"/>
  <c r="J141" i="8"/>
  <c r="I141" i="8"/>
  <c r="G141" i="8"/>
  <c r="K140" i="8"/>
  <c r="J140" i="8"/>
  <c r="I140" i="8"/>
  <c r="C140" i="8"/>
  <c r="K139" i="8"/>
  <c r="J139" i="8"/>
  <c r="G139" i="8"/>
  <c r="C139" i="8"/>
  <c r="K138" i="8"/>
  <c r="J138" i="8"/>
  <c r="C138" i="8"/>
  <c r="K137" i="8"/>
  <c r="J137" i="8"/>
  <c r="I137" i="8"/>
  <c r="G137" i="8"/>
  <c r="H134" i="8"/>
  <c r="G134" i="8"/>
  <c r="F134" i="8"/>
  <c r="G132" i="8" s="1"/>
  <c r="D134" i="8"/>
  <c r="E134" i="8" s="1"/>
  <c r="B134" i="8"/>
  <c r="K132" i="8"/>
  <c r="J132" i="8"/>
  <c r="K131" i="8"/>
  <c r="J131" i="8"/>
  <c r="I131" i="8"/>
  <c r="G131" i="8"/>
  <c r="E131" i="8"/>
  <c r="K130" i="8"/>
  <c r="J130" i="8"/>
  <c r="G130" i="8"/>
  <c r="E130" i="8"/>
  <c r="H128" i="8"/>
  <c r="F128" i="8"/>
  <c r="B128" i="8"/>
  <c r="D128" i="8" s="1"/>
  <c r="K125" i="8"/>
  <c r="J125" i="8"/>
  <c r="I125" i="8"/>
  <c r="G125" i="8"/>
  <c r="E125" i="8"/>
  <c r="C125" i="8"/>
  <c r="H123" i="8"/>
  <c r="I118" i="8" s="1"/>
  <c r="G123" i="8"/>
  <c r="F123" i="8"/>
  <c r="D123" i="8"/>
  <c r="B123" i="8"/>
  <c r="C123" i="8" s="1"/>
  <c r="K121" i="8"/>
  <c r="J121" i="8"/>
  <c r="G121" i="8"/>
  <c r="C121" i="8"/>
  <c r="K120" i="8"/>
  <c r="J120" i="8"/>
  <c r="G120" i="8"/>
  <c r="E120" i="8"/>
  <c r="C120" i="8"/>
  <c r="K119" i="8"/>
  <c r="J119" i="8"/>
  <c r="G119" i="8"/>
  <c r="C119" i="8"/>
  <c r="K118" i="8"/>
  <c r="J118" i="8"/>
  <c r="G118" i="8"/>
  <c r="C118" i="8"/>
  <c r="K117" i="8"/>
  <c r="J117" i="8"/>
  <c r="G117" i="8"/>
  <c r="E117" i="8"/>
  <c r="C117" i="8"/>
  <c r="K116" i="8"/>
  <c r="J116" i="8"/>
  <c r="G116" i="8"/>
  <c r="C116" i="8"/>
  <c r="K115" i="8"/>
  <c r="J115" i="8"/>
  <c r="G115" i="8"/>
  <c r="C115" i="8"/>
  <c r="K114" i="8"/>
  <c r="J114" i="8"/>
  <c r="G114" i="8"/>
  <c r="C114" i="8"/>
  <c r="K113" i="8"/>
  <c r="J113" i="8"/>
  <c r="G113" i="8"/>
  <c r="C113" i="8"/>
  <c r="K112" i="8"/>
  <c r="J112" i="8"/>
  <c r="G112" i="8"/>
  <c r="E112" i="8"/>
  <c r="C112" i="8"/>
  <c r="K111" i="8"/>
  <c r="J111" i="8"/>
  <c r="G111" i="8"/>
  <c r="C111" i="8"/>
  <c r="K110" i="8"/>
  <c r="J110" i="8"/>
  <c r="G110" i="8"/>
  <c r="C110" i="8"/>
  <c r="K109" i="8"/>
  <c r="J109" i="8"/>
  <c r="G109" i="8"/>
  <c r="E109" i="8"/>
  <c r="C109" i="8"/>
  <c r="K108" i="8"/>
  <c r="J108" i="8"/>
  <c r="G108" i="8"/>
  <c r="C108" i="8"/>
  <c r="J105" i="8"/>
  <c r="H105" i="8"/>
  <c r="F105" i="8"/>
  <c r="G95" i="8" s="1"/>
  <c r="E105" i="8"/>
  <c r="D105" i="8"/>
  <c r="B105" i="8"/>
  <c r="C103" i="8" s="1"/>
  <c r="K103" i="8"/>
  <c r="J103" i="8"/>
  <c r="E103" i="8"/>
  <c r="K102" i="8"/>
  <c r="J102" i="8"/>
  <c r="C102" i="8"/>
  <c r="K101" i="8"/>
  <c r="J101" i="8"/>
  <c r="K100" i="8"/>
  <c r="J100" i="8"/>
  <c r="E100" i="8"/>
  <c r="C100" i="8"/>
  <c r="K99" i="8"/>
  <c r="J99" i="8"/>
  <c r="E99" i="8"/>
  <c r="C99" i="8"/>
  <c r="K98" i="8"/>
  <c r="J98" i="8"/>
  <c r="G98" i="8"/>
  <c r="K97" i="8"/>
  <c r="J97" i="8"/>
  <c r="C97" i="8"/>
  <c r="K96" i="8"/>
  <c r="J96" i="8"/>
  <c r="E96" i="8"/>
  <c r="C96" i="8"/>
  <c r="K95" i="8"/>
  <c r="J95" i="8"/>
  <c r="E95" i="8"/>
  <c r="K94" i="8"/>
  <c r="J94" i="8"/>
  <c r="C94" i="8"/>
  <c r="K93" i="8"/>
  <c r="J93" i="8"/>
  <c r="I93" i="8"/>
  <c r="K92" i="8"/>
  <c r="J92" i="8"/>
  <c r="E92" i="8"/>
  <c r="C92" i="8"/>
  <c r="B90" i="8"/>
  <c r="D90" i="8" s="1"/>
  <c r="H90" i="8" s="1"/>
  <c r="K87" i="8"/>
  <c r="J87" i="8"/>
  <c r="I87" i="8"/>
  <c r="G87" i="8"/>
  <c r="E87" i="8"/>
  <c r="C87" i="8"/>
  <c r="H85" i="8"/>
  <c r="G85" i="8"/>
  <c r="F85" i="8"/>
  <c r="G77" i="8" s="1"/>
  <c r="D85" i="8"/>
  <c r="B85" i="8"/>
  <c r="C76" i="8" s="1"/>
  <c r="K83" i="8"/>
  <c r="J83" i="8"/>
  <c r="K82" i="8"/>
  <c r="J82" i="8"/>
  <c r="I82" i="8"/>
  <c r="G82" i="8"/>
  <c r="K81" i="8"/>
  <c r="J81" i="8"/>
  <c r="G81" i="8"/>
  <c r="E81" i="8"/>
  <c r="K80" i="8"/>
  <c r="J80" i="8"/>
  <c r="K79" i="8"/>
  <c r="J79" i="8"/>
  <c r="I79" i="8"/>
  <c r="G79" i="8"/>
  <c r="K78" i="8"/>
  <c r="J78" i="8"/>
  <c r="I78" i="8"/>
  <c r="G78" i="8"/>
  <c r="K77" i="8"/>
  <c r="J77" i="8"/>
  <c r="K76" i="8"/>
  <c r="J76" i="8"/>
  <c r="G76" i="8"/>
  <c r="K75" i="8"/>
  <c r="J75" i="8"/>
  <c r="J72" i="8"/>
  <c r="H72" i="8"/>
  <c r="I49" i="8" s="1"/>
  <c r="G72" i="8"/>
  <c r="F72" i="8"/>
  <c r="D72" i="8"/>
  <c r="B72" i="8"/>
  <c r="C72" i="8" s="1"/>
  <c r="K70" i="8"/>
  <c r="J70" i="8"/>
  <c r="G70" i="8"/>
  <c r="C70" i="8"/>
  <c r="K69" i="8"/>
  <c r="J69" i="8"/>
  <c r="G69" i="8"/>
  <c r="E69" i="8"/>
  <c r="C69" i="8"/>
  <c r="K68" i="8"/>
  <c r="J68" i="8"/>
  <c r="G68" i="8"/>
  <c r="E68" i="8"/>
  <c r="C68" i="8"/>
  <c r="K67" i="8"/>
  <c r="J67" i="8"/>
  <c r="G67" i="8"/>
  <c r="C67" i="8"/>
  <c r="K66" i="8"/>
  <c r="J66" i="8"/>
  <c r="G66" i="8"/>
  <c r="C66" i="8"/>
  <c r="K65" i="8"/>
  <c r="J65" i="8"/>
  <c r="G65" i="8"/>
  <c r="K64" i="8"/>
  <c r="J64" i="8"/>
  <c r="G64" i="8"/>
  <c r="E64" i="8"/>
  <c r="C64" i="8"/>
  <c r="K63" i="8"/>
  <c r="J63" i="8"/>
  <c r="G63" i="8"/>
  <c r="C63" i="8"/>
  <c r="K62" i="8"/>
  <c r="J62" i="8"/>
  <c r="G62" i="8"/>
  <c r="C62" i="8"/>
  <c r="K61" i="8"/>
  <c r="J61" i="8"/>
  <c r="G61" i="8"/>
  <c r="E61" i="8"/>
  <c r="C61" i="8"/>
  <c r="K60" i="8"/>
  <c r="J60" i="8"/>
  <c r="G60" i="8"/>
  <c r="E60" i="8"/>
  <c r="C60" i="8"/>
  <c r="K59" i="8"/>
  <c r="J59" i="8"/>
  <c r="G59" i="8"/>
  <c r="C59" i="8"/>
  <c r="K58" i="8"/>
  <c r="J58" i="8"/>
  <c r="G58" i="8"/>
  <c r="C58" i="8"/>
  <c r="K57" i="8"/>
  <c r="J57" i="8"/>
  <c r="I57" i="8"/>
  <c r="G57" i="8"/>
  <c r="E57" i="8"/>
  <c r="K56" i="8"/>
  <c r="J56" i="8"/>
  <c r="G56" i="8"/>
  <c r="E56" i="8"/>
  <c r="C56" i="8"/>
  <c r="K55" i="8"/>
  <c r="J55" i="8"/>
  <c r="G55" i="8"/>
  <c r="C55" i="8"/>
  <c r="K54" i="8"/>
  <c r="J54" i="8"/>
  <c r="G54" i="8"/>
  <c r="C54" i="8"/>
  <c r="K53" i="8"/>
  <c r="J53" i="8"/>
  <c r="G53" i="8"/>
  <c r="E53" i="8"/>
  <c r="C53" i="8"/>
  <c r="K52" i="8"/>
  <c r="J52" i="8"/>
  <c r="G52" i="8"/>
  <c r="E52" i="8"/>
  <c r="C52" i="8"/>
  <c r="K51" i="8"/>
  <c r="J51" i="8"/>
  <c r="G51" i="8"/>
  <c r="C51" i="8"/>
  <c r="K50" i="8"/>
  <c r="J50" i="8"/>
  <c r="G50" i="8"/>
  <c r="C50" i="8"/>
  <c r="K49" i="8"/>
  <c r="J49" i="8"/>
  <c r="G49" i="8"/>
  <c r="E49" i="8"/>
  <c r="K48" i="8"/>
  <c r="J48" i="8"/>
  <c r="G48" i="8"/>
  <c r="E48" i="8"/>
  <c r="C48" i="8"/>
  <c r="H46" i="8"/>
  <c r="B46" i="8"/>
  <c r="D46" i="8" s="1"/>
  <c r="K43" i="8"/>
  <c r="J43" i="8"/>
  <c r="I43" i="8"/>
  <c r="G43" i="8"/>
  <c r="E43" i="8"/>
  <c r="C43" i="8"/>
  <c r="H41" i="8"/>
  <c r="F41" i="8"/>
  <c r="G41" i="8" s="1"/>
  <c r="D41" i="8"/>
  <c r="E37" i="8" s="1"/>
  <c r="B41" i="8"/>
  <c r="K39" i="8"/>
  <c r="J39" i="8"/>
  <c r="I39" i="8"/>
  <c r="K38" i="8"/>
  <c r="J38" i="8"/>
  <c r="G38" i="8"/>
  <c r="K37" i="8"/>
  <c r="J37" i="8"/>
  <c r="K34" i="8"/>
  <c r="J34" i="8"/>
  <c r="H34" i="8"/>
  <c r="F34" i="8"/>
  <c r="G34" i="8" s="1"/>
  <c r="D34" i="8"/>
  <c r="B34" i="8"/>
  <c r="C26" i="8" s="1"/>
  <c r="K32" i="8"/>
  <c r="J32" i="8"/>
  <c r="K31" i="8"/>
  <c r="J31" i="8"/>
  <c r="I31" i="8"/>
  <c r="G31" i="8"/>
  <c r="C31" i="8"/>
  <c r="K30" i="8"/>
  <c r="J30" i="8"/>
  <c r="I30" i="8"/>
  <c r="G30" i="8"/>
  <c r="E30" i="8"/>
  <c r="K29" i="8"/>
  <c r="J29" i="8"/>
  <c r="G29" i="8"/>
  <c r="K28" i="8"/>
  <c r="J28" i="8"/>
  <c r="G28" i="8"/>
  <c r="C28" i="8"/>
  <c r="K27" i="8"/>
  <c r="J27" i="8"/>
  <c r="K26" i="8"/>
  <c r="J26" i="8"/>
  <c r="I26" i="8"/>
  <c r="G26" i="8"/>
  <c r="E26" i="8"/>
  <c r="K25" i="8"/>
  <c r="J25" i="8"/>
  <c r="G25" i="8"/>
  <c r="E25" i="8"/>
  <c r="C25" i="8"/>
  <c r="K24" i="8"/>
  <c r="J24" i="8"/>
  <c r="K23" i="8"/>
  <c r="J23" i="8"/>
  <c r="I23" i="8"/>
  <c r="G23" i="8"/>
  <c r="C23" i="8"/>
  <c r="K22" i="8"/>
  <c r="J22" i="8"/>
  <c r="I22" i="8"/>
  <c r="G22" i="8"/>
  <c r="E22" i="8"/>
  <c r="K21" i="8"/>
  <c r="J21" i="8"/>
  <c r="G21" i="8"/>
  <c r="K20" i="8"/>
  <c r="J20" i="8"/>
  <c r="G20" i="8"/>
  <c r="C20" i="8"/>
  <c r="K19" i="8"/>
  <c r="J19" i="8"/>
  <c r="I19" i="8"/>
  <c r="K18" i="8"/>
  <c r="J18" i="8"/>
  <c r="I18" i="8"/>
  <c r="G18" i="8"/>
  <c r="E18" i="8"/>
  <c r="B16" i="8"/>
  <c r="D16" i="8" s="1"/>
  <c r="H16" i="8" s="1"/>
  <c r="K13" i="8"/>
  <c r="J13" i="8"/>
  <c r="I13" i="8"/>
  <c r="G13" i="8"/>
  <c r="E13" i="8"/>
  <c r="C13" i="8"/>
  <c r="H11" i="8"/>
  <c r="F11" i="8"/>
  <c r="G8" i="8" s="1"/>
  <c r="D11" i="8"/>
  <c r="B11" i="8"/>
  <c r="K9" i="8"/>
  <c r="J9" i="8"/>
  <c r="K8" i="8"/>
  <c r="J8" i="8"/>
  <c r="I8" i="8"/>
  <c r="K7" i="8"/>
  <c r="J7" i="8"/>
  <c r="G7" i="8"/>
  <c r="B5" i="8"/>
  <c r="D5" i="8" s="1"/>
  <c r="H5" i="8" s="1"/>
  <c r="E42" i="7"/>
  <c r="D42" i="7"/>
  <c r="H42" i="7" s="1"/>
  <c r="E41" i="7"/>
  <c r="D41" i="7"/>
  <c r="H41" i="7" s="1"/>
  <c r="C41" i="7"/>
  <c r="B41" i="7"/>
  <c r="G41" i="7" s="1"/>
  <c r="I41" i="7" s="1"/>
  <c r="H39" i="7"/>
  <c r="J39" i="7" s="1"/>
  <c r="G39" i="7"/>
  <c r="I39" i="7" s="1"/>
  <c r="J38" i="7"/>
  <c r="H38" i="7"/>
  <c r="G38" i="7"/>
  <c r="I38" i="7" s="1"/>
  <c r="I37" i="7"/>
  <c r="H37" i="7"/>
  <c r="J37" i="7" s="1"/>
  <c r="G37" i="7"/>
  <c r="J36" i="7"/>
  <c r="H36" i="7"/>
  <c r="G36" i="7"/>
  <c r="I36" i="7" s="1"/>
  <c r="I35" i="7"/>
  <c r="H35" i="7"/>
  <c r="J35" i="7" s="1"/>
  <c r="G35" i="7"/>
  <c r="J34" i="7"/>
  <c r="H34" i="7"/>
  <c r="G34" i="7"/>
  <c r="I34" i="7" s="1"/>
  <c r="H33" i="7"/>
  <c r="J33" i="7" s="1"/>
  <c r="G33" i="7"/>
  <c r="I33" i="7" s="1"/>
  <c r="J32" i="7"/>
  <c r="H32" i="7"/>
  <c r="G32" i="7"/>
  <c r="I32" i="7" s="1"/>
  <c r="H31" i="7"/>
  <c r="J31" i="7" s="1"/>
  <c r="G31" i="7"/>
  <c r="I31" i="7" s="1"/>
  <c r="J30" i="7"/>
  <c r="H30" i="7"/>
  <c r="G30" i="7"/>
  <c r="I30" i="7" s="1"/>
  <c r="H29" i="7"/>
  <c r="J29" i="7" s="1"/>
  <c r="G29" i="7"/>
  <c r="I29" i="7" s="1"/>
  <c r="J28" i="7"/>
  <c r="I28" i="7"/>
  <c r="H28" i="7"/>
  <c r="G28" i="7"/>
  <c r="H27" i="7"/>
  <c r="J27" i="7" s="1"/>
  <c r="G27" i="7"/>
  <c r="I27" i="7" s="1"/>
  <c r="J26" i="7"/>
  <c r="I26" i="7"/>
  <c r="H26" i="7"/>
  <c r="G26" i="7"/>
  <c r="H25" i="7"/>
  <c r="J25" i="7" s="1"/>
  <c r="G25" i="7"/>
  <c r="I25" i="7" s="1"/>
  <c r="J24" i="7"/>
  <c r="H24" i="7"/>
  <c r="G24" i="7"/>
  <c r="I24" i="7" s="1"/>
  <c r="H23" i="7"/>
  <c r="J23" i="7" s="1"/>
  <c r="G23" i="7"/>
  <c r="I23" i="7" s="1"/>
  <c r="J22" i="7"/>
  <c r="H22" i="7"/>
  <c r="G22" i="7"/>
  <c r="I22" i="7" s="1"/>
  <c r="I21" i="7"/>
  <c r="H21" i="7"/>
  <c r="J21" i="7" s="1"/>
  <c r="G21" i="7"/>
  <c r="J20" i="7"/>
  <c r="H20" i="7"/>
  <c r="G20" i="7"/>
  <c r="I20" i="7" s="1"/>
  <c r="I19" i="7"/>
  <c r="H19" i="7"/>
  <c r="J19" i="7" s="1"/>
  <c r="G19" i="7"/>
  <c r="J18" i="7"/>
  <c r="H18" i="7"/>
  <c r="G18" i="7"/>
  <c r="I18" i="7" s="1"/>
  <c r="H17" i="7"/>
  <c r="J17" i="7" s="1"/>
  <c r="G17" i="7"/>
  <c r="I17" i="7" s="1"/>
  <c r="J16" i="7"/>
  <c r="H16" i="7"/>
  <c r="G16" i="7"/>
  <c r="I16" i="7" s="1"/>
  <c r="H15" i="7"/>
  <c r="J15" i="7" s="1"/>
  <c r="G15" i="7"/>
  <c r="I15" i="7" s="1"/>
  <c r="J11" i="7"/>
  <c r="E11" i="7"/>
  <c r="D11" i="7"/>
  <c r="H11" i="7" s="1"/>
  <c r="C11" i="7"/>
  <c r="C42" i="7" s="1"/>
  <c r="I42" i="7" s="1"/>
  <c r="B11" i="7"/>
  <c r="B42" i="7" s="1"/>
  <c r="G42" i="7" s="1"/>
  <c r="J9" i="7"/>
  <c r="I9" i="7"/>
  <c r="H9" i="7"/>
  <c r="G9" i="7"/>
  <c r="B5" i="7"/>
  <c r="D5" i="7" s="1"/>
  <c r="J42" i="6"/>
  <c r="E42" i="6"/>
  <c r="D42" i="6"/>
  <c r="H42" i="6" s="1"/>
  <c r="C42" i="6"/>
  <c r="B42" i="6"/>
  <c r="G42" i="6" s="1"/>
  <c r="I42" i="6" s="1"/>
  <c r="J40" i="6"/>
  <c r="I40" i="6"/>
  <c r="H40" i="6"/>
  <c r="G40" i="6"/>
  <c r="H38" i="6"/>
  <c r="J38" i="6" s="1"/>
  <c r="G38" i="6"/>
  <c r="I38" i="6" s="1"/>
  <c r="J37" i="6"/>
  <c r="I37" i="6"/>
  <c r="H37" i="6"/>
  <c r="G37" i="6"/>
  <c r="H36" i="6"/>
  <c r="J36" i="6" s="1"/>
  <c r="G36" i="6"/>
  <c r="I36" i="6" s="1"/>
  <c r="J33" i="6"/>
  <c r="I33" i="6"/>
  <c r="H33" i="6"/>
  <c r="G33" i="6"/>
  <c r="H32" i="6"/>
  <c r="J32" i="6" s="1"/>
  <c r="G32" i="6"/>
  <c r="I32" i="6" s="1"/>
  <c r="J29" i="6"/>
  <c r="I29" i="6"/>
  <c r="H29" i="6"/>
  <c r="G29" i="6"/>
  <c r="H28" i="6"/>
  <c r="J28" i="6" s="1"/>
  <c r="G28" i="6"/>
  <c r="I28" i="6" s="1"/>
  <c r="J27" i="6"/>
  <c r="I27" i="6"/>
  <c r="H27" i="6"/>
  <c r="G27" i="6"/>
  <c r="H26" i="6"/>
  <c r="J26" i="6" s="1"/>
  <c r="G26" i="6"/>
  <c r="I26" i="6" s="1"/>
  <c r="J23" i="6"/>
  <c r="I23" i="6"/>
  <c r="H23" i="6"/>
  <c r="G23" i="6"/>
  <c r="H22" i="6"/>
  <c r="J22" i="6" s="1"/>
  <c r="G22" i="6"/>
  <c r="I22" i="6" s="1"/>
  <c r="J21" i="6"/>
  <c r="I21" i="6"/>
  <c r="H21" i="6"/>
  <c r="G21" i="6"/>
  <c r="H20" i="6"/>
  <c r="J20" i="6" s="1"/>
  <c r="G20" i="6"/>
  <c r="I20" i="6" s="1"/>
  <c r="J17" i="6"/>
  <c r="I17" i="6"/>
  <c r="H17" i="6"/>
  <c r="G17" i="6"/>
  <c r="H16" i="6"/>
  <c r="J16" i="6" s="1"/>
  <c r="G16" i="6"/>
  <c r="I16" i="6" s="1"/>
  <c r="J15" i="6"/>
  <c r="I15" i="6"/>
  <c r="H15" i="6"/>
  <c r="G15" i="6"/>
  <c r="H14" i="6"/>
  <c r="J14" i="6" s="1"/>
  <c r="G14" i="6"/>
  <c r="I14" i="6" s="1"/>
  <c r="J11" i="6"/>
  <c r="I11" i="6"/>
  <c r="H11" i="6"/>
  <c r="G11" i="6"/>
  <c r="H10" i="6"/>
  <c r="J10" i="6" s="1"/>
  <c r="G10" i="6"/>
  <c r="I10" i="6" s="1"/>
  <c r="J9" i="6"/>
  <c r="I9" i="6"/>
  <c r="H9" i="6"/>
  <c r="G9" i="6"/>
  <c r="H8" i="6"/>
  <c r="J8" i="6" s="1"/>
  <c r="G8" i="6"/>
  <c r="I8" i="6" s="1"/>
  <c r="E5" i="6"/>
  <c r="D5" i="6"/>
  <c r="B5" i="6"/>
  <c r="C5" i="6" s="1"/>
  <c r="G33" i="5"/>
  <c r="I33" i="5" s="1"/>
  <c r="E33" i="5"/>
  <c r="D33" i="5"/>
  <c r="H33" i="5" s="1"/>
  <c r="C33" i="5"/>
  <c r="B33" i="5"/>
  <c r="H31" i="5"/>
  <c r="J31" i="5" s="1"/>
  <c r="G31" i="5"/>
  <c r="I31" i="5" s="1"/>
  <c r="J29" i="5"/>
  <c r="I29" i="5"/>
  <c r="H29" i="5"/>
  <c r="G29" i="5"/>
  <c r="H28" i="5"/>
  <c r="J28" i="5" s="1"/>
  <c r="G28" i="5"/>
  <c r="I28" i="5" s="1"/>
  <c r="J27" i="5"/>
  <c r="I27" i="5"/>
  <c r="H27" i="5"/>
  <c r="G27" i="5"/>
  <c r="H26" i="5"/>
  <c r="J26" i="5" s="1"/>
  <c r="G26" i="5"/>
  <c r="I26" i="5" s="1"/>
  <c r="J25" i="5"/>
  <c r="E25" i="5"/>
  <c r="D25" i="5"/>
  <c r="H25" i="5" s="1"/>
  <c r="C25" i="5"/>
  <c r="B25" i="5"/>
  <c r="G25" i="5" s="1"/>
  <c r="I25" i="5" s="1"/>
  <c r="J23" i="5"/>
  <c r="I23" i="5"/>
  <c r="H23" i="5"/>
  <c r="G23" i="5"/>
  <c r="H22" i="5"/>
  <c r="J22" i="5" s="1"/>
  <c r="G22" i="5"/>
  <c r="I22" i="5" s="1"/>
  <c r="J21" i="5"/>
  <c r="I21" i="5"/>
  <c r="H21" i="5"/>
  <c r="G21" i="5"/>
  <c r="H20" i="5"/>
  <c r="J20" i="5" s="1"/>
  <c r="G20" i="5"/>
  <c r="I20" i="5" s="1"/>
  <c r="J19" i="5"/>
  <c r="E19" i="5"/>
  <c r="D19" i="5"/>
  <c r="H19" i="5" s="1"/>
  <c r="C19" i="5"/>
  <c r="B19" i="5"/>
  <c r="G19" i="5" s="1"/>
  <c r="I19" i="5" s="1"/>
  <c r="J17" i="5"/>
  <c r="I17" i="5"/>
  <c r="H17" i="5"/>
  <c r="G17" i="5"/>
  <c r="H16" i="5"/>
  <c r="J16" i="5" s="1"/>
  <c r="G16" i="5"/>
  <c r="I16" i="5" s="1"/>
  <c r="J15" i="5"/>
  <c r="I15" i="5"/>
  <c r="H15" i="5"/>
  <c r="G15" i="5"/>
  <c r="H14" i="5"/>
  <c r="J14" i="5" s="1"/>
  <c r="G14" i="5"/>
  <c r="I14" i="5" s="1"/>
  <c r="I13" i="5"/>
  <c r="E13" i="5"/>
  <c r="D13" i="5"/>
  <c r="H13" i="5" s="1"/>
  <c r="J13" i="5" s="1"/>
  <c r="C13" i="5"/>
  <c r="B13" i="5"/>
  <c r="G13" i="5" s="1"/>
  <c r="J11" i="5"/>
  <c r="I11" i="5"/>
  <c r="H11" i="5"/>
  <c r="G11" i="5"/>
  <c r="H10" i="5"/>
  <c r="J10" i="5" s="1"/>
  <c r="G10" i="5"/>
  <c r="I10" i="5" s="1"/>
  <c r="J9" i="5"/>
  <c r="I9" i="5"/>
  <c r="H9" i="5"/>
  <c r="G9" i="5"/>
  <c r="H8" i="5"/>
  <c r="J8" i="5" s="1"/>
  <c r="G8" i="5"/>
  <c r="I8" i="5" s="1"/>
  <c r="I7" i="5"/>
  <c r="E7" i="5"/>
  <c r="D7" i="5"/>
  <c r="H7" i="5" s="1"/>
  <c r="J7" i="5" s="1"/>
  <c r="C7" i="5"/>
  <c r="B7" i="5"/>
  <c r="G7" i="5" s="1"/>
  <c r="D5" i="5"/>
  <c r="B5" i="5"/>
  <c r="C5" i="5" s="1"/>
  <c r="E5" i="5" s="1"/>
  <c r="E71" i="4"/>
  <c r="D71" i="4"/>
  <c r="C71" i="4"/>
  <c r="B71"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G9" i="4"/>
  <c r="H8" i="4"/>
  <c r="G8" i="4"/>
  <c r="H7" i="4"/>
  <c r="G7" i="4"/>
  <c r="H6" i="4"/>
  <c r="H71" i="4" s="1"/>
  <c r="G6" i="4"/>
  <c r="B5" i="4"/>
  <c r="D5" i="4" s="1"/>
  <c r="E71" i="3"/>
  <c r="D71" i="3"/>
  <c r="C71" i="3"/>
  <c r="B71" i="3"/>
  <c r="H69" i="3"/>
  <c r="J69" i="3" s="1"/>
  <c r="G69" i="3"/>
  <c r="I69" i="3" s="1"/>
  <c r="H68" i="3"/>
  <c r="J68" i="3" s="1"/>
  <c r="G68" i="3"/>
  <c r="I68" i="3" s="1"/>
  <c r="I67" i="3"/>
  <c r="H67" i="3"/>
  <c r="J67" i="3" s="1"/>
  <c r="G67" i="3"/>
  <c r="H66" i="3"/>
  <c r="J66" i="3" s="1"/>
  <c r="G66" i="3"/>
  <c r="I66" i="3" s="1"/>
  <c r="H65" i="3"/>
  <c r="J65" i="3" s="1"/>
  <c r="G65" i="3"/>
  <c r="I65" i="3" s="1"/>
  <c r="H64" i="3"/>
  <c r="J64" i="3" s="1"/>
  <c r="G64" i="3"/>
  <c r="I64" i="3" s="1"/>
  <c r="I63" i="3"/>
  <c r="H63" i="3"/>
  <c r="J63" i="3" s="1"/>
  <c r="G63" i="3"/>
  <c r="H62" i="3"/>
  <c r="J62" i="3" s="1"/>
  <c r="G62" i="3"/>
  <c r="I62" i="3" s="1"/>
  <c r="J61" i="3"/>
  <c r="I61" i="3"/>
  <c r="H61" i="3"/>
  <c r="G61" i="3"/>
  <c r="H60" i="3"/>
  <c r="J60" i="3" s="1"/>
  <c r="G60" i="3"/>
  <c r="I60" i="3" s="1"/>
  <c r="H59" i="3"/>
  <c r="J59" i="3" s="1"/>
  <c r="G59" i="3"/>
  <c r="I59" i="3" s="1"/>
  <c r="I58" i="3"/>
  <c r="H58" i="3"/>
  <c r="J58" i="3" s="1"/>
  <c r="G58" i="3"/>
  <c r="H57" i="3"/>
  <c r="J57" i="3" s="1"/>
  <c r="G57" i="3"/>
  <c r="I57" i="3" s="1"/>
  <c r="H56" i="3"/>
  <c r="J56" i="3" s="1"/>
  <c r="G56" i="3"/>
  <c r="I56" i="3" s="1"/>
  <c r="J55" i="3"/>
  <c r="H55" i="3"/>
  <c r="G55" i="3"/>
  <c r="I55" i="3" s="1"/>
  <c r="H54" i="3"/>
  <c r="J54" i="3" s="1"/>
  <c r="G54" i="3"/>
  <c r="I54" i="3" s="1"/>
  <c r="J53" i="3"/>
  <c r="I53" i="3"/>
  <c r="H53" i="3"/>
  <c r="G53" i="3"/>
  <c r="H52" i="3"/>
  <c r="J52" i="3" s="1"/>
  <c r="G52" i="3"/>
  <c r="I52" i="3" s="1"/>
  <c r="I51" i="3"/>
  <c r="H51" i="3"/>
  <c r="J51" i="3" s="1"/>
  <c r="G51" i="3"/>
  <c r="H50" i="3"/>
  <c r="J50" i="3" s="1"/>
  <c r="G50" i="3"/>
  <c r="I50" i="3" s="1"/>
  <c r="H49" i="3"/>
  <c r="J49" i="3" s="1"/>
  <c r="G49" i="3"/>
  <c r="I49" i="3" s="1"/>
  <c r="J48" i="3"/>
  <c r="I48" i="3"/>
  <c r="H48" i="3"/>
  <c r="G48" i="3"/>
  <c r="H47" i="3"/>
  <c r="J47" i="3" s="1"/>
  <c r="G47" i="3"/>
  <c r="I47" i="3" s="1"/>
  <c r="H46" i="3"/>
  <c r="J46" i="3" s="1"/>
  <c r="G46" i="3"/>
  <c r="I46" i="3" s="1"/>
  <c r="J45" i="3"/>
  <c r="H45" i="3"/>
  <c r="G45" i="3"/>
  <c r="I45" i="3" s="1"/>
  <c r="H44" i="3"/>
  <c r="J44" i="3" s="1"/>
  <c r="G44" i="3"/>
  <c r="I44" i="3" s="1"/>
  <c r="J43" i="3"/>
  <c r="I43" i="3"/>
  <c r="H43" i="3"/>
  <c r="G43" i="3"/>
  <c r="H42" i="3"/>
  <c r="J42" i="3" s="1"/>
  <c r="G42" i="3"/>
  <c r="I42" i="3" s="1"/>
  <c r="I41" i="3"/>
  <c r="H41" i="3"/>
  <c r="J41" i="3" s="1"/>
  <c r="G41" i="3"/>
  <c r="H40" i="3"/>
  <c r="J40" i="3" s="1"/>
  <c r="G40" i="3"/>
  <c r="I40" i="3" s="1"/>
  <c r="H39" i="3"/>
  <c r="J39" i="3" s="1"/>
  <c r="G39" i="3"/>
  <c r="I39" i="3" s="1"/>
  <c r="H38" i="3"/>
  <c r="J38" i="3" s="1"/>
  <c r="G38" i="3"/>
  <c r="I38" i="3" s="1"/>
  <c r="J37" i="3"/>
  <c r="H37" i="3"/>
  <c r="G37" i="3"/>
  <c r="I37" i="3" s="1"/>
  <c r="H36" i="3"/>
  <c r="J36" i="3" s="1"/>
  <c r="G36" i="3"/>
  <c r="I36" i="3" s="1"/>
  <c r="J35" i="3"/>
  <c r="I35" i="3"/>
  <c r="H35" i="3"/>
  <c r="G35" i="3"/>
  <c r="H34" i="3"/>
  <c r="J34" i="3" s="1"/>
  <c r="G34" i="3"/>
  <c r="I34" i="3" s="1"/>
  <c r="I33" i="3"/>
  <c r="H33" i="3"/>
  <c r="J33" i="3" s="1"/>
  <c r="G33" i="3"/>
  <c r="H32" i="3"/>
  <c r="J32" i="3" s="1"/>
  <c r="G32" i="3"/>
  <c r="I32" i="3" s="1"/>
  <c r="H31" i="3"/>
  <c r="J31" i="3" s="1"/>
  <c r="G31" i="3"/>
  <c r="I31" i="3" s="1"/>
  <c r="H30" i="3"/>
  <c r="J30" i="3" s="1"/>
  <c r="G30" i="3"/>
  <c r="I30" i="3" s="1"/>
  <c r="J29" i="3"/>
  <c r="H29" i="3"/>
  <c r="G29" i="3"/>
  <c r="I29" i="3" s="1"/>
  <c r="H28" i="3"/>
  <c r="J28" i="3" s="1"/>
  <c r="G28" i="3"/>
  <c r="I28" i="3" s="1"/>
  <c r="J27" i="3"/>
  <c r="I27" i="3"/>
  <c r="H27" i="3"/>
  <c r="G27" i="3"/>
  <c r="H26" i="3"/>
  <c r="J26" i="3" s="1"/>
  <c r="G26" i="3"/>
  <c r="I26" i="3" s="1"/>
  <c r="I25" i="3"/>
  <c r="H25" i="3"/>
  <c r="J25" i="3" s="1"/>
  <c r="G25" i="3"/>
  <c r="J24" i="3"/>
  <c r="I24" i="3"/>
  <c r="H24" i="3"/>
  <c r="G24" i="3"/>
  <c r="I23" i="3"/>
  <c r="H23" i="3"/>
  <c r="J23" i="3" s="1"/>
  <c r="G23" i="3"/>
  <c r="H22" i="3"/>
  <c r="J22" i="3" s="1"/>
  <c r="G22" i="3"/>
  <c r="I22" i="3" s="1"/>
  <c r="H21" i="3"/>
  <c r="J21" i="3" s="1"/>
  <c r="G21" i="3"/>
  <c r="I21" i="3" s="1"/>
  <c r="H20" i="3"/>
  <c r="J20" i="3" s="1"/>
  <c r="G20" i="3"/>
  <c r="I20" i="3" s="1"/>
  <c r="J19" i="3"/>
  <c r="H19" i="3"/>
  <c r="G19" i="3"/>
  <c r="I19" i="3" s="1"/>
  <c r="H18" i="3"/>
  <c r="J18" i="3" s="1"/>
  <c r="G18" i="3"/>
  <c r="I18" i="3" s="1"/>
  <c r="J17" i="3"/>
  <c r="I17" i="3"/>
  <c r="H17" i="3"/>
  <c r="G17" i="3"/>
  <c r="H16" i="3"/>
  <c r="J16" i="3" s="1"/>
  <c r="G16" i="3"/>
  <c r="I16" i="3" s="1"/>
  <c r="I15" i="3"/>
  <c r="H15" i="3"/>
  <c r="J15" i="3" s="1"/>
  <c r="G15" i="3"/>
  <c r="I14" i="3"/>
  <c r="H14" i="3"/>
  <c r="J14" i="3" s="1"/>
  <c r="G14" i="3"/>
  <c r="I13" i="3"/>
  <c r="H13" i="3"/>
  <c r="J13" i="3" s="1"/>
  <c r="G13" i="3"/>
  <c r="I12" i="3"/>
  <c r="H12" i="3"/>
  <c r="J12" i="3" s="1"/>
  <c r="G12" i="3"/>
  <c r="H11" i="3"/>
  <c r="J11" i="3" s="1"/>
  <c r="G11" i="3"/>
  <c r="I11" i="3" s="1"/>
  <c r="H10" i="3"/>
  <c r="J10" i="3" s="1"/>
  <c r="G10" i="3"/>
  <c r="I10" i="3" s="1"/>
  <c r="J9" i="3"/>
  <c r="H9" i="3"/>
  <c r="G9" i="3"/>
  <c r="I9" i="3" s="1"/>
  <c r="H8" i="3"/>
  <c r="J8" i="3" s="1"/>
  <c r="G8" i="3"/>
  <c r="I8" i="3" s="1"/>
  <c r="J7" i="3"/>
  <c r="I7" i="3"/>
  <c r="H7" i="3"/>
  <c r="H71" i="3" s="1"/>
  <c r="J71" i="3" s="1"/>
  <c r="G7" i="3"/>
  <c r="H6" i="3"/>
  <c r="J6" i="3" s="1"/>
  <c r="G6" i="3"/>
  <c r="I6" i="3" s="1"/>
  <c r="D5" i="3"/>
  <c r="C5" i="3"/>
  <c r="E5" i="3" s="1"/>
  <c r="B5" i="3"/>
  <c r="E63" i="2"/>
  <c r="B62" i="2"/>
  <c r="E59" i="2"/>
  <c r="B59" i="2"/>
  <c r="B57" i="2"/>
  <c r="E56" i="2"/>
  <c r="B55" i="2"/>
  <c r="E54" i="2"/>
  <c r="B53" i="2"/>
  <c r="E52" i="2"/>
  <c r="B50" i="2"/>
  <c r="E49" i="2"/>
  <c r="B49" i="2"/>
  <c r="E48" i="2"/>
  <c r="B46" i="2"/>
  <c r="E42" i="2"/>
  <c r="B40" i="2"/>
  <c r="E39" i="2"/>
  <c r="B39" i="2"/>
  <c r="E34" i="2"/>
  <c r="D34" i="2"/>
  <c r="D64" i="2" s="1"/>
  <c r="C34" i="2"/>
  <c r="G34" i="2" s="1"/>
  <c r="B34" i="2"/>
  <c r="J33" i="2"/>
  <c r="H33" i="2"/>
  <c r="G33" i="2"/>
  <c r="I33" i="2" s="1"/>
  <c r="I32" i="2"/>
  <c r="H32" i="2"/>
  <c r="J32" i="2" s="1"/>
  <c r="G32" i="2"/>
  <c r="J31" i="2"/>
  <c r="H31" i="2"/>
  <c r="G31" i="2"/>
  <c r="I31" i="2" s="1"/>
  <c r="I30" i="2"/>
  <c r="H30" i="2"/>
  <c r="J30" i="2" s="1"/>
  <c r="G30" i="2"/>
  <c r="J29" i="2"/>
  <c r="H29" i="2"/>
  <c r="G29" i="2"/>
  <c r="I29" i="2" s="1"/>
  <c r="I28" i="2"/>
  <c r="H28" i="2"/>
  <c r="J28" i="2" s="1"/>
  <c r="G28" i="2"/>
  <c r="J27" i="2"/>
  <c r="H27" i="2"/>
  <c r="G27" i="2"/>
  <c r="I27" i="2" s="1"/>
  <c r="I26" i="2"/>
  <c r="H26" i="2"/>
  <c r="J26" i="2" s="1"/>
  <c r="G26" i="2"/>
  <c r="J25" i="2"/>
  <c r="H25" i="2"/>
  <c r="G25" i="2"/>
  <c r="I25" i="2" s="1"/>
  <c r="I24" i="2"/>
  <c r="H24" i="2"/>
  <c r="J24" i="2" s="1"/>
  <c r="G24" i="2"/>
  <c r="J23" i="2"/>
  <c r="H23" i="2"/>
  <c r="G23" i="2"/>
  <c r="I23" i="2" s="1"/>
  <c r="I22" i="2"/>
  <c r="H22" i="2"/>
  <c r="J22" i="2" s="1"/>
  <c r="G22" i="2"/>
  <c r="J21" i="2"/>
  <c r="H21" i="2"/>
  <c r="G21" i="2"/>
  <c r="I21" i="2" s="1"/>
  <c r="I20" i="2"/>
  <c r="H20" i="2"/>
  <c r="J20" i="2" s="1"/>
  <c r="G20" i="2"/>
  <c r="J19" i="2"/>
  <c r="H19" i="2"/>
  <c r="G19" i="2"/>
  <c r="I19" i="2" s="1"/>
  <c r="I18" i="2"/>
  <c r="H18" i="2"/>
  <c r="J18" i="2" s="1"/>
  <c r="G18" i="2"/>
  <c r="J17" i="2"/>
  <c r="H17" i="2"/>
  <c r="G17" i="2"/>
  <c r="I17" i="2" s="1"/>
  <c r="I16" i="2"/>
  <c r="H16" i="2"/>
  <c r="J16" i="2" s="1"/>
  <c r="G16" i="2"/>
  <c r="J15" i="2"/>
  <c r="H15" i="2"/>
  <c r="G15" i="2"/>
  <c r="I15" i="2" s="1"/>
  <c r="I14" i="2"/>
  <c r="H14" i="2"/>
  <c r="J14" i="2" s="1"/>
  <c r="G14" i="2"/>
  <c r="E11" i="2"/>
  <c r="E40" i="2" s="1"/>
  <c r="D11" i="2"/>
  <c r="D39" i="2" s="1"/>
  <c r="C11" i="2"/>
  <c r="B11" i="2"/>
  <c r="B42" i="2" s="1"/>
  <c r="J10" i="2"/>
  <c r="H10" i="2"/>
  <c r="G10" i="2"/>
  <c r="I10" i="2" s="1"/>
  <c r="I9" i="2"/>
  <c r="H9" i="2"/>
  <c r="J9" i="2" s="1"/>
  <c r="G9" i="2"/>
  <c r="J8" i="2"/>
  <c r="H8" i="2"/>
  <c r="G8" i="2"/>
  <c r="I8" i="2" s="1"/>
  <c r="I7" i="2"/>
  <c r="H7" i="2"/>
  <c r="J7" i="2" s="1"/>
  <c r="G7" i="2"/>
  <c r="B6" i="2"/>
  <c r="D6" i="2" s="1"/>
  <c r="D38" i="2" s="1"/>
  <c r="F24" i="1"/>
  <c r="E24" i="1"/>
  <c r="D24" i="1"/>
  <c r="C24" i="1"/>
  <c r="J22" i="1"/>
  <c r="I22" i="1"/>
  <c r="K22" i="1" s="1"/>
  <c r="H22" i="1"/>
  <c r="K21" i="1"/>
  <c r="I21" i="1"/>
  <c r="H21" i="1"/>
  <c r="J21" i="1" s="1"/>
  <c r="J20" i="1"/>
  <c r="I20" i="1"/>
  <c r="K20" i="1" s="1"/>
  <c r="H20" i="1"/>
  <c r="K19" i="1"/>
  <c r="I19" i="1"/>
  <c r="H19" i="1"/>
  <c r="J19" i="1" s="1"/>
  <c r="J18" i="1"/>
  <c r="I18" i="1"/>
  <c r="K18" i="1" s="1"/>
  <c r="H18" i="1"/>
  <c r="K17" i="1"/>
  <c r="I17" i="1"/>
  <c r="H17" i="1"/>
  <c r="J17" i="1" s="1"/>
  <c r="J16" i="1"/>
  <c r="I16" i="1"/>
  <c r="K16" i="1" s="1"/>
  <c r="H16" i="1"/>
  <c r="K15" i="1"/>
  <c r="I15" i="1"/>
  <c r="H15" i="1"/>
  <c r="J15" i="1" s="1"/>
  <c r="E13" i="1"/>
  <c r="D13" i="1"/>
  <c r="F13" i="1" s="1"/>
  <c r="C13" i="1"/>
  <c r="H39" i="2" l="1"/>
  <c r="G49" i="2"/>
  <c r="G40" i="2"/>
  <c r="H64" i="2"/>
  <c r="I11" i="2"/>
  <c r="C42" i="2"/>
  <c r="G42" i="2" s="1"/>
  <c r="C48" i="2"/>
  <c r="C54" i="2"/>
  <c r="C61" i="2"/>
  <c r="C63" i="2"/>
  <c r="G71" i="4"/>
  <c r="C11" i="8"/>
  <c r="C8" i="8"/>
  <c r="C9" i="8"/>
  <c r="C79" i="8"/>
  <c r="E141" i="8"/>
  <c r="E137" i="8"/>
  <c r="E142" i="8"/>
  <c r="E138" i="8"/>
  <c r="E140" i="8"/>
  <c r="J145" i="8"/>
  <c r="E143" i="8"/>
  <c r="I183" i="8"/>
  <c r="I179" i="8"/>
  <c r="I175" i="8"/>
  <c r="I180" i="8"/>
  <c r="I176" i="8"/>
  <c r="K185" i="8"/>
  <c r="I181" i="8"/>
  <c r="I177" i="8"/>
  <c r="I182" i="8"/>
  <c r="I178" i="8"/>
  <c r="H24" i="1"/>
  <c r="J24" i="1" s="1"/>
  <c r="B64" i="2"/>
  <c r="B60" i="2"/>
  <c r="G60" i="2" s="1"/>
  <c r="B56" i="2"/>
  <c r="G56" i="2" s="1"/>
  <c r="B52" i="2"/>
  <c r="G52" i="2" s="1"/>
  <c r="B38" i="2"/>
  <c r="B41" i="2"/>
  <c r="D42" i="2"/>
  <c r="H42" i="2" s="1"/>
  <c r="B47" i="2"/>
  <c r="D48" i="2"/>
  <c r="H48" i="2" s="1"/>
  <c r="B51" i="2"/>
  <c r="D54" i="2"/>
  <c r="H54" i="2" s="1"/>
  <c r="D56" i="2"/>
  <c r="H56" i="2" s="1"/>
  <c r="B58" i="2"/>
  <c r="D63" i="2"/>
  <c r="H63" i="2" s="1"/>
  <c r="B65" i="2"/>
  <c r="E11" i="8"/>
  <c r="E9" i="8"/>
  <c r="J11" i="8"/>
  <c r="E8" i="8"/>
  <c r="I110" i="8"/>
  <c r="E145" i="8"/>
  <c r="E164" i="8"/>
  <c r="E160" i="8"/>
  <c r="E165" i="8"/>
  <c r="E161" i="8"/>
  <c r="E157" i="8"/>
  <c r="E168" i="8"/>
  <c r="E166" i="8"/>
  <c r="E163" i="8"/>
  <c r="E159" i="8"/>
  <c r="J168" i="8"/>
  <c r="E162" i="8"/>
  <c r="I185" i="8"/>
  <c r="C41" i="8"/>
  <c r="C38" i="8"/>
  <c r="C39" i="8"/>
  <c r="C37" i="8"/>
  <c r="G105" i="8"/>
  <c r="G101" i="8"/>
  <c r="G93" i="8"/>
  <c r="G96" i="8"/>
  <c r="G99" i="8"/>
  <c r="G102" i="8"/>
  <c r="G94" i="8"/>
  <c r="G97" i="8"/>
  <c r="G100" i="8"/>
  <c r="G92" i="8"/>
  <c r="I121" i="8"/>
  <c r="I24" i="1"/>
  <c r="K24" i="1" s="1"/>
  <c r="C47" i="2"/>
  <c r="C51" i="2"/>
  <c r="D58" i="2"/>
  <c r="E65" i="2"/>
  <c r="E61" i="2"/>
  <c r="E57" i="2"/>
  <c r="E53" i="2"/>
  <c r="C40" i="2"/>
  <c r="E41" i="2"/>
  <c r="E43" i="2" s="1"/>
  <c r="C46" i="2"/>
  <c r="E47" i="2"/>
  <c r="C50" i="2"/>
  <c r="G50" i="2" s="1"/>
  <c r="E51" i="2"/>
  <c r="C53" i="2"/>
  <c r="G53" i="2" s="1"/>
  <c r="C55" i="2"/>
  <c r="G55" i="2" s="1"/>
  <c r="E58" i="2"/>
  <c r="E60" i="2"/>
  <c r="C62" i="2"/>
  <c r="G62" i="2" s="1"/>
  <c r="G71" i="3"/>
  <c r="I71" i="3" s="1"/>
  <c r="J33" i="5"/>
  <c r="J42" i="7"/>
  <c r="I105" i="8"/>
  <c r="I102" i="8"/>
  <c r="I98" i="8"/>
  <c r="I94" i="8"/>
  <c r="I103" i="8"/>
  <c r="I99" i="8"/>
  <c r="I95" i="8"/>
  <c r="I96" i="8"/>
  <c r="I97" i="8"/>
  <c r="K105" i="8"/>
  <c r="I100" i="8"/>
  <c r="I92" i="8"/>
  <c r="E139" i="8"/>
  <c r="G11" i="2"/>
  <c r="D40" i="2"/>
  <c r="H40" i="2" s="1"/>
  <c r="D46" i="2"/>
  <c r="D50" i="2"/>
  <c r="D55" i="2"/>
  <c r="D62" i="2"/>
  <c r="H62" i="2" s="1"/>
  <c r="I65" i="8"/>
  <c r="G103" i="8"/>
  <c r="C64" i="2"/>
  <c r="C60" i="2"/>
  <c r="C56" i="2"/>
  <c r="C52" i="2"/>
  <c r="I152" i="8"/>
  <c r="K154" i="8"/>
  <c r="D65" i="2"/>
  <c r="H65" i="2" s="1"/>
  <c r="D61" i="2"/>
  <c r="H61" i="2" s="1"/>
  <c r="D57" i="2"/>
  <c r="H57" i="2" s="1"/>
  <c r="D53" i="2"/>
  <c r="H53" i="2" s="1"/>
  <c r="D41" i="2"/>
  <c r="D47" i="2"/>
  <c r="H47" i="2" s="1"/>
  <c r="C6" i="2"/>
  <c r="H11" i="2"/>
  <c r="J11" i="2" s="1"/>
  <c r="H34" i="2"/>
  <c r="J34" i="2" s="1"/>
  <c r="C39" i="2"/>
  <c r="E46" i="2"/>
  <c r="C49" i="2"/>
  <c r="E50" i="2"/>
  <c r="E55" i="2"/>
  <c r="C57" i="2"/>
  <c r="G57" i="2" s="1"/>
  <c r="C59" i="2"/>
  <c r="G59" i="2" s="1"/>
  <c r="E62" i="2"/>
  <c r="E64" i="2"/>
  <c r="C7" i="8"/>
  <c r="I101" i="8"/>
  <c r="C41" i="2"/>
  <c r="C58" i="2"/>
  <c r="C65" i="2"/>
  <c r="I67" i="8"/>
  <c r="I63" i="8"/>
  <c r="I59" i="8"/>
  <c r="I55" i="8"/>
  <c r="I51" i="8"/>
  <c r="K72" i="8"/>
  <c r="I68" i="8"/>
  <c r="I64" i="8"/>
  <c r="I60" i="8"/>
  <c r="I56" i="8"/>
  <c r="I52" i="8"/>
  <c r="I48" i="8"/>
  <c r="I66" i="8"/>
  <c r="I58" i="8"/>
  <c r="I50" i="8"/>
  <c r="I69" i="8"/>
  <c r="I61" i="8"/>
  <c r="I53" i="8"/>
  <c r="I72" i="8"/>
  <c r="I70" i="8"/>
  <c r="I62" i="8"/>
  <c r="I54" i="8"/>
  <c r="C85" i="8"/>
  <c r="C82" i="8"/>
  <c r="C80" i="8"/>
  <c r="C77" i="8"/>
  <c r="C83" i="8"/>
  <c r="C75" i="8"/>
  <c r="C78" i="8"/>
  <c r="K123" i="8"/>
  <c r="I119" i="8"/>
  <c r="I115" i="8"/>
  <c r="I111" i="8"/>
  <c r="I123" i="8"/>
  <c r="I120" i="8"/>
  <c r="I116" i="8"/>
  <c r="I112" i="8"/>
  <c r="I108" i="8"/>
  <c r="I114" i="8"/>
  <c r="I117" i="8"/>
  <c r="I109" i="8"/>
  <c r="D51" i="2"/>
  <c r="H51" i="2" s="1"/>
  <c r="D60" i="2"/>
  <c r="I34" i="2"/>
  <c r="B48" i="2"/>
  <c r="G48" i="2" s="1"/>
  <c r="D49" i="2"/>
  <c r="H49" i="2" s="1"/>
  <c r="D52" i="2"/>
  <c r="H52" i="2" s="1"/>
  <c r="B54" i="2"/>
  <c r="G54" i="2" s="1"/>
  <c r="D59" i="2"/>
  <c r="H59" i="2" s="1"/>
  <c r="B61" i="2"/>
  <c r="G61" i="2" s="1"/>
  <c r="B63" i="2"/>
  <c r="G63" i="2" s="1"/>
  <c r="E7" i="8"/>
  <c r="C81" i="8"/>
  <c r="I113" i="8"/>
  <c r="C132" i="8"/>
  <c r="C134" i="8"/>
  <c r="J134" i="8"/>
  <c r="C131" i="8"/>
  <c r="C130" i="8"/>
  <c r="E85" i="8"/>
  <c r="E83" i="8"/>
  <c r="E79" i="8"/>
  <c r="E75" i="8"/>
  <c r="E80" i="8"/>
  <c r="E76" i="8"/>
  <c r="G142" i="8"/>
  <c r="G138" i="8"/>
  <c r="G145" i="8"/>
  <c r="G165" i="8"/>
  <c r="G161" i="8"/>
  <c r="G157" i="8"/>
  <c r="G168" i="8"/>
  <c r="G206" i="8"/>
  <c r="G202" i="8"/>
  <c r="G208" i="8"/>
  <c r="G205" i="8"/>
  <c r="G203" i="8"/>
  <c r="G200" i="8"/>
  <c r="G204" i="8"/>
  <c r="G201" i="8"/>
  <c r="G211" i="8"/>
  <c r="G209" i="8"/>
  <c r="G207" i="8"/>
  <c r="I71" i="12"/>
  <c r="I67" i="12"/>
  <c r="I63" i="12"/>
  <c r="I59" i="12"/>
  <c r="K76" i="12"/>
  <c r="I72" i="12"/>
  <c r="I68" i="12"/>
  <c r="I64" i="12"/>
  <c r="I60" i="12"/>
  <c r="I76" i="12"/>
  <c r="I73" i="12"/>
  <c r="I74" i="12"/>
  <c r="I70" i="12"/>
  <c r="I66" i="12"/>
  <c r="I62" i="12"/>
  <c r="I58" i="12"/>
  <c r="I61" i="12"/>
  <c r="I69" i="12"/>
  <c r="I57" i="12"/>
  <c r="I65" i="12"/>
  <c r="E16" i="14"/>
  <c r="E12" i="14"/>
  <c r="E8" i="14"/>
  <c r="E17" i="14"/>
  <c r="E13" i="14"/>
  <c r="E9" i="14"/>
  <c r="E20" i="14"/>
  <c r="E18" i="14"/>
  <c r="E14" i="14"/>
  <c r="E10" i="14"/>
  <c r="E15" i="14"/>
  <c r="E11" i="14"/>
  <c r="E7" i="14"/>
  <c r="J20" i="14"/>
  <c r="C5" i="7"/>
  <c r="E5" i="7" s="1"/>
  <c r="J41" i="7"/>
  <c r="G11" i="8"/>
  <c r="C22" i="8"/>
  <c r="C30" i="8"/>
  <c r="C34" i="8"/>
  <c r="G37" i="8"/>
  <c r="E41" i="8"/>
  <c r="E78" i="8"/>
  <c r="G143" i="8"/>
  <c r="G162" i="8"/>
  <c r="C226" i="8"/>
  <c r="C222" i="8"/>
  <c r="C218" i="8"/>
  <c r="C214" i="8"/>
  <c r="C228" i="8"/>
  <c r="C224" i="8"/>
  <c r="C220" i="8"/>
  <c r="C216" i="8"/>
  <c r="C225" i="8"/>
  <c r="C223" i="8"/>
  <c r="C221" i="8"/>
  <c r="C219" i="8"/>
  <c r="J230" i="8"/>
  <c r="C215" i="8"/>
  <c r="G7" i="12"/>
  <c r="G9" i="12"/>
  <c r="K12" i="12"/>
  <c r="G12" i="12"/>
  <c r="G10" i="12"/>
  <c r="G8" i="12"/>
  <c r="G9" i="8"/>
  <c r="K11" i="8"/>
  <c r="I7" i="8"/>
  <c r="E31" i="8"/>
  <c r="E27" i="8"/>
  <c r="E23" i="8"/>
  <c r="E19" i="8"/>
  <c r="E34" i="8"/>
  <c r="E32" i="8"/>
  <c r="E28" i="8"/>
  <c r="E24" i="8"/>
  <c r="E20" i="8"/>
  <c r="E39" i="8"/>
  <c r="E118" i="8"/>
  <c r="E114" i="8"/>
  <c r="E110" i="8"/>
  <c r="J123" i="8"/>
  <c r="E119" i="8"/>
  <c r="E115" i="8"/>
  <c r="E111" i="8"/>
  <c r="G164" i="8"/>
  <c r="G166" i="8"/>
  <c r="C230" i="8"/>
  <c r="C5" i="4"/>
  <c r="E5" i="4" s="1"/>
  <c r="I9" i="8"/>
  <c r="I11" i="8"/>
  <c r="C19" i="8"/>
  <c r="C27" i="8"/>
  <c r="G39" i="8"/>
  <c r="G75" i="8"/>
  <c r="G83" i="8"/>
  <c r="I80" i="8"/>
  <c r="I76" i="8"/>
  <c r="K85" i="8"/>
  <c r="I81" i="8"/>
  <c r="I77" i="8"/>
  <c r="C105" i="8"/>
  <c r="E108" i="8"/>
  <c r="E116" i="8"/>
  <c r="E123" i="8"/>
  <c r="K134" i="8"/>
  <c r="I130" i="8"/>
  <c r="K145" i="8"/>
  <c r="D150" i="8"/>
  <c r="H150" i="8" s="1"/>
  <c r="K168" i="8"/>
  <c r="D173" i="8"/>
  <c r="H173" i="8" s="1"/>
  <c r="C182" i="8"/>
  <c r="C178" i="8"/>
  <c r="C185" i="8"/>
  <c r="K193" i="8"/>
  <c r="I188" i="8"/>
  <c r="I189" i="8"/>
  <c r="I190" i="8"/>
  <c r="I193" i="8"/>
  <c r="G11" i="7"/>
  <c r="F5" i="8"/>
  <c r="F16" i="8"/>
  <c r="G19" i="8"/>
  <c r="C21" i="8"/>
  <c r="C24" i="8"/>
  <c r="G27" i="8"/>
  <c r="C29" i="8"/>
  <c r="C32" i="8"/>
  <c r="I32" i="8"/>
  <c r="I28" i="8"/>
  <c r="I24" i="8"/>
  <c r="I20" i="8"/>
  <c r="I29" i="8"/>
  <c r="I25" i="8"/>
  <c r="I21" i="8"/>
  <c r="K41" i="8"/>
  <c r="I37" i="8"/>
  <c r="I41" i="8"/>
  <c r="I38" i="8"/>
  <c r="C49" i="8"/>
  <c r="C57" i="8"/>
  <c r="C65" i="8"/>
  <c r="E72" i="8"/>
  <c r="E70" i="8"/>
  <c r="E66" i="8"/>
  <c r="E62" i="8"/>
  <c r="E58" i="8"/>
  <c r="E54" i="8"/>
  <c r="E50" i="8"/>
  <c r="E67" i="8"/>
  <c r="E63" i="8"/>
  <c r="E59" i="8"/>
  <c r="E55" i="8"/>
  <c r="E51" i="8"/>
  <c r="I75" i="8"/>
  <c r="E77" i="8"/>
  <c r="G80" i="8"/>
  <c r="I83" i="8"/>
  <c r="I85" i="8"/>
  <c r="C93" i="8"/>
  <c r="C101" i="8"/>
  <c r="E101" i="8"/>
  <c r="E97" i="8"/>
  <c r="E93" i="8"/>
  <c r="E102" i="8"/>
  <c r="E98" i="8"/>
  <c r="E94" i="8"/>
  <c r="E113" i="8"/>
  <c r="E121" i="8"/>
  <c r="I132" i="8"/>
  <c r="I134" i="8"/>
  <c r="G140" i="8"/>
  <c r="C141" i="8"/>
  <c r="C137" i="8"/>
  <c r="E154" i="8"/>
  <c r="E152" i="8"/>
  <c r="G159" i="8"/>
  <c r="C161" i="8"/>
  <c r="E182" i="8"/>
  <c r="E178" i="8"/>
  <c r="E185" i="8"/>
  <c r="E183" i="8"/>
  <c r="E179" i="8"/>
  <c r="E175" i="8"/>
  <c r="E180" i="8"/>
  <c r="E176" i="8"/>
  <c r="I11" i="7"/>
  <c r="C18" i="8"/>
  <c r="E21" i="8"/>
  <c r="G24" i="8"/>
  <c r="I27" i="8"/>
  <c r="E29" i="8"/>
  <c r="G32" i="8"/>
  <c r="I34" i="8"/>
  <c r="E38" i="8"/>
  <c r="J41" i="8"/>
  <c r="F46" i="8"/>
  <c r="E65" i="8"/>
  <c r="E82" i="8"/>
  <c r="J85" i="8"/>
  <c r="F90" i="8"/>
  <c r="C95" i="8"/>
  <c r="C98" i="8"/>
  <c r="C164" i="8"/>
  <c r="C160" i="8"/>
  <c r="C175" i="8"/>
  <c r="C177" i="8"/>
  <c r="F198" i="8"/>
  <c r="D198" i="8"/>
  <c r="H198" i="8" s="1"/>
  <c r="E243" i="8"/>
  <c r="E239" i="8"/>
  <c r="E235" i="8"/>
  <c r="J248" i="8"/>
  <c r="E244" i="8"/>
  <c r="E240" i="8"/>
  <c r="E236" i="8"/>
  <c r="E245" i="8"/>
  <c r="E241" i="8"/>
  <c r="E237" i="8"/>
  <c r="E233" i="8"/>
  <c r="I155" i="10"/>
  <c r="K211" i="8"/>
  <c r="E248" i="8"/>
  <c r="I45" i="10"/>
  <c r="I41" i="10"/>
  <c r="I37" i="10"/>
  <c r="I33" i="10"/>
  <c r="I29" i="10"/>
  <c r="I42" i="10"/>
  <c r="I38" i="10"/>
  <c r="I34" i="10"/>
  <c r="I30" i="10"/>
  <c r="K47" i="10"/>
  <c r="I43" i="10"/>
  <c r="I39" i="10"/>
  <c r="I35" i="10"/>
  <c r="I31" i="10"/>
  <c r="I27" i="10"/>
  <c r="D66" i="10"/>
  <c r="H66" i="10" s="1"/>
  <c r="E87" i="10"/>
  <c r="E83" i="10"/>
  <c r="E79" i="10"/>
  <c r="E75" i="10"/>
  <c r="E71" i="10"/>
  <c r="J92" i="10"/>
  <c r="E88" i="10"/>
  <c r="E84" i="10"/>
  <c r="E80" i="10"/>
  <c r="E76" i="10"/>
  <c r="E72" i="10"/>
  <c r="E68" i="10"/>
  <c r="E89" i="10"/>
  <c r="E85" i="10"/>
  <c r="E81" i="10"/>
  <c r="E77" i="10"/>
  <c r="E73" i="10"/>
  <c r="E69" i="10"/>
  <c r="E104" i="10"/>
  <c r="E100" i="10"/>
  <c r="E96" i="10"/>
  <c r="J109" i="10"/>
  <c r="E105" i="10"/>
  <c r="E101" i="10"/>
  <c r="E97" i="10"/>
  <c r="E106" i="10"/>
  <c r="E102" i="10"/>
  <c r="E98" i="10"/>
  <c r="C172" i="10"/>
  <c r="C169" i="10"/>
  <c r="C170" i="10"/>
  <c r="I160" i="10"/>
  <c r="I156" i="10"/>
  <c r="I152" i="10"/>
  <c r="I148" i="10"/>
  <c r="I157" i="10"/>
  <c r="I153" i="10"/>
  <c r="I149" i="10"/>
  <c r="I145" i="10"/>
  <c r="K162" i="10"/>
  <c r="I158" i="10"/>
  <c r="I154" i="10"/>
  <c r="I150" i="10"/>
  <c r="I146" i="10"/>
  <c r="I139" i="8"/>
  <c r="I143" i="8"/>
  <c r="I158" i="8"/>
  <c r="I162" i="8"/>
  <c r="I166" i="8"/>
  <c r="E234" i="8"/>
  <c r="E246" i="8"/>
  <c r="G15" i="10"/>
  <c r="G11" i="10"/>
  <c r="G7" i="10"/>
  <c r="G16" i="10"/>
  <c r="G12" i="10"/>
  <c r="G8" i="10"/>
  <c r="G17" i="10"/>
  <c r="G13" i="10"/>
  <c r="G9" i="10"/>
  <c r="C57" i="10"/>
  <c r="C53" i="10"/>
  <c r="C58" i="10"/>
  <c r="C54" i="10"/>
  <c r="C50" i="10"/>
  <c r="C59" i="10"/>
  <c r="C55" i="10"/>
  <c r="C51" i="10"/>
  <c r="E90" i="10"/>
  <c r="E103" i="10"/>
  <c r="E107" i="10"/>
  <c r="C138" i="10"/>
  <c r="C134" i="10"/>
  <c r="C130" i="10"/>
  <c r="C126" i="10"/>
  <c r="C122" i="10"/>
  <c r="C118" i="10"/>
  <c r="C139" i="10"/>
  <c r="C135" i="10"/>
  <c r="C131" i="10"/>
  <c r="C127" i="10"/>
  <c r="C123" i="10"/>
  <c r="C119" i="10"/>
  <c r="C140" i="10"/>
  <c r="C136" i="10"/>
  <c r="C132" i="10"/>
  <c r="C128" i="10"/>
  <c r="C124" i="10"/>
  <c r="C120" i="10"/>
  <c r="C116" i="10"/>
  <c r="I162" i="10"/>
  <c r="E37" i="12"/>
  <c r="E33" i="12"/>
  <c r="E29" i="12"/>
  <c r="E35" i="12"/>
  <c r="E31" i="12"/>
  <c r="J40" i="12"/>
  <c r="E32" i="12"/>
  <c r="E30" i="12"/>
  <c r="E38" i="12"/>
  <c r="E36" i="12"/>
  <c r="C209" i="8"/>
  <c r="C205" i="8"/>
  <c r="C201" i="8"/>
  <c r="C211" i="8"/>
  <c r="E78" i="10"/>
  <c r="E132" i="8"/>
  <c r="I138" i="8"/>
  <c r="I142" i="8"/>
  <c r="I157" i="8"/>
  <c r="I161" i="8"/>
  <c r="I165" i="8"/>
  <c r="C202" i="8"/>
  <c r="I28" i="10"/>
  <c r="E70" i="10"/>
  <c r="I147" i="10"/>
  <c r="G183" i="10"/>
  <c r="G179" i="10"/>
  <c r="G175" i="10"/>
  <c r="G184" i="10"/>
  <c r="G182" i="10"/>
  <c r="G177" i="10"/>
  <c r="G185" i="10"/>
  <c r="G180" i="10"/>
  <c r="G188" i="10"/>
  <c r="G181" i="10"/>
  <c r="G178" i="10"/>
  <c r="E34" i="12"/>
  <c r="G217" i="8"/>
  <c r="G221" i="8"/>
  <c r="G225" i="8"/>
  <c r="J47" i="10"/>
  <c r="J162" i="10"/>
  <c r="G44" i="11"/>
  <c r="G40" i="11"/>
  <c r="G36" i="11"/>
  <c r="G32" i="11"/>
  <c r="G28" i="11"/>
  <c r="G24" i="11"/>
  <c r="G20" i="11"/>
  <c r="G16" i="11"/>
  <c r="G12" i="11"/>
  <c r="G8" i="11"/>
  <c r="G42" i="11"/>
  <c r="G38" i="11"/>
  <c r="G34" i="11"/>
  <c r="G30" i="11"/>
  <c r="G26" i="11"/>
  <c r="G22" i="11"/>
  <c r="G18" i="11"/>
  <c r="G14" i="11"/>
  <c r="G10" i="11"/>
  <c r="I204" i="8"/>
  <c r="I208" i="8"/>
  <c r="I211" i="8"/>
  <c r="E220" i="8"/>
  <c r="E224" i="8"/>
  <c r="E228" i="8"/>
  <c r="E230" i="8"/>
  <c r="I242" i="8"/>
  <c r="I246" i="8"/>
  <c r="G248" i="8"/>
  <c r="I9" i="10"/>
  <c r="I13" i="10"/>
  <c r="I17" i="10"/>
  <c r="I20" i="10"/>
  <c r="E42" i="10"/>
  <c r="C47" i="10"/>
  <c r="E51" i="10"/>
  <c r="E55" i="10"/>
  <c r="E59" i="10"/>
  <c r="E61" i="10"/>
  <c r="G92" i="10"/>
  <c r="G109" i="10"/>
  <c r="E128" i="10"/>
  <c r="E132" i="10"/>
  <c r="E136" i="10"/>
  <c r="E140" i="10"/>
  <c r="E142" i="10"/>
  <c r="C162" i="10"/>
  <c r="F167" i="10"/>
  <c r="I183" i="10"/>
  <c r="I179" i="10"/>
  <c r="I188" i="10"/>
  <c r="I185" i="10"/>
  <c r="I181" i="10"/>
  <c r="I177" i="10"/>
  <c r="K46" i="11"/>
  <c r="I44" i="11"/>
  <c r="I40" i="11"/>
  <c r="I36" i="11"/>
  <c r="I32" i="11"/>
  <c r="I28" i="11"/>
  <c r="I24" i="11"/>
  <c r="I20" i="11"/>
  <c r="I16" i="11"/>
  <c r="I12" i="11"/>
  <c r="I8" i="11"/>
  <c r="I42" i="11"/>
  <c r="I38" i="11"/>
  <c r="I34" i="11"/>
  <c r="I30" i="11"/>
  <c r="I26" i="11"/>
  <c r="I22" i="11"/>
  <c r="I18" i="11"/>
  <c r="I14" i="11"/>
  <c r="I10" i="11"/>
  <c r="C17" i="12"/>
  <c r="C41" i="9"/>
  <c r="C45" i="9"/>
  <c r="J20" i="10"/>
  <c r="C37" i="10"/>
  <c r="C41" i="10"/>
  <c r="C45" i="10"/>
  <c r="G73" i="10"/>
  <c r="G77" i="10"/>
  <c r="G81" i="10"/>
  <c r="G85" i="10"/>
  <c r="G89" i="10"/>
  <c r="G98" i="10"/>
  <c r="G102" i="10"/>
  <c r="C105" i="10"/>
  <c r="G106" i="10"/>
  <c r="C148" i="10"/>
  <c r="C152" i="10"/>
  <c r="C156" i="10"/>
  <c r="C160" i="10"/>
  <c r="E170" i="10"/>
  <c r="K192" i="10"/>
  <c r="G29" i="11"/>
  <c r="G37" i="11"/>
  <c r="I203" i="8"/>
  <c r="I207" i="8"/>
  <c r="E219" i="8"/>
  <c r="E223" i="8"/>
  <c r="E227" i="8"/>
  <c r="G230" i="8"/>
  <c r="I241" i="8"/>
  <c r="I245" i="8"/>
  <c r="I248" i="8"/>
  <c r="I252" i="8"/>
  <c r="D5" i="9"/>
  <c r="H5" i="9" s="1"/>
  <c r="E45" i="9"/>
  <c r="I8" i="10"/>
  <c r="I12" i="10"/>
  <c r="E15" i="10"/>
  <c r="I16" i="10"/>
  <c r="C20" i="10"/>
  <c r="K20" i="10"/>
  <c r="D25" i="10"/>
  <c r="H25" i="10" s="1"/>
  <c r="E41" i="10"/>
  <c r="E45" i="10"/>
  <c r="E47" i="10"/>
  <c r="E50" i="10"/>
  <c r="E54" i="10"/>
  <c r="I55" i="10"/>
  <c r="E58" i="10"/>
  <c r="I59" i="10"/>
  <c r="I89" i="10"/>
  <c r="I92" i="10"/>
  <c r="I102" i="10"/>
  <c r="I106" i="10"/>
  <c r="I109" i="10"/>
  <c r="E119" i="10"/>
  <c r="E123" i="10"/>
  <c r="E127" i="10"/>
  <c r="E131" i="10"/>
  <c r="E135" i="10"/>
  <c r="I136" i="10"/>
  <c r="E139" i="10"/>
  <c r="I140" i="10"/>
  <c r="G142" i="10"/>
  <c r="E152" i="10"/>
  <c r="E156" i="10"/>
  <c r="E160" i="10"/>
  <c r="E162" i="10"/>
  <c r="G170" i="10"/>
  <c r="G172" i="10"/>
  <c r="I180" i="10"/>
  <c r="C186" i="10"/>
  <c r="C182" i="10"/>
  <c r="C178" i="10"/>
  <c r="K188" i="10"/>
  <c r="I21" i="11"/>
  <c r="I29" i="11"/>
  <c r="I37" i="11"/>
  <c r="G39" i="11"/>
  <c r="D5" i="12"/>
  <c r="H5" i="12" s="1"/>
  <c r="E29" i="14"/>
  <c r="E25" i="14"/>
  <c r="E30" i="14"/>
  <c r="E26" i="14"/>
  <c r="E33" i="14"/>
  <c r="E31" i="14"/>
  <c r="E27" i="14"/>
  <c r="E23" i="14"/>
  <c r="E28" i="14"/>
  <c r="E24" i="14"/>
  <c r="J33" i="14"/>
  <c r="I567" i="16"/>
  <c r="G215" i="8"/>
  <c r="G219" i="8"/>
  <c r="G223" i="8"/>
  <c r="G240" i="8"/>
  <c r="C32" i="9"/>
  <c r="C36" i="9"/>
  <c r="G37" i="9"/>
  <c r="C40" i="9"/>
  <c r="G41" i="9"/>
  <c r="J47" i="9"/>
  <c r="C14" i="10"/>
  <c r="C36" i="10"/>
  <c r="C40" i="10"/>
  <c r="G76" i="10"/>
  <c r="G80" i="10"/>
  <c r="G84" i="10"/>
  <c r="G97" i="10"/>
  <c r="G101" i="10"/>
  <c r="G135" i="10"/>
  <c r="C147" i="10"/>
  <c r="C151" i="10"/>
  <c r="C155" i="10"/>
  <c r="K172" i="10"/>
  <c r="C188" i="10"/>
  <c r="G23" i="11"/>
  <c r="G31" i="11"/>
  <c r="I39" i="11"/>
  <c r="C10" i="12"/>
  <c r="C8" i="12"/>
  <c r="C24" i="12"/>
  <c r="C20" i="12"/>
  <c r="C22" i="12"/>
  <c r="K54" i="12"/>
  <c r="G50" i="12"/>
  <c r="G46" i="12"/>
  <c r="G51" i="12"/>
  <c r="G47" i="12"/>
  <c r="G43" i="12"/>
  <c r="G49" i="12"/>
  <c r="G45" i="12"/>
  <c r="E222" i="8"/>
  <c r="I240" i="8"/>
  <c r="I244" i="8"/>
  <c r="I45" i="9"/>
  <c r="I7" i="10"/>
  <c r="I11" i="10"/>
  <c r="E14" i="10"/>
  <c r="E18" i="10"/>
  <c r="E40" i="10"/>
  <c r="E53" i="10"/>
  <c r="I54" i="10"/>
  <c r="I58" i="10"/>
  <c r="I88" i="10"/>
  <c r="I105" i="10"/>
  <c r="E118" i="10"/>
  <c r="E122" i="10"/>
  <c r="E126" i="10"/>
  <c r="E130" i="10"/>
  <c r="E134" i="10"/>
  <c r="I135" i="10"/>
  <c r="I139" i="10"/>
  <c r="E147" i="10"/>
  <c r="E151" i="10"/>
  <c r="E155" i="10"/>
  <c r="I172" i="10"/>
  <c r="I182" i="10"/>
  <c r="I7" i="11"/>
  <c r="I15" i="11"/>
  <c r="I23" i="11"/>
  <c r="I31" i="11"/>
  <c r="G41" i="11"/>
  <c r="C12" i="12"/>
  <c r="C26" i="12"/>
  <c r="G52" i="12"/>
  <c r="G54" i="12"/>
  <c r="J567" i="16"/>
  <c r="G23" i="12"/>
  <c r="G36" i="12"/>
  <c r="C44" i="12"/>
  <c r="C48" i="12"/>
  <c r="C52" i="12"/>
  <c r="C73" i="12"/>
  <c r="C7" i="13"/>
  <c r="C11" i="13"/>
  <c r="C15" i="13"/>
  <c r="C19" i="13"/>
  <c r="C23" i="13"/>
  <c r="C27" i="13"/>
  <c r="C7" i="15"/>
  <c r="C11" i="15"/>
  <c r="C15" i="15"/>
  <c r="C19" i="15"/>
  <c r="C23" i="15"/>
  <c r="C27" i="15"/>
  <c r="E8" i="12"/>
  <c r="I9" i="12"/>
  <c r="I12" i="12"/>
  <c r="E22" i="12"/>
  <c r="I23" i="12"/>
  <c r="I26" i="12"/>
  <c r="I32" i="12"/>
  <c r="I36" i="12"/>
  <c r="K40" i="12"/>
  <c r="E44" i="12"/>
  <c r="I45" i="12"/>
  <c r="E48" i="12"/>
  <c r="I49" i="12"/>
  <c r="E52" i="12"/>
  <c r="E54" i="12"/>
  <c r="E57" i="12"/>
  <c r="E61" i="12"/>
  <c r="E65" i="12"/>
  <c r="E69" i="12"/>
  <c r="E73" i="12"/>
  <c r="E7" i="13"/>
  <c r="E11" i="13"/>
  <c r="E15" i="13"/>
  <c r="E19" i="13"/>
  <c r="E23" i="13"/>
  <c r="E27" i="13"/>
  <c r="I8" i="14"/>
  <c r="I12" i="14"/>
  <c r="I16" i="14"/>
  <c r="K20" i="14"/>
  <c r="I25" i="14"/>
  <c r="I29" i="14"/>
  <c r="C33" i="14"/>
  <c r="K33" i="14"/>
  <c r="E37" i="14"/>
  <c r="I38" i="14"/>
  <c r="E41" i="14"/>
  <c r="I42" i="14"/>
  <c r="E45" i="14"/>
  <c r="I46" i="14"/>
  <c r="E49" i="14"/>
  <c r="I50" i="14"/>
  <c r="G52" i="14"/>
  <c r="E7" i="15"/>
  <c r="E11" i="15"/>
  <c r="E15" i="15"/>
  <c r="E19" i="15"/>
  <c r="E23" i="15"/>
  <c r="E27" i="15"/>
  <c r="I37" i="14"/>
  <c r="I41" i="14"/>
  <c r="I45" i="14"/>
  <c r="I49" i="14"/>
  <c r="I52" i="14"/>
  <c r="C39" i="11"/>
  <c r="C43" i="11"/>
  <c r="C46" i="12"/>
  <c r="C50" i="12"/>
  <c r="J76" i="12"/>
  <c r="C9" i="13"/>
  <c r="C13" i="13"/>
  <c r="C17" i="13"/>
  <c r="C21" i="13"/>
  <c r="J52" i="14"/>
  <c r="C9" i="15"/>
  <c r="C13" i="15"/>
  <c r="C17" i="15"/>
  <c r="C21" i="15"/>
  <c r="E10" i="12"/>
  <c r="E15" i="12"/>
  <c r="E20" i="12"/>
  <c r="E24" i="12"/>
  <c r="I30" i="12"/>
  <c r="I34" i="12"/>
  <c r="I43" i="12"/>
  <c r="E46" i="12"/>
  <c r="I47" i="12"/>
  <c r="I51" i="12"/>
  <c r="E59" i="12"/>
  <c r="E63" i="12"/>
  <c r="E67" i="12"/>
  <c r="E9" i="13"/>
  <c r="E13" i="13"/>
  <c r="E17" i="13"/>
  <c r="E21" i="13"/>
  <c r="I10" i="14"/>
  <c r="I14" i="14"/>
  <c r="I23" i="14"/>
  <c r="I27" i="14"/>
  <c r="I36" i="14"/>
  <c r="E39" i="14"/>
  <c r="I40" i="14"/>
  <c r="E43" i="14"/>
  <c r="I44" i="14"/>
  <c r="I48" i="14"/>
  <c r="K52" i="14"/>
  <c r="E9" i="15"/>
  <c r="E13" i="15"/>
  <c r="E17" i="15"/>
  <c r="E21" i="15"/>
  <c r="I39" i="14"/>
  <c r="I43" i="14"/>
  <c r="C38" i="2" l="1"/>
  <c r="E6" i="2"/>
  <c r="E38" i="2" s="1"/>
  <c r="B66" i="2"/>
  <c r="G51" i="2"/>
  <c r="C66" i="2"/>
  <c r="H55" i="2"/>
  <c r="G47" i="2"/>
  <c r="G64" i="2"/>
  <c r="D43" i="2"/>
  <c r="H43" i="2" s="1"/>
  <c r="H41" i="2"/>
  <c r="H50" i="2"/>
  <c r="G65" i="2"/>
  <c r="E66" i="2"/>
  <c r="D66" i="2"/>
  <c r="H66" i="2" s="1"/>
  <c r="H46" i="2"/>
  <c r="G41" i="2"/>
  <c r="G46" i="2"/>
  <c r="H60" i="2"/>
  <c r="C43" i="2"/>
  <c r="G58" i="2"/>
  <c r="G39" i="2"/>
  <c r="B43" i="2"/>
  <c r="G43" i="2" s="1"/>
  <c r="H58" i="2"/>
  <c r="G66" i="2" l="1"/>
</calcChain>
</file>

<file path=xl/sharedStrings.xml><?xml version="1.0" encoding="utf-8"?>
<sst xmlns="http://schemas.openxmlformats.org/spreadsheetml/2006/main" count="1901" uniqueCount="682">
  <si>
    <t>VFACTS WA REPORT</t>
  </si>
  <si>
    <t>FEDERAL CHAMBER OF AUTOMOTIVE INDUSTRIES</t>
  </si>
  <si>
    <t>NEW VEHICLE SALES</t>
  </si>
  <si>
    <t>JUNE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</si>
  <si>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</si>
  <si>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</si>
  <si>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</si>
  <si>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</si>
  <si>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</si>
  <si>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</si>
  <si>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</si>
  <si>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</si>
  <si>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</si>
  <si>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</si>
  <si>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</si>
  <si>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</si>
  <si>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</si>
  <si>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</si>
  <si>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July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</si>
  <si>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</si>
  <si>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</si>
  <si>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WA</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</si>
  <si>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</si>
  <si>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</si>
  <si>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</si>
  <si>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</si>
  <si>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</si>
  <si>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</si>
  <si>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</si>
  <si>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</si>
  <si>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</si>
  <si>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</si>
  <si>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</si>
  <si>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</si>
  <si>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</si>
  <si>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</si>
  <si>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</si>
  <si>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</si>
  <si>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</si>
  <si>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</si>
  <si>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</si>
  <si>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</si>
  <si>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</si>
  <si>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</si>
  <si>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</si>
  <si>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</si>
  <si>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</si>
  <si>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</si>
  <si>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</si>
  <si>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Alfa Romeo</t>
  </si>
  <si>
    <t>Aston Martin</t>
  </si>
  <si>
    <t>Audi</t>
  </si>
  <si>
    <t>Bentley</t>
  </si>
  <si>
    <t>BMW</t>
  </si>
  <si>
    <t>Chrysler</t>
  </si>
  <si>
    <t>Citroen</t>
  </si>
  <si>
    <t>Ferrari</t>
  </si>
  <si>
    <t>Fiat</t>
  </si>
  <si>
    <t>Fiat Professional</t>
  </si>
  <si>
    <t>Ford</t>
  </si>
  <si>
    <t>Great Wall</t>
  </si>
  <si>
    <t>Haval</t>
  </si>
  <si>
    <t>Holden</t>
  </si>
  <si>
    <t>Honda</t>
  </si>
  <si>
    <t>Hyundai</t>
  </si>
  <si>
    <t>Infiniti</t>
  </si>
  <si>
    <t>Isuzu Ute</t>
  </si>
  <si>
    <t>Iveco Bus</t>
  </si>
  <si>
    <t>Jaguar</t>
  </si>
  <si>
    <t>Jeep</t>
  </si>
  <si>
    <t>Kia</t>
  </si>
  <si>
    <t>Lamborghini</t>
  </si>
  <si>
    <t>Land Rover</t>
  </si>
  <si>
    <t>LDV</t>
  </si>
  <si>
    <t>Lexus</t>
  </si>
  <si>
    <t>Lotus</t>
  </si>
  <si>
    <t>Maserati</t>
  </si>
  <si>
    <t>Mazda</t>
  </si>
  <si>
    <t>McLaren</t>
  </si>
  <si>
    <t>Mercedes-Benz Cars</t>
  </si>
  <si>
    <t>Mercedes-Benz Vans</t>
  </si>
  <si>
    <t>MG</t>
  </si>
  <si>
    <t>MINI</t>
  </si>
  <si>
    <t>Mitsubishi</t>
  </si>
  <si>
    <t>Nissan</t>
  </si>
  <si>
    <t>Peugeot</t>
  </si>
  <si>
    <t>Porsche</t>
  </si>
  <si>
    <t>RAM</t>
  </si>
  <si>
    <t>Renault</t>
  </si>
  <si>
    <t>Rolls-Royce</t>
  </si>
  <si>
    <t>Skoda</t>
  </si>
  <si>
    <t>Ssangyong</t>
  </si>
  <si>
    <t>Subaru</t>
  </si>
  <si>
    <t>Suzuki</t>
  </si>
  <si>
    <t>Toyota</t>
  </si>
  <si>
    <t>Volkswagen</t>
  </si>
  <si>
    <t>Volvo Car</t>
  </si>
  <si>
    <t>Daf</t>
  </si>
  <si>
    <t>Freightliner</t>
  </si>
  <si>
    <t>Fuso</t>
  </si>
  <si>
    <t>Hino</t>
  </si>
  <si>
    <t>Hyundai Commercial Vehicles</t>
  </si>
  <si>
    <t>International</t>
  </si>
  <si>
    <t>Isuzu</t>
  </si>
  <si>
    <t>Iveco Trucks</t>
  </si>
  <si>
    <t>Kenworth</t>
  </si>
  <si>
    <t>Mack</t>
  </si>
  <si>
    <t>Man</t>
  </si>
  <si>
    <t>Mercedes-Benz Trucks</t>
  </si>
  <si>
    <t>Scania</t>
  </si>
  <si>
    <t>UD Trucks</t>
  </si>
  <si>
    <t>Volvo Commercial</t>
  </si>
  <si>
    <t>Western Star</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</si>
  <si>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</si>
  <si>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</si>
  <si>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</si>
  <si>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</si>
  <si>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</si>
  <si>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</si>
  <si>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</si>
  <si>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</si>
  <si>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</si>
  <si>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</si>
  <si>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</si>
  <si>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</si>
  <si>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</si>
  <si>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</si>
  <si>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</si>
  <si>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</si>
  <si>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</si>
  <si>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</si>
  <si>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</si>
  <si>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</si>
  <si>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</si>
  <si>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</si>
  <si>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</si>
  <si>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</si>
  <si>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</si>
  <si>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</si>
  <si>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</si>
  <si>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</si>
  <si>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</si>
  <si>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</si>
  <si>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</si>
  <si>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</si>
  <si>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</si>
  <si>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</si>
  <si>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</si>
  <si>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</si>
  <si>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</si>
  <si>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</si>
  <si>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</si>
  <si>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</si>
  <si>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</si>
  <si>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</si>
  <si>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</si>
  <si>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</si>
  <si>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</si>
  <si>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</si>
  <si>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</si>
  <si>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</si>
  <si>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</si>
  <si>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</si>
  <si>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</si>
  <si>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</si>
  <si>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</si>
  <si>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</si>
  <si>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</si>
  <si>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Kia Picanto</t>
  </si>
  <si>
    <t>Mitsubishi Mirage</t>
  </si>
  <si>
    <t>Total Micro</t>
  </si>
  <si>
    <t>Light &lt; $25K</t>
  </si>
  <si>
    <t>Ford Fiesta</t>
  </si>
  <si>
    <t>Holden Barina</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</si>
  <si>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</si>
  <si>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</si>
  <si>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</si>
  <si>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</si>
  <si>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</si>
  <si>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</si>
  <si>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</si>
  <si>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</si>
  <si>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</si>
  <si>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</si>
  <si>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</si>
  <si>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</si>
  <si>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</si>
  <si>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</si>
  <si>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</si>
  <si>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Audi A1</t>
  </si>
  <si>
    <t>Citroen C3</t>
  </si>
  <si>
    <t>MINI Hatch</t>
  </si>
  <si>
    <t>Total Light &gt; $25K</t>
  </si>
  <si>
    <t>Total Light</t>
  </si>
  <si>
    <t>Small &lt; $40K</t>
  </si>
  <si>
    <t>Alfa Romeo Giulietta</t>
  </si>
  <si>
    <t>Ford Focus</t>
  </si>
  <si>
    <t>Holden Astra</t>
  </si>
  <si>
    <t>Honda Civic</t>
  </si>
  <si>
    <t>Hyundai Elantra</t>
  </si>
  <si>
    <t>Hyundai i30</t>
  </si>
  <si>
    <t>Hyundai Ioniq</t>
  </si>
  <si>
    <t>Kia Cerato</t>
  </si>
  <si>
    <t>Kia Rondo 5-seat</t>
  </si>
  <si>
    <t>Kia Soul</t>
  </si>
  <si>
    <t>Mazda3</t>
  </si>
  <si>
    <t>MG MG6 Plus</t>
  </si>
  <si>
    <t>Mitsubishi Lancer</t>
  </si>
  <si>
    <t>Peugeot 308</t>
  </si>
  <si>
    <t>Renault Megane</t>
  </si>
  <si>
    <t>Skoda Rapid</t>
  </si>
  <si>
    <t>Skoda Scala</t>
  </si>
  <si>
    <t>Subaru Impreza</t>
  </si>
  <si>
    <t>Subaru WRX</t>
  </si>
  <si>
    <t>Toyota Corolla</t>
  </si>
  <si>
    <t>Toyota Prius</t>
  </si>
  <si>
    <t>Toyota Prius V</t>
  </si>
  <si>
    <t>Volkswagen Golf</t>
  </si>
  <si>
    <t>Total Small &lt; $40K</t>
  </si>
  <si>
    <t>Small &gt; $40K</t>
  </si>
  <si>
    <t>Audi A3</t>
  </si>
  <si>
    <t>BMW 1 Series</t>
  </si>
  <si>
    <t>BMW 2 Series Gran Coupe</t>
  </si>
  <si>
    <t>BMW i3</t>
  </si>
  <si>
    <t>Lexus CT200H</t>
  </si>
  <si>
    <t>Mercedes-Benz A-Class</t>
  </si>
  <si>
    <t>Mercedes-Benz B-Class</t>
  </si>
  <si>
    <t>MINI Clubman</t>
  </si>
  <si>
    <t>Nissan Leaf</t>
  </si>
  <si>
    <t>Total Small &gt; $40K</t>
  </si>
  <si>
    <t>Total Small</t>
  </si>
  <si>
    <t>Medium &lt; $60K</t>
  </si>
  <si>
    <t>Ford Mondeo</t>
  </si>
  <si>
    <t>Honda Accord</t>
  </si>
  <si>
    <t>Hyundai i40</t>
  </si>
  <si>
    <t>Hyundai Sonata</t>
  </si>
  <si>
    <t>Kia Optima</t>
  </si>
  <si>
    <t>Mazda6</t>
  </si>
  <si>
    <t>Peugeot 508</t>
  </si>
  <si>
    <t>Skoda Octavia</t>
  </si>
  <si>
    <t>Subaru Levorg</t>
  </si>
  <si>
    <t>Subaru Liberty</t>
  </si>
  <si>
    <t>Toyota Camry</t>
  </si>
  <si>
    <t>Volkswagen Passat</t>
  </si>
  <si>
    <t>Total Medium &lt; $60K</t>
  </si>
  <si>
    <t>Medium &gt; $60K</t>
  </si>
  <si>
    <t>Alfa Romeo Giulia</t>
  </si>
  <si>
    <t>Audi A4</t>
  </si>
  <si>
    <t>Audi A5 Sportback</t>
  </si>
  <si>
    <t>BMW 3 Series</t>
  </si>
  <si>
    <t>BMW 4 Series Gran Coupe</t>
  </si>
  <si>
    <t>Infiniti Q50</t>
  </si>
  <si>
    <t>Jaguar XE</t>
  </si>
  <si>
    <t>Lexus ES</t>
  </si>
  <si>
    <t>Lexus IS</t>
  </si>
  <si>
    <t>Mercedes-Benz C-Class</t>
  </si>
  <si>
    <t>Mercedes-Benz CLA-Class</t>
  </si>
  <si>
    <t>Volkswagen Arteon</t>
  </si>
  <si>
    <t>Volvo S60</t>
  </si>
  <si>
    <t>Volvo V60</t>
  </si>
  <si>
    <t>Total Medium &gt; $60K</t>
  </si>
  <si>
    <t>Total Medium</t>
  </si>
  <si>
    <t>Large &lt; $70K</t>
  </si>
  <si>
    <t>Holden Commodore</t>
  </si>
  <si>
    <t>Kia Stinger</t>
  </si>
  <si>
    <t>Skoda Superb</t>
  </si>
  <si>
    <t>Total Large &lt; $70K</t>
  </si>
  <si>
    <t>Large &gt; $70K</t>
  </si>
  <si>
    <t>Audi A6</t>
  </si>
  <si>
    <t>Audi A7</t>
  </si>
  <si>
    <t>BMW 5 Series</t>
  </si>
  <si>
    <t>Jaguar XF</t>
  </si>
  <si>
    <t>Maserati Ghibli</t>
  </si>
  <si>
    <t>Mercedes-Benz CLS-Class</t>
  </si>
  <si>
    <t>Mercedes-Benz E-Class</t>
  </si>
  <si>
    <t>Total Large &gt; $70K</t>
  </si>
  <si>
    <t>Total Large</t>
  </si>
  <si>
    <t>Upper Large &lt; $100K</t>
  </si>
  <si>
    <t>Chrysler 300</t>
  </si>
  <si>
    <t>Total Upper Large &lt; $100K</t>
  </si>
  <si>
    <t>Upper Large &gt; $100K</t>
  </si>
  <si>
    <t>Audi A8</t>
  </si>
  <si>
    <t>Bentley Sedan</t>
  </si>
  <si>
    <t>BMW 7 Series</t>
  </si>
  <si>
    <t>BMW 8 Series Gran Coupe</t>
  </si>
  <si>
    <t>Jaguar XJ Series</t>
  </si>
  <si>
    <t>Lexus LS</t>
  </si>
  <si>
    <t>Maserati Quattroporte</t>
  </si>
  <si>
    <t>Mercedes-AMG GT 4D</t>
  </si>
  <si>
    <t>Mercedes-Benz S-Class</t>
  </si>
  <si>
    <t>Porsche Panamera</t>
  </si>
  <si>
    <t>Total Upper Large &gt; $100K</t>
  </si>
  <si>
    <t>Total Upper Large</t>
  </si>
  <si>
    <t>People Movers &lt; $60K</t>
  </si>
  <si>
    <t>Honda Odyssey</t>
  </si>
  <si>
    <t>Hyundai iMAX</t>
  </si>
  <si>
    <t>Kia Carnival</t>
  </si>
  <si>
    <t>Kia Rondo</t>
  </si>
  <si>
    <t>LDV G10 Wagon</t>
  </si>
  <si>
    <t>Toyota Tarago</t>
  </si>
  <si>
    <t>Volkswagen Caddy</t>
  </si>
  <si>
    <t>Volkswagen Caravelle</t>
  </si>
  <si>
    <t>Volkswagen Multivan</t>
  </si>
  <si>
    <t>Total People Movers &lt; $60K</t>
  </si>
  <si>
    <t>People Movers &gt; $60K</t>
  </si>
  <si>
    <t>Mercedes-Benz Marco Polo</t>
  </si>
  <si>
    <t>Mercedes-Benz Valente</t>
  </si>
  <si>
    <t>Mercedes-Benz V-Class</t>
  </si>
  <si>
    <t>Toyota Granvia</t>
  </si>
  <si>
    <t>Total People Movers &gt; $60K</t>
  </si>
  <si>
    <t>Total People Movers</t>
  </si>
  <si>
    <t>Sports &lt; $80K</t>
  </si>
  <si>
    <t>Abarth 124 Spider</t>
  </si>
  <si>
    <t>Audi A3 Convertible</t>
  </si>
  <si>
    <t>BMW 2 Series Coupe/Conv</t>
  </si>
  <si>
    <t>Ford Mustang</t>
  </si>
  <si>
    <t>Hyundai Veloster</t>
  </si>
  <si>
    <t>Mazda MX5</t>
  </si>
  <si>
    <t>MINI Cabrio</t>
  </si>
  <si>
    <t>Nissan 370Z</t>
  </si>
  <si>
    <t>Subaru BRZ</t>
  </si>
  <si>
    <t>Toyota 86</t>
  </si>
  <si>
    <t>Total Sports &lt; $80K</t>
  </si>
  <si>
    <t>Sports &gt; $80K</t>
  </si>
  <si>
    <t>Audi A5</t>
  </si>
  <si>
    <t>Audi TT</t>
  </si>
  <si>
    <t>BMW 4 Series Coupe/Conv</t>
  </si>
  <si>
    <t>BMW Z4</t>
  </si>
  <si>
    <t>Infiniti Q60</t>
  </si>
  <si>
    <t>Jaguar F-Type</t>
  </si>
  <si>
    <t>Lexus RC</t>
  </si>
  <si>
    <t>Lotus Elise</t>
  </si>
  <si>
    <t>Lotus Exige</t>
  </si>
  <si>
    <t>Mercedes-Benz C-Class Cpe/Conv</t>
  </si>
  <si>
    <t>Mercedes-Benz E-Class Cpe/Conv</t>
  </si>
  <si>
    <t>Mercedes-Benz SLC-Class</t>
  </si>
  <si>
    <t>Porsche Boxster</t>
  </si>
  <si>
    <t>Porsche Cayman</t>
  </si>
  <si>
    <t>Toyota Supra</t>
  </si>
  <si>
    <t>Total Sports &gt; $80K</t>
  </si>
  <si>
    <t>Sports &gt; $200K</t>
  </si>
  <si>
    <t>Aston Martin Coupe/Conv</t>
  </si>
  <si>
    <t>Audi R8</t>
  </si>
  <si>
    <t>Bentley Coupe/Conv</t>
  </si>
  <si>
    <t>BMW 8 Series</t>
  </si>
  <si>
    <t>BMW i8</t>
  </si>
  <si>
    <t>Ferrari Coupe/Conv</t>
  </si>
  <si>
    <t>Honda NSX</t>
  </si>
  <si>
    <t>Lamborghini Coupe/Conv</t>
  </si>
  <si>
    <t>McLaren Coupe/Conv</t>
  </si>
  <si>
    <t>Mercedes-AMG GT Cpe/Conv</t>
  </si>
  <si>
    <t>Mercedes-Benz S-Class Cpe/Conv</t>
  </si>
  <si>
    <t>Nissan GT-R</t>
  </si>
  <si>
    <t>Porsche 911</t>
  </si>
  <si>
    <t>Rolls-Royce Coupe/Conv</t>
  </si>
  <si>
    <t>Total Sports &gt; $200K</t>
  </si>
  <si>
    <t>Total Sports</t>
  </si>
  <si>
    <t>Total Passenger &lt; $</t>
  </si>
  <si>
    <t>Total Passenger &gt; $</t>
  </si>
  <si>
    <t>Total Passenger</t>
  </si>
  <si>
    <t>NEW VEHICLE SALES BY MARQUE - PASSENGER</t>
  </si>
  <si>
    <t>Citroen C3 Aircross</t>
  </si>
  <si>
    <t>Citroen C4 Cactus</t>
  </si>
  <si>
    <t>Ford EcoSport</t>
  </si>
  <si>
    <t>Holden Trax</t>
  </si>
  <si>
    <t>Hyundai Venue</t>
  </si>
  <si>
    <t>Mazda CX-3</t>
  </si>
  <si>
    <t>Nissan Juke</t>
  </si>
  <si>
    <t>Renault Captur</t>
  </si>
  <si>
    <t>SsangYong Tivoli</t>
  </si>
  <si>
    <t>Suzuki Ignis</t>
  </si>
  <si>
    <t>Suzuki Jimny</t>
  </si>
  <si>
    <t>Volkswagen T-Cross</t>
  </si>
  <si>
    <t>Total SUV Light</t>
  </si>
  <si>
    <t>SUV Small &lt; $40K</t>
  </si>
  <si>
    <t>Fiat 500X</t>
  </si>
  <si>
    <t>Haval H2</t>
  </si>
  <si>
    <t>Honda HR-V</t>
  </si>
  <si>
    <t>Hyundai Kona</t>
  </si>
  <si>
    <t>Jeep Compass</t>
  </si>
  <si>
    <t>Jeep Renegade</t>
  </si>
  <si>
    <t>Kia Seltos</t>
  </si>
  <si>
    <t>Mazda CX-30</t>
  </si>
  <si>
    <t>MG ZS</t>
  </si>
  <si>
    <t>Mitsubishi ASX</t>
  </si>
  <si>
    <t>Mitsubishi Eclipse Cross</t>
  </si>
  <si>
    <t>Nissan Qashqai</t>
  </si>
  <si>
    <t>Peugeot 2008</t>
  </si>
  <si>
    <t>Renault Kadjar</t>
  </si>
  <si>
    <t>SsangYong Tivoli XLV</t>
  </si>
  <si>
    <t>Subaru XV</t>
  </si>
  <si>
    <t>Suzuki S-Cross</t>
  </si>
  <si>
    <t>Suzuki Vitara</t>
  </si>
  <si>
    <t>Toyota C-HR</t>
  </si>
  <si>
    <t>Total SUV Small &lt; $40K</t>
  </si>
  <si>
    <t>SUV Small &gt; $40K</t>
  </si>
  <si>
    <t>Audi Q2</t>
  </si>
  <si>
    <t>Audi Q3</t>
  </si>
  <si>
    <t>BMW X1</t>
  </si>
  <si>
    <t>BMW X2</t>
  </si>
  <si>
    <t>Infiniti Q30/QX30</t>
  </si>
  <si>
    <t>Jaguar E-Pace</t>
  </si>
  <si>
    <t>Lexus UX</t>
  </si>
  <si>
    <t>Mercedes-Benz GLA-Class</t>
  </si>
  <si>
    <t>MINI Countryman</t>
  </si>
  <si>
    <t>Volvo XC40</t>
  </si>
  <si>
    <t>Total SUV Small &gt; $40K</t>
  </si>
  <si>
    <t>Total SUV Small</t>
  </si>
  <si>
    <t>SUV Medium &lt; $60K</t>
  </si>
  <si>
    <t>Citroen C5 Aircross</t>
  </si>
  <si>
    <t>Ford Escape</t>
  </si>
  <si>
    <t>Haval H6</t>
  </si>
  <si>
    <t>Holden Equinox</t>
  </si>
  <si>
    <t>Honda CR-V</t>
  </si>
  <si>
    <t>Hyundai Tucson</t>
  </si>
  <si>
    <t>Jeep Cherokee</t>
  </si>
  <si>
    <t>Kia Sportage</t>
  </si>
  <si>
    <t>Mazda CX-5</t>
  </si>
  <si>
    <t>MG GS</t>
  </si>
  <si>
    <t>MG HS</t>
  </si>
  <si>
    <t>Mitsubishi Outlander</t>
  </si>
  <si>
    <t>Nissan X-Trail</t>
  </si>
  <si>
    <t>Peugeot 3008</t>
  </si>
  <si>
    <t>Peugeot 5008</t>
  </si>
  <si>
    <t>Renault Koleos</t>
  </si>
  <si>
    <t>Skoda Karoq</t>
  </si>
  <si>
    <t>SsangYong Korando</t>
  </si>
  <si>
    <t>Subaru Forester</t>
  </si>
  <si>
    <t>Suzuki Grand Vitara</t>
  </si>
  <si>
    <t>Toyota RAV4</t>
  </si>
  <si>
    <t>Volkswagen Golf Alltrack</t>
  </si>
  <si>
    <t>Volkswagen Tiguan</t>
  </si>
  <si>
    <t>Total SUV Medium &lt; $60K</t>
  </si>
  <si>
    <t>SUV Medium &gt; $60K</t>
  </si>
  <si>
    <t>Alfa Romeo Stelvio</t>
  </si>
  <si>
    <t>Audi Q5</t>
  </si>
  <si>
    <t>BMW X3</t>
  </si>
  <si>
    <t>BMW X4</t>
  </si>
  <si>
    <t>Land Rover Discovery Sport</t>
  </si>
  <si>
    <t>Land Rover Range Rover Evoque</t>
  </si>
  <si>
    <t>Lexus NX</t>
  </si>
  <si>
    <t>Mercedes-Benz EQC</t>
  </si>
  <si>
    <t>Mercedes-Benz GLB-Class</t>
  </si>
  <si>
    <t>Mercedes-Benz GLC-Class</t>
  </si>
  <si>
    <t>Mercedes-Benz GLC-Class Coupe</t>
  </si>
  <si>
    <t>Porsche Macan</t>
  </si>
  <si>
    <t>Volvo XC60</t>
  </si>
  <si>
    <t>Total SUV Medium &gt; $60K</t>
  </si>
  <si>
    <t>Total SUV Medium</t>
  </si>
  <si>
    <t>SUV Large &lt; $70K</t>
  </si>
  <si>
    <t>Ford Endura</t>
  </si>
  <si>
    <t>Ford Everest</t>
  </si>
  <si>
    <t>Haval H9</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</si>
  <si>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</si>
  <si>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</si>
  <si>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</si>
  <si>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</si>
  <si>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</si>
  <si>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</si>
  <si>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</si>
  <si>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</si>
  <si>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</si>
  <si>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</si>
  <si>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</si>
  <si>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</si>
  <si>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</si>
  <si>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</si>
  <si>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</si>
  <si>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</si>
  <si>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</si>
  <si>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</si>
  <si>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</si>
  <si>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</si>
  <si>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</si>
  <si>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</si>
  <si>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Total SUV Large &lt; $70K</t>
  </si>
  <si>
    <t>SUV Large &gt; $70K</t>
  </si>
  <si>
    <t>Audi Q7</t>
  </si>
  <si>
    <t>BMW X5</t>
  </si>
  <si>
    <t>BMW X6</t>
  </si>
  <si>
    <t>Infiniti QX70</t>
  </si>
  <si>
    <t>Jaguar F-Pace</t>
  </si>
  <si>
    <t>Jaguar I-Pace</t>
  </si>
  <si>
    <t>Land Rover Range Rover Sport</t>
  </si>
  <si>
    <t>Land Rover Range Rover Velar</t>
  </si>
  <si>
    <t>Lexus RX</t>
  </si>
  <si>
    <t>Maserati Levante</t>
  </si>
  <si>
    <t>Mercedes-Benz GLE-Class</t>
  </si>
  <si>
    <t>Mercedes-Benz GLE-Class Coupe</t>
  </si>
  <si>
    <t>Porsche Cayenne</t>
  </si>
  <si>
    <t>Volkswagen Touareg</t>
  </si>
  <si>
    <t>Volvo V90 CC</t>
  </si>
  <si>
    <t>Volvo XC90</t>
  </si>
  <si>
    <t>Total SUV Large &gt; $70K</t>
  </si>
  <si>
    <t>Total SUV Large</t>
  </si>
  <si>
    <t>SUV Upper Large &lt; $100K</t>
  </si>
  <si>
    <t>Nissan Patrol Wagon</t>
  </si>
  <si>
    <t>Toyota Landcruiser Wagon</t>
  </si>
  <si>
    <t>Total SUV Upper Large &lt; $100K</t>
  </si>
  <si>
    <t>SUV Upper Large &gt; $100K</t>
  </si>
  <si>
    <t>Audi Q8</t>
  </si>
  <si>
    <t>Bentley Bentayga</t>
  </si>
  <si>
    <t>BMW X7</t>
  </si>
  <si>
    <t>Infiniti QX80</t>
  </si>
  <si>
    <t>Lamborghini Urus</t>
  </si>
  <si>
    <t>Land Rover Discovery</t>
  </si>
  <si>
    <t>Land Rover Range Rover</t>
  </si>
  <si>
    <t>Lexus LX</t>
  </si>
  <si>
    <t>Mercedes-Benz G-Class</t>
  </si>
  <si>
    <t>Mercedes-Benz GLS-Class</t>
  </si>
  <si>
    <t>Mercedes-Benz G-Wagon</t>
  </si>
  <si>
    <t>Rolls-Royce Cullinan</t>
  </si>
  <si>
    <t>Total SUV Upper Large &gt; $100K</t>
  </si>
  <si>
    <t>Total SUV Upper Large</t>
  </si>
  <si>
    <t>Total SUV &lt; $</t>
  </si>
  <si>
    <t>Total SUV &gt; $</t>
  </si>
  <si>
    <t>Total SUV</t>
  </si>
  <si>
    <t>NEW VEHICLE SALES BY MARQUE - SUV</t>
  </si>
  <si>
    <t>Iveco Daily Minibus &lt; 20 Seats</t>
  </si>
  <si>
    <t>Mercedes-Benz Sprinter Bus</t>
  </si>
  <si>
    <t>Renault Master Bus</t>
  </si>
  <si>
    <t>Toyota Hiace Bus</t>
  </si>
  <si>
    <t>Total Light Buses &lt; 20 Seats</t>
  </si>
  <si>
    <t>Toyota Coaster</t>
  </si>
  <si>
    <t>Total Light Buses =&gt; 20 Seats</t>
  </si>
  <si>
    <t>Citroen Berlingo</t>
  </si>
  <si>
    <t>Fiat Doblo</t>
  </si>
  <si>
    <t>Peugeot Partner</t>
  </si>
  <si>
    <t>Renault Kangoo</t>
  </si>
  <si>
    <t>Volkswagen Caddy Van</t>
  </si>
  <si>
    <t>Total Vans/CC &lt;= 2.5t</t>
  </si>
  <si>
    <t>Ford Transit Custom</t>
  </si>
  <si>
    <t>Hyundai iLOAD</t>
  </si>
  <si>
    <t>LDV G10</t>
  </si>
  <si>
    <t>LDV V80</t>
  </si>
  <si>
    <t>Mercedes-Benz Vito</t>
  </si>
  <si>
    <t>Mitsubishi Express</t>
  </si>
  <si>
    <t>Peugeot Expert</t>
  </si>
  <si>
    <t>Renault Trafic</t>
  </si>
  <si>
    <t>Toyota Hiace Van</t>
  </si>
  <si>
    <t>Volkswagen Transporter</t>
  </si>
  <si>
    <t>Total Vans/CC 2.5-3.5t</t>
  </si>
  <si>
    <t>Ford Ranger 4X2</t>
  </si>
  <si>
    <t>Great Wall Steed 4X2</t>
  </si>
  <si>
    <t>Holden Colorado 4X2</t>
  </si>
  <si>
    <t>Isuzu Ute D-Max 4X2</t>
  </si>
  <si>
    <t>Mazda BT-50 4X2</t>
  </si>
  <si>
    <t>Mercedes-Benz X-Class 4X2</t>
  </si>
  <si>
    <t>Mitsubishi Triton 4X2</t>
  </si>
  <si>
    <t>Nissan Navara 4X2</t>
  </si>
  <si>
    <t>Toyota Hilux 4X2</t>
  </si>
  <si>
    <t>Volkswagen Amarok 4X2</t>
  </si>
  <si>
    <t>Total PU/CC 4X2</t>
  </si>
  <si>
    <t>Ford Ranger 4X4</t>
  </si>
  <si>
    <t>Great Wall Steed 4X4</t>
  </si>
  <si>
    <t>Holden Colorado 4X4</t>
  </si>
  <si>
    <t>Isuzu Ute D-Max 4X4</t>
  </si>
  <si>
    <t>Jeep Gladiator</t>
  </si>
  <si>
    <t>LDV T60 4X4</t>
  </si>
  <si>
    <t>Mazda BT-50 4X4</t>
  </si>
  <si>
    <t>Mercedes-Benz G-Wagon CC</t>
  </si>
  <si>
    <t>Mercedes-Benz X-Class 4X4</t>
  </si>
  <si>
    <t>Mitsubishi Triton 4X4</t>
  </si>
  <si>
    <t>Nissan Navara 4X4</t>
  </si>
  <si>
    <t>RAM 1500 Express</t>
  </si>
  <si>
    <t>RAM 1500 Laramie</t>
  </si>
  <si>
    <t>RAM 2500/3500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</si>
  <si>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</si>
  <si>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</si>
  <si>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</si>
  <si>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</si>
  <si>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</si>
  <si>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</si>
  <si>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</si>
  <si>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</si>
  <si>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</si>
  <si>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</si>
  <si>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</si>
  <si>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</si>
  <si>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Hyundai EX4</t>
  </si>
  <si>
    <t>Hyundai EX8</t>
  </si>
  <si>
    <t>Isuzu N-Series (LD)</t>
  </si>
  <si>
    <t>Iveco C/C (LD)</t>
  </si>
  <si>
    <t>Iveco Van (LD)</t>
  </si>
  <si>
    <t>Mercedes-Benz Sprinter</t>
  </si>
  <si>
    <t>Renault Master</t>
  </si>
  <si>
    <t>Volkswagen Crafter</t>
  </si>
  <si>
    <t>Total LD 3501-8000 kgs GVM</t>
  </si>
  <si>
    <t>MD =&gt; 8001 GVM &amp; GCM &lt; 39001</t>
  </si>
  <si>
    <t>Fuso Fighter (MD)</t>
  </si>
  <si>
    <t>Hino (MD)</t>
  </si>
  <si>
    <t>Isuzu N-Series (MD)</t>
  </si>
  <si>
    <t>Iveco (MD)</t>
  </si>
  <si>
    <t>MAN (MD)</t>
  </si>
  <si>
    <t>Mercedes (MD)</t>
  </si>
  <si>
    <t>Scania (MD)</t>
  </si>
  <si>
    <t>UD Trucks (MD)</t>
  </si>
  <si>
    <t>Volvo Truck (MD)</t>
  </si>
  <si>
    <t>Total MD =&gt; 8001 GVM &amp; GCM &lt; 39001</t>
  </si>
  <si>
    <t>HD =&gt; 8001 GVM &amp; GCM &gt; 39000</t>
  </si>
  <si>
    <t>DAF (HD)</t>
  </si>
  <si>
    <t>Freightliner (HD)</t>
  </si>
  <si>
    <t>Fuso F-Series (HD)</t>
  </si>
  <si>
    <t>Hino (HD)</t>
  </si>
  <si>
    <t>Isuzu (HD)</t>
  </si>
  <si>
    <t>Iveco (HD)</t>
  </si>
  <si>
    <t>Mack (HD)</t>
  </si>
  <si>
    <t>MAN (HD)</t>
  </si>
  <si>
    <t>Mercedes (HD)</t>
  </si>
  <si>
    <t>Scania (HD)</t>
  </si>
  <si>
    <t>UD Trucks (HD)</t>
  </si>
  <si>
    <t>Volvo Truck (HD)</t>
  </si>
  <si>
    <t>Western Star (HD)</t>
  </si>
  <si>
    <t>Total HD =&gt; 8001 GVM &amp; GCM &gt; 39000</t>
  </si>
  <si>
    <t>Total Heavy Commercial</t>
  </si>
  <si>
    <t>NEW VEHICLE SALES BY MARQUE - HEAVY COMMERCIAL</t>
  </si>
  <si>
    <t>NEW VEHICLE SALES BY MARQUE &amp; MODEL</t>
  </si>
  <si>
    <t>Alfa Romeo Total</t>
  </si>
  <si>
    <t>Aston Martin Total</t>
  </si>
  <si>
    <t>Audi Total</t>
  </si>
  <si>
    <t>Bentley Total</t>
  </si>
  <si>
    <t>BMW Total</t>
  </si>
  <si>
    <t>Chrysler Total</t>
  </si>
  <si>
    <t>Citroen Total</t>
  </si>
  <si>
    <t>Daf Total</t>
  </si>
  <si>
    <t>Ferrari Total</t>
  </si>
  <si>
    <t>Fiat Total</t>
  </si>
  <si>
    <t>Fiat Professional Total</t>
  </si>
  <si>
    <t>Ford Total</t>
  </si>
  <si>
    <t>Freightliner Total</t>
  </si>
  <si>
    <t>Fuso Total</t>
  </si>
  <si>
    <t>Great Wall Total</t>
  </si>
  <si>
    <t>Haval Total</t>
  </si>
  <si>
    <t>Hino Total</t>
  </si>
  <si>
    <t>Holden Total</t>
  </si>
  <si>
    <t>Honda Total</t>
  </si>
  <si>
    <t>Hyundai Total</t>
  </si>
  <si>
    <t>Hyundai Commercial Vehicles Total</t>
  </si>
  <si>
    <t>Infiniti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</si>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</sst>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Calibri"/>
      <family val="2"/>
      <scheme val="minor"/>
    </font>
    <font>
      <sz val="10"/>
      <name val="Arial"/>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2" fillId="0" borderId="0" applyFont="0" applyFill="0" applyBorder="0" applyAlignment="0" applyProtection="0"/>
  </cellStyleXfs>
  <cellXfs count="179">
    <xf numFmtId="0" fontId="0" fillId="0" borderId="0" xfId="0"/>
    <xf numFmtId="0" fontId="1" fillId="0" borderId="0" xfId="1"/>
    <xf numFmtId="0" fontId="3" fillId="0" borderId="0" xfId="1" applyFont="1" applyAlignment="1">
      <alignment horizontal="center"/>
    </xf>
    <xf numFmtId="0" fontId="3" fillId="0" borderId="0" xfId="1" applyFont="1"/>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5" xfId="1" applyFont="1" applyBorder="1"/>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2" fillId="0" borderId="9" xfId="1" applyFont="1" applyBorder="1" applyAlignment="1">
      <alignment horizontal="center"/>
    </xf>
    <xf numFmtId="0" fontId="12" fillId="0" borderId="10" xfId="1" applyFont="1" applyBorder="1" applyAlignment="1">
      <alignment horizontal="center"/>
    </xf>
    <xf numFmtId="0" fontId="12" fillId="0" borderId="8" xfId="1" applyFont="1" applyBorder="1" applyAlignment="1">
      <alignment horizontal="center"/>
    </xf>
    <xf numFmtId="0" fontId="12" fillId="0" borderId="8" xfId="1" applyFont="1" applyBorder="1"/>
    <xf numFmtId="3" fontId="12" fillId="0" borderId="9" xfId="1" applyNumberFormat="1" applyFont="1" applyBorder="1" applyAlignment="1">
      <alignment horizontal="right"/>
    </xf>
    <xf numFmtId="3" fontId="12" fillId="0" borderId="10" xfId="1" applyNumberFormat="1" applyFont="1" applyBorder="1" applyAlignment="1">
      <alignment horizontal="right"/>
    </xf>
    <xf numFmtId="3" fontId="12" fillId="0" borderId="8" xfId="1" applyNumberFormat="1" applyFont="1" applyBorder="1" applyAlignment="1">
      <alignment horizontal="right"/>
    </xf>
    <xf numFmtId="164" fontId="12" fillId="0" borderId="9" xfId="2" applyNumberFormat="1" applyBorder="1" applyAlignment="1">
      <alignment horizontal="right"/>
    </xf>
    <xf numFmtId="164" fontId="12" fillId="0" borderId="10" xfId="2" applyNumberFormat="1" applyBorder="1" applyAlignment="1">
      <alignment horizontal="right"/>
    </xf>
    <xf numFmtId="3" fontId="12" fillId="0" borderId="9" xfId="1" applyNumberFormat="1" applyFont="1" applyBorder="1"/>
    <xf numFmtId="3" fontId="12" fillId="0" borderId="10" xfId="1" applyNumberFormat="1" applyFont="1" applyBorder="1"/>
    <xf numFmtId="3" fontId="12" fillId="0" borderId="8" xfId="1" applyNumberFormat="1" applyFont="1" applyBorder="1"/>
    <xf numFmtId="0" fontId="12" fillId="0" borderId="9" xfId="1" applyFont="1" applyBorder="1"/>
    <xf numFmtId="0" fontId="12" fillId="0" borderId="10" xfId="1" applyFont="1" applyBorder="1"/>
    <xf numFmtId="0" fontId="13"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3"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4" fillId="0" borderId="0" xfId="1" applyFont="1" applyAlignment="1">
      <alignment horizontal="left" indent="10"/>
    </xf>
    <xf numFmtId="0" fontId="12" fillId="0" borderId="0" xfId="1" applyFont="1"/>
    <xf numFmtId="0" fontId="10" fillId="3" borderId="0" xfId="1" applyFont="1" applyFill="1" applyAlignment="1">
      <alignment horizontal="center" vertical="center"/>
    </xf>
    <xf numFmtId="0" fontId="14"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4" fillId="3" borderId="0" xfId="1" applyFont="1" applyFill="1" applyAlignment="1">
      <alignment horizontal="left" vertical="center" wrapText="1" indent="1"/>
    </xf>
    <xf numFmtId="0" fontId="1" fillId="0" borderId="0" xfId="1" quotePrefix="1" applyAlignment="1">
      <alignment wrapText="1"/>
    </xf>
    <xf numFmtId="0" fontId="17" fillId="0" borderId="0" xfId="1" applyFont="1" applyAlignment="1">
      <alignment vertical="top" wrapText="1"/>
    </xf>
    <xf numFmtId="0" fontId="17" fillId="0" borderId="0" xfId="1" applyFont="1" applyAlignment="1">
      <alignment horizontal="center" wrapText="1"/>
    </xf>
    <xf numFmtId="0" fontId="17" fillId="0" borderId="0" xfId="1" applyFont="1" applyAlignment="1">
      <alignment horizontal="center"/>
    </xf>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5" fontId="1" fillId="0" borderId="9" xfId="2" applyNumberFormat="1" applyFont="1" applyBorder="1" applyAlignment="1">
      <alignment horizontal="right"/>
    </xf>
    <xf numFmtId="165" fontId="1" fillId="0" borderId="10" xfId="2" applyNumberFormat="1" applyFon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2" fillId="0" borderId="12" xfId="1" applyFont="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Font="1" applyBorder="1" applyAlignment="1">
      <alignment horizontal="right"/>
    </xf>
    <xf numFmtId="165" fontId="1" fillId="0" borderId="14" xfId="2" applyNumberFormat="1" applyFon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9" xfId="2" applyNumberFormat="1" applyFont="1" applyBorder="1" applyAlignment="1">
      <alignment horizontal="right"/>
    </xf>
    <xf numFmtId="164" fontId="1" fillId="0" borderId="10" xfId="2" applyNumberFormat="1" applyFont="1" applyBorder="1" applyAlignment="1">
      <alignment horizontal="right"/>
    </xf>
    <xf numFmtId="164" fontId="1" fillId="0" borderId="13" xfId="2" applyNumberFormat="1" applyFont="1" applyBorder="1" applyAlignment="1">
      <alignment horizontal="right"/>
    </xf>
    <xf numFmtId="164" fontId="1" fillId="0" borderId="14" xfId="2" applyNumberFormat="1" applyFont="1" applyBorder="1" applyAlignment="1">
      <alignment horizontal="right"/>
    </xf>
    <xf numFmtId="0" fontId="1" fillId="0" borderId="8" xfId="1" applyBorder="1"/>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 fillId="0" borderId="9" xfId="1" applyBorder="1" applyAlignment="1">
      <alignment horizontal="center"/>
    </xf>
    <xf numFmtId="0" fontId="1" fillId="0" borderId="10" xfId="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2" fillId="0" borderId="8" xfId="1" applyFont="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3" fillId="0" borderId="12" xfId="1" quotePrefix="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3"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Font="1" applyAlignment="1">
      <alignment horizontal="right"/>
    </xf>
    <xf numFmtId="3" fontId="12" fillId="0" borderId="9" xfId="1" applyNumberFormat="1" applyFont="1" applyBorder="1" applyAlignment="1">
      <alignment horizontal="center"/>
    </xf>
    <xf numFmtId="3" fontId="12" fillId="0" borderId="10" xfId="1" applyNumberFormat="1" applyFont="1" applyBorder="1" applyAlignment="1">
      <alignment horizontal="center"/>
    </xf>
    <xf numFmtId="3" fontId="12" fillId="0" borderId="8" xfId="1" applyNumberFormat="1" applyFont="1" applyBorder="1" applyAlignment="1">
      <alignment horizontal="center"/>
    </xf>
    <xf numFmtId="0" fontId="12" fillId="0" borderId="12" xfId="1" applyFont="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xf numFmtId="0" fontId="1" fillId="0" borderId="0" xfId="1" applyAlignment="1">
      <alignment horizontal="center"/>
    </xf>
    <xf numFmtId="0" fontId="15" fillId="3" borderId="0" xfId="1" quotePrefix="1" applyFont="1" applyFill="1" applyAlignment="1">
      <alignment horizontal="left" vertical="top" wrapText="1"/>
    </xf>
    <xf numFmtId="0" fontId="1" fillId="0" borderId="0" xfId="1" applyAlignment="1">
      <alignment vertical="top" wrapText="1"/>
    </xf>
    <xf numFmtId="0" fontId="1" fillId="0" borderId="0" xfId="1" applyAlignment="1">
      <alignment wrapText="1"/>
    </xf>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0" fontId="11" fillId="0" borderId="3" xfId="1" applyFont="1" applyBorder="1" applyAlignment="1">
      <alignment horizontal="center"/>
    </xf>
    <xf numFmtId="0" fontId="11" fillId="0" borderId="4" xfId="1" applyFont="1" applyBorder="1" applyAlignment="1">
      <alignment horizontal="center"/>
    </xf>
    <xf numFmtId="0" fontId="11" fillId="0" borderId="6" xfId="1" applyFont="1" applyBorder="1" applyAlignment="1">
      <alignment horizontal="center"/>
    </xf>
    <xf numFmtId="0" fontId="11" fillId="0" borderId="0" xfId="1" applyFont="1" applyAlignment="1">
      <alignment horizontal="center"/>
    </xf>
    <xf numFmtId="0" fontId="17" fillId="0" borderId="0" xfId="1" applyFont="1" applyAlignment="1">
      <alignment horizontal="center" wrapText="1"/>
    </xf>
    <xf numFmtId="0" fontId="17" fillId="0" borderId="0" xfId="1" applyFont="1" applyAlignment="1">
      <alignment horizontal="center"/>
    </xf>
    <xf numFmtId="0" fontId="17" fillId="0" borderId="0" xfId="1" quotePrefix="1" applyFont="1" applyAlignment="1">
      <alignment horizontal="center" wrapText="1"/>
    </xf>
    <xf numFmtId="0" fontId="12" fillId="0" borderId="0" xfId="1" applyFont="1" applyAlignment="1">
      <alignment horizontal="center"/>
    </xf>
    <xf numFmtId="0" fontId="11" fillId="0" borderId="4" xfId="1" applyFont="1" applyBorder="1"/>
  </cellXfs>
  <cellStyles count="3">
    <cellStyle name="Normal" xfId="0" builtinId="0"/>
    <cellStyle name="Normal 2 2" xfId="1" xr:uid="{D3ADFE48-5622-4AE6-89CB-4E187A4CBE1B}"/>
    <cellStyle name="Percent 2" xfId="2" xr:uid="{01A31BD9-6E31-40AB-BB96-10F145B9820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B68CD108-D7E6-40C7-9289-C79AB9406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E59CB9A2-6FB6-41D5-A37C-ED80D7F5CF8B}"/>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3C8AA-F930-4485-9ACE-4C352440930A}">
  <sheetPr>
    <pageSetUpPr fitToPage="1"/>
  </sheetPr>
  <dimension ref="A1:O44"/>
  <sheetViews>
    <sheetView tabSelected="1" workbookViewId="0">
      <selection activeCell="M1" sqref="M1"/>
    </sheetView>
  </sheetViews>
  <sheetFormatPr defaultRowHeight="12.75" x14ac:dyDescent="0.2"/>
  <cols>
    <col min="1" max="1" width="2.7109375" style="1" customWidth="1"/>
    <col min="2" max="2" width="32.5703125" style="1" customWidth="1"/>
    <col min="3" max="4" width="9.5703125" style="1" bestFit="1" customWidth="1"/>
    <col min="5" max="6" width="10.140625" style="1" customWidth="1"/>
    <col min="7" max="7" width="1.7109375" style="1" customWidth="1"/>
    <col min="8" max="8" width="9" style="1" bestFit="1" customWidth="1"/>
    <col min="9" max="11" width="8.7109375" style="1"/>
    <col min="12" max="12" width="2.7109375" style="1" customWidth="1"/>
    <col min="13" max="14" width="8.7109375" style="1"/>
    <col min="15" max="17" width="8.5703125" style="1" customWidth="1"/>
    <col min="18" max="256" width="8.7109375" style="1"/>
    <col min="257" max="257" width="2.7109375" style="1" customWidth="1"/>
    <col min="258" max="258" width="32.5703125" style="1" customWidth="1"/>
    <col min="259" max="260" width="9.5703125" style="1" bestFit="1" customWidth="1"/>
    <col min="261" max="262" width="10.140625" style="1" customWidth="1"/>
    <col min="263" max="263" width="1.7109375" style="1" customWidth="1"/>
    <col min="264" max="264" width="9" style="1" bestFit="1" customWidth="1"/>
    <col min="265" max="267" width="8.7109375" style="1"/>
    <col min="268" max="268" width="2.7109375" style="1" customWidth="1"/>
    <col min="269" max="270" width="8.7109375" style="1"/>
    <col min="271" max="273" width="8.5703125" style="1" customWidth="1"/>
    <col min="274" max="512" width="8.7109375" style="1"/>
    <col min="513" max="513" width="2.7109375" style="1" customWidth="1"/>
    <col min="514" max="514" width="32.5703125" style="1" customWidth="1"/>
    <col min="515" max="516" width="9.5703125" style="1" bestFit="1" customWidth="1"/>
    <col min="517" max="518" width="10.140625" style="1" customWidth="1"/>
    <col min="519" max="519" width="1.7109375" style="1" customWidth="1"/>
    <col min="520" max="520" width="9" style="1" bestFit="1" customWidth="1"/>
    <col min="521" max="523" width="8.7109375" style="1"/>
    <col min="524" max="524" width="2.7109375" style="1" customWidth="1"/>
    <col min="525" max="526" width="8.7109375" style="1"/>
    <col min="527" max="529" width="8.5703125" style="1" customWidth="1"/>
    <col min="530" max="768" width="8.7109375" style="1"/>
    <col min="769" max="769" width="2.7109375" style="1" customWidth="1"/>
    <col min="770" max="770" width="32.5703125" style="1" customWidth="1"/>
    <col min="771" max="772" width="9.5703125" style="1" bestFit="1" customWidth="1"/>
    <col min="773" max="774" width="10.140625" style="1" customWidth="1"/>
    <col min="775" max="775" width="1.7109375" style="1" customWidth="1"/>
    <col min="776" max="776" width="9" style="1" bestFit="1" customWidth="1"/>
    <col min="777" max="779" width="8.7109375" style="1"/>
    <col min="780" max="780" width="2.7109375" style="1" customWidth="1"/>
    <col min="781" max="782" width="8.7109375" style="1"/>
    <col min="783" max="785" width="8.5703125" style="1" customWidth="1"/>
    <col min="786" max="1024" width="8.7109375" style="1"/>
    <col min="1025" max="1025" width="2.7109375" style="1" customWidth="1"/>
    <col min="1026" max="1026" width="32.5703125" style="1" customWidth="1"/>
    <col min="1027" max="1028" width="9.5703125" style="1" bestFit="1" customWidth="1"/>
    <col min="1029" max="1030" width="10.140625" style="1" customWidth="1"/>
    <col min="1031" max="1031" width="1.7109375" style="1" customWidth="1"/>
    <col min="1032" max="1032" width="9" style="1" bestFit="1" customWidth="1"/>
    <col min="1033" max="1035" width="8.7109375" style="1"/>
    <col min="1036" max="1036" width="2.7109375" style="1" customWidth="1"/>
    <col min="1037" max="1038" width="8.7109375" style="1"/>
    <col min="1039" max="1041" width="8.5703125" style="1" customWidth="1"/>
    <col min="1042" max="1280" width="8.7109375" style="1"/>
    <col min="1281" max="1281" width="2.7109375" style="1" customWidth="1"/>
    <col min="1282" max="1282" width="32.5703125" style="1" customWidth="1"/>
    <col min="1283" max="1284" width="9.5703125" style="1" bestFit="1" customWidth="1"/>
    <col min="1285" max="1286" width="10.140625" style="1" customWidth="1"/>
    <col min="1287" max="1287" width="1.7109375" style="1" customWidth="1"/>
    <col min="1288" max="1288" width="9" style="1" bestFit="1" customWidth="1"/>
    <col min="1289" max="1291" width="8.7109375" style="1"/>
    <col min="1292" max="1292" width="2.7109375" style="1" customWidth="1"/>
    <col min="1293" max="1294" width="8.7109375" style="1"/>
    <col min="1295" max="1297" width="8.5703125" style="1" customWidth="1"/>
    <col min="1298" max="1536" width="8.7109375" style="1"/>
    <col min="1537" max="1537" width="2.7109375" style="1" customWidth="1"/>
    <col min="1538" max="1538" width="32.5703125" style="1" customWidth="1"/>
    <col min="1539" max="1540" width="9.5703125" style="1" bestFit="1" customWidth="1"/>
    <col min="1541" max="1542" width="10.140625" style="1" customWidth="1"/>
    <col min="1543" max="1543" width="1.7109375" style="1" customWidth="1"/>
    <col min="1544" max="1544" width="9" style="1" bestFit="1" customWidth="1"/>
    <col min="1545" max="1547" width="8.7109375" style="1"/>
    <col min="1548" max="1548" width="2.7109375" style="1" customWidth="1"/>
    <col min="1549" max="1550" width="8.7109375" style="1"/>
    <col min="1551" max="1553" width="8.5703125" style="1" customWidth="1"/>
    <col min="1554" max="1792" width="8.7109375" style="1"/>
    <col min="1793" max="1793" width="2.7109375" style="1" customWidth="1"/>
    <col min="1794" max="1794" width="32.5703125" style="1" customWidth="1"/>
    <col min="1795" max="1796" width="9.5703125" style="1" bestFit="1" customWidth="1"/>
    <col min="1797" max="1798" width="10.140625" style="1" customWidth="1"/>
    <col min="1799" max="1799" width="1.7109375" style="1" customWidth="1"/>
    <col min="1800" max="1800" width="9" style="1" bestFit="1" customWidth="1"/>
    <col min="1801" max="1803" width="8.7109375" style="1"/>
    <col min="1804" max="1804" width="2.7109375" style="1" customWidth="1"/>
    <col min="1805" max="1806" width="8.7109375" style="1"/>
    <col min="1807" max="1809" width="8.5703125" style="1" customWidth="1"/>
    <col min="1810" max="2048" width="8.7109375" style="1"/>
    <col min="2049" max="2049" width="2.7109375" style="1" customWidth="1"/>
    <col min="2050" max="2050" width="32.5703125" style="1" customWidth="1"/>
    <col min="2051" max="2052" width="9.5703125" style="1" bestFit="1" customWidth="1"/>
    <col min="2053" max="2054" width="10.140625" style="1" customWidth="1"/>
    <col min="2055" max="2055" width="1.7109375" style="1" customWidth="1"/>
    <col min="2056" max="2056" width="9" style="1" bestFit="1" customWidth="1"/>
    <col min="2057" max="2059" width="8.7109375" style="1"/>
    <col min="2060" max="2060" width="2.7109375" style="1" customWidth="1"/>
    <col min="2061" max="2062" width="8.7109375" style="1"/>
    <col min="2063" max="2065" width="8.5703125" style="1" customWidth="1"/>
    <col min="2066" max="2304" width="8.7109375" style="1"/>
    <col min="2305" max="2305" width="2.7109375" style="1" customWidth="1"/>
    <col min="2306" max="2306" width="32.5703125" style="1" customWidth="1"/>
    <col min="2307" max="2308" width="9.5703125" style="1" bestFit="1" customWidth="1"/>
    <col min="2309" max="2310" width="10.140625" style="1" customWidth="1"/>
    <col min="2311" max="2311" width="1.7109375" style="1" customWidth="1"/>
    <col min="2312" max="2312" width="9" style="1" bestFit="1" customWidth="1"/>
    <col min="2313" max="2315" width="8.7109375" style="1"/>
    <col min="2316" max="2316" width="2.7109375" style="1" customWidth="1"/>
    <col min="2317" max="2318" width="8.7109375" style="1"/>
    <col min="2319" max="2321" width="8.5703125" style="1" customWidth="1"/>
    <col min="2322" max="2560" width="8.7109375" style="1"/>
    <col min="2561" max="2561" width="2.7109375" style="1" customWidth="1"/>
    <col min="2562" max="2562" width="32.5703125" style="1" customWidth="1"/>
    <col min="2563" max="2564" width="9.5703125" style="1" bestFit="1" customWidth="1"/>
    <col min="2565" max="2566" width="10.140625" style="1" customWidth="1"/>
    <col min="2567" max="2567" width="1.7109375" style="1" customWidth="1"/>
    <col min="2568" max="2568" width="9" style="1" bestFit="1" customWidth="1"/>
    <col min="2569" max="2571" width="8.7109375" style="1"/>
    <col min="2572" max="2572" width="2.7109375" style="1" customWidth="1"/>
    <col min="2573" max="2574" width="8.7109375" style="1"/>
    <col min="2575" max="2577" width="8.5703125" style="1" customWidth="1"/>
    <col min="2578" max="2816" width="8.7109375" style="1"/>
    <col min="2817" max="2817" width="2.7109375" style="1" customWidth="1"/>
    <col min="2818" max="2818" width="32.5703125" style="1" customWidth="1"/>
    <col min="2819" max="2820" width="9.5703125" style="1" bestFit="1" customWidth="1"/>
    <col min="2821" max="2822" width="10.140625" style="1" customWidth="1"/>
    <col min="2823" max="2823" width="1.7109375" style="1" customWidth="1"/>
    <col min="2824" max="2824" width="9" style="1" bestFit="1" customWidth="1"/>
    <col min="2825" max="2827" width="8.7109375" style="1"/>
    <col min="2828" max="2828" width="2.7109375" style="1" customWidth="1"/>
    <col min="2829" max="2830" width="8.7109375" style="1"/>
    <col min="2831" max="2833" width="8.5703125" style="1" customWidth="1"/>
    <col min="2834" max="3072" width="8.7109375" style="1"/>
    <col min="3073" max="3073" width="2.7109375" style="1" customWidth="1"/>
    <col min="3074" max="3074" width="32.5703125" style="1" customWidth="1"/>
    <col min="3075" max="3076" width="9.5703125" style="1" bestFit="1" customWidth="1"/>
    <col min="3077" max="3078" width="10.140625" style="1" customWidth="1"/>
    <col min="3079" max="3079" width="1.7109375" style="1" customWidth="1"/>
    <col min="3080" max="3080" width="9" style="1" bestFit="1" customWidth="1"/>
    <col min="3081" max="3083" width="8.7109375" style="1"/>
    <col min="3084" max="3084" width="2.7109375" style="1" customWidth="1"/>
    <col min="3085" max="3086" width="8.7109375" style="1"/>
    <col min="3087" max="3089" width="8.5703125" style="1" customWidth="1"/>
    <col min="3090" max="3328" width="8.7109375" style="1"/>
    <col min="3329" max="3329" width="2.7109375" style="1" customWidth="1"/>
    <col min="3330" max="3330" width="32.5703125" style="1" customWidth="1"/>
    <col min="3331" max="3332" width="9.5703125" style="1" bestFit="1" customWidth="1"/>
    <col min="3333" max="3334" width="10.140625" style="1" customWidth="1"/>
    <col min="3335" max="3335" width="1.7109375" style="1" customWidth="1"/>
    <col min="3336" max="3336" width="9" style="1" bestFit="1" customWidth="1"/>
    <col min="3337" max="3339" width="8.7109375" style="1"/>
    <col min="3340" max="3340" width="2.7109375" style="1" customWidth="1"/>
    <col min="3341" max="3342" width="8.7109375" style="1"/>
    <col min="3343" max="3345" width="8.5703125" style="1" customWidth="1"/>
    <col min="3346" max="3584" width="8.7109375" style="1"/>
    <col min="3585" max="3585" width="2.7109375" style="1" customWidth="1"/>
    <col min="3586" max="3586" width="32.5703125" style="1" customWidth="1"/>
    <col min="3587" max="3588" width="9.5703125" style="1" bestFit="1" customWidth="1"/>
    <col min="3589" max="3590" width="10.140625" style="1" customWidth="1"/>
    <col min="3591" max="3591" width="1.7109375" style="1" customWidth="1"/>
    <col min="3592" max="3592" width="9" style="1" bestFit="1" customWidth="1"/>
    <col min="3593" max="3595" width="8.7109375" style="1"/>
    <col min="3596" max="3596" width="2.7109375" style="1" customWidth="1"/>
    <col min="3597" max="3598" width="8.7109375" style="1"/>
    <col min="3599" max="3601" width="8.5703125" style="1" customWidth="1"/>
    <col min="3602" max="3840" width="8.7109375" style="1"/>
    <col min="3841" max="3841" width="2.7109375" style="1" customWidth="1"/>
    <col min="3842" max="3842" width="32.5703125" style="1" customWidth="1"/>
    <col min="3843" max="3844" width="9.5703125" style="1" bestFit="1" customWidth="1"/>
    <col min="3845" max="3846" width="10.140625" style="1" customWidth="1"/>
    <col min="3847" max="3847" width="1.7109375" style="1" customWidth="1"/>
    <col min="3848" max="3848" width="9" style="1" bestFit="1" customWidth="1"/>
    <col min="3849" max="3851" width="8.7109375" style="1"/>
    <col min="3852" max="3852" width="2.7109375" style="1" customWidth="1"/>
    <col min="3853" max="3854" width="8.7109375" style="1"/>
    <col min="3855" max="3857" width="8.5703125" style="1" customWidth="1"/>
    <col min="3858" max="4096" width="8.7109375" style="1"/>
    <col min="4097" max="4097" width="2.7109375" style="1" customWidth="1"/>
    <col min="4098" max="4098" width="32.5703125" style="1" customWidth="1"/>
    <col min="4099" max="4100" width="9.5703125" style="1" bestFit="1" customWidth="1"/>
    <col min="4101" max="4102" width="10.140625" style="1" customWidth="1"/>
    <col min="4103" max="4103" width="1.7109375" style="1" customWidth="1"/>
    <col min="4104" max="4104" width="9" style="1" bestFit="1" customWidth="1"/>
    <col min="4105" max="4107" width="8.7109375" style="1"/>
    <col min="4108" max="4108" width="2.7109375" style="1" customWidth="1"/>
    <col min="4109" max="4110" width="8.7109375" style="1"/>
    <col min="4111" max="4113" width="8.5703125" style="1" customWidth="1"/>
    <col min="4114" max="4352" width="8.7109375" style="1"/>
    <col min="4353" max="4353" width="2.7109375" style="1" customWidth="1"/>
    <col min="4354" max="4354" width="32.5703125" style="1" customWidth="1"/>
    <col min="4355" max="4356" width="9.5703125" style="1" bestFit="1" customWidth="1"/>
    <col min="4357" max="4358" width="10.140625" style="1" customWidth="1"/>
    <col min="4359" max="4359" width="1.7109375" style="1" customWidth="1"/>
    <col min="4360" max="4360" width="9" style="1" bestFit="1" customWidth="1"/>
    <col min="4361" max="4363" width="8.7109375" style="1"/>
    <col min="4364" max="4364" width="2.7109375" style="1" customWidth="1"/>
    <col min="4365" max="4366" width="8.7109375" style="1"/>
    <col min="4367" max="4369" width="8.5703125" style="1" customWidth="1"/>
    <col min="4370" max="4608" width="8.7109375" style="1"/>
    <col min="4609" max="4609" width="2.7109375" style="1" customWidth="1"/>
    <col min="4610" max="4610" width="32.5703125" style="1" customWidth="1"/>
    <col min="4611" max="4612" width="9.5703125" style="1" bestFit="1" customWidth="1"/>
    <col min="4613" max="4614" width="10.140625" style="1" customWidth="1"/>
    <col min="4615" max="4615" width="1.7109375" style="1" customWidth="1"/>
    <col min="4616" max="4616" width="9" style="1" bestFit="1" customWidth="1"/>
    <col min="4617" max="4619" width="8.7109375" style="1"/>
    <col min="4620" max="4620" width="2.7109375" style="1" customWidth="1"/>
    <col min="4621" max="4622" width="8.7109375" style="1"/>
    <col min="4623" max="4625" width="8.5703125" style="1" customWidth="1"/>
    <col min="4626" max="4864" width="8.7109375" style="1"/>
    <col min="4865" max="4865" width="2.7109375" style="1" customWidth="1"/>
    <col min="4866" max="4866" width="32.5703125" style="1" customWidth="1"/>
    <col min="4867" max="4868" width="9.5703125" style="1" bestFit="1" customWidth="1"/>
    <col min="4869" max="4870" width="10.140625" style="1" customWidth="1"/>
    <col min="4871" max="4871" width="1.7109375" style="1" customWidth="1"/>
    <col min="4872" max="4872" width="9" style="1" bestFit="1" customWidth="1"/>
    <col min="4873" max="4875" width="8.7109375" style="1"/>
    <col min="4876" max="4876" width="2.7109375" style="1" customWidth="1"/>
    <col min="4877" max="4878" width="8.7109375" style="1"/>
    <col min="4879" max="4881" width="8.5703125" style="1" customWidth="1"/>
    <col min="4882" max="5120" width="8.7109375" style="1"/>
    <col min="5121" max="5121" width="2.7109375" style="1" customWidth="1"/>
    <col min="5122" max="5122" width="32.5703125" style="1" customWidth="1"/>
    <col min="5123" max="5124" width="9.5703125" style="1" bestFit="1" customWidth="1"/>
    <col min="5125" max="5126" width="10.140625" style="1" customWidth="1"/>
    <col min="5127" max="5127" width="1.7109375" style="1" customWidth="1"/>
    <col min="5128" max="5128" width="9" style="1" bestFit="1" customWidth="1"/>
    <col min="5129" max="5131" width="8.7109375" style="1"/>
    <col min="5132" max="5132" width="2.7109375" style="1" customWidth="1"/>
    <col min="5133" max="5134" width="8.7109375" style="1"/>
    <col min="5135" max="5137" width="8.5703125" style="1" customWidth="1"/>
    <col min="5138" max="5376" width="8.7109375" style="1"/>
    <col min="5377" max="5377" width="2.7109375" style="1" customWidth="1"/>
    <col min="5378" max="5378" width="32.5703125" style="1" customWidth="1"/>
    <col min="5379" max="5380" width="9.5703125" style="1" bestFit="1" customWidth="1"/>
    <col min="5381" max="5382" width="10.140625" style="1" customWidth="1"/>
    <col min="5383" max="5383" width="1.7109375" style="1" customWidth="1"/>
    <col min="5384" max="5384" width="9" style="1" bestFit="1" customWidth="1"/>
    <col min="5385" max="5387" width="8.7109375" style="1"/>
    <col min="5388" max="5388" width="2.7109375" style="1" customWidth="1"/>
    <col min="5389" max="5390" width="8.7109375" style="1"/>
    <col min="5391" max="5393" width="8.5703125" style="1" customWidth="1"/>
    <col min="5394" max="5632" width="8.7109375" style="1"/>
    <col min="5633" max="5633" width="2.7109375" style="1" customWidth="1"/>
    <col min="5634" max="5634" width="32.5703125" style="1" customWidth="1"/>
    <col min="5635" max="5636" width="9.5703125" style="1" bestFit="1" customWidth="1"/>
    <col min="5637" max="5638" width="10.140625" style="1" customWidth="1"/>
    <col min="5639" max="5639" width="1.7109375" style="1" customWidth="1"/>
    <col min="5640" max="5640" width="9" style="1" bestFit="1" customWidth="1"/>
    <col min="5641" max="5643" width="8.7109375" style="1"/>
    <col min="5644" max="5644" width="2.7109375" style="1" customWidth="1"/>
    <col min="5645" max="5646" width="8.7109375" style="1"/>
    <col min="5647" max="5649" width="8.5703125" style="1" customWidth="1"/>
    <col min="5650" max="5888" width="8.7109375" style="1"/>
    <col min="5889" max="5889" width="2.7109375" style="1" customWidth="1"/>
    <col min="5890" max="5890" width="32.5703125" style="1" customWidth="1"/>
    <col min="5891" max="5892" width="9.5703125" style="1" bestFit="1" customWidth="1"/>
    <col min="5893" max="5894" width="10.140625" style="1" customWidth="1"/>
    <col min="5895" max="5895" width="1.7109375" style="1" customWidth="1"/>
    <col min="5896" max="5896" width="9" style="1" bestFit="1" customWidth="1"/>
    <col min="5897" max="5899" width="8.7109375" style="1"/>
    <col min="5900" max="5900" width="2.7109375" style="1" customWidth="1"/>
    <col min="5901" max="5902" width="8.7109375" style="1"/>
    <col min="5903" max="5905" width="8.5703125" style="1" customWidth="1"/>
    <col min="5906" max="6144" width="8.7109375" style="1"/>
    <col min="6145" max="6145" width="2.7109375" style="1" customWidth="1"/>
    <col min="6146" max="6146" width="32.5703125" style="1" customWidth="1"/>
    <col min="6147" max="6148" width="9.5703125" style="1" bestFit="1" customWidth="1"/>
    <col min="6149" max="6150" width="10.140625" style="1" customWidth="1"/>
    <col min="6151" max="6151" width="1.7109375" style="1" customWidth="1"/>
    <col min="6152" max="6152" width="9" style="1" bestFit="1" customWidth="1"/>
    <col min="6153" max="6155" width="8.7109375" style="1"/>
    <col min="6156" max="6156" width="2.7109375" style="1" customWidth="1"/>
    <col min="6157" max="6158" width="8.7109375" style="1"/>
    <col min="6159" max="6161" width="8.5703125" style="1" customWidth="1"/>
    <col min="6162" max="6400" width="8.7109375" style="1"/>
    <col min="6401" max="6401" width="2.7109375" style="1" customWidth="1"/>
    <col min="6402" max="6402" width="32.5703125" style="1" customWidth="1"/>
    <col min="6403" max="6404" width="9.5703125" style="1" bestFit="1" customWidth="1"/>
    <col min="6405" max="6406" width="10.140625" style="1" customWidth="1"/>
    <col min="6407" max="6407" width="1.7109375" style="1" customWidth="1"/>
    <col min="6408" max="6408" width="9" style="1" bestFit="1" customWidth="1"/>
    <col min="6409" max="6411" width="8.7109375" style="1"/>
    <col min="6412" max="6412" width="2.7109375" style="1" customWidth="1"/>
    <col min="6413" max="6414" width="8.7109375" style="1"/>
    <col min="6415" max="6417" width="8.5703125" style="1" customWidth="1"/>
    <col min="6418" max="6656" width="8.7109375" style="1"/>
    <col min="6657" max="6657" width="2.7109375" style="1" customWidth="1"/>
    <col min="6658" max="6658" width="32.5703125" style="1" customWidth="1"/>
    <col min="6659" max="6660" width="9.5703125" style="1" bestFit="1" customWidth="1"/>
    <col min="6661" max="6662" width="10.140625" style="1" customWidth="1"/>
    <col min="6663" max="6663" width="1.7109375" style="1" customWidth="1"/>
    <col min="6664" max="6664" width="9" style="1" bestFit="1" customWidth="1"/>
    <col min="6665" max="6667" width="8.7109375" style="1"/>
    <col min="6668" max="6668" width="2.7109375" style="1" customWidth="1"/>
    <col min="6669" max="6670" width="8.7109375" style="1"/>
    <col min="6671" max="6673" width="8.5703125" style="1" customWidth="1"/>
    <col min="6674" max="6912" width="8.7109375" style="1"/>
    <col min="6913" max="6913" width="2.7109375" style="1" customWidth="1"/>
    <col min="6914" max="6914" width="32.5703125" style="1" customWidth="1"/>
    <col min="6915" max="6916" width="9.5703125" style="1" bestFit="1" customWidth="1"/>
    <col min="6917" max="6918" width="10.140625" style="1" customWidth="1"/>
    <col min="6919" max="6919" width="1.7109375" style="1" customWidth="1"/>
    <col min="6920" max="6920" width="9" style="1" bestFit="1" customWidth="1"/>
    <col min="6921" max="6923" width="8.7109375" style="1"/>
    <col min="6924" max="6924" width="2.7109375" style="1" customWidth="1"/>
    <col min="6925" max="6926" width="8.7109375" style="1"/>
    <col min="6927" max="6929" width="8.5703125" style="1" customWidth="1"/>
    <col min="6930" max="7168" width="8.7109375" style="1"/>
    <col min="7169" max="7169" width="2.7109375" style="1" customWidth="1"/>
    <col min="7170" max="7170" width="32.5703125" style="1" customWidth="1"/>
    <col min="7171" max="7172" width="9.5703125" style="1" bestFit="1" customWidth="1"/>
    <col min="7173" max="7174" width="10.140625" style="1" customWidth="1"/>
    <col min="7175" max="7175" width="1.7109375" style="1" customWidth="1"/>
    <col min="7176" max="7176" width="9" style="1" bestFit="1" customWidth="1"/>
    <col min="7177" max="7179" width="8.7109375" style="1"/>
    <col min="7180" max="7180" width="2.7109375" style="1" customWidth="1"/>
    <col min="7181" max="7182" width="8.7109375" style="1"/>
    <col min="7183" max="7185" width="8.5703125" style="1" customWidth="1"/>
    <col min="7186" max="7424" width="8.7109375" style="1"/>
    <col min="7425" max="7425" width="2.7109375" style="1" customWidth="1"/>
    <col min="7426" max="7426" width="32.5703125" style="1" customWidth="1"/>
    <col min="7427" max="7428" width="9.5703125" style="1" bestFit="1" customWidth="1"/>
    <col min="7429" max="7430" width="10.140625" style="1" customWidth="1"/>
    <col min="7431" max="7431" width="1.7109375" style="1" customWidth="1"/>
    <col min="7432" max="7432" width="9" style="1" bestFit="1" customWidth="1"/>
    <col min="7433" max="7435" width="8.7109375" style="1"/>
    <col min="7436" max="7436" width="2.7109375" style="1" customWidth="1"/>
    <col min="7437" max="7438" width="8.7109375" style="1"/>
    <col min="7439" max="7441" width="8.5703125" style="1" customWidth="1"/>
    <col min="7442" max="7680" width="8.7109375" style="1"/>
    <col min="7681" max="7681" width="2.7109375" style="1" customWidth="1"/>
    <col min="7682" max="7682" width="32.5703125" style="1" customWidth="1"/>
    <col min="7683" max="7684" width="9.5703125" style="1" bestFit="1" customWidth="1"/>
    <col min="7685" max="7686" width="10.140625" style="1" customWidth="1"/>
    <col min="7687" max="7687" width="1.7109375" style="1" customWidth="1"/>
    <col min="7688" max="7688" width="9" style="1" bestFit="1" customWidth="1"/>
    <col min="7689" max="7691" width="8.7109375" style="1"/>
    <col min="7692" max="7692" width="2.7109375" style="1" customWidth="1"/>
    <col min="7693" max="7694" width="8.7109375" style="1"/>
    <col min="7695" max="7697" width="8.5703125" style="1" customWidth="1"/>
    <col min="7698" max="7936" width="8.7109375" style="1"/>
    <col min="7937" max="7937" width="2.7109375" style="1" customWidth="1"/>
    <col min="7938" max="7938" width="32.5703125" style="1" customWidth="1"/>
    <col min="7939" max="7940" width="9.5703125" style="1" bestFit="1" customWidth="1"/>
    <col min="7941" max="7942" width="10.140625" style="1" customWidth="1"/>
    <col min="7943" max="7943" width="1.7109375" style="1" customWidth="1"/>
    <col min="7944" max="7944" width="9" style="1" bestFit="1" customWidth="1"/>
    <col min="7945" max="7947" width="8.7109375" style="1"/>
    <col min="7948" max="7948" width="2.7109375" style="1" customWidth="1"/>
    <col min="7949" max="7950" width="8.7109375" style="1"/>
    <col min="7951" max="7953" width="8.5703125" style="1" customWidth="1"/>
    <col min="7954" max="8192" width="8.7109375" style="1"/>
    <col min="8193" max="8193" width="2.7109375" style="1" customWidth="1"/>
    <col min="8194" max="8194" width="32.5703125" style="1" customWidth="1"/>
    <col min="8195" max="8196" width="9.5703125" style="1" bestFit="1" customWidth="1"/>
    <col min="8197" max="8198" width="10.140625" style="1" customWidth="1"/>
    <col min="8199" max="8199" width="1.7109375" style="1" customWidth="1"/>
    <col min="8200" max="8200" width="9" style="1" bestFit="1" customWidth="1"/>
    <col min="8201" max="8203" width="8.7109375" style="1"/>
    <col min="8204" max="8204" width="2.7109375" style="1" customWidth="1"/>
    <col min="8205" max="8206" width="8.7109375" style="1"/>
    <col min="8207" max="8209" width="8.5703125" style="1" customWidth="1"/>
    <col min="8210" max="8448" width="8.7109375" style="1"/>
    <col min="8449" max="8449" width="2.7109375" style="1" customWidth="1"/>
    <col min="8450" max="8450" width="32.5703125" style="1" customWidth="1"/>
    <col min="8451" max="8452" width="9.5703125" style="1" bestFit="1" customWidth="1"/>
    <col min="8453" max="8454" width="10.140625" style="1" customWidth="1"/>
    <col min="8455" max="8455" width="1.7109375" style="1" customWidth="1"/>
    <col min="8456" max="8456" width="9" style="1" bestFit="1" customWidth="1"/>
    <col min="8457" max="8459" width="8.7109375" style="1"/>
    <col min="8460" max="8460" width="2.7109375" style="1" customWidth="1"/>
    <col min="8461" max="8462" width="8.7109375" style="1"/>
    <col min="8463" max="8465" width="8.5703125" style="1" customWidth="1"/>
    <col min="8466" max="8704" width="8.7109375" style="1"/>
    <col min="8705" max="8705" width="2.7109375" style="1" customWidth="1"/>
    <col min="8706" max="8706" width="32.5703125" style="1" customWidth="1"/>
    <col min="8707" max="8708" width="9.5703125" style="1" bestFit="1" customWidth="1"/>
    <col min="8709" max="8710" width="10.140625" style="1" customWidth="1"/>
    <col min="8711" max="8711" width="1.7109375" style="1" customWidth="1"/>
    <col min="8712" max="8712" width="9" style="1" bestFit="1" customWidth="1"/>
    <col min="8713" max="8715" width="8.7109375" style="1"/>
    <col min="8716" max="8716" width="2.7109375" style="1" customWidth="1"/>
    <col min="8717" max="8718" width="8.7109375" style="1"/>
    <col min="8719" max="8721" width="8.5703125" style="1" customWidth="1"/>
    <col min="8722" max="8960" width="8.7109375" style="1"/>
    <col min="8961" max="8961" width="2.7109375" style="1" customWidth="1"/>
    <col min="8962" max="8962" width="32.5703125" style="1" customWidth="1"/>
    <col min="8963" max="8964" width="9.5703125" style="1" bestFit="1" customWidth="1"/>
    <col min="8965" max="8966" width="10.140625" style="1" customWidth="1"/>
    <col min="8967" max="8967" width="1.7109375" style="1" customWidth="1"/>
    <col min="8968" max="8968" width="9" style="1" bestFit="1" customWidth="1"/>
    <col min="8969" max="8971" width="8.7109375" style="1"/>
    <col min="8972" max="8972" width="2.7109375" style="1" customWidth="1"/>
    <col min="8973" max="8974" width="8.7109375" style="1"/>
    <col min="8975" max="8977" width="8.5703125" style="1" customWidth="1"/>
    <col min="8978" max="9216" width="8.7109375" style="1"/>
    <col min="9217" max="9217" width="2.7109375" style="1" customWidth="1"/>
    <col min="9218" max="9218" width="32.5703125" style="1" customWidth="1"/>
    <col min="9219" max="9220" width="9.5703125" style="1" bestFit="1" customWidth="1"/>
    <col min="9221" max="9222" width="10.140625" style="1" customWidth="1"/>
    <col min="9223" max="9223" width="1.7109375" style="1" customWidth="1"/>
    <col min="9224" max="9224" width="9" style="1" bestFit="1" customWidth="1"/>
    <col min="9225" max="9227" width="8.7109375" style="1"/>
    <col min="9228" max="9228" width="2.7109375" style="1" customWidth="1"/>
    <col min="9229" max="9230" width="8.7109375" style="1"/>
    <col min="9231" max="9233" width="8.5703125" style="1" customWidth="1"/>
    <col min="9234" max="9472" width="8.7109375" style="1"/>
    <col min="9473" max="9473" width="2.7109375" style="1" customWidth="1"/>
    <col min="9474" max="9474" width="32.5703125" style="1" customWidth="1"/>
    <col min="9475" max="9476" width="9.5703125" style="1" bestFit="1" customWidth="1"/>
    <col min="9477" max="9478" width="10.140625" style="1" customWidth="1"/>
    <col min="9479" max="9479" width="1.7109375" style="1" customWidth="1"/>
    <col min="9480" max="9480" width="9" style="1" bestFit="1" customWidth="1"/>
    <col min="9481" max="9483" width="8.7109375" style="1"/>
    <col min="9484" max="9484" width="2.7109375" style="1" customWidth="1"/>
    <col min="9485" max="9486" width="8.7109375" style="1"/>
    <col min="9487" max="9489" width="8.5703125" style="1" customWidth="1"/>
    <col min="9490" max="9728" width="8.7109375" style="1"/>
    <col min="9729" max="9729" width="2.7109375" style="1" customWidth="1"/>
    <col min="9730" max="9730" width="32.5703125" style="1" customWidth="1"/>
    <col min="9731" max="9732" width="9.5703125" style="1" bestFit="1" customWidth="1"/>
    <col min="9733" max="9734" width="10.140625" style="1" customWidth="1"/>
    <col min="9735" max="9735" width="1.7109375" style="1" customWidth="1"/>
    <col min="9736" max="9736" width="9" style="1" bestFit="1" customWidth="1"/>
    <col min="9737" max="9739" width="8.7109375" style="1"/>
    <col min="9740" max="9740" width="2.7109375" style="1" customWidth="1"/>
    <col min="9741" max="9742" width="8.7109375" style="1"/>
    <col min="9743" max="9745" width="8.5703125" style="1" customWidth="1"/>
    <col min="9746" max="9984" width="8.7109375" style="1"/>
    <col min="9985" max="9985" width="2.7109375" style="1" customWidth="1"/>
    <col min="9986" max="9986" width="32.5703125" style="1" customWidth="1"/>
    <col min="9987" max="9988" width="9.5703125" style="1" bestFit="1" customWidth="1"/>
    <col min="9989" max="9990" width="10.140625" style="1" customWidth="1"/>
    <col min="9991" max="9991" width="1.7109375" style="1" customWidth="1"/>
    <col min="9992" max="9992" width="9" style="1" bestFit="1" customWidth="1"/>
    <col min="9993" max="9995" width="8.7109375" style="1"/>
    <col min="9996" max="9996" width="2.7109375" style="1" customWidth="1"/>
    <col min="9997" max="9998" width="8.7109375" style="1"/>
    <col min="9999" max="10001" width="8.5703125" style="1" customWidth="1"/>
    <col min="10002" max="10240" width="8.7109375" style="1"/>
    <col min="10241" max="10241" width="2.7109375" style="1" customWidth="1"/>
    <col min="10242" max="10242" width="32.5703125" style="1" customWidth="1"/>
    <col min="10243" max="10244" width="9.5703125" style="1" bestFit="1" customWidth="1"/>
    <col min="10245" max="10246" width="10.140625" style="1" customWidth="1"/>
    <col min="10247" max="10247" width="1.7109375" style="1" customWidth="1"/>
    <col min="10248" max="10248" width="9" style="1" bestFit="1" customWidth="1"/>
    <col min="10249" max="10251" width="8.7109375" style="1"/>
    <col min="10252" max="10252" width="2.7109375" style="1" customWidth="1"/>
    <col min="10253" max="10254" width="8.7109375" style="1"/>
    <col min="10255" max="10257" width="8.5703125" style="1" customWidth="1"/>
    <col min="10258" max="10496" width="8.7109375" style="1"/>
    <col min="10497" max="10497" width="2.7109375" style="1" customWidth="1"/>
    <col min="10498" max="10498" width="32.5703125" style="1" customWidth="1"/>
    <col min="10499" max="10500" width="9.5703125" style="1" bestFit="1" customWidth="1"/>
    <col min="10501" max="10502" width="10.140625" style="1" customWidth="1"/>
    <col min="10503" max="10503" width="1.7109375" style="1" customWidth="1"/>
    <col min="10504" max="10504" width="9" style="1" bestFit="1" customWidth="1"/>
    <col min="10505" max="10507" width="8.7109375" style="1"/>
    <col min="10508" max="10508" width="2.7109375" style="1" customWidth="1"/>
    <col min="10509" max="10510" width="8.7109375" style="1"/>
    <col min="10511" max="10513" width="8.5703125" style="1" customWidth="1"/>
    <col min="10514" max="10752" width="8.7109375" style="1"/>
    <col min="10753" max="10753" width="2.7109375" style="1" customWidth="1"/>
    <col min="10754" max="10754" width="32.5703125" style="1" customWidth="1"/>
    <col min="10755" max="10756" width="9.5703125" style="1" bestFit="1" customWidth="1"/>
    <col min="10757" max="10758" width="10.140625" style="1" customWidth="1"/>
    <col min="10759" max="10759" width="1.7109375" style="1" customWidth="1"/>
    <col min="10760" max="10760" width="9" style="1" bestFit="1" customWidth="1"/>
    <col min="10761" max="10763" width="8.7109375" style="1"/>
    <col min="10764" max="10764" width="2.7109375" style="1" customWidth="1"/>
    <col min="10765" max="10766" width="8.7109375" style="1"/>
    <col min="10767" max="10769" width="8.5703125" style="1" customWidth="1"/>
    <col min="10770" max="11008" width="8.7109375" style="1"/>
    <col min="11009" max="11009" width="2.7109375" style="1" customWidth="1"/>
    <col min="11010" max="11010" width="32.5703125" style="1" customWidth="1"/>
    <col min="11011" max="11012" width="9.5703125" style="1" bestFit="1" customWidth="1"/>
    <col min="11013" max="11014" width="10.140625" style="1" customWidth="1"/>
    <col min="11015" max="11015" width="1.7109375" style="1" customWidth="1"/>
    <col min="11016" max="11016" width="9" style="1" bestFit="1" customWidth="1"/>
    <col min="11017" max="11019" width="8.7109375" style="1"/>
    <col min="11020" max="11020" width="2.7109375" style="1" customWidth="1"/>
    <col min="11021" max="11022" width="8.7109375" style="1"/>
    <col min="11023" max="11025" width="8.5703125" style="1" customWidth="1"/>
    <col min="11026" max="11264" width="8.7109375" style="1"/>
    <col min="11265" max="11265" width="2.7109375" style="1" customWidth="1"/>
    <col min="11266" max="11266" width="32.5703125" style="1" customWidth="1"/>
    <col min="11267" max="11268" width="9.5703125" style="1" bestFit="1" customWidth="1"/>
    <col min="11269" max="11270" width="10.140625" style="1" customWidth="1"/>
    <col min="11271" max="11271" width="1.7109375" style="1" customWidth="1"/>
    <col min="11272" max="11272" width="9" style="1" bestFit="1" customWidth="1"/>
    <col min="11273" max="11275" width="8.7109375" style="1"/>
    <col min="11276" max="11276" width="2.7109375" style="1" customWidth="1"/>
    <col min="11277" max="11278" width="8.7109375" style="1"/>
    <col min="11279" max="11281" width="8.5703125" style="1" customWidth="1"/>
    <col min="11282" max="11520" width="8.7109375" style="1"/>
    <col min="11521" max="11521" width="2.7109375" style="1" customWidth="1"/>
    <col min="11522" max="11522" width="32.5703125" style="1" customWidth="1"/>
    <col min="11523" max="11524" width="9.5703125" style="1" bestFit="1" customWidth="1"/>
    <col min="11525" max="11526" width="10.140625" style="1" customWidth="1"/>
    <col min="11527" max="11527" width="1.7109375" style="1" customWidth="1"/>
    <col min="11528" max="11528" width="9" style="1" bestFit="1" customWidth="1"/>
    <col min="11529" max="11531" width="8.7109375" style="1"/>
    <col min="11532" max="11532" width="2.7109375" style="1" customWidth="1"/>
    <col min="11533" max="11534" width="8.7109375" style="1"/>
    <col min="11535" max="11537" width="8.5703125" style="1" customWidth="1"/>
    <col min="11538" max="11776" width="8.7109375" style="1"/>
    <col min="11777" max="11777" width="2.7109375" style="1" customWidth="1"/>
    <col min="11778" max="11778" width="32.5703125" style="1" customWidth="1"/>
    <col min="11779" max="11780" width="9.5703125" style="1" bestFit="1" customWidth="1"/>
    <col min="11781" max="11782" width="10.140625" style="1" customWidth="1"/>
    <col min="11783" max="11783" width="1.7109375" style="1" customWidth="1"/>
    <col min="11784" max="11784" width="9" style="1" bestFit="1" customWidth="1"/>
    <col min="11785" max="11787" width="8.7109375" style="1"/>
    <col min="11788" max="11788" width="2.7109375" style="1" customWidth="1"/>
    <col min="11789" max="11790" width="8.7109375" style="1"/>
    <col min="11791" max="11793" width="8.5703125" style="1" customWidth="1"/>
    <col min="11794" max="12032" width="8.7109375" style="1"/>
    <col min="12033" max="12033" width="2.7109375" style="1" customWidth="1"/>
    <col min="12034" max="12034" width="32.5703125" style="1" customWidth="1"/>
    <col min="12035" max="12036" width="9.5703125" style="1" bestFit="1" customWidth="1"/>
    <col min="12037" max="12038" width="10.140625" style="1" customWidth="1"/>
    <col min="12039" max="12039" width="1.7109375" style="1" customWidth="1"/>
    <col min="12040" max="12040" width="9" style="1" bestFit="1" customWidth="1"/>
    <col min="12041" max="12043" width="8.7109375" style="1"/>
    <col min="12044" max="12044" width="2.7109375" style="1" customWidth="1"/>
    <col min="12045" max="12046" width="8.7109375" style="1"/>
    <col min="12047" max="12049" width="8.5703125" style="1" customWidth="1"/>
    <col min="12050" max="12288" width="8.7109375" style="1"/>
    <col min="12289" max="12289" width="2.7109375" style="1" customWidth="1"/>
    <col min="12290" max="12290" width="32.5703125" style="1" customWidth="1"/>
    <col min="12291" max="12292" width="9.5703125" style="1" bestFit="1" customWidth="1"/>
    <col min="12293" max="12294" width="10.140625" style="1" customWidth="1"/>
    <col min="12295" max="12295" width="1.7109375" style="1" customWidth="1"/>
    <col min="12296" max="12296" width="9" style="1" bestFit="1" customWidth="1"/>
    <col min="12297" max="12299" width="8.7109375" style="1"/>
    <col min="12300" max="12300" width="2.7109375" style="1" customWidth="1"/>
    <col min="12301" max="12302" width="8.7109375" style="1"/>
    <col min="12303" max="12305" width="8.5703125" style="1" customWidth="1"/>
    <col min="12306" max="12544" width="8.7109375" style="1"/>
    <col min="12545" max="12545" width="2.7109375" style="1" customWidth="1"/>
    <col min="12546" max="12546" width="32.5703125" style="1" customWidth="1"/>
    <col min="12547" max="12548" width="9.5703125" style="1" bestFit="1" customWidth="1"/>
    <col min="12549" max="12550" width="10.140625" style="1" customWidth="1"/>
    <col min="12551" max="12551" width="1.7109375" style="1" customWidth="1"/>
    <col min="12552" max="12552" width="9" style="1" bestFit="1" customWidth="1"/>
    <col min="12553" max="12555" width="8.7109375" style="1"/>
    <col min="12556" max="12556" width="2.7109375" style="1" customWidth="1"/>
    <col min="12557" max="12558" width="8.7109375" style="1"/>
    <col min="12559" max="12561" width="8.5703125" style="1" customWidth="1"/>
    <col min="12562" max="12800" width="8.7109375" style="1"/>
    <col min="12801" max="12801" width="2.7109375" style="1" customWidth="1"/>
    <col min="12802" max="12802" width="32.5703125" style="1" customWidth="1"/>
    <col min="12803" max="12804" width="9.5703125" style="1" bestFit="1" customWidth="1"/>
    <col min="12805" max="12806" width="10.140625" style="1" customWidth="1"/>
    <col min="12807" max="12807" width="1.7109375" style="1" customWidth="1"/>
    <col min="12808" max="12808" width="9" style="1" bestFit="1" customWidth="1"/>
    <col min="12809" max="12811" width="8.7109375" style="1"/>
    <col min="12812" max="12812" width="2.7109375" style="1" customWidth="1"/>
    <col min="12813" max="12814" width="8.7109375" style="1"/>
    <col min="12815" max="12817" width="8.5703125" style="1" customWidth="1"/>
    <col min="12818" max="13056" width="8.7109375" style="1"/>
    <col min="13057" max="13057" width="2.7109375" style="1" customWidth="1"/>
    <col min="13058" max="13058" width="32.5703125" style="1" customWidth="1"/>
    <col min="13059" max="13060" width="9.5703125" style="1" bestFit="1" customWidth="1"/>
    <col min="13061" max="13062" width="10.140625" style="1" customWidth="1"/>
    <col min="13063" max="13063" width="1.7109375" style="1" customWidth="1"/>
    <col min="13064" max="13064" width="9" style="1" bestFit="1" customWidth="1"/>
    <col min="13065" max="13067" width="8.7109375" style="1"/>
    <col min="13068" max="13068" width="2.7109375" style="1" customWidth="1"/>
    <col min="13069" max="13070" width="8.7109375" style="1"/>
    <col min="13071" max="13073" width="8.5703125" style="1" customWidth="1"/>
    <col min="13074" max="13312" width="8.7109375" style="1"/>
    <col min="13313" max="13313" width="2.7109375" style="1" customWidth="1"/>
    <col min="13314" max="13314" width="32.5703125" style="1" customWidth="1"/>
    <col min="13315" max="13316" width="9.5703125" style="1" bestFit="1" customWidth="1"/>
    <col min="13317" max="13318" width="10.140625" style="1" customWidth="1"/>
    <col min="13319" max="13319" width="1.7109375" style="1" customWidth="1"/>
    <col min="13320" max="13320" width="9" style="1" bestFit="1" customWidth="1"/>
    <col min="13321" max="13323" width="8.7109375" style="1"/>
    <col min="13324" max="13324" width="2.7109375" style="1" customWidth="1"/>
    <col min="13325" max="13326" width="8.7109375" style="1"/>
    <col min="13327" max="13329" width="8.5703125" style="1" customWidth="1"/>
    <col min="13330" max="13568" width="8.7109375" style="1"/>
    <col min="13569" max="13569" width="2.7109375" style="1" customWidth="1"/>
    <col min="13570" max="13570" width="32.5703125" style="1" customWidth="1"/>
    <col min="13571" max="13572" width="9.5703125" style="1" bestFit="1" customWidth="1"/>
    <col min="13573" max="13574" width="10.140625" style="1" customWidth="1"/>
    <col min="13575" max="13575" width="1.7109375" style="1" customWidth="1"/>
    <col min="13576" max="13576" width="9" style="1" bestFit="1" customWidth="1"/>
    <col min="13577" max="13579" width="8.7109375" style="1"/>
    <col min="13580" max="13580" width="2.7109375" style="1" customWidth="1"/>
    <col min="13581" max="13582" width="8.7109375" style="1"/>
    <col min="13583" max="13585" width="8.5703125" style="1" customWidth="1"/>
    <col min="13586" max="13824" width="8.7109375" style="1"/>
    <col min="13825" max="13825" width="2.7109375" style="1" customWidth="1"/>
    <col min="13826" max="13826" width="32.5703125" style="1" customWidth="1"/>
    <col min="13827" max="13828" width="9.5703125" style="1" bestFit="1" customWidth="1"/>
    <col min="13829" max="13830" width="10.140625" style="1" customWidth="1"/>
    <col min="13831" max="13831" width="1.7109375" style="1" customWidth="1"/>
    <col min="13832" max="13832" width="9" style="1" bestFit="1" customWidth="1"/>
    <col min="13833" max="13835" width="8.7109375" style="1"/>
    <col min="13836" max="13836" width="2.7109375" style="1" customWidth="1"/>
    <col min="13837" max="13838" width="8.7109375" style="1"/>
    <col min="13839" max="13841" width="8.5703125" style="1" customWidth="1"/>
    <col min="13842" max="14080" width="8.7109375" style="1"/>
    <col min="14081" max="14081" width="2.7109375" style="1" customWidth="1"/>
    <col min="14082" max="14082" width="32.5703125" style="1" customWidth="1"/>
    <col min="14083" max="14084" width="9.5703125" style="1" bestFit="1" customWidth="1"/>
    <col min="14085" max="14086" width="10.140625" style="1" customWidth="1"/>
    <col min="14087" max="14087" width="1.7109375" style="1" customWidth="1"/>
    <col min="14088" max="14088" width="9" style="1" bestFit="1" customWidth="1"/>
    <col min="14089" max="14091" width="8.7109375" style="1"/>
    <col min="14092" max="14092" width="2.7109375" style="1" customWidth="1"/>
    <col min="14093" max="14094" width="8.7109375" style="1"/>
    <col min="14095" max="14097" width="8.5703125" style="1" customWidth="1"/>
    <col min="14098" max="14336" width="8.7109375" style="1"/>
    <col min="14337" max="14337" width="2.7109375" style="1" customWidth="1"/>
    <col min="14338" max="14338" width="32.5703125" style="1" customWidth="1"/>
    <col min="14339" max="14340" width="9.5703125" style="1" bestFit="1" customWidth="1"/>
    <col min="14341" max="14342" width="10.140625" style="1" customWidth="1"/>
    <col min="14343" max="14343" width="1.7109375" style="1" customWidth="1"/>
    <col min="14344" max="14344" width="9" style="1" bestFit="1" customWidth="1"/>
    <col min="14345" max="14347" width="8.7109375" style="1"/>
    <col min="14348" max="14348" width="2.7109375" style="1" customWidth="1"/>
    <col min="14349" max="14350" width="8.7109375" style="1"/>
    <col min="14351" max="14353" width="8.5703125" style="1" customWidth="1"/>
    <col min="14354" max="14592" width="8.7109375" style="1"/>
    <col min="14593" max="14593" width="2.7109375" style="1" customWidth="1"/>
    <col min="14594" max="14594" width="32.5703125" style="1" customWidth="1"/>
    <col min="14595" max="14596" width="9.5703125" style="1" bestFit="1" customWidth="1"/>
    <col min="14597" max="14598" width="10.140625" style="1" customWidth="1"/>
    <col min="14599" max="14599" width="1.7109375" style="1" customWidth="1"/>
    <col min="14600" max="14600" width="9" style="1" bestFit="1" customWidth="1"/>
    <col min="14601" max="14603" width="8.7109375" style="1"/>
    <col min="14604" max="14604" width="2.7109375" style="1" customWidth="1"/>
    <col min="14605" max="14606" width="8.7109375" style="1"/>
    <col min="14607" max="14609" width="8.5703125" style="1" customWidth="1"/>
    <col min="14610" max="14848" width="8.7109375" style="1"/>
    <col min="14849" max="14849" width="2.7109375" style="1" customWidth="1"/>
    <col min="14850" max="14850" width="32.5703125" style="1" customWidth="1"/>
    <col min="14851" max="14852" width="9.5703125" style="1" bestFit="1" customWidth="1"/>
    <col min="14853" max="14854" width="10.140625" style="1" customWidth="1"/>
    <col min="14855" max="14855" width="1.7109375" style="1" customWidth="1"/>
    <col min="14856" max="14856" width="9" style="1" bestFit="1" customWidth="1"/>
    <col min="14857" max="14859" width="8.7109375" style="1"/>
    <col min="14860" max="14860" width="2.7109375" style="1" customWidth="1"/>
    <col min="14861" max="14862" width="8.7109375" style="1"/>
    <col min="14863" max="14865" width="8.5703125" style="1" customWidth="1"/>
    <col min="14866" max="15104" width="8.7109375" style="1"/>
    <col min="15105" max="15105" width="2.7109375" style="1" customWidth="1"/>
    <col min="15106" max="15106" width="32.5703125" style="1" customWidth="1"/>
    <col min="15107" max="15108" width="9.5703125" style="1" bestFit="1" customWidth="1"/>
    <col min="15109" max="15110" width="10.140625" style="1" customWidth="1"/>
    <col min="15111" max="15111" width="1.7109375" style="1" customWidth="1"/>
    <col min="15112" max="15112" width="9" style="1" bestFit="1" customWidth="1"/>
    <col min="15113" max="15115" width="8.7109375" style="1"/>
    <col min="15116" max="15116" width="2.7109375" style="1" customWidth="1"/>
    <col min="15117" max="15118" width="8.7109375" style="1"/>
    <col min="15119" max="15121" width="8.5703125" style="1" customWidth="1"/>
    <col min="15122" max="15360" width="8.7109375" style="1"/>
    <col min="15361" max="15361" width="2.7109375" style="1" customWidth="1"/>
    <col min="15362" max="15362" width="32.5703125" style="1" customWidth="1"/>
    <col min="15363" max="15364" width="9.5703125" style="1" bestFit="1" customWidth="1"/>
    <col min="15365" max="15366" width="10.140625" style="1" customWidth="1"/>
    <col min="15367" max="15367" width="1.7109375" style="1" customWidth="1"/>
    <col min="15368" max="15368" width="9" style="1" bestFit="1" customWidth="1"/>
    <col min="15369" max="15371" width="8.7109375" style="1"/>
    <col min="15372" max="15372" width="2.7109375" style="1" customWidth="1"/>
    <col min="15373" max="15374" width="8.7109375" style="1"/>
    <col min="15375" max="15377" width="8.5703125" style="1" customWidth="1"/>
    <col min="15378" max="15616" width="8.7109375" style="1"/>
    <col min="15617" max="15617" width="2.7109375" style="1" customWidth="1"/>
    <col min="15618" max="15618" width="32.5703125" style="1" customWidth="1"/>
    <col min="15619" max="15620" width="9.5703125" style="1" bestFit="1" customWidth="1"/>
    <col min="15621" max="15622" width="10.140625" style="1" customWidth="1"/>
    <col min="15623" max="15623" width="1.7109375" style="1" customWidth="1"/>
    <col min="15624" max="15624" width="9" style="1" bestFit="1" customWidth="1"/>
    <col min="15625" max="15627" width="8.7109375" style="1"/>
    <col min="15628" max="15628" width="2.7109375" style="1" customWidth="1"/>
    <col min="15629" max="15630" width="8.7109375" style="1"/>
    <col min="15631" max="15633" width="8.5703125" style="1" customWidth="1"/>
    <col min="15634" max="15872" width="8.7109375" style="1"/>
    <col min="15873" max="15873" width="2.7109375" style="1" customWidth="1"/>
    <col min="15874" max="15874" width="32.5703125" style="1" customWidth="1"/>
    <col min="15875" max="15876" width="9.5703125" style="1" bestFit="1" customWidth="1"/>
    <col min="15877" max="15878" width="10.140625" style="1" customWidth="1"/>
    <col min="15879" max="15879" width="1.7109375" style="1" customWidth="1"/>
    <col min="15880" max="15880" width="9" style="1" bestFit="1" customWidth="1"/>
    <col min="15881" max="15883" width="8.7109375" style="1"/>
    <col min="15884" max="15884" width="2.7109375" style="1" customWidth="1"/>
    <col min="15885" max="15886" width="8.7109375" style="1"/>
    <col min="15887" max="15889" width="8.5703125" style="1" customWidth="1"/>
    <col min="15890" max="16128" width="8.7109375" style="1"/>
    <col min="16129" max="16129" width="2.7109375" style="1" customWidth="1"/>
    <col min="16130" max="16130" width="32.5703125" style="1" customWidth="1"/>
    <col min="16131" max="16132" width="9.5703125" style="1" bestFit="1" customWidth="1"/>
    <col min="16133" max="16134" width="10.140625" style="1" customWidth="1"/>
    <col min="16135" max="16135" width="1.7109375" style="1" customWidth="1"/>
    <col min="16136" max="16136" width="9" style="1" bestFit="1" customWidth="1"/>
    <col min="16137" max="16139" width="8.7109375" style="1"/>
    <col min="16140" max="16140" width="2.7109375" style="1" customWidth="1"/>
    <col min="16141" max="16142" width="8.7109375" style="1"/>
    <col min="16143" max="16145" width="8.5703125" style="1" customWidth="1"/>
    <col min="16146" max="16384" width="8.7109375" style="1"/>
  </cols>
  <sheetData>
    <row r="1" spans="1:12" ht="45.75" customHeight="1" x14ac:dyDescent="0.2">
      <c r="A1" s="160" t="s">
        <v>0</v>
      </c>
      <c r="B1" s="161"/>
      <c r="C1" s="161"/>
      <c r="D1" s="161"/>
      <c r="E1" s="161"/>
      <c r="F1" s="161"/>
      <c r="G1" s="161"/>
      <c r="H1" s="161"/>
      <c r="I1" s="161"/>
      <c r="J1" s="162"/>
      <c r="K1" s="162"/>
      <c r="L1" s="162"/>
    </row>
    <row r="2" spans="1:12" ht="244.5" customHeight="1" x14ac:dyDescent="0.2">
      <c r="A2" s="156"/>
      <c r="B2" s="156"/>
      <c r="C2" s="156"/>
      <c r="D2" s="156"/>
      <c r="E2" s="156"/>
      <c r="F2" s="156"/>
      <c r="G2" s="156"/>
      <c r="H2" s="156"/>
      <c r="I2" s="156"/>
      <c r="J2" s="162"/>
      <c r="K2" s="162"/>
      <c r="L2" s="162"/>
    </row>
    <row r="3" spans="1:12" ht="18" x14ac:dyDescent="0.25">
      <c r="A3" s="163" t="s">
        <v>1</v>
      </c>
      <c r="B3" s="164"/>
      <c r="C3" s="164"/>
      <c r="D3" s="164"/>
      <c r="E3" s="164"/>
      <c r="F3" s="164"/>
      <c r="G3" s="164"/>
      <c r="H3" s="164"/>
      <c r="I3" s="164"/>
      <c r="J3" s="164"/>
      <c r="K3" s="164"/>
      <c r="L3" s="164"/>
    </row>
    <row r="4" spans="1:12" ht="39.950000000000003" customHeight="1" x14ac:dyDescent="0.25">
      <c r="A4" s="2"/>
      <c r="B4" s="3"/>
      <c r="C4" s="3"/>
      <c r="D4" s="3"/>
      <c r="E4" s="3"/>
      <c r="F4" s="3"/>
      <c r="G4" s="3"/>
      <c r="H4" s="3"/>
      <c r="I4" s="3"/>
      <c r="J4" s="3"/>
      <c r="K4" s="3"/>
      <c r="L4" s="3"/>
    </row>
    <row r="5" spans="1:12" s="4" customFormat="1" ht="39.75" customHeight="1" x14ac:dyDescent="0.25">
      <c r="A5" s="165" t="s">
        <v>2</v>
      </c>
      <c r="B5" s="165"/>
      <c r="C5" s="165"/>
      <c r="D5" s="165"/>
      <c r="E5" s="165"/>
      <c r="F5" s="165"/>
      <c r="G5" s="165"/>
      <c r="H5" s="165"/>
      <c r="I5" s="165"/>
      <c r="J5" s="166"/>
      <c r="K5" s="166"/>
      <c r="L5" s="166"/>
    </row>
    <row r="6" spans="1:12" s="4" customFormat="1" ht="39.950000000000003" customHeight="1" x14ac:dyDescent="0.25">
      <c r="A6" s="5"/>
      <c r="B6" s="5"/>
      <c r="C6" s="5"/>
      <c r="D6" s="5"/>
      <c r="E6" s="5"/>
      <c r="F6" s="5"/>
      <c r="G6" s="5"/>
      <c r="H6" s="5"/>
      <c r="I6" s="5"/>
      <c r="J6" s="6"/>
      <c r="K6" s="6"/>
      <c r="L6" s="6"/>
    </row>
    <row r="7" spans="1:12" s="4" customFormat="1" ht="39.75" customHeight="1" x14ac:dyDescent="0.25">
      <c r="A7" s="167" t="s">
        <v>3</v>
      </c>
      <c r="B7" s="168"/>
      <c r="C7" s="168"/>
      <c r="D7" s="168"/>
      <c r="E7" s="168"/>
      <c r="F7" s="168"/>
      <c r="G7" s="168"/>
      <c r="H7" s="168"/>
      <c r="I7" s="168"/>
      <c r="J7" s="169"/>
      <c r="K7" s="169"/>
      <c r="L7" s="169"/>
    </row>
    <row r="8" spans="1:12" s="4" customFormat="1" ht="39.75" customHeight="1" x14ac:dyDescent="0.25">
      <c r="A8" s="7"/>
      <c r="B8" s="8"/>
      <c r="C8" s="8"/>
      <c r="D8" s="8"/>
      <c r="E8" s="8"/>
      <c r="F8" s="8"/>
      <c r="G8" s="8"/>
      <c r="H8" s="8"/>
      <c r="I8" s="8"/>
      <c r="J8" s="6"/>
      <c r="K8" s="6"/>
      <c r="L8" s="6"/>
    </row>
    <row r="9" spans="1:12" s="4" customFormat="1" ht="14.25" customHeight="1" x14ac:dyDescent="0.25">
      <c r="A9" s="7"/>
      <c r="B9" s="8"/>
      <c r="C9" s="8"/>
      <c r="D9" s="8"/>
      <c r="E9" s="8"/>
      <c r="F9" s="8"/>
      <c r="G9" s="8"/>
      <c r="H9" s="8"/>
      <c r="I9" s="8"/>
      <c r="J9" s="6"/>
      <c r="K9" s="6"/>
      <c r="L9" s="6"/>
    </row>
    <row r="10" spans="1:12" s="4" customFormat="1" ht="14.25" customHeight="1" x14ac:dyDescent="0.25">
      <c r="A10" s="7"/>
      <c r="B10" s="8"/>
      <c r="C10" s="8"/>
      <c r="D10" s="8"/>
      <c r="E10" s="8"/>
      <c r="F10" s="8"/>
      <c r="G10" s="8"/>
      <c r="H10" s="8"/>
      <c r="I10" s="8"/>
      <c r="J10" s="6"/>
      <c r="K10" s="6"/>
      <c r="L10" s="6"/>
    </row>
    <row r="11" spans="1:12" s="4" customFormat="1" ht="12.75" customHeight="1" x14ac:dyDescent="0.25">
      <c r="A11" s="7"/>
      <c r="B11" s="8"/>
      <c r="C11" s="8"/>
      <c r="D11" s="8"/>
      <c r="E11" s="8"/>
      <c r="F11" s="8"/>
      <c r="G11" s="8"/>
      <c r="H11" s="8"/>
      <c r="I11" s="8"/>
      <c r="J11" s="6"/>
      <c r="K11" s="6"/>
      <c r="L11" s="6"/>
    </row>
    <row r="12" spans="1:12" ht="15" x14ac:dyDescent="0.2">
      <c r="A12" s="9"/>
      <c r="B12" s="10"/>
      <c r="C12" s="170" t="s">
        <v>4</v>
      </c>
      <c r="D12" s="171"/>
      <c r="E12" s="170" t="s">
        <v>5</v>
      </c>
      <c r="F12" s="171"/>
      <c r="G12" s="11"/>
      <c r="H12" s="170" t="s">
        <v>6</v>
      </c>
      <c r="I12" s="172"/>
      <c r="J12" s="172"/>
      <c r="K12" s="171"/>
      <c r="L12" s="9"/>
    </row>
    <row r="13" spans="1:12" ht="15" x14ac:dyDescent="0.2">
      <c r="A13" s="9"/>
      <c r="B13" s="12" t="s">
        <v>7</v>
      </c>
      <c r="C13" s="13">
        <f>VALUE(RIGHT(A7, 4))</f>
        <v>2020</v>
      </c>
      <c r="D13" s="14">
        <f>C13-1</f>
        <v>2019</v>
      </c>
      <c r="E13" s="13">
        <f>C13</f>
        <v>2020</v>
      </c>
      <c r="F13" s="14">
        <f>D13</f>
        <v>2019</v>
      </c>
      <c r="G13" s="15"/>
      <c r="H13" s="13" t="s">
        <v>8</v>
      </c>
      <c r="I13" s="14" t="s">
        <v>5</v>
      </c>
      <c r="J13" s="13" t="s">
        <v>8</v>
      </c>
      <c r="K13" s="14" t="s">
        <v>5</v>
      </c>
      <c r="L13" s="9"/>
    </row>
    <row r="14" spans="1:12" ht="15" x14ac:dyDescent="0.2">
      <c r="A14" s="9"/>
      <c r="B14" s="16"/>
      <c r="C14" s="17"/>
      <c r="D14" s="18"/>
      <c r="E14" s="17"/>
      <c r="F14" s="18"/>
      <c r="G14" s="19"/>
      <c r="H14" s="17"/>
      <c r="I14" s="18"/>
      <c r="J14" s="17"/>
      <c r="K14" s="18"/>
      <c r="L14" s="9"/>
    </row>
    <row r="15" spans="1:12" ht="15" x14ac:dyDescent="0.2">
      <c r="A15" s="9"/>
      <c r="B15" s="20" t="s">
        <v>9</v>
      </c>
      <c r="C15" s="21">
        <v>1945</v>
      </c>
      <c r="D15" s="22">
        <v>1712</v>
      </c>
      <c r="E15" s="21">
        <v>11003</v>
      </c>
      <c r="F15" s="22">
        <v>8693</v>
      </c>
      <c r="G15" s="23"/>
      <c r="H15" s="21">
        <f t="shared" ref="H15:H22" si="0">C15-D15</f>
        <v>233</v>
      </c>
      <c r="I15" s="22">
        <f t="shared" ref="I15:I22" si="1">E15-F15</f>
        <v>2310</v>
      </c>
      <c r="J15" s="24">
        <f t="shared" ref="J15:J22" si="2">IF(D15=0, "-", IF(H15/D15&lt;10, H15/D15, "&gt;999%"))</f>
        <v>0.13609813084112149</v>
      </c>
      <c r="K15" s="25">
        <f t="shared" ref="K15:K22" si="3">IF(F15=0, "-", IF(I15/F15&lt;10, I15/F15, "&gt;999%"))</f>
        <v>0.26573104796963076</v>
      </c>
      <c r="L15" s="9"/>
    </row>
    <row r="16" spans="1:12" ht="15" x14ac:dyDescent="0.2">
      <c r="A16" s="9"/>
      <c r="B16" s="20" t="s">
        <v>10</v>
      </c>
      <c r="C16" s="21">
        <v>34898</v>
      </c>
      <c r="D16" s="22">
        <v>37811</v>
      </c>
      <c r="E16" s="21">
        <v>140902</v>
      </c>
      <c r="F16" s="22">
        <v>177898</v>
      </c>
      <c r="G16" s="23"/>
      <c r="H16" s="21">
        <f t="shared" si="0"/>
        <v>-2913</v>
      </c>
      <c r="I16" s="22">
        <f t="shared" si="1"/>
        <v>-36996</v>
      </c>
      <c r="J16" s="24">
        <f t="shared" si="2"/>
        <v>-7.7041072703710564E-2</v>
      </c>
      <c r="K16" s="25">
        <f t="shared" si="3"/>
        <v>-0.2079618657882607</v>
      </c>
      <c r="L16" s="9"/>
    </row>
    <row r="17" spans="1:12" ht="15" x14ac:dyDescent="0.2">
      <c r="A17" s="9"/>
      <c r="B17" s="20" t="s">
        <v>11</v>
      </c>
      <c r="C17" s="21">
        <v>841</v>
      </c>
      <c r="D17" s="22">
        <v>882</v>
      </c>
      <c r="E17" s="21">
        <v>3518</v>
      </c>
      <c r="F17" s="22">
        <v>4957</v>
      </c>
      <c r="G17" s="23"/>
      <c r="H17" s="21">
        <f t="shared" si="0"/>
        <v>-41</v>
      </c>
      <c r="I17" s="22">
        <f t="shared" si="1"/>
        <v>-1439</v>
      </c>
      <c r="J17" s="24">
        <f t="shared" si="2"/>
        <v>-4.6485260770975055E-2</v>
      </c>
      <c r="K17" s="25">
        <f t="shared" si="3"/>
        <v>-0.29029655033286261</v>
      </c>
      <c r="L17" s="9"/>
    </row>
    <row r="18" spans="1:12" ht="15" x14ac:dyDescent="0.2">
      <c r="A18" s="9"/>
      <c r="B18" s="20" t="s">
        <v>12</v>
      </c>
      <c r="C18" s="21">
        <v>24634</v>
      </c>
      <c r="D18" s="22">
        <v>25100</v>
      </c>
      <c r="E18" s="21">
        <v>91758</v>
      </c>
      <c r="F18" s="22">
        <v>113881</v>
      </c>
      <c r="G18" s="23"/>
      <c r="H18" s="21">
        <f t="shared" si="0"/>
        <v>-466</v>
      </c>
      <c r="I18" s="22">
        <f t="shared" si="1"/>
        <v>-22123</v>
      </c>
      <c r="J18" s="24">
        <f t="shared" si="2"/>
        <v>-1.8565737051792829E-2</v>
      </c>
      <c r="K18" s="25">
        <f t="shared" si="3"/>
        <v>-0.19426418805595314</v>
      </c>
      <c r="L18" s="9"/>
    </row>
    <row r="19" spans="1:12" ht="15" x14ac:dyDescent="0.2">
      <c r="A19" s="9"/>
      <c r="B19" s="20" t="s">
        <v>13</v>
      </c>
      <c r="C19" s="21">
        <v>7200</v>
      </c>
      <c r="D19" s="22">
        <v>6953</v>
      </c>
      <c r="E19" s="21">
        <v>28087</v>
      </c>
      <c r="F19" s="22">
        <v>34933</v>
      </c>
      <c r="G19" s="23"/>
      <c r="H19" s="21">
        <f t="shared" si="0"/>
        <v>247</v>
      </c>
      <c r="I19" s="22">
        <f t="shared" si="1"/>
        <v>-6846</v>
      </c>
      <c r="J19" s="24">
        <f t="shared" si="2"/>
        <v>3.5524234143535165E-2</v>
      </c>
      <c r="K19" s="25">
        <f t="shared" si="3"/>
        <v>-0.19597515243466063</v>
      </c>
      <c r="L19" s="9"/>
    </row>
    <row r="20" spans="1:12" ht="15" x14ac:dyDescent="0.2">
      <c r="A20" s="9"/>
      <c r="B20" s="20" t="s">
        <v>14</v>
      </c>
      <c r="C20" s="21">
        <v>1688</v>
      </c>
      <c r="D20" s="22">
        <v>2013</v>
      </c>
      <c r="E20" s="21">
        <v>6993</v>
      </c>
      <c r="F20" s="22">
        <v>9427</v>
      </c>
      <c r="G20" s="23"/>
      <c r="H20" s="21">
        <f t="shared" si="0"/>
        <v>-325</v>
      </c>
      <c r="I20" s="22">
        <f t="shared" si="1"/>
        <v>-2434</v>
      </c>
      <c r="J20" s="24">
        <f t="shared" si="2"/>
        <v>-0.16145057128663687</v>
      </c>
      <c r="K20" s="25">
        <f t="shared" si="3"/>
        <v>-0.25819454757611116</v>
      </c>
      <c r="L20" s="9"/>
    </row>
    <row r="21" spans="1:12" ht="15" x14ac:dyDescent="0.2">
      <c r="A21" s="9"/>
      <c r="B21" s="20" t="s">
        <v>15</v>
      </c>
      <c r="C21" s="21">
        <v>29302</v>
      </c>
      <c r="D21" s="22">
        <v>33924</v>
      </c>
      <c r="E21" s="21">
        <v>119606</v>
      </c>
      <c r="F21" s="22">
        <v>157800</v>
      </c>
      <c r="G21" s="23"/>
      <c r="H21" s="21">
        <f t="shared" si="0"/>
        <v>-4622</v>
      </c>
      <c r="I21" s="22">
        <f t="shared" si="1"/>
        <v>-38194</v>
      </c>
      <c r="J21" s="24">
        <f t="shared" si="2"/>
        <v>-0.13624572573988916</v>
      </c>
      <c r="K21" s="25">
        <f t="shared" si="3"/>
        <v>-0.24204055766793409</v>
      </c>
      <c r="L21" s="9"/>
    </row>
    <row r="22" spans="1:12" ht="15" x14ac:dyDescent="0.2">
      <c r="A22" s="9"/>
      <c r="B22" s="20" t="s">
        <v>16</v>
      </c>
      <c r="C22" s="21">
        <v>9726</v>
      </c>
      <c r="D22" s="22">
        <v>9422</v>
      </c>
      <c r="E22" s="21">
        <v>40548</v>
      </c>
      <c r="F22" s="22">
        <v>46877</v>
      </c>
      <c r="G22" s="23"/>
      <c r="H22" s="21">
        <f t="shared" si="0"/>
        <v>304</v>
      </c>
      <c r="I22" s="22">
        <f t="shared" si="1"/>
        <v>-6329</v>
      </c>
      <c r="J22" s="24">
        <f t="shared" si="2"/>
        <v>3.2264911908299727E-2</v>
      </c>
      <c r="K22" s="25">
        <f t="shared" si="3"/>
        <v>-0.13501290611600572</v>
      </c>
      <c r="L22" s="9"/>
    </row>
    <row r="23" spans="1:12" ht="15" x14ac:dyDescent="0.2">
      <c r="A23" s="9"/>
      <c r="B23" s="20"/>
      <c r="C23" s="26"/>
      <c r="D23" s="27"/>
      <c r="E23" s="26"/>
      <c r="F23" s="27"/>
      <c r="G23" s="28"/>
      <c r="H23" s="26"/>
      <c r="I23" s="27"/>
      <c r="J23" s="29"/>
      <c r="K23" s="30"/>
      <c r="L23" s="9"/>
    </row>
    <row r="24" spans="1:12" s="38" customFormat="1" ht="15.75" x14ac:dyDescent="0.25">
      <c r="A24" s="31"/>
      <c r="B24" s="12" t="s">
        <v>17</v>
      </c>
      <c r="C24" s="32">
        <f>SUM(C15:C23)</f>
        <v>110234</v>
      </c>
      <c r="D24" s="33">
        <f>SUM(D15:D23)</f>
        <v>117817</v>
      </c>
      <c r="E24" s="32">
        <f>SUM(E15:E23)</f>
        <v>442415</v>
      </c>
      <c r="F24" s="33">
        <f>SUM(F15:F23)</f>
        <v>554466</v>
      </c>
      <c r="G24" s="34"/>
      <c r="H24" s="32">
        <f>SUM(H15:H23)</f>
        <v>-7583</v>
      </c>
      <c r="I24" s="33">
        <f>SUM(I15:I23)</f>
        <v>-112051</v>
      </c>
      <c r="J24" s="35">
        <f>IF(D24=0, 0, H24/D24)</f>
        <v>-6.4362528327830446E-2</v>
      </c>
      <c r="K24" s="36">
        <f>IF(F24=0, 0, I24/F24)</f>
        <v>-0.20208813525085398</v>
      </c>
      <c r="L24" s="37"/>
    </row>
    <row r="25" spans="1:12" s="38" customFormat="1" x14ac:dyDescent="0.2">
      <c r="B25" s="39"/>
      <c r="C25" s="40"/>
      <c r="D25" s="40"/>
      <c r="E25" s="40"/>
      <c r="F25" s="40"/>
      <c r="G25" s="40"/>
      <c r="H25" s="40"/>
      <c r="I25" s="40"/>
      <c r="J25" s="41"/>
      <c r="K25" s="41"/>
    </row>
    <row r="26" spans="1:12" s="38" customFormat="1" x14ac:dyDescent="0.2">
      <c r="C26" s="42"/>
      <c r="D26" s="42"/>
      <c r="E26" s="42"/>
      <c r="F26" s="42"/>
      <c r="G26" s="42"/>
      <c r="H26" s="42"/>
      <c r="I26" s="42"/>
      <c r="J26" s="41"/>
      <c r="K26" s="41"/>
    </row>
    <row r="27" spans="1:12" s="38" customFormat="1" ht="14.25" x14ac:dyDescent="0.2">
      <c r="B27" s="43"/>
      <c r="C27" s="42"/>
      <c r="D27" s="42"/>
      <c r="E27" s="42"/>
      <c r="F27" s="42"/>
      <c r="G27" s="42"/>
      <c r="H27" s="42"/>
      <c r="I27" s="42"/>
      <c r="J27" s="41"/>
      <c r="K27" s="41"/>
    </row>
    <row r="28" spans="1:12" s="38" customFormat="1" ht="14.25" x14ac:dyDescent="0.2">
      <c r="B28" s="43"/>
      <c r="C28" s="42"/>
      <c r="D28" s="42"/>
      <c r="E28" s="42"/>
      <c r="F28" s="42"/>
      <c r="G28" s="42"/>
      <c r="H28" s="42"/>
      <c r="I28" s="42"/>
      <c r="J28" s="41"/>
      <c r="K28" s="41"/>
    </row>
    <row r="29" spans="1:12" s="38" customFormat="1" ht="14.25" x14ac:dyDescent="0.2">
      <c r="B29" s="43"/>
      <c r="C29" s="42"/>
      <c r="D29" s="42"/>
      <c r="E29" s="42"/>
      <c r="F29" s="42"/>
      <c r="G29" s="42"/>
      <c r="H29" s="42"/>
      <c r="I29" s="42"/>
      <c r="J29" s="41"/>
      <c r="K29" s="41"/>
    </row>
    <row r="30" spans="1:12" s="38" customFormat="1" ht="14.25" x14ac:dyDescent="0.2">
      <c r="B30" s="43"/>
      <c r="C30" s="42"/>
      <c r="D30" s="42"/>
      <c r="E30" s="42"/>
      <c r="F30" s="42"/>
      <c r="G30" s="42"/>
      <c r="H30" s="42"/>
      <c r="I30" s="42"/>
      <c r="J30" s="41"/>
      <c r="K30" s="41"/>
    </row>
    <row r="31" spans="1:12" s="38" customFormat="1" x14ac:dyDescent="0.2">
      <c r="C31" s="42"/>
      <c r="D31" s="42"/>
      <c r="E31" s="42"/>
      <c r="F31" s="42"/>
      <c r="G31" s="42"/>
      <c r="H31" s="42"/>
      <c r="I31" s="42"/>
      <c r="J31" s="41"/>
      <c r="K31" s="41"/>
    </row>
    <row r="32" spans="1:12" s="38" customFormat="1" x14ac:dyDescent="0.2">
      <c r="C32" s="42"/>
      <c r="D32" s="42"/>
      <c r="E32" s="42"/>
      <c r="F32" s="42"/>
      <c r="G32" s="42"/>
      <c r="H32" s="42"/>
      <c r="I32" s="42"/>
      <c r="J32" s="41"/>
      <c r="K32" s="41"/>
    </row>
    <row r="33" spans="1:15" s="38" customFormat="1" x14ac:dyDescent="0.2">
      <c r="C33" s="42"/>
      <c r="D33" s="42"/>
      <c r="E33" s="42"/>
      <c r="F33" s="42"/>
      <c r="G33" s="42"/>
      <c r="H33" s="42"/>
      <c r="I33" s="42"/>
      <c r="J33" s="41"/>
      <c r="K33" s="41"/>
    </row>
    <row r="34" spans="1:15" s="38" customFormat="1" x14ac:dyDescent="0.2">
      <c r="C34" s="42"/>
      <c r="D34" s="42"/>
      <c r="E34" s="42"/>
      <c r="F34" s="42"/>
      <c r="G34" s="42"/>
      <c r="H34" s="42"/>
      <c r="I34" s="42"/>
      <c r="J34" s="41"/>
      <c r="K34" s="41"/>
    </row>
    <row r="35" spans="1:15" s="38" customFormat="1" x14ac:dyDescent="0.2">
      <c r="C35" s="42"/>
      <c r="D35" s="42"/>
      <c r="E35" s="42"/>
      <c r="F35" s="42"/>
      <c r="G35" s="42"/>
      <c r="H35" s="42"/>
      <c r="I35" s="42"/>
      <c r="J35" s="41"/>
      <c r="K35" s="41"/>
      <c r="O35" s="44"/>
    </row>
    <row r="36" spans="1:15" ht="12.75" customHeight="1" x14ac:dyDescent="0.2">
      <c r="A36" s="156"/>
      <c r="B36" s="156"/>
      <c r="C36" s="156"/>
      <c r="D36" s="156"/>
      <c r="E36" s="156"/>
      <c r="F36" s="156"/>
      <c r="G36" s="156"/>
      <c r="H36" s="156"/>
      <c r="I36" s="156"/>
    </row>
    <row r="37" spans="1:15" s="6" customFormat="1" ht="29.25" customHeight="1" x14ac:dyDescent="0.25">
      <c r="A37" s="45"/>
      <c r="B37" s="157" t="s">
        <v>18</v>
      </c>
      <c r="C37" s="158"/>
      <c r="D37" s="158"/>
      <c r="E37" s="158"/>
      <c r="F37" s="158"/>
      <c r="G37" s="158"/>
      <c r="H37" s="158"/>
      <c r="I37" s="158"/>
      <c r="J37" s="158"/>
      <c r="K37" s="158"/>
      <c r="L37" s="46"/>
    </row>
    <row r="38" spans="1:15" s="6" customFormat="1" ht="29.25" customHeight="1" x14ac:dyDescent="0.25">
      <c r="A38" s="47"/>
      <c r="B38" s="158"/>
      <c r="C38" s="158"/>
      <c r="D38" s="158"/>
      <c r="E38" s="158"/>
      <c r="F38" s="158"/>
      <c r="G38" s="158"/>
      <c r="H38" s="158"/>
      <c r="I38" s="158"/>
      <c r="J38" s="158"/>
      <c r="K38" s="158"/>
      <c r="L38" s="46"/>
    </row>
    <row r="39" spans="1:15" s="6" customFormat="1" ht="29.25" customHeight="1" x14ac:dyDescent="0.25">
      <c r="A39" s="47"/>
      <c r="B39" s="158"/>
      <c r="C39" s="158"/>
      <c r="D39" s="158"/>
      <c r="E39" s="158"/>
      <c r="F39" s="158"/>
      <c r="G39" s="158"/>
      <c r="H39" s="158"/>
      <c r="I39" s="158"/>
      <c r="J39" s="158"/>
      <c r="K39" s="158"/>
      <c r="L39" s="48"/>
    </row>
    <row r="40" spans="1:15" s="6" customFormat="1" ht="29.25" customHeight="1" x14ac:dyDescent="0.25">
      <c r="A40" s="49"/>
      <c r="B40" s="159"/>
      <c r="C40" s="159"/>
      <c r="D40" s="159"/>
      <c r="E40" s="159"/>
      <c r="F40" s="159"/>
      <c r="G40" s="159"/>
      <c r="H40" s="159"/>
      <c r="I40" s="159"/>
      <c r="J40" s="159"/>
      <c r="K40" s="159"/>
      <c r="L40" s="50"/>
    </row>
    <row r="44" spans="1:15" x14ac:dyDescent="0.2">
      <c r="B44" s="51"/>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14DEB-FDDD-4F44-BFE4-11B8CA29B41B}">
  <sheetPr>
    <pageSetUpPr fitToPage="1"/>
  </sheetPr>
  <dimension ref="A1:K196"/>
  <sheetViews>
    <sheetView tabSelected="1" workbookViewId="0">
      <selection activeCell="M1" sqref="M1"/>
    </sheetView>
  </sheetViews>
  <sheetFormatPr defaultRowHeight="12.75" x14ac:dyDescent="0.2"/>
  <cols>
    <col min="1" max="1" width="28.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162</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35</v>
      </c>
      <c r="B4" s="170" t="s">
        <v>4</v>
      </c>
      <c r="C4" s="172"/>
      <c r="D4" s="172"/>
      <c r="E4" s="171"/>
      <c r="F4" s="170" t="s">
        <v>163</v>
      </c>
      <c r="G4" s="172"/>
      <c r="H4" s="172"/>
      <c r="I4" s="171"/>
      <c r="J4" s="170" t="s">
        <v>164</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35</v>
      </c>
      <c r="B6" s="124" t="s">
        <v>165</v>
      </c>
      <c r="C6" s="125" t="s">
        <v>166</v>
      </c>
      <c r="D6" s="124" t="s">
        <v>165</v>
      </c>
      <c r="E6" s="126" t="s">
        <v>166</v>
      </c>
      <c r="F6" s="125" t="s">
        <v>165</v>
      </c>
      <c r="G6" s="125" t="s">
        <v>166</v>
      </c>
      <c r="H6" s="124" t="s">
        <v>165</v>
      </c>
      <c r="I6" s="126" t="s">
        <v>166</v>
      </c>
      <c r="J6" s="124"/>
      <c r="K6" s="126"/>
    </row>
    <row r="7" spans="1:11" x14ac:dyDescent="0.2">
      <c r="A7" s="20" t="s">
        <v>361</v>
      </c>
      <c r="B7" s="55">
        <v>0</v>
      </c>
      <c r="C7" s="138">
        <f>IF(B20=0, "-", B7/B20)</f>
        <v>0</v>
      </c>
      <c r="D7" s="55">
        <v>0</v>
      </c>
      <c r="E7" s="78">
        <f>IF(D20=0, "-", D7/D20)</f>
        <v>0</v>
      </c>
      <c r="F7" s="128">
        <v>1</v>
      </c>
      <c r="G7" s="138">
        <f>IF(F20=0, "-", F7/F20)</f>
        <v>1.0070493454179255E-3</v>
      </c>
      <c r="H7" s="55">
        <v>0</v>
      </c>
      <c r="I7" s="78">
        <f>IF(H20=0, "-", H7/H20)</f>
        <v>0</v>
      </c>
      <c r="J7" s="77" t="str">
        <f t="shared" ref="J7:J18" si="0">IF(D7=0, "-", IF((B7-D7)/D7&lt;10, (B7-D7)/D7, "&gt;999%"))</f>
        <v>-</v>
      </c>
      <c r="K7" s="78" t="str">
        <f t="shared" ref="K7:K18" si="1">IF(H7=0, "-", IF((F7-H7)/H7&lt;10, (F7-H7)/H7, "&gt;999%"))</f>
        <v>-</v>
      </c>
    </row>
    <row r="8" spans="1:11" x14ac:dyDescent="0.2">
      <c r="A8" s="20" t="s">
        <v>362</v>
      </c>
      <c r="B8" s="55">
        <v>0</v>
      </c>
      <c r="C8" s="138">
        <f>IF(B20=0, "-", B8/B20)</f>
        <v>0</v>
      </c>
      <c r="D8" s="55">
        <v>0</v>
      </c>
      <c r="E8" s="78">
        <f>IF(D20=0, "-", D8/D20)</f>
        <v>0</v>
      </c>
      <c r="F8" s="128">
        <v>0</v>
      </c>
      <c r="G8" s="138">
        <f>IF(F20=0, "-", F8/F20)</f>
        <v>0</v>
      </c>
      <c r="H8" s="55">
        <v>1</v>
      </c>
      <c r="I8" s="78">
        <f>IF(H20=0, "-", H8/H20)</f>
        <v>9.8039215686274508E-4</v>
      </c>
      <c r="J8" s="77" t="str">
        <f t="shared" si="0"/>
        <v>-</v>
      </c>
      <c r="K8" s="78">
        <f t="shared" si="1"/>
        <v>-1</v>
      </c>
    </row>
    <row r="9" spans="1:11" x14ac:dyDescent="0.2">
      <c r="A9" s="20" t="s">
        <v>363</v>
      </c>
      <c r="B9" s="55">
        <v>2</v>
      </c>
      <c r="C9" s="138">
        <f>IF(B20=0, "-", B9/B20)</f>
        <v>1.1299435028248588E-2</v>
      </c>
      <c r="D9" s="55">
        <v>7</v>
      </c>
      <c r="E9" s="78">
        <f>IF(D20=0, "-", D9/D20)</f>
        <v>2.9045643153526972E-2</v>
      </c>
      <c r="F9" s="128">
        <v>4</v>
      </c>
      <c r="G9" s="138">
        <f>IF(F20=0, "-", F9/F20)</f>
        <v>4.0281973816717019E-3</v>
      </c>
      <c r="H9" s="55">
        <v>26</v>
      </c>
      <c r="I9" s="78">
        <f>IF(H20=0, "-", H9/H20)</f>
        <v>2.5490196078431372E-2</v>
      </c>
      <c r="J9" s="77">
        <f t="shared" si="0"/>
        <v>-0.7142857142857143</v>
      </c>
      <c r="K9" s="78">
        <f t="shared" si="1"/>
        <v>-0.84615384615384615</v>
      </c>
    </row>
    <row r="10" spans="1:11" x14ac:dyDescent="0.2">
      <c r="A10" s="20" t="s">
        <v>364</v>
      </c>
      <c r="B10" s="55">
        <v>14</v>
      </c>
      <c r="C10" s="138">
        <f>IF(B20=0, "-", B10/B20)</f>
        <v>7.909604519774012E-2</v>
      </c>
      <c r="D10" s="55">
        <v>57</v>
      </c>
      <c r="E10" s="78">
        <f>IF(D20=0, "-", D10/D20)</f>
        <v>0.23651452282157676</v>
      </c>
      <c r="F10" s="128">
        <v>192</v>
      </c>
      <c r="G10" s="138">
        <f>IF(F20=0, "-", F10/F20)</f>
        <v>0.19335347432024169</v>
      </c>
      <c r="H10" s="55">
        <v>157</v>
      </c>
      <c r="I10" s="78">
        <f>IF(H20=0, "-", H10/H20)</f>
        <v>0.15392156862745099</v>
      </c>
      <c r="J10" s="77">
        <f t="shared" si="0"/>
        <v>-0.75438596491228072</v>
      </c>
      <c r="K10" s="78">
        <f t="shared" si="1"/>
        <v>0.22292993630573249</v>
      </c>
    </row>
    <row r="11" spans="1:11" x14ac:dyDescent="0.2">
      <c r="A11" s="20" t="s">
        <v>365</v>
      </c>
      <c r="B11" s="55">
        <v>26</v>
      </c>
      <c r="C11" s="138">
        <f>IF(B20=0, "-", B11/B20)</f>
        <v>0.14689265536723164</v>
      </c>
      <c r="D11" s="55">
        <v>0</v>
      </c>
      <c r="E11" s="78">
        <f>IF(D20=0, "-", D11/D20)</f>
        <v>0</v>
      </c>
      <c r="F11" s="128">
        <v>171</v>
      </c>
      <c r="G11" s="138">
        <f>IF(F20=0, "-", F11/F20)</f>
        <v>0.17220543806646527</v>
      </c>
      <c r="H11" s="55">
        <v>0</v>
      </c>
      <c r="I11" s="78">
        <f>IF(H20=0, "-", H11/H20)</f>
        <v>0</v>
      </c>
      <c r="J11" s="77" t="str">
        <f t="shared" si="0"/>
        <v>-</v>
      </c>
      <c r="K11" s="78" t="str">
        <f t="shared" si="1"/>
        <v>-</v>
      </c>
    </row>
    <row r="12" spans="1:11" x14ac:dyDescent="0.2">
      <c r="A12" s="20" t="s">
        <v>366</v>
      </c>
      <c r="B12" s="55">
        <v>92</v>
      </c>
      <c r="C12" s="138">
        <f>IF(B20=0, "-", B12/B20)</f>
        <v>0.51977401129943501</v>
      </c>
      <c r="D12" s="55">
        <v>148</v>
      </c>
      <c r="E12" s="78">
        <f>IF(D20=0, "-", D12/D20)</f>
        <v>0.61410788381742742</v>
      </c>
      <c r="F12" s="128">
        <v>443</v>
      </c>
      <c r="G12" s="138">
        <f>IF(F20=0, "-", F12/F20)</f>
        <v>0.44612286002014101</v>
      </c>
      <c r="H12" s="55">
        <v>621</v>
      </c>
      <c r="I12" s="78">
        <f>IF(H20=0, "-", H12/H20)</f>
        <v>0.60882352941176465</v>
      </c>
      <c r="J12" s="77">
        <f t="shared" si="0"/>
        <v>-0.3783783783783784</v>
      </c>
      <c r="K12" s="78">
        <f t="shared" si="1"/>
        <v>-0.28663446054750402</v>
      </c>
    </row>
    <row r="13" spans="1:11" x14ac:dyDescent="0.2">
      <c r="A13" s="20" t="s">
        <v>367</v>
      </c>
      <c r="B13" s="55">
        <v>12</v>
      </c>
      <c r="C13" s="138">
        <f>IF(B20=0, "-", B13/B20)</f>
        <v>6.7796610169491525E-2</v>
      </c>
      <c r="D13" s="55">
        <v>2</v>
      </c>
      <c r="E13" s="78">
        <f>IF(D20=0, "-", D13/D20)</f>
        <v>8.2987551867219917E-3</v>
      </c>
      <c r="F13" s="128">
        <v>15</v>
      </c>
      <c r="G13" s="138">
        <f>IF(F20=0, "-", F13/F20)</f>
        <v>1.5105740181268883E-2</v>
      </c>
      <c r="H13" s="55">
        <v>19</v>
      </c>
      <c r="I13" s="78">
        <f>IF(H20=0, "-", H13/H20)</f>
        <v>1.8627450980392157E-2</v>
      </c>
      <c r="J13" s="77">
        <f t="shared" si="0"/>
        <v>5</v>
      </c>
      <c r="K13" s="78">
        <f t="shared" si="1"/>
        <v>-0.21052631578947367</v>
      </c>
    </row>
    <row r="14" spans="1:11" x14ac:dyDescent="0.2">
      <c r="A14" s="20" t="s">
        <v>368</v>
      </c>
      <c r="B14" s="55">
        <v>1</v>
      </c>
      <c r="C14" s="138">
        <f>IF(B20=0, "-", B14/B20)</f>
        <v>5.6497175141242938E-3</v>
      </c>
      <c r="D14" s="55">
        <v>2</v>
      </c>
      <c r="E14" s="78">
        <f>IF(D20=0, "-", D14/D20)</f>
        <v>8.2987551867219917E-3</v>
      </c>
      <c r="F14" s="128">
        <v>5</v>
      </c>
      <c r="G14" s="138">
        <f>IF(F20=0, "-", F14/F20)</f>
        <v>5.0352467270896274E-3</v>
      </c>
      <c r="H14" s="55">
        <v>14</v>
      </c>
      <c r="I14" s="78">
        <f>IF(H20=0, "-", H14/H20)</f>
        <v>1.3725490196078431E-2</v>
      </c>
      <c r="J14" s="77">
        <f t="shared" si="0"/>
        <v>-0.5</v>
      </c>
      <c r="K14" s="78">
        <f t="shared" si="1"/>
        <v>-0.6428571428571429</v>
      </c>
    </row>
    <row r="15" spans="1:11" x14ac:dyDescent="0.2">
      <c r="A15" s="20" t="s">
        <v>369</v>
      </c>
      <c r="B15" s="55">
        <v>0</v>
      </c>
      <c r="C15" s="138">
        <f>IF(B20=0, "-", B15/B20)</f>
        <v>0</v>
      </c>
      <c r="D15" s="55">
        <v>0</v>
      </c>
      <c r="E15" s="78">
        <f>IF(D20=0, "-", D15/D20)</f>
        <v>0</v>
      </c>
      <c r="F15" s="128">
        <v>4</v>
      </c>
      <c r="G15" s="138">
        <f>IF(F20=0, "-", F15/F20)</f>
        <v>4.0281973816717019E-3</v>
      </c>
      <c r="H15" s="55">
        <v>0</v>
      </c>
      <c r="I15" s="78">
        <f>IF(H20=0, "-", H15/H20)</f>
        <v>0</v>
      </c>
      <c r="J15" s="77" t="str">
        <f t="shared" si="0"/>
        <v>-</v>
      </c>
      <c r="K15" s="78" t="str">
        <f t="shared" si="1"/>
        <v>-</v>
      </c>
    </row>
    <row r="16" spans="1:11" x14ac:dyDescent="0.2">
      <c r="A16" s="20" t="s">
        <v>370</v>
      </c>
      <c r="B16" s="55">
        <v>2</v>
      </c>
      <c r="C16" s="138">
        <f>IF(B20=0, "-", B16/B20)</f>
        <v>1.1299435028248588E-2</v>
      </c>
      <c r="D16" s="55">
        <v>9</v>
      </c>
      <c r="E16" s="78">
        <f>IF(D20=0, "-", D16/D20)</f>
        <v>3.7344398340248962E-2</v>
      </c>
      <c r="F16" s="128">
        <v>12</v>
      </c>
      <c r="G16" s="138">
        <f>IF(F20=0, "-", F16/F20)</f>
        <v>1.2084592145015106E-2</v>
      </c>
      <c r="H16" s="55">
        <v>78</v>
      </c>
      <c r="I16" s="78">
        <f>IF(H20=0, "-", H16/H20)</f>
        <v>7.6470588235294124E-2</v>
      </c>
      <c r="J16" s="77">
        <f t="shared" si="0"/>
        <v>-0.77777777777777779</v>
      </c>
      <c r="K16" s="78">
        <f t="shared" si="1"/>
        <v>-0.84615384615384615</v>
      </c>
    </row>
    <row r="17" spans="1:11" x14ac:dyDescent="0.2">
      <c r="A17" s="20" t="s">
        <v>371</v>
      </c>
      <c r="B17" s="55">
        <v>2</v>
      </c>
      <c r="C17" s="138">
        <f>IF(B20=0, "-", B17/B20)</f>
        <v>1.1299435028248588E-2</v>
      </c>
      <c r="D17" s="55">
        <v>16</v>
      </c>
      <c r="E17" s="78">
        <f>IF(D20=0, "-", D17/D20)</f>
        <v>6.6390041493775934E-2</v>
      </c>
      <c r="F17" s="128">
        <v>89</v>
      </c>
      <c r="G17" s="138">
        <f>IF(F20=0, "-", F17/F20)</f>
        <v>8.9627391742195361E-2</v>
      </c>
      <c r="H17" s="55">
        <v>104</v>
      </c>
      <c r="I17" s="78">
        <f>IF(H20=0, "-", H17/H20)</f>
        <v>0.10196078431372549</v>
      </c>
      <c r="J17" s="77">
        <f t="shared" si="0"/>
        <v>-0.875</v>
      </c>
      <c r="K17" s="78">
        <f t="shared" si="1"/>
        <v>-0.14423076923076922</v>
      </c>
    </row>
    <row r="18" spans="1:11" x14ac:dyDescent="0.2">
      <c r="A18" s="20" t="s">
        <v>372</v>
      </c>
      <c r="B18" s="55">
        <v>26</v>
      </c>
      <c r="C18" s="138">
        <f>IF(B20=0, "-", B18/B20)</f>
        <v>0.14689265536723164</v>
      </c>
      <c r="D18" s="55">
        <v>0</v>
      </c>
      <c r="E18" s="78">
        <f>IF(D20=0, "-", D18/D20)</f>
        <v>0</v>
      </c>
      <c r="F18" s="128">
        <v>57</v>
      </c>
      <c r="G18" s="138">
        <f>IF(F20=0, "-", F18/F20)</f>
        <v>5.7401812688821753E-2</v>
      </c>
      <c r="H18" s="55">
        <v>0</v>
      </c>
      <c r="I18" s="78">
        <f>IF(H20=0, "-", H18/H20)</f>
        <v>0</v>
      </c>
      <c r="J18" s="77" t="str">
        <f t="shared" si="0"/>
        <v>-</v>
      </c>
      <c r="K18" s="78" t="str">
        <f t="shared" si="1"/>
        <v>-</v>
      </c>
    </row>
    <row r="19" spans="1:11" x14ac:dyDescent="0.2">
      <c r="A19" s="129"/>
      <c r="B19" s="82"/>
      <c r="D19" s="82"/>
      <c r="E19" s="86"/>
      <c r="F19" s="130"/>
      <c r="H19" s="82"/>
      <c r="I19" s="86"/>
      <c r="J19" s="85"/>
      <c r="K19" s="86"/>
    </row>
    <row r="20" spans="1:11" s="38" customFormat="1" x14ac:dyDescent="0.2">
      <c r="A20" s="131" t="s">
        <v>373</v>
      </c>
      <c r="B20" s="32">
        <f>SUM(B7:B19)</f>
        <v>177</v>
      </c>
      <c r="C20" s="132">
        <f>B20/9726</f>
        <v>1.8198642813078345E-2</v>
      </c>
      <c r="D20" s="32">
        <f>SUM(D7:D19)</f>
        <v>241</v>
      </c>
      <c r="E20" s="133">
        <f>D20/9422</f>
        <v>2.5578433453619188E-2</v>
      </c>
      <c r="F20" s="121">
        <f>SUM(F7:F19)</f>
        <v>993</v>
      </c>
      <c r="G20" s="134">
        <f>F20/40548</f>
        <v>2.4489493933116308E-2</v>
      </c>
      <c r="H20" s="32">
        <f>SUM(H7:H19)</f>
        <v>1020</v>
      </c>
      <c r="I20" s="133">
        <f>H20/46877</f>
        <v>2.1759071612944516E-2</v>
      </c>
      <c r="J20" s="35">
        <f>IF(D20=0, "-", IF((B20-D20)/D20&lt;10, (B20-D20)/D20, "&gt;999%"))</f>
        <v>-0.26556016597510373</v>
      </c>
      <c r="K20" s="36">
        <f>IF(H20=0, "-", IF((F20-H20)/H20&lt;10, (F20-H20)/H20, "&gt;999%"))</f>
        <v>-2.6470588235294117E-2</v>
      </c>
    </row>
    <row r="21" spans="1:11" x14ac:dyDescent="0.2">
      <c r="B21" s="130"/>
      <c r="D21" s="130"/>
      <c r="F21" s="130"/>
      <c r="H21" s="130"/>
    </row>
    <row r="22" spans="1:11" s="38" customFormat="1" x14ac:dyDescent="0.2">
      <c r="A22" s="131" t="s">
        <v>373</v>
      </c>
      <c r="B22" s="32">
        <v>177</v>
      </c>
      <c r="C22" s="132">
        <f>B22/9726</f>
        <v>1.8198642813078345E-2</v>
      </c>
      <c r="D22" s="32">
        <v>241</v>
      </c>
      <c r="E22" s="133">
        <f>D22/9422</f>
        <v>2.5578433453619188E-2</v>
      </c>
      <c r="F22" s="121">
        <v>993</v>
      </c>
      <c r="G22" s="134">
        <f>F22/40548</f>
        <v>2.4489493933116308E-2</v>
      </c>
      <c r="H22" s="32">
        <v>1020</v>
      </c>
      <c r="I22" s="133">
        <f>H22/46877</f>
        <v>2.1759071612944516E-2</v>
      </c>
      <c r="J22" s="35">
        <f>IF(D22=0, "-", IF((B22-D22)/D22&lt;10, (B22-D22)/D22, "&gt;999%"))</f>
        <v>-0.26556016597510373</v>
      </c>
      <c r="K22" s="36">
        <f>IF(H22=0, "-", IF((F22-H22)/H22&lt;10, (F22-H22)/H22, "&gt;999%"))</f>
        <v>-2.6470588235294117E-2</v>
      </c>
    </row>
    <row r="23" spans="1:11" x14ac:dyDescent="0.2">
      <c r="B23" s="130"/>
      <c r="D23" s="130"/>
      <c r="F23" s="130"/>
      <c r="H23" s="130"/>
    </row>
    <row r="24" spans="1:11" ht="15.75" x14ac:dyDescent="0.25">
      <c r="A24" s="122" t="s">
        <v>36</v>
      </c>
      <c r="B24" s="170" t="s">
        <v>4</v>
      </c>
      <c r="C24" s="172"/>
      <c r="D24" s="172"/>
      <c r="E24" s="171"/>
      <c r="F24" s="170" t="s">
        <v>163</v>
      </c>
      <c r="G24" s="172"/>
      <c r="H24" s="172"/>
      <c r="I24" s="171"/>
      <c r="J24" s="170" t="s">
        <v>164</v>
      </c>
      <c r="K24" s="171"/>
    </row>
    <row r="25" spans="1:11" x14ac:dyDescent="0.2">
      <c r="A25" s="16"/>
      <c r="B25" s="170">
        <f>VALUE(RIGHT($B$2, 4))</f>
        <v>2020</v>
      </c>
      <c r="C25" s="171"/>
      <c r="D25" s="170">
        <f>B25-1</f>
        <v>2019</v>
      </c>
      <c r="E25" s="178"/>
      <c r="F25" s="170">
        <f>B25</f>
        <v>2020</v>
      </c>
      <c r="G25" s="178"/>
      <c r="H25" s="170">
        <f>D25</f>
        <v>2019</v>
      </c>
      <c r="I25" s="178"/>
      <c r="J25" s="13" t="s">
        <v>8</v>
      </c>
      <c r="K25" s="14" t="s">
        <v>5</v>
      </c>
    </row>
    <row r="26" spans="1:11" x14ac:dyDescent="0.2">
      <c r="A26" s="123" t="s">
        <v>374</v>
      </c>
      <c r="B26" s="124" t="s">
        <v>165</v>
      </c>
      <c r="C26" s="125" t="s">
        <v>166</v>
      </c>
      <c r="D26" s="124" t="s">
        <v>165</v>
      </c>
      <c r="E26" s="126" t="s">
        <v>166</v>
      </c>
      <c r="F26" s="125" t="s">
        <v>165</v>
      </c>
      <c r="G26" s="125" t="s">
        <v>166</v>
      </c>
      <c r="H26" s="124" t="s">
        <v>165</v>
      </c>
      <c r="I26" s="126" t="s">
        <v>166</v>
      </c>
      <c r="J26" s="124"/>
      <c r="K26" s="126"/>
    </row>
    <row r="27" spans="1:11" x14ac:dyDescent="0.2">
      <c r="A27" s="20" t="s">
        <v>375</v>
      </c>
      <c r="B27" s="55">
        <v>0</v>
      </c>
      <c r="C27" s="138">
        <f>IF(B47=0, "-", B27/B47)</f>
        <v>0</v>
      </c>
      <c r="D27" s="55">
        <v>0</v>
      </c>
      <c r="E27" s="78">
        <f>IF(D47=0, "-", D27/D47)</f>
        <v>0</v>
      </c>
      <c r="F27" s="128">
        <v>1</v>
      </c>
      <c r="G27" s="138">
        <f>IF(F47=0, "-", F27/F47)</f>
        <v>2.4685262898049864E-4</v>
      </c>
      <c r="H27" s="55">
        <v>6</v>
      </c>
      <c r="I27" s="78">
        <f>IF(H47=0, "-", H27/H47)</f>
        <v>1.483679525222552E-3</v>
      </c>
      <c r="J27" s="77" t="str">
        <f t="shared" ref="J27:J45" si="2">IF(D27=0, "-", IF((B27-D27)/D27&lt;10, (B27-D27)/D27, "&gt;999%"))</f>
        <v>-</v>
      </c>
      <c r="K27" s="78">
        <f t="shared" ref="K27:K45" si="3">IF(H27=0, "-", IF((F27-H27)/H27&lt;10, (F27-H27)/H27, "&gt;999%"))</f>
        <v>-0.83333333333333337</v>
      </c>
    </row>
    <row r="28" spans="1:11" x14ac:dyDescent="0.2">
      <c r="A28" s="20" t="s">
        <v>376</v>
      </c>
      <c r="B28" s="55">
        <v>7</v>
      </c>
      <c r="C28" s="138">
        <f>IF(B47=0, "-", B28/B47)</f>
        <v>7.3452256033578172E-3</v>
      </c>
      <c r="D28" s="55">
        <v>4</v>
      </c>
      <c r="E28" s="78">
        <f>IF(D47=0, "-", D28/D47)</f>
        <v>4.4742729306487695E-3</v>
      </c>
      <c r="F28" s="128">
        <v>23</v>
      </c>
      <c r="G28" s="138">
        <f>IF(F47=0, "-", F28/F47)</f>
        <v>5.6776104665514689E-3</v>
      </c>
      <c r="H28" s="55">
        <v>14</v>
      </c>
      <c r="I28" s="78">
        <f>IF(H47=0, "-", H28/H47)</f>
        <v>3.4619188921859545E-3</v>
      </c>
      <c r="J28" s="77">
        <f t="shared" si="2"/>
        <v>0.75</v>
      </c>
      <c r="K28" s="78">
        <f t="shared" si="3"/>
        <v>0.6428571428571429</v>
      </c>
    </row>
    <row r="29" spans="1:11" x14ac:dyDescent="0.2">
      <c r="A29" s="20" t="s">
        <v>377</v>
      </c>
      <c r="B29" s="55">
        <v>65</v>
      </c>
      <c r="C29" s="138">
        <f>IF(B47=0, "-", B29/B47)</f>
        <v>6.8205666316894023E-2</v>
      </c>
      <c r="D29" s="55">
        <v>112</v>
      </c>
      <c r="E29" s="78">
        <f>IF(D47=0, "-", D29/D47)</f>
        <v>0.12527964205816555</v>
      </c>
      <c r="F29" s="128">
        <v>367</v>
      </c>
      <c r="G29" s="138">
        <f>IF(F47=0, "-", F29/F47)</f>
        <v>9.0594914835843005E-2</v>
      </c>
      <c r="H29" s="55">
        <v>453</v>
      </c>
      <c r="I29" s="78">
        <f>IF(H47=0, "-", H29/H47)</f>
        <v>0.11201780415430267</v>
      </c>
      <c r="J29" s="77">
        <f t="shared" si="2"/>
        <v>-0.41964285714285715</v>
      </c>
      <c r="K29" s="78">
        <f t="shared" si="3"/>
        <v>-0.18984547461368653</v>
      </c>
    </row>
    <row r="30" spans="1:11" x14ac:dyDescent="0.2">
      <c r="A30" s="20" t="s">
        <v>378</v>
      </c>
      <c r="B30" s="55">
        <v>121</v>
      </c>
      <c r="C30" s="138">
        <f>IF(B47=0, "-", B30/B47)</f>
        <v>0.12696747114375656</v>
      </c>
      <c r="D30" s="55">
        <v>143</v>
      </c>
      <c r="E30" s="78">
        <f>IF(D47=0, "-", D30/D47)</f>
        <v>0.15995525727069351</v>
      </c>
      <c r="F30" s="128">
        <v>536</v>
      </c>
      <c r="G30" s="138">
        <f>IF(F47=0, "-", F30/F47)</f>
        <v>0.13231300913354727</v>
      </c>
      <c r="H30" s="55">
        <v>607</v>
      </c>
      <c r="I30" s="78">
        <f>IF(H47=0, "-", H30/H47)</f>
        <v>0.15009891196834818</v>
      </c>
      <c r="J30" s="77">
        <f t="shared" si="2"/>
        <v>-0.15384615384615385</v>
      </c>
      <c r="K30" s="78">
        <f t="shared" si="3"/>
        <v>-0.11696869851729819</v>
      </c>
    </row>
    <row r="31" spans="1:11" x14ac:dyDescent="0.2">
      <c r="A31" s="20" t="s">
        <v>379</v>
      </c>
      <c r="B31" s="55">
        <v>4</v>
      </c>
      <c r="C31" s="138">
        <f>IF(B47=0, "-", B31/B47)</f>
        <v>4.1972717733473244E-3</v>
      </c>
      <c r="D31" s="55">
        <v>11</v>
      </c>
      <c r="E31" s="78">
        <f>IF(D47=0, "-", D31/D47)</f>
        <v>1.2304250559284116E-2</v>
      </c>
      <c r="F31" s="128">
        <v>17</v>
      </c>
      <c r="G31" s="138">
        <f>IF(F47=0, "-", F31/F47)</f>
        <v>4.1964946926684767E-3</v>
      </c>
      <c r="H31" s="55">
        <v>41</v>
      </c>
      <c r="I31" s="78">
        <f>IF(H47=0, "-", H31/H47)</f>
        <v>1.0138476755687438E-2</v>
      </c>
      <c r="J31" s="77">
        <f t="shared" si="2"/>
        <v>-0.63636363636363635</v>
      </c>
      <c r="K31" s="78">
        <f t="shared" si="3"/>
        <v>-0.58536585365853655</v>
      </c>
    </row>
    <row r="32" spans="1:11" x14ac:dyDescent="0.2">
      <c r="A32" s="20" t="s">
        <v>380</v>
      </c>
      <c r="B32" s="55">
        <v>0</v>
      </c>
      <c r="C32" s="138">
        <f>IF(B47=0, "-", B32/B47)</f>
        <v>0</v>
      </c>
      <c r="D32" s="55">
        <v>1</v>
      </c>
      <c r="E32" s="78">
        <f>IF(D47=0, "-", D32/D47)</f>
        <v>1.1185682326621924E-3</v>
      </c>
      <c r="F32" s="128">
        <v>0</v>
      </c>
      <c r="G32" s="138">
        <f>IF(F47=0, "-", F32/F47)</f>
        <v>0</v>
      </c>
      <c r="H32" s="55">
        <v>7</v>
      </c>
      <c r="I32" s="78">
        <f>IF(H47=0, "-", H32/H47)</f>
        <v>1.7309594460929772E-3</v>
      </c>
      <c r="J32" s="77">
        <f t="shared" si="2"/>
        <v>-1</v>
      </c>
      <c r="K32" s="78">
        <f t="shared" si="3"/>
        <v>-1</v>
      </c>
    </row>
    <row r="33" spans="1:11" x14ac:dyDescent="0.2">
      <c r="A33" s="20" t="s">
        <v>381</v>
      </c>
      <c r="B33" s="55">
        <v>44</v>
      </c>
      <c r="C33" s="138">
        <f>IF(B47=0, "-", B33/B47)</f>
        <v>4.6169989506820566E-2</v>
      </c>
      <c r="D33" s="55">
        <v>0</v>
      </c>
      <c r="E33" s="78">
        <f>IF(D47=0, "-", D33/D47)</f>
        <v>0</v>
      </c>
      <c r="F33" s="128">
        <v>263</v>
      </c>
      <c r="G33" s="138">
        <f>IF(F47=0, "-", F33/F47)</f>
        <v>6.4922241421871141E-2</v>
      </c>
      <c r="H33" s="55">
        <v>0</v>
      </c>
      <c r="I33" s="78">
        <f>IF(H47=0, "-", H33/H47)</f>
        <v>0</v>
      </c>
      <c r="J33" s="77" t="str">
        <f t="shared" si="2"/>
        <v>-</v>
      </c>
      <c r="K33" s="78" t="str">
        <f t="shared" si="3"/>
        <v>-</v>
      </c>
    </row>
    <row r="34" spans="1:11" x14ac:dyDescent="0.2">
      <c r="A34" s="20" t="s">
        <v>382</v>
      </c>
      <c r="B34" s="55">
        <v>81</v>
      </c>
      <c r="C34" s="138">
        <f>IF(B47=0, "-", B34/B47)</f>
        <v>8.4994753410283314E-2</v>
      </c>
      <c r="D34" s="55">
        <v>0</v>
      </c>
      <c r="E34" s="78">
        <f>IF(D47=0, "-", D34/D47)</f>
        <v>0</v>
      </c>
      <c r="F34" s="128">
        <v>310</v>
      </c>
      <c r="G34" s="138">
        <f>IF(F47=0, "-", F34/F47)</f>
        <v>7.6524314983954581E-2</v>
      </c>
      <c r="H34" s="55">
        <v>0</v>
      </c>
      <c r="I34" s="78">
        <f>IF(H47=0, "-", H34/H47)</f>
        <v>0</v>
      </c>
      <c r="J34" s="77" t="str">
        <f t="shared" si="2"/>
        <v>-</v>
      </c>
      <c r="K34" s="78" t="str">
        <f t="shared" si="3"/>
        <v>-</v>
      </c>
    </row>
    <row r="35" spans="1:11" x14ac:dyDescent="0.2">
      <c r="A35" s="20" t="s">
        <v>383</v>
      </c>
      <c r="B35" s="55">
        <v>21</v>
      </c>
      <c r="C35" s="138">
        <f>IF(B47=0, "-", B35/B47)</f>
        <v>2.2035676810073453E-2</v>
      </c>
      <c r="D35" s="55">
        <v>23</v>
      </c>
      <c r="E35" s="78">
        <f>IF(D47=0, "-", D35/D47)</f>
        <v>2.5727069351230425E-2</v>
      </c>
      <c r="F35" s="128">
        <v>95</v>
      </c>
      <c r="G35" s="138">
        <f>IF(F47=0, "-", F35/F47)</f>
        <v>2.3450999753147371E-2</v>
      </c>
      <c r="H35" s="55">
        <v>85</v>
      </c>
      <c r="I35" s="78">
        <f>IF(H47=0, "-", H35/H47)</f>
        <v>2.1018793273986151E-2</v>
      </c>
      <c r="J35" s="77">
        <f t="shared" si="2"/>
        <v>-8.6956521739130432E-2</v>
      </c>
      <c r="K35" s="78">
        <f t="shared" si="3"/>
        <v>0.11764705882352941</v>
      </c>
    </row>
    <row r="36" spans="1:11" x14ac:dyDescent="0.2">
      <c r="A36" s="20" t="s">
        <v>384</v>
      </c>
      <c r="B36" s="55">
        <v>198</v>
      </c>
      <c r="C36" s="138">
        <f>IF(B47=0, "-", B36/B47)</f>
        <v>0.20776495278069254</v>
      </c>
      <c r="D36" s="55">
        <v>227</v>
      </c>
      <c r="E36" s="78">
        <f>IF(D47=0, "-", D36/D47)</f>
        <v>0.25391498881431768</v>
      </c>
      <c r="F36" s="128">
        <v>882</v>
      </c>
      <c r="G36" s="138">
        <f>IF(F47=0, "-", F36/F47)</f>
        <v>0.2177240187607998</v>
      </c>
      <c r="H36" s="55">
        <v>1010</v>
      </c>
      <c r="I36" s="78">
        <f>IF(H47=0, "-", H36/H47)</f>
        <v>0.24975272007912958</v>
      </c>
      <c r="J36" s="77">
        <f t="shared" si="2"/>
        <v>-0.1277533039647577</v>
      </c>
      <c r="K36" s="78">
        <f t="shared" si="3"/>
        <v>-0.12673267326732673</v>
      </c>
    </row>
    <row r="37" spans="1:11" x14ac:dyDescent="0.2">
      <c r="A37" s="20" t="s">
        <v>385</v>
      </c>
      <c r="B37" s="55">
        <v>43</v>
      </c>
      <c r="C37" s="138">
        <f>IF(B47=0, "-", B37/B47)</f>
        <v>4.5120671563483733E-2</v>
      </c>
      <c r="D37" s="55">
        <v>37</v>
      </c>
      <c r="E37" s="78">
        <f>IF(D47=0, "-", D37/D47)</f>
        <v>4.1387024608501119E-2</v>
      </c>
      <c r="F37" s="128">
        <v>153</v>
      </c>
      <c r="G37" s="138">
        <f>IF(F47=0, "-", F37/F47)</f>
        <v>3.7768452234016293E-2</v>
      </c>
      <c r="H37" s="55">
        <v>302</v>
      </c>
      <c r="I37" s="78">
        <f>IF(H47=0, "-", H37/H47)</f>
        <v>7.4678536102868454E-2</v>
      </c>
      <c r="J37" s="77">
        <f t="shared" si="2"/>
        <v>0.16216216216216217</v>
      </c>
      <c r="K37" s="78">
        <f t="shared" si="3"/>
        <v>-0.49337748344370863</v>
      </c>
    </row>
    <row r="38" spans="1:11" x14ac:dyDescent="0.2">
      <c r="A38" s="20" t="s">
        <v>386</v>
      </c>
      <c r="B38" s="55">
        <v>97</v>
      </c>
      <c r="C38" s="138">
        <f>IF(B47=0, "-", B38/B47)</f>
        <v>0.10178384050367262</v>
      </c>
      <c r="D38" s="55">
        <v>90</v>
      </c>
      <c r="E38" s="78">
        <f>IF(D47=0, "-", D38/D47)</f>
        <v>0.10067114093959731</v>
      </c>
      <c r="F38" s="128">
        <v>381</v>
      </c>
      <c r="G38" s="138">
        <f>IF(F47=0, "-", F38/F47)</f>
        <v>9.4050851641569982E-2</v>
      </c>
      <c r="H38" s="55">
        <v>407</v>
      </c>
      <c r="I38" s="78">
        <f>IF(H47=0, "-", H38/H47)</f>
        <v>0.10064292779426311</v>
      </c>
      <c r="J38" s="77">
        <f t="shared" si="2"/>
        <v>7.7777777777777779E-2</v>
      </c>
      <c r="K38" s="78">
        <f t="shared" si="3"/>
        <v>-6.3882063882063883E-2</v>
      </c>
    </row>
    <row r="39" spans="1:11" x14ac:dyDescent="0.2">
      <c r="A39" s="20" t="s">
        <v>387</v>
      </c>
      <c r="B39" s="55">
        <v>0</v>
      </c>
      <c r="C39" s="138">
        <f>IF(B47=0, "-", B39/B47)</f>
        <v>0</v>
      </c>
      <c r="D39" s="55">
        <v>2</v>
      </c>
      <c r="E39" s="78">
        <f>IF(D47=0, "-", D39/D47)</f>
        <v>2.2371364653243847E-3</v>
      </c>
      <c r="F39" s="128">
        <v>0</v>
      </c>
      <c r="G39" s="138">
        <f>IF(F47=0, "-", F39/F47)</f>
        <v>0</v>
      </c>
      <c r="H39" s="55">
        <v>2</v>
      </c>
      <c r="I39" s="78">
        <f>IF(H47=0, "-", H39/H47)</f>
        <v>4.9455984174085062E-4</v>
      </c>
      <c r="J39" s="77">
        <f t="shared" si="2"/>
        <v>-1</v>
      </c>
      <c r="K39" s="78">
        <f t="shared" si="3"/>
        <v>-1</v>
      </c>
    </row>
    <row r="40" spans="1:11" x14ac:dyDescent="0.2">
      <c r="A40" s="20" t="s">
        <v>388</v>
      </c>
      <c r="B40" s="55">
        <v>3</v>
      </c>
      <c r="C40" s="138">
        <f>IF(B47=0, "-", B40/B47)</f>
        <v>3.1479538300104933E-3</v>
      </c>
      <c r="D40" s="55">
        <v>0</v>
      </c>
      <c r="E40" s="78">
        <f>IF(D47=0, "-", D40/D47)</f>
        <v>0</v>
      </c>
      <c r="F40" s="128">
        <v>13</v>
      </c>
      <c r="G40" s="138">
        <f>IF(F47=0, "-", F40/F47)</f>
        <v>3.2090841767464825E-3</v>
      </c>
      <c r="H40" s="55">
        <v>0</v>
      </c>
      <c r="I40" s="78">
        <f>IF(H47=0, "-", H40/H47)</f>
        <v>0</v>
      </c>
      <c r="J40" s="77" t="str">
        <f t="shared" si="2"/>
        <v>-</v>
      </c>
      <c r="K40" s="78" t="str">
        <f t="shared" si="3"/>
        <v>-</v>
      </c>
    </row>
    <row r="41" spans="1:11" x14ac:dyDescent="0.2">
      <c r="A41" s="20" t="s">
        <v>389</v>
      </c>
      <c r="B41" s="55">
        <v>0</v>
      </c>
      <c r="C41" s="138">
        <f>IF(B47=0, "-", B41/B47)</f>
        <v>0</v>
      </c>
      <c r="D41" s="55">
        <v>0</v>
      </c>
      <c r="E41" s="78">
        <f>IF(D47=0, "-", D41/D47)</f>
        <v>0</v>
      </c>
      <c r="F41" s="128">
        <v>1</v>
      </c>
      <c r="G41" s="138">
        <f>IF(F47=0, "-", F41/F47)</f>
        <v>2.4685262898049864E-4</v>
      </c>
      <c r="H41" s="55">
        <v>0</v>
      </c>
      <c r="I41" s="78">
        <f>IF(H47=0, "-", H41/H47)</f>
        <v>0</v>
      </c>
      <c r="J41" s="77" t="str">
        <f t="shared" si="2"/>
        <v>-</v>
      </c>
      <c r="K41" s="78" t="str">
        <f t="shared" si="3"/>
        <v>-</v>
      </c>
    </row>
    <row r="42" spans="1:11" x14ac:dyDescent="0.2">
      <c r="A42" s="20" t="s">
        <v>390</v>
      </c>
      <c r="B42" s="55">
        <v>85</v>
      </c>
      <c r="C42" s="138">
        <f>IF(B47=0, "-", B42/B47)</f>
        <v>8.9192025183630647E-2</v>
      </c>
      <c r="D42" s="55">
        <v>80</v>
      </c>
      <c r="E42" s="78">
        <f>IF(D47=0, "-", D42/D47)</f>
        <v>8.9485458612975396E-2</v>
      </c>
      <c r="F42" s="128">
        <v>345</v>
      </c>
      <c r="G42" s="138">
        <f>IF(F47=0, "-", F42/F47)</f>
        <v>8.5164156998272025E-2</v>
      </c>
      <c r="H42" s="55">
        <v>388</v>
      </c>
      <c r="I42" s="78">
        <f>IF(H47=0, "-", H42/H47)</f>
        <v>9.5944609297725025E-2</v>
      </c>
      <c r="J42" s="77">
        <f t="shared" si="2"/>
        <v>6.25E-2</v>
      </c>
      <c r="K42" s="78">
        <f t="shared" si="3"/>
        <v>-0.11082474226804123</v>
      </c>
    </row>
    <row r="43" spans="1:11" x14ac:dyDescent="0.2">
      <c r="A43" s="20" t="s">
        <v>391</v>
      </c>
      <c r="B43" s="55">
        <v>25</v>
      </c>
      <c r="C43" s="138">
        <f>IF(B47=0, "-", B43/B47)</f>
        <v>2.6232948583420776E-2</v>
      </c>
      <c r="D43" s="55">
        <v>7</v>
      </c>
      <c r="E43" s="78">
        <f>IF(D47=0, "-", D43/D47)</f>
        <v>7.829977628635347E-3</v>
      </c>
      <c r="F43" s="128">
        <v>39</v>
      </c>
      <c r="G43" s="138">
        <f>IF(F47=0, "-", F43/F47)</f>
        <v>9.6272525302394472E-3</v>
      </c>
      <c r="H43" s="55">
        <v>31</v>
      </c>
      <c r="I43" s="78">
        <f>IF(H47=0, "-", H43/H47)</f>
        <v>7.6656775469831854E-3</v>
      </c>
      <c r="J43" s="77">
        <f t="shared" si="2"/>
        <v>2.5714285714285716</v>
      </c>
      <c r="K43" s="78">
        <f t="shared" si="3"/>
        <v>0.25806451612903225</v>
      </c>
    </row>
    <row r="44" spans="1:11" x14ac:dyDescent="0.2">
      <c r="A44" s="20" t="s">
        <v>392</v>
      </c>
      <c r="B44" s="55">
        <v>79</v>
      </c>
      <c r="C44" s="138">
        <f>IF(B47=0, "-", B44/B47)</f>
        <v>8.2896117523609647E-2</v>
      </c>
      <c r="D44" s="55">
        <v>97</v>
      </c>
      <c r="E44" s="78">
        <f>IF(D47=0, "-", D44/D47)</f>
        <v>0.10850111856823266</v>
      </c>
      <c r="F44" s="128">
        <v>305</v>
      </c>
      <c r="G44" s="138">
        <f>IF(F47=0, "-", F44/F47)</f>
        <v>7.5290051839052088E-2</v>
      </c>
      <c r="H44" s="55">
        <v>394</v>
      </c>
      <c r="I44" s="78">
        <f>IF(H47=0, "-", H44/H47)</f>
        <v>9.7428288822947573E-2</v>
      </c>
      <c r="J44" s="77">
        <f t="shared" si="2"/>
        <v>-0.18556701030927836</v>
      </c>
      <c r="K44" s="78">
        <f t="shared" si="3"/>
        <v>-0.22588832487309646</v>
      </c>
    </row>
    <row r="45" spans="1:11" x14ac:dyDescent="0.2">
      <c r="A45" s="20" t="s">
        <v>393</v>
      </c>
      <c r="B45" s="55">
        <v>80</v>
      </c>
      <c r="C45" s="138">
        <f>IF(B47=0, "-", B45/B47)</f>
        <v>8.394543546694648E-2</v>
      </c>
      <c r="D45" s="55">
        <v>60</v>
      </c>
      <c r="E45" s="78">
        <f>IF(D47=0, "-", D45/D47)</f>
        <v>6.7114093959731544E-2</v>
      </c>
      <c r="F45" s="128">
        <v>320</v>
      </c>
      <c r="G45" s="138">
        <f>IF(F47=0, "-", F45/F47)</f>
        <v>7.8992841273759565E-2</v>
      </c>
      <c r="H45" s="55">
        <v>297</v>
      </c>
      <c r="I45" s="78">
        <f>IF(H47=0, "-", H45/H47)</f>
        <v>7.3442136498516317E-2</v>
      </c>
      <c r="J45" s="77">
        <f t="shared" si="2"/>
        <v>0.33333333333333331</v>
      </c>
      <c r="K45" s="78">
        <f t="shared" si="3"/>
        <v>7.7441077441077436E-2</v>
      </c>
    </row>
    <row r="46" spans="1:11" x14ac:dyDescent="0.2">
      <c r="A46" s="129"/>
      <c r="B46" s="82"/>
      <c r="D46" s="82"/>
      <c r="E46" s="86"/>
      <c r="F46" s="130"/>
      <c r="H46" s="82"/>
      <c r="I46" s="86"/>
      <c r="J46" s="85"/>
      <c r="K46" s="86"/>
    </row>
    <row r="47" spans="1:11" s="38" customFormat="1" x14ac:dyDescent="0.2">
      <c r="A47" s="131" t="s">
        <v>394</v>
      </c>
      <c r="B47" s="32">
        <f>SUM(B27:B46)</f>
        <v>953</v>
      </c>
      <c r="C47" s="132">
        <f>B47/9726</f>
        <v>9.7984783055726915E-2</v>
      </c>
      <c r="D47" s="32">
        <f>SUM(D27:D46)</f>
        <v>894</v>
      </c>
      <c r="E47" s="133">
        <f>D47/9422</f>
        <v>9.4884313309276158E-2</v>
      </c>
      <c r="F47" s="121">
        <f>SUM(F27:F46)</f>
        <v>4051</v>
      </c>
      <c r="G47" s="134">
        <f>F47/40548</f>
        <v>9.9906283910427149E-2</v>
      </c>
      <c r="H47" s="32">
        <f>SUM(H27:H46)</f>
        <v>4044</v>
      </c>
      <c r="I47" s="133">
        <f>H47/46877</f>
        <v>8.6268319218380018E-2</v>
      </c>
      <c r="J47" s="35">
        <f>IF(D47=0, "-", IF((B47-D47)/D47&lt;10, (B47-D47)/D47, "&gt;999%"))</f>
        <v>6.5995525727069348E-2</v>
      </c>
      <c r="K47" s="36">
        <f>IF(H47=0, "-", IF((F47-H47)/H47&lt;10, (F47-H47)/H47, "&gt;999%"))</f>
        <v>1.7309594460929772E-3</v>
      </c>
    </row>
    <row r="48" spans="1:11" x14ac:dyDescent="0.2">
      <c r="B48" s="130"/>
      <c r="D48" s="130"/>
      <c r="F48" s="130"/>
      <c r="H48" s="130"/>
    </row>
    <row r="49" spans="1:11" x14ac:dyDescent="0.2">
      <c r="A49" s="123" t="s">
        <v>395</v>
      </c>
      <c r="B49" s="124" t="s">
        <v>165</v>
      </c>
      <c r="C49" s="125" t="s">
        <v>166</v>
      </c>
      <c r="D49" s="124" t="s">
        <v>165</v>
      </c>
      <c r="E49" s="126" t="s">
        <v>166</v>
      </c>
      <c r="F49" s="125" t="s">
        <v>165</v>
      </c>
      <c r="G49" s="125" t="s">
        <v>166</v>
      </c>
      <c r="H49" s="124" t="s">
        <v>165</v>
      </c>
      <c r="I49" s="126" t="s">
        <v>166</v>
      </c>
      <c r="J49" s="124"/>
      <c r="K49" s="126"/>
    </row>
    <row r="50" spans="1:11" x14ac:dyDescent="0.2">
      <c r="A50" s="20" t="s">
        <v>396</v>
      </c>
      <c r="B50" s="55">
        <v>8</v>
      </c>
      <c r="C50" s="138">
        <f>IF(B61=0, "-", B50/B61)</f>
        <v>5.7142857142857141E-2</v>
      </c>
      <c r="D50" s="55">
        <v>6</v>
      </c>
      <c r="E50" s="78">
        <f>IF(D61=0, "-", D50/D61)</f>
        <v>6.5217391304347824E-2</v>
      </c>
      <c r="F50" s="128">
        <v>47</v>
      </c>
      <c r="G50" s="138">
        <f>IF(F61=0, "-", F50/F61)</f>
        <v>8.639705882352941E-2</v>
      </c>
      <c r="H50" s="55">
        <v>56</v>
      </c>
      <c r="I50" s="78">
        <f>IF(H61=0, "-", H50/H61)</f>
        <v>0.11594202898550725</v>
      </c>
      <c r="J50" s="77">
        <f t="shared" ref="J50:J59" si="4">IF(D50=0, "-", IF((B50-D50)/D50&lt;10, (B50-D50)/D50, "&gt;999%"))</f>
        <v>0.33333333333333331</v>
      </c>
      <c r="K50" s="78">
        <f t="shared" ref="K50:K59" si="5">IF(H50=0, "-", IF((F50-H50)/H50&lt;10, (F50-H50)/H50, "&gt;999%"))</f>
        <v>-0.16071428571428573</v>
      </c>
    </row>
    <row r="51" spans="1:11" x14ac:dyDescent="0.2">
      <c r="A51" s="20" t="s">
        <v>397</v>
      </c>
      <c r="B51" s="55">
        <v>27</v>
      </c>
      <c r="C51" s="138">
        <f>IF(B61=0, "-", B51/B61)</f>
        <v>0.19285714285714287</v>
      </c>
      <c r="D51" s="55">
        <v>0</v>
      </c>
      <c r="E51" s="78">
        <f>IF(D61=0, "-", D51/D61)</f>
        <v>0</v>
      </c>
      <c r="F51" s="128">
        <v>133</v>
      </c>
      <c r="G51" s="138">
        <f>IF(F61=0, "-", F51/F61)</f>
        <v>0.24448529411764705</v>
      </c>
      <c r="H51" s="55">
        <v>16</v>
      </c>
      <c r="I51" s="78">
        <f>IF(H61=0, "-", H51/H61)</f>
        <v>3.3126293995859216E-2</v>
      </c>
      <c r="J51" s="77" t="str">
        <f t="shared" si="4"/>
        <v>-</v>
      </c>
      <c r="K51" s="78">
        <f t="shared" si="5"/>
        <v>7.3125</v>
      </c>
    </row>
    <row r="52" spans="1:11" x14ac:dyDescent="0.2">
      <c r="A52" s="20" t="s">
        <v>398</v>
      </c>
      <c r="B52" s="55">
        <v>18</v>
      </c>
      <c r="C52" s="138">
        <f>IF(B61=0, "-", B52/B61)</f>
        <v>0.12857142857142856</v>
      </c>
      <c r="D52" s="55">
        <v>15</v>
      </c>
      <c r="E52" s="78">
        <f>IF(D61=0, "-", D52/D61)</f>
        <v>0.16304347826086957</v>
      </c>
      <c r="F52" s="128">
        <v>65</v>
      </c>
      <c r="G52" s="138">
        <f>IF(F61=0, "-", F52/F61)</f>
        <v>0.11948529411764706</v>
      </c>
      <c r="H52" s="55">
        <v>70</v>
      </c>
      <c r="I52" s="78">
        <f>IF(H61=0, "-", H52/H61)</f>
        <v>0.14492753623188406</v>
      </c>
      <c r="J52" s="77">
        <f t="shared" si="4"/>
        <v>0.2</v>
      </c>
      <c r="K52" s="78">
        <f t="shared" si="5"/>
        <v>-7.1428571428571425E-2</v>
      </c>
    </row>
    <row r="53" spans="1:11" x14ac:dyDescent="0.2">
      <c r="A53" s="20" t="s">
        <v>399</v>
      </c>
      <c r="B53" s="55">
        <v>9</v>
      </c>
      <c r="C53" s="138">
        <f>IF(B61=0, "-", B53/B61)</f>
        <v>6.4285714285714279E-2</v>
      </c>
      <c r="D53" s="55">
        <v>7</v>
      </c>
      <c r="E53" s="78">
        <f>IF(D61=0, "-", D53/D61)</f>
        <v>7.6086956521739135E-2</v>
      </c>
      <c r="F53" s="128">
        <v>31</v>
      </c>
      <c r="G53" s="138">
        <f>IF(F61=0, "-", F53/F61)</f>
        <v>5.6985294117647058E-2</v>
      </c>
      <c r="H53" s="55">
        <v>54</v>
      </c>
      <c r="I53" s="78">
        <f>IF(H61=0, "-", H53/H61)</f>
        <v>0.11180124223602485</v>
      </c>
      <c r="J53" s="77">
        <f t="shared" si="4"/>
        <v>0.2857142857142857</v>
      </c>
      <c r="K53" s="78">
        <f t="shared" si="5"/>
        <v>-0.42592592592592593</v>
      </c>
    </row>
    <row r="54" spans="1:11" x14ac:dyDescent="0.2">
      <c r="A54" s="20" t="s">
        <v>400</v>
      </c>
      <c r="B54" s="55">
        <v>0</v>
      </c>
      <c r="C54" s="138">
        <f>IF(B61=0, "-", B54/B61)</f>
        <v>0</v>
      </c>
      <c r="D54" s="55">
        <v>0</v>
      </c>
      <c r="E54" s="78">
        <f>IF(D61=0, "-", D54/D61)</f>
        <v>0</v>
      </c>
      <c r="F54" s="128">
        <v>6</v>
      </c>
      <c r="G54" s="138">
        <f>IF(F61=0, "-", F54/F61)</f>
        <v>1.1029411764705883E-2</v>
      </c>
      <c r="H54" s="55">
        <v>2</v>
      </c>
      <c r="I54" s="78">
        <f>IF(H61=0, "-", H54/H61)</f>
        <v>4.140786749482402E-3</v>
      </c>
      <c r="J54" s="77" t="str">
        <f t="shared" si="4"/>
        <v>-</v>
      </c>
      <c r="K54" s="78">
        <f t="shared" si="5"/>
        <v>2</v>
      </c>
    </row>
    <row r="55" spans="1:11" x14ac:dyDescent="0.2">
      <c r="A55" s="20" t="s">
        <v>401</v>
      </c>
      <c r="B55" s="55">
        <v>10</v>
      </c>
      <c r="C55" s="138">
        <f>IF(B61=0, "-", B55/B61)</f>
        <v>7.1428571428571425E-2</v>
      </c>
      <c r="D55" s="55">
        <v>9</v>
      </c>
      <c r="E55" s="78">
        <f>IF(D61=0, "-", D55/D61)</f>
        <v>9.7826086956521743E-2</v>
      </c>
      <c r="F55" s="128">
        <v>41</v>
      </c>
      <c r="G55" s="138">
        <f>IF(F61=0, "-", F55/F61)</f>
        <v>7.5367647058823525E-2</v>
      </c>
      <c r="H55" s="55">
        <v>35</v>
      </c>
      <c r="I55" s="78">
        <f>IF(H61=0, "-", H55/H61)</f>
        <v>7.2463768115942032E-2</v>
      </c>
      <c r="J55" s="77">
        <f t="shared" si="4"/>
        <v>0.1111111111111111</v>
      </c>
      <c r="K55" s="78">
        <f t="shared" si="5"/>
        <v>0.17142857142857143</v>
      </c>
    </row>
    <row r="56" spans="1:11" x14ac:dyDescent="0.2">
      <c r="A56" s="20" t="s">
        <v>402</v>
      </c>
      <c r="B56" s="55">
        <v>20</v>
      </c>
      <c r="C56" s="138">
        <f>IF(B61=0, "-", B56/B61)</f>
        <v>0.14285714285714285</v>
      </c>
      <c r="D56" s="55">
        <v>15</v>
      </c>
      <c r="E56" s="78">
        <f>IF(D61=0, "-", D56/D61)</f>
        <v>0.16304347826086957</v>
      </c>
      <c r="F56" s="128">
        <v>46</v>
      </c>
      <c r="G56" s="138">
        <f>IF(F61=0, "-", F56/F61)</f>
        <v>8.455882352941177E-2</v>
      </c>
      <c r="H56" s="55">
        <v>62</v>
      </c>
      <c r="I56" s="78">
        <f>IF(H61=0, "-", H56/H61)</f>
        <v>0.12836438923395446</v>
      </c>
      <c r="J56" s="77">
        <f t="shared" si="4"/>
        <v>0.33333333333333331</v>
      </c>
      <c r="K56" s="78">
        <f t="shared" si="5"/>
        <v>-0.25806451612903225</v>
      </c>
    </row>
    <row r="57" spans="1:11" x14ac:dyDescent="0.2">
      <c r="A57" s="20" t="s">
        <v>403</v>
      </c>
      <c r="B57" s="55">
        <v>9</v>
      </c>
      <c r="C57" s="138">
        <f>IF(B61=0, "-", B57/B61)</f>
        <v>6.4285714285714279E-2</v>
      </c>
      <c r="D57" s="55">
        <v>17</v>
      </c>
      <c r="E57" s="78">
        <f>IF(D61=0, "-", D57/D61)</f>
        <v>0.18478260869565216</v>
      </c>
      <c r="F57" s="128">
        <v>60</v>
      </c>
      <c r="G57" s="138">
        <f>IF(F61=0, "-", F57/F61)</f>
        <v>0.11029411764705882</v>
      </c>
      <c r="H57" s="55">
        <v>64</v>
      </c>
      <c r="I57" s="78">
        <f>IF(H61=0, "-", H57/H61)</f>
        <v>0.13250517598343686</v>
      </c>
      <c r="J57" s="77">
        <f t="shared" si="4"/>
        <v>-0.47058823529411764</v>
      </c>
      <c r="K57" s="78">
        <f t="shared" si="5"/>
        <v>-6.25E-2</v>
      </c>
    </row>
    <row r="58" spans="1:11" x14ac:dyDescent="0.2">
      <c r="A58" s="20" t="s">
        <v>404</v>
      </c>
      <c r="B58" s="55">
        <v>8</v>
      </c>
      <c r="C58" s="138">
        <f>IF(B61=0, "-", B58/B61)</f>
        <v>5.7142857142857141E-2</v>
      </c>
      <c r="D58" s="55">
        <v>5</v>
      </c>
      <c r="E58" s="78">
        <f>IF(D61=0, "-", D58/D61)</f>
        <v>5.434782608695652E-2</v>
      </c>
      <c r="F58" s="128">
        <v>27</v>
      </c>
      <c r="G58" s="138">
        <f>IF(F61=0, "-", F58/F61)</f>
        <v>4.9632352941176468E-2</v>
      </c>
      <c r="H58" s="55">
        <v>23</v>
      </c>
      <c r="I58" s="78">
        <f>IF(H61=0, "-", H58/H61)</f>
        <v>4.7619047619047616E-2</v>
      </c>
      <c r="J58" s="77">
        <f t="shared" si="4"/>
        <v>0.6</v>
      </c>
      <c r="K58" s="78">
        <f t="shared" si="5"/>
        <v>0.17391304347826086</v>
      </c>
    </row>
    <row r="59" spans="1:11" x14ac:dyDescent="0.2">
      <c r="A59" s="20" t="s">
        <v>405</v>
      </c>
      <c r="B59" s="55">
        <v>31</v>
      </c>
      <c r="C59" s="138">
        <f>IF(B61=0, "-", B59/B61)</f>
        <v>0.22142857142857142</v>
      </c>
      <c r="D59" s="55">
        <v>18</v>
      </c>
      <c r="E59" s="78">
        <f>IF(D61=0, "-", D59/D61)</f>
        <v>0.19565217391304349</v>
      </c>
      <c r="F59" s="128">
        <v>88</v>
      </c>
      <c r="G59" s="138">
        <f>IF(F61=0, "-", F59/F61)</f>
        <v>0.16176470588235295</v>
      </c>
      <c r="H59" s="55">
        <v>101</v>
      </c>
      <c r="I59" s="78">
        <f>IF(H61=0, "-", H59/H61)</f>
        <v>0.20910973084886128</v>
      </c>
      <c r="J59" s="77">
        <f t="shared" si="4"/>
        <v>0.72222222222222221</v>
      </c>
      <c r="K59" s="78">
        <f t="shared" si="5"/>
        <v>-0.12871287128712872</v>
      </c>
    </row>
    <row r="60" spans="1:11" x14ac:dyDescent="0.2">
      <c r="A60" s="129"/>
      <c r="B60" s="82"/>
      <c r="D60" s="82"/>
      <c r="E60" s="86"/>
      <c r="F60" s="130"/>
      <c r="H60" s="82"/>
      <c r="I60" s="86"/>
      <c r="J60" s="85"/>
      <c r="K60" s="86"/>
    </row>
    <row r="61" spans="1:11" s="38" customFormat="1" x14ac:dyDescent="0.2">
      <c r="A61" s="131" t="s">
        <v>406</v>
      </c>
      <c r="B61" s="32">
        <f>SUM(B50:B60)</f>
        <v>140</v>
      </c>
      <c r="C61" s="132">
        <f>B61/9726</f>
        <v>1.4394406744807731E-2</v>
      </c>
      <c r="D61" s="32">
        <f>SUM(D50:D60)</f>
        <v>92</v>
      </c>
      <c r="E61" s="133">
        <f>D61/9422</f>
        <v>9.7643812354064954E-3</v>
      </c>
      <c r="F61" s="121">
        <f>SUM(F50:F60)</f>
        <v>544</v>
      </c>
      <c r="G61" s="134">
        <f>F61/40548</f>
        <v>1.3416198086218802E-2</v>
      </c>
      <c r="H61" s="32">
        <f>SUM(H50:H60)</f>
        <v>483</v>
      </c>
      <c r="I61" s="133">
        <f>H61/46877</f>
        <v>1.0303560381423726E-2</v>
      </c>
      <c r="J61" s="35">
        <f>IF(D61=0, "-", IF((B61-D61)/D61&lt;10, (B61-D61)/D61, "&gt;999%"))</f>
        <v>0.52173913043478259</v>
      </c>
      <c r="K61" s="36">
        <f>IF(H61=0, "-", IF((F61-H61)/H61&lt;10, (F61-H61)/H61, "&gt;999%"))</f>
        <v>0.12629399585921325</v>
      </c>
    </row>
    <row r="62" spans="1:11" x14ac:dyDescent="0.2">
      <c r="B62" s="130"/>
      <c r="D62" s="130"/>
      <c r="F62" s="130"/>
      <c r="H62" s="130"/>
    </row>
    <row r="63" spans="1:11" s="38" customFormat="1" x14ac:dyDescent="0.2">
      <c r="A63" s="131" t="s">
        <v>407</v>
      </c>
      <c r="B63" s="32">
        <v>1093</v>
      </c>
      <c r="C63" s="132">
        <f>B63/9726</f>
        <v>0.11237918980053464</v>
      </c>
      <c r="D63" s="32">
        <v>986</v>
      </c>
      <c r="E63" s="133">
        <f>D63/9422</f>
        <v>0.10464869454468266</v>
      </c>
      <c r="F63" s="121">
        <v>4595</v>
      </c>
      <c r="G63" s="134">
        <f>F63/40548</f>
        <v>0.11332248199664595</v>
      </c>
      <c r="H63" s="32">
        <v>4527</v>
      </c>
      <c r="I63" s="133">
        <f>H63/46877</f>
        <v>9.6571879599803748E-2</v>
      </c>
      <c r="J63" s="35">
        <f>IF(D63=0, "-", IF((B63-D63)/D63&lt;10, (B63-D63)/D63, "&gt;999%"))</f>
        <v>0.10851926977687627</v>
      </c>
      <c r="K63" s="36">
        <f>IF(H63=0, "-", IF((F63-H63)/H63&lt;10, (F63-H63)/H63, "&gt;999%"))</f>
        <v>1.5020985199911642E-2</v>
      </c>
    </row>
    <row r="64" spans="1:11" x14ac:dyDescent="0.2">
      <c r="B64" s="130"/>
      <c r="D64" s="130"/>
      <c r="F64" s="130"/>
      <c r="H64" s="130"/>
    </row>
    <row r="65" spans="1:11" ht="15.75" x14ac:dyDescent="0.25">
      <c r="A65" s="122" t="s">
        <v>37</v>
      </c>
      <c r="B65" s="170" t="s">
        <v>4</v>
      </c>
      <c r="C65" s="172"/>
      <c r="D65" s="172"/>
      <c r="E65" s="171"/>
      <c r="F65" s="170" t="s">
        <v>163</v>
      </c>
      <c r="G65" s="172"/>
      <c r="H65" s="172"/>
      <c r="I65" s="171"/>
      <c r="J65" s="170" t="s">
        <v>164</v>
      </c>
      <c r="K65" s="171"/>
    </row>
    <row r="66" spans="1:11" x14ac:dyDescent="0.2">
      <c r="A66" s="16"/>
      <c r="B66" s="170">
        <f>VALUE(RIGHT($B$2, 4))</f>
        <v>2020</v>
      </c>
      <c r="C66" s="171"/>
      <c r="D66" s="170">
        <f>B66-1</f>
        <v>2019</v>
      </c>
      <c r="E66" s="178"/>
      <c r="F66" s="170">
        <f>B66</f>
        <v>2020</v>
      </c>
      <c r="G66" s="178"/>
      <c r="H66" s="170">
        <f>D66</f>
        <v>2019</v>
      </c>
      <c r="I66" s="178"/>
      <c r="J66" s="13" t="s">
        <v>8</v>
      </c>
      <c r="K66" s="14" t="s">
        <v>5</v>
      </c>
    </row>
    <row r="67" spans="1:11" x14ac:dyDescent="0.2">
      <c r="A67" s="123" t="s">
        <v>408</v>
      </c>
      <c r="B67" s="124" t="s">
        <v>165</v>
      </c>
      <c r="C67" s="125" t="s">
        <v>166</v>
      </c>
      <c r="D67" s="124" t="s">
        <v>165</v>
      </c>
      <c r="E67" s="126" t="s">
        <v>166</v>
      </c>
      <c r="F67" s="125" t="s">
        <v>165</v>
      </c>
      <c r="G67" s="125" t="s">
        <v>166</v>
      </c>
      <c r="H67" s="124" t="s">
        <v>165</v>
      </c>
      <c r="I67" s="126" t="s">
        <v>166</v>
      </c>
      <c r="J67" s="124"/>
      <c r="K67" s="126"/>
    </row>
    <row r="68" spans="1:11" x14ac:dyDescent="0.2">
      <c r="A68" s="20" t="s">
        <v>409</v>
      </c>
      <c r="B68" s="55">
        <v>0</v>
      </c>
      <c r="C68" s="138">
        <f>IF(B92=0, "-", B68/B92)</f>
        <v>0</v>
      </c>
      <c r="D68" s="55">
        <v>0</v>
      </c>
      <c r="E68" s="78">
        <f>IF(D92=0, "-", D68/D92)</f>
        <v>0</v>
      </c>
      <c r="F68" s="128">
        <v>2</v>
      </c>
      <c r="G68" s="138">
        <f>IF(F92=0, "-", F68/F92)</f>
        <v>3.1397174254317112E-4</v>
      </c>
      <c r="H68" s="55">
        <v>0</v>
      </c>
      <c r="I68" s="78">
        <f>IF(H92=0, "-", H68/H92)</f>
        <v>0</v>
      </c>
      <c r="J68" s="77" t="str">
        <f t="shared" ref="J68:J90" si="6">IF(D68=0, "-", IF((B68-D68)/D68&lt;10, (B68-D68)/D68, "&gt;999%"))</f>
        <v>-</v>
      </c>
      <c r="K68" s="78" t="str">
        <f t="shared" ref="K68:K90" si="7">IF(H68=0, "-", IF((F68-H68)/H68&lt;10, (F68-H68)/H68, "&gt;999%"))</f>
        <v>-</v>
      </c>
    </row>
    <row r="69" spans="1:11" x14ac:dyDescent="0.2">
      <c r="A69" s="20" t="s">
        <v>410</v>
      </c>
      <c r="B69" s="55">
        <v>9</v>
      </c>
      <c r="C69" s="138">
        <f>IF(B92=0, "-", B69/B92)</f>
        <v>6.5454545454545453E-3</v>
      </c>
      <c r="D69" s="55">
        <v>32</v>
      </c>
      <c r="E69" s="78">
        <f>IF(D92=0, "-", D69/D92)</f>
        <v>2.1462105969148222E-2</v>
      </c>
      <c r="F69" s="128">
        <v>78</v>
      </c>
      <c r="G69" s="138">
        <f>IF(F92=0, "-", F69/F92)</f>
        <v>1.2244897959183673E-2</v>
      </c>
      <c r="H69" s="55">
        <v>179</v>
      </c>
      <c r="I69" s="78">
        <f>IF(H92=0, "-", H69/H92)</f>
        <v>2.4254742547425476E-2</v>
      </c>
      <c r="J69" s="77">
        <f t="shared" si="6"/>
        <v>-0.71875</v>
      </c>
      <c r="K69" s="78">
        <f t="shared" si="7"/>
        <v>-0.56424581005586594</v>
      </c>
    </row>
    <row r="70" spans="1:11" x14ac:dyDescent="0.2">
      <c r="A70" s="20" t="s">
        <v>411</v>
      </c>
      <c r="B70" s="55">
        <v>5</v>
      </c>
      <c r="C70" s="138">
        <f>IF(B92=0, "-", B70/B92)</f>
        <v>3.6363636363636364E-3</v>
      </c>
      <c r="D70" s="55">
        <v>1</v>
      </c>
      <c r="E70" s="78">
        <f>IF(D92=0, "-", D70/D92)</f>
        <v>6.7069081153588194E-4</v>
      </c>
      <c r="F70" s="128">
        <v>13</v>
      </c>
      <c r="G70" s="138">
        <f>IF(F92=0, "-", F70/F92)</f>
        <v>2.0408163265306124E-3</v>
      </c>
      <c r="H70" s="55">
        <v>5</v>
      </c>
      <c r="I70" s="78">
        <f>IF(H92=0, "-", H70/H92)</f>
        <v>6.7750677506775068E-4</v>
      </c>
      <c r="J70" s="77">
        <f t="shared" si="6"/>
        <v>4</v>
      </c>
      <c r="K70" s="78">
        <f t="shared" si="7"/>
        <v>1.6</v>
      </c>
    </row>
    <row r="71" spans="1:11" x14ac:dyDescent="0.2">
      <c r="A71" s="20" t="s">
        <v>412</v>
      </c>
      <c r="B71" s="55">
        <v>21</v>
      </c>
      <c r="C71" s="138">
        <f>IF(B92=0, "-", B71/B92)</f>
        <v>1.5272727272727273E-2</v>
      </c>
      <c r="D71" s="55">
        <v>22</v>
      </c>
      <c r="E71" s="78">
        <f>IF(D92=0, "-", D71/D92)</f>
        <v>1.4755197853789403E-2</v>
      </c>
      <c r="F71" s="128">
        <v>93</v>
      </c>
      <c r="G71" s="138">
        <f>IF(F92=0, "-", F71/F92)</f>
        <v>1.4599686028257456E-2</v>
      </c>
      <c r="H71" s="55">
        <v>122</v>
      </c>
      <c r="I71" s="78">
        <f>IF(H92=0, "-", H71/H92)</f>
        <v>1.6531165311653117E-2</v>
      </c>
      <c r="J71" s="77">
        <f t="shared" si="6"/>
        <v>-4.5454545454545456E-2</v>
      </c>
      <c r="K71" s="78">
        <f t="shared" si="7"/>
        <v>-0.23770491803278687</v>
      </c>
    </row>
    <row r="72" spans="1:11" x14ac:dyDescent="0.2">
      <c r="A72" s="20" t="s">
        <v>413</v>
      </c>
      <c r="B72" s="55">
        <v>112</v>
      </c>
      <c r="C72" s="138">
        <f>IF(B92=0, "-", B72/B92)</f>
        <v>8.145454545454546E-2</v>
      </c>
      <c r="D72" s="55">
        <v>137</v>
      </c>
      <c r="E72" s="78">
        <f>IF(D92=0, "-", D72/D92)</f>
        <v>9.1884641180415824E-2</v>
      </c>
      <c r="F72" s="128">
        <v>515</v>
      </c>
      <c r="G72" s="138">
        <f>IF(F92=0, "-", F72/F92)</f>
        <v>8.0847723704866564E-2</v>
      </c>
      <c r="H72" s="55">
        <v>557</v>
      </c>
      <c r="I72" s="78">
        <f>IF(H92=0, "-", H72/H92)</f>
        <v>7.5474254742547431E-2</v>
      </c>
      <c r="J72" s="77">
        <f t="shared" si="6"/>
        <v>-0.18248175182481752</v>
      </c>
      <c r="K72" s="78">
        <f t="shared" si="7"/>
        <v>-7.5403949730700179E-2</v>
      </c>
    </row>
    <row r="73" spans="1:11" x14ac:dyDescent="0.2">
      <c r="A73" s="20" t="s">
        <v>414</v>
      </c>
      <c r="B73" s="55">
        <v>193</v>
      </c>
      <c r="C73" s="138">
        <f>IF(B92=0, "-", B73/B92)</f>
        <v>0.14036363636363636</v>
      </c>
      <c r="D73" s="55">
        <v>170</v>
      </c>
      <c r="E73" s="78">
        <f>IF(D92=0, "-", D73/D92)</f>
        <v>0.11401743796109994</v>
      </c>
      <c r="F73" s="128">
        <v>711</v>
      </c>
      <c r="G73" s="138">
        <f>IF(F92=0, "-", F73/F92)</f>
        <v>0.11161695447409734</v>
      </c>
      <c r="H73" s="55">
        <v>854</v>
      </c>
      <c r="I73" s="78">
        <f>IF(H92=0, "-", H73/H92)</f>
        <v>0.11571815718157182</v>
      </c>
      <c r="J73" s="77">
        <f t="shared" si="6"/>
        <v>0.13529411764705881</v>
      </c>
      <c r="K73" s="78">
        <f t="shared" si="7"/>
        <v>-0.16744730679156908</v>
      </c>
    </row>
    <row r="74" spans="1:11" x14ac:dyDescent="0.2">
      <c r="A74" s="20" t="s">
        <v>415</v>
      </c>
      <c r="B74" s="55">
        <v>1</v>
      </c>
      <c r="C74" s="138">
        <f>IF(B92=0, "-", B74/B92)</f>
        <v>7.2727272727272723E-4</v>
      </c>
      <c r="D74" s="55">
        <v>2</v>
      </c>
      <c r="E74" s="78">
        <f>IF(D92=0, "-", D74/D92)</f>
        <v>1.3413816230717639E-3</v>
      </c>
      <c r="F74" s="128">
        <v>7</v>
      </c>
      <c r="G74" s="138">
        <f>IF(F92=0, "-", F74/F92)</f>
        <v>1.0989010989010989E-3</v>
      </c>
      <c r="H74" s="55">
        <v>19</v>
      </c>
      <c r="I74" s="78">
        <f>IF(H92=0, "-", H74/H92)</f>
        <v>2.5745257452574528E-3</v>
      </c>
      <c r="J74" s="77">
        <f t="shared" si="6"/>
        <v>-0.5</v>
      </c>
      <c r="K74" s="78">
        <f t="shared" si="7"/>
        <v>-0.63157894736842102</v>
      </c>
    </row>
    <row r="75" spans="1:11" x14ac:dyDescent="0.2">
      <c r="A75" s="20" t="s">
        <v>416</v>
      </c>
      <c r="B75" s="55">
        <v>101</v>
      </c>
      <c r="C75" s="138">
        <f>IF(B92=0, "-", B75/B92)</f>
        <v>7.3454545454545453E-2</v>
      </c>
      <c r="D75" s="55">
        <v>126</v>
      </c>
      <c r="E75" s="78">
        <f>IF(D92=0, "-", D75/D92)</f>
        <v>8.4507042253521125E-2</v>
      </c>
      <c r="F75" s="128">
        <v>401</v>
      </c>
      <c r="G75" s="138">
        <f>IF(F92=0, "-", F75/F92)</f>
        <v>6.2951334379905813E-2</v>
      </c>
      <c r="H75" s="55">
        <v>606</v>
      </c>
      <c r="I75" s="78">
        <f>IF(H92=0, "-", H75/H92)</f>
        <v>8.2113821138211376E-2</v>
      </c>
      <c r="J75" s="77">
        <f t="shared" si="6"/>
        <v>-0.1984126984126984</v>
      </c>
      <c r="K75" s="78">
        <f t="shared" si="7"/>
        <v>-0.33828382838283827</v>
      </c>
    </row>
    <row r="76" spans="1:11" x14ac:dyDescent="0.2">
      <c r="A76" s="20" t="s">
        <v>417</v>
      </c>
      <c r="B76" s="55">
        <v>203</v>
      </c>
      <c r="C76" s="138">
        <f>IF(B92=0, "-", B76/B92)</f>
        <v>0.14763636363636365</v>
      </c>
      <c r="D76" s="55">
        <v>230</v>
      </c>
      <c r="E76" s="78">
        <f>IF(D92=0, "-", D76/D92)</f>
        <v>0.15425888665325285</v>
      </c>
      <c r="F76" s="128">
        <v>811</v>
      </c>
      <c r="G76" s="138">
        <f>IF(F92=0, "-", F76/F92)</f>
        <v>0.12731554160125588</v>
      </c>
      <c r="H76" s="55">
        <v>1098</v>
      </c>
      <c r="I76" s="78">
        <f>IF(H92=0, "-", H76/H92)</f>
        <v>0.14878048780487804</v>
      </c>
      <c r="J76" s="77">
        <f t="shared" si="6"/>
        <v>-0.11739130434782609</v>
      </c>
      <c r="K76" s="78">
        <f t="shared" si="7"/>
        <v>-0.26138433515482695</v>
      </c>
    </row>
    <row r="77" spans="1:11" x14ac:dyDescent="0.2">
      <c r="A77" s="20" t="s">
        <v>418</v>
      </c>
      <c r="B77" s="55">
        <v>0</v>
      </c>
      <c r="C77" s="138">
        <f>IF(B92=0, "-", B77/B92)</f>
        <v>0</v>
      </c>
      <c r="D77" s="55">
        <v>4</v>
      </c>
      <c r="E77" s="78">
        <f>IF(D92=0, "-", D77/D92)</f>
        <v>2.6827632461435278E-3</v>
      </c>
      <c r="F77" s="128">
        <v>0</v>
      </c>
      <c r="G77" s="138">
        <f>IF(F92=0, "-", F77/F92)</f>
        <v>0</v>
      </c>
      <c r="H77" s="55">
        <v>17</v>
      </c>
      <c r="I77" s="78">
        <f>IF(H92=0, "-", H77/H92)</f>
        <v>2.3035230352303525E-3</v>
      </c>
      <c r="J77" s="77">
        <f t="shared" si="6"/>
        <v>-1</v>
      </c>
      <c r="K77" s="78">
        <f t="shared" si="7"/>
        <v>-1</v>
      </c>
    </row>
    <row r="78" spans="1:11" x14ac:dyDescent="0.2">
      <c r="A78" s="20" t="s">
        <v>419</v>
      </c>
      <c r="B78" s="55">
        <v>11</v>
      </c>
      <c r="C78" s="138">
        <f>IF(B92=0, "-", B78/B92)</f>
        <v>8.0000000000000002E-3</v>
      </c>
      <c r="D78" s="55">
        <v>0</v>
      </c>
      <c r="E78" s="78">
        <f>IF(D92=0, "-", D78/D92)</f>
        <v>0</v>
      </c>
      <c r="F78" s="128">
        <v>36</v>
      </c>
      <c r="G78" s="138">
        <f>IF(F92=0, "-", F78/F92)</f>
        <v>5.6514913657770803E-3</v>
      </c>
      <c r="H78" s="55">
        <v>0</v>
      </c>
      <c r="I78" s="78">
        <f>IF(H92=0, "-", H78/H92)</f>
        <v>0</v>
      </c>
      <c r="J78" s="77" t="str">
        <f t="shared" si="6"/>
        <v>-</v>
      </c>
      <c r="K78" s="78" t="str">
        <f t="shared" si="7"/>
        <v>-</v>
      </c>
    </row>
    <row r="79" spans="1:11" x14ac:dyDescent="0.2">
      <c r="A79" s="20" t="s">
        <v>420</v>
      </c>
      <c r="B79" s="55">
        <v>147</v>
      </c>
      <c r="C79" s="138">
        <f>IF(B92=0, "-", B79/B92)</f>
        <v>0.10690909090909091</v>
      </c>
      <c r="D79" s="55">
        <v>205</v>
      </c>
      <c r="E79" s="78">
        <f>IF(D92=0, "-", D79/D92)</f>
        <v>0.1374916163648558</v>
      </c>
      <c r="F79" s="128">
        <v>728</v>
      </c>
      <c r="G79" s="138">
        <f>IF(F92=0, "-", F79/F92)</f>
        <v>0.11428571428571428</v>
      </c>
      <c r="H79" s="55">
        <v>1068</v>
      </c>
      <c r="I79" s="78">
        <f>IF(H92=0, "-", H79/H92)</f>
        <v>0.14471544715447154</v>
      </c>
      <c r="J79" s="77">
        <f t="shared" si="6"/>
        <v>-0.28292682926829266</v>
      </c>
      <c r="K79" s="78">
        <f t="shared" si="7"/>
        <v>-0.31835205992509363</v>
      </c>
    </row>
    <row r="80" spans="1:11" x14ac:dyDescent="0.2">
      <c r="A80" s="20" t="s">
        <v>421</v>
      </c>
      <c r="B80" s="55">
        <v>155</v>
      </c>
      <c r="C80" s="138">
        <f>IF(B92=0, "-", B80/B92)</f>
        <v>0.11272727272727273</v>
      </c>
      <c r="D80" s="55">
        <v>144</v>
      </c>
      <c r="E80" s="78">
        <f>IF(D92=0, "-", D80/D92)</f>
        <v>9.6579476861166996E-2</v>
      </c>
      <c r="F80" s="128">
        <v>712</v>
      </c>
      <c r="G80" s="138">
        <f>IF(F92=0, "-", F80/F92)</f>
        <v>0.11177394034536892</v>
      </c>
      <c r="H80" s="55">
        <v>837</v>
      </c>
      <c r="I80" s="78">
        <f>IF(H92=0, "-", H80/H92)</f>
        <v>0.11341463414634147</v>
      </c>
      <c r="J80" s="77">
        <f t="shared" si="6"/>
        <v>7.6388888888888895E-2</v>
      </c>
      <c r="K80" s="78">
        <f t="shared" si="7"/>
        <v>-0.14934289127837516</v>
      </c>
    </row>
    <row r="81" spans="1:11" x14ac:dyDescent="0.2">
      <c r="A81" s="20" t="s">
        <v>422</v>
      </c>
      <c r="B81" s="55">
        <v>10</v>
      </c>
      <c r="C81" s="138">
        <f>IF(B92=0, "-", B81/B92)</f>
        <v>7.2727272727272727E-3</v>
      </c>
      <c r="D81" s="55">
        <v>10</v>
      </c>
      <c r="E81" s="78">
        <f>IF(D92=0, "-", D81/D92)</f>
        <v>6.7069081153588199E-3</v>
      </c>
      <c r="F81" s="128">
        <v>15</v>
      </c>
      <c r="G81" s="138">
        <f>IF(F92=0, "-", F81/F92)</f>
        <v>2.3547880690737832E-3</v>
      </c>
      <c r="H81" s="55">
        <v>18</v>
      </c>
      <c r="I81" s="78">
        <f>IF(H92=0, "-", H81/H92)</f>
        <v>2.4390243902439024E-3</v>
      </c>
      <c r="J81" s="77">
        <f t="shared" si="6"/>
        <v>0</v>
      </c>
      <c r="K81" s="78">
        <f t="shared" si="7"/>
        <v>-0.16666666666666666</v>
      </c>
    </row>
    <row r="82" spans="1:11" x14ac:dyDescent="0.2">
      <c r="A82" s="20" t="s">
        <v>423</v>
      </c>
      <c r="B82" s="55">
        <v>3</v>
      </c>
      <c r="C82" s="138">
        <f>IF(B92=0, "-", B82/B92)</f>
        <v>2.1818181818181819E-3</v>
      </c>
      <c r="D82" s="55">
        <v>8</v>
      </c>
      <c r="E82" s="78">
        <f>IF(D92=0, "-", D82/D92)</f>
        <v>5.3655264922870555E-3</v>
      </c>
      <c r="F82" s="128">
        <v>3</v>
      </c>
      <c r="G82" s="138">
        <f>IF(F92=0, "-", F82/F92)</f>
        <v>4.7095761381475666E-4</v>
      </c>
      <c r="H82" s="55">
        <v>12</v>
      </c>
      <c r="I82" s="78">
        <f>IF(H92=0, "-", H82/H92)</f>
        <v>1.6260162601626016E-3</v>
      </c>
      <c r="J82" s="77">
        <f t="shared" si="6"/>
        <v>-0.625</v>
      </c>
      <c r="K82" s="78">
        <f t="shared" si="7"/>
        <v>-0.75</v>
      </c>
    </row>
    <row r="83" spans="1:11" x14ac:dyDescent="0.2">
      <c r="A83" s="20" t="s">
        <v>424</v>
      </c>
      <c r="B83" s="55">
        <v>19</v>
      </c>
      <c r="C83" s="138">
        <f>IF(B92=0, "-", B83/B92)</f>
        <v>1.3818181818181818E-2</v>
      </c>
      <c r="D83" s="55">
        <v>12</v>
      </c>
      <c r="E83" s="78">
        <f>IF(D92=0, "-", D83/D92)</f>
        <v>8.0482897384305842E-3</v>
      </c>
      <c r="F83" s="128">
        <v>38</v>
      </c>
      <c r="G83" s="138">
        <f>IF(F92=0, "-", F83/F92)</f>
        <v>5.965463108320251E-3</v>
      </c>
      <c r="H83" s="55">
        <v>74</v>
      </c>
      <c r="I83" s="78">
        <f>IF(H92=0, "-", H83/H92)</f>
        <v>1.002710027100271E-2</v>
      </c>
      <c r="J83" s="77">
        <f t="shared" si="6"/>
        <v>0.58333333333333337</v>
      </c>
      <c r="K83" s="78">
        <f t="shared" si="7"/>
        <v>-0.48648648648648651</v>
      </c>
    </row>
    <row r="84" spans="1:11" x14ac:dyDescent="0.2">
      <c r="A84" s="20" t="s">
        <v>425</v>
      </c>
      <c r="B84" s="55">
        <v>4</v>
      </c>
      <c r="C84" s="138">
        <f>IF(B92=0, "-", B84/B92)</f>
        <v>2.9090909090909089E-3</v>
      </c>
      <c r="D84" s="55">
        <v>4</v>
      </c>
      <c r="E84" s="78">
        <f>IF(D92=0, "-", D84/D92)</f>
        <v>2.6827632461435278E-3</v>
      </c>
      <c r="F84" s="128">
        <v>11</v>
      </c>
      <c r="G84" s="138">
        <f>IF(F92=0, "-", F84/F92)</f>
        <v>1.726844583987441E-3</v>
      </c>
      <c r="H84" s="55">
        <v>25</v>
      </c>
      <c r="I84" s="78">
        <f>IF(H92=0, "-", H84/H92)</f>
        <v>3.3875338753387536E-3</v>
      </c>
      <c r="J84" s="77">
        <f t="shared" si="6"/>
        <v>0</v>
      </c>
      <c r="K84" s="78">
        <f t="shared" si="7"/>
        <v>-0.56000000000000005</v>
      </c>
    </row>
    <row r="85" spans="1:11" x14ac:dyDescent="0.2">
      <c r="A85" s="20" t="s">
        <v>426</v>
      </c>
      <c r="B85" s="55">
        <v>3</v>
      </c>
      <c r="C85" s="138">
        <f>IF(B92=0, "-", B85/B92)</f>
        <v>2.1818181818181819E-3</v>
      </c>
      <c r="D85" s="55">
        <v>0</v>
      </c>
      <c r="E85" s="78">
        <f>IF(D92=0, "-", D85/D92)</f>
        <v>0</v>
      </c>
      <c r="F85" s="128">
        <v>8</v>
      </c>
      <c r="G85" s="138">
        <f>IF(F92=0, "-", F85/F92)</f>
        <v>1.2558869701726845E-3</v>
      </c>
      <c r="H85" s="55">
        <v>0</v>
      </c>
      <c r="I85" s="78">
        <f>IF(H92=0, "-", H85/H92)</f>
        <v>0</v>
      </c>
      <c r="J85" s="77" t="str">
        <f t="shared" si="6"/>
        <v>-</v>
      </c>
      <c r="K85" s="78" t="str">
        <f t="shared" si="7"/>
        <v>-</v>
      </c>
    </row>
    <row r="86" spans="1:11" x14ac:dyDescent="0.2">
      <c r="A86" s="20" t="s">
        <v>427</v>
      </c>
      <c r="B86" s="55">
        <v>121</v>
      </c>
      <c r="C86" s="138">
        <f>IF(B92=0, "-", B86/B92)</f>
        <v>8.7999999999999995E-2</v>
      </c>
      <c r="D86" s="55">
        <v>139</v>
      </c>
      <c r="E86" s="78">
        <f>IF(D92=0, "-", D86/D92)</f>
        <v>9.3226022803487588E-2</v>
      </c>
      <c r="F86" s="128">
        <v>546</v>
      </c>
      <c r="G86" s="138">
        <f>IF(F92=0, "-", F86/F92)</f>
        <v>8.5714285714285715E-2</v>
      </c>
      <c r="H86" s="55">
        <v>539</v>
      </c>
      <c r="I86" s="78">
        <f>IF(H92=0, "-", H86/H92)</f>
        <v>7.3035230352303526E-2</v>
      </c>
      <c r="J86" s="77">
        <f t="shared" si="6"/>
        <v>-0.12949640287769784</v>
      </c>
      <c r="K86" s="78">
        <f t="shared" si="7"/>
        <v>1.2987012987012988E-2</v>
      </c>
    </row>
    <row r="87" spans="1:11" x14ac:dyDescent="0.2">
      <c r="A87" s="20" t="s">
        <v>428</v>
      </c>
      <c r="B87" s="55">
        <v>0</v>
      </c>
      <c r="C87" s="138">
        <f>IF(B92=0, "-", B87/B92)</f>
        <v>0</v>
      </c>
      <c r="D87" s="55">
        <v>1</v>
      </c>
      <c r="E87" s="78">
        <f>IF(D92=0, "-", D87/D92)</f>
        <v>6.7069081153588194E-4</v>
      </c>
      <c r="F87" s="128">
        <v>0</v>
      </c>
      <c r="G87" s="138">
        <f>IF(F92=0, "-", F87/F92)</f>
        <v>0</v>
      </c>
      <c r="H87" s="55">
        <v>43</v>
      </c>
      <c r="I87" s="78">
        <f>IF(H92=0, "-", H87/H92)</f>
        <v>5.8265582655826556E-3</v>
      </c>
      <c r="J87" s="77">
        <f t="shared" si="6"/>
        <v>-1</v>
      </c>
      <c r="K87" s="78">
        <f t="shared" si="7"/>
        <v>-1</v>
      </c>
    </row>
    <row r="88" spans="1:11" x14ac:dyDescent="0.2">
      <c r="A88" s="20" t="s">
        <v>429</v>
      </c>
      <c r="B88" s="55">
        <v>199</v>
      </c>
      <c r="C88" s="138">
        <f>IF(B92=0, "-", B88/B92)</f>
        <v>0.14472727272727273</v>
      </c>
      <c r="D88" s="55">
        <v>181</v>
      </c>
      <c r="E88" s="78">
        <f>IF(D92=0, "-", D88/D92)</f>
        <v>0.12139503688799463</v>
      </c>
      <c r="F88" s="128">
        <v>1456</v>
      </c>
      <c r="G88" s="138">
        <f>IF(F92=0, "-", F88/F92)</f>
        <v>0.22857142857142856</v>
      </c>
      <c r="H88" s="55">
        <v>1048</v>
      </c>
      <c r="I88" s="78">
        <f>IF(H92=0, "-", H88/H92)</f>
        <v>0.14200542005420055</v>
      </c>
      <c r="J88" s="77">
        <f t="shared" si="6"/>
        <v>9.9447513812154692E-2</v>
      </c>
      <c r="K88" s="78">
        <f t="shared" si="7"/>
        <v>0.38931297709923662</v>
      </c>
    </row>
    <row r="89" spans="1:11" x14ac:dyDescent="0.2">
      <c r="A89" s="20" t="s">
        <v>430</v>
      </c>
      <c r="B89" s="55">
        <v>3</v>
      </c>
      <c r="C89" s="138">
        <f>IF(B92=0, "-", B89/B92)</f>
        <v>2.1818181818181819E-3</v>
      </c>
      <c r="D89" s="55">
        <v>5</v>
      </c>
      <c r="E89" s="78">
        <f>IF(D92=0, "-", D89/D92)</f>
        <v>3.3534540576794099E-3</v>
      </c>
      <c r="F89" s="128">
        <v>12</v>
      </c>
      <c r="G89" s="138">
        <f>IF(F92=0, "-", F89/F92)</f>
        <v>1.8838304552590266E-3</v>
      </c>
      <c r="H89" s="55">
        <v>23</v>
      </c>
      <c r="I89" s="78">
        <f>IF(H92=0, "-", H89/H92)</f>
        <v>3.1165311653116533E-3</v>
      </c>
      <c r="J89" s="77">
        <f t="shared" si="6"/>
        <v>-0.4</v>
      </c>
      <c r="K89" s="78">
        <f t="shared" si="7"/>
        <v>-0.47826086956521741</v>
      </c>
    </row>
    <row r="90" spans="1:11" x14ac:dyDescent="0.2">
      <c r="A90" s="20" t="s">
        <v>431</v>
      </c>
      <c r="B90" s="55">
        <v>55</v>
      </c>
      <c r="C90" s="138">
        <f>IF(B92=0, "-", B90/B92)</f>
        <v>0.04</v>
      </c>
      <c r="D90" s="55">
        <v>58</v>
      </c>
      <c r="E90" s="78">
        <f>IF(D92=0, "-", D90/D92)</f>
        <v>3.8900067069081154E-2</v>
      </c>
      <c r="F90" s="128">
        <v>174</v>
      </c>
      <c r="G90" s="138">
        <f>IF(F92=0, "-", F90/F92)</f>
        <v>2.7315541601255888E-2</v>
      </c>
      <c r="H90" s="55">
        <v>236</v>
      </c>
      <c r="I90" s="78">
        <f>IF(H92=0, "-", H90/H92)</f>
        <v>3.1978319783197831E-2</v>
      </c>
      <c r="J90" s="77">
        <f t="shared" si="6"/>
        <v>-5.1724137931034482E-2</v>
      </c>
      <c r="K90" s="78">
        <f t="shared" si="7"/>
        <v>-0.26271186440677968</v>
      </c>
    </row>
    <row r="91" spans="1:11" x14ac:dyDescent="0.2">
      <c r="A91" s="129"/>
      <c r="B91" s="82"/>
      <c r="D91" s="82"/>
      <c r="E91" s="86"/>
      <c r="F91" s="130"/>
      <c r="H91" s="82"/>
      <c r="I91" s="86"/>
      <c r="J91" s="85"/>
      <c r="K91" s="86"/>
    </row>
    <row r="92" spans="1:11" s="38" customFormat="1" x14ac:dyDescent="0.2">
      <c r="A92" s="131" t="s">
        <v>432</v>
      </c>
      <c r="B92" s="32">
        <f>SUM(B68:B91)</f>
        <v>1375</v>
      </c>
      <c r="C92" s="132">
        <f>B92/9726</f>
        <v>0.1413736376722188</v>
      </c>
      <c r="D92" s="32">
        <f>SUM(D68:D91)</f>
        <v>1491</v>
      </c>
      <c r="E92" s="133">
        <f>D92/9422</f>
        <v>0.15824665676077265</v>
      </c>
      <c r="F92" s="121">
        <f>SUM(F68:F91)</f>
        <v>6370</v>
      </c>
      <c r="G92" s="134">
        <f>F92/40548</f>
        <v>0.15709776067870179</v>
      </c>
      <c r="H92" s="32">
        <f>SUM(H68:H91)</f>
        <v>7380</v>
      </c>
      <c r="I92" s="133">
        <f>H92/46877</f>
        <v>0.15743328284659855</v>
      </c>
      <c r="J92" s="35">
        <f>IF(D92=0, "-", IF((B92-D92)/D92&lt;10, (B92-D92)/D92, "&gt;999%"))</f>
        <v>-7.7800134138162308E-2</v>
      </c>
      <c r="K92" s="36">
        <f>IF(H92=0, "-", IF((F92-H92)/H92&lt;10, (F92-H92)/H92, "&gt;999%"))</f>
        <v>-0.13685636856368563</v>
      </c>
    </row>
    <row r="93" spans="1:11" x14ac:dyDescent="0.2">
      <c r="B93" s="130"/>
      <c r="D93" s="130"/>
      <c r="F93" s="130"/>
      <c r="H93" s="130"/>
    </row>
    <row r="94" spans="1:11" x14ac:dyDescent="0.2">
      <c r="A94" s="123" t="s">
        <v>433</v>
      </c>
      <c r="B94" s="124" t="s">
        <v>165</v>
      </c>
      <c r="C94" s="125" t="s">
        <v>166</v>
      </c>
      <c r="D94" s="124" t="s">
        <v>165</v>
      </c>
      <c r="E94" s="126" t="s">
        <v>166</v>
      </c>
      <c r="F94" s="125" t="s">
        <v>165</v>
      </c>
      <c r="G94" s="125" t="s">
        <v>166</v>
      </c>
      <c r="H94" s="124" t="s">
        <v>165</v>
      </c>
      <c r="I94" s="126" t="s">
        <v>166</v>
      </c>
      <c r="J94" s="124"/>
      <c r="K94" s="126"/>
    </row>
    <row r="95" spans="1:11" x14ac:dyDescent="0.2">
      <c r="A95" s="20" t="s">
        <v>434</v>
      </c>
      <c r="B95" s="55">
        <v>5</v>
      </c>
      <c r="C95" s="138">
        <f>IF(B109=0, "-", B95/B109)</f>
        <v>2.1186440677966101E-2</v>
      </c>
      <c r="D95" s="55">
        <v>0</v>
      </c>
      <c r="E95" s="78">
        <f>IF(D109=0, "-", D95/D109)</f>
        <v>0</v>
      </c>
      <c r="F95" s="128">
        <v>11</v>
      </c>
      <c r="G95" s="138">
        <f>IF(F109=0, "-", F95/F109)</f>
        <v>1.3447432762836185E-2</v>
      </c>
      <c r="H95" s="55">
        <v>2</v>
      </c>
      <c r="I95" s="78">
        <f>IF(H109=0, "-", H95/H109)</f>
        <v>2.3391812865497076E-3</v>
      </c>
      <c r="J95" s="77" t="str">
        <f t="shared" ref="J95:J107" si="8">IF(D95=0, "-", IF((B95-D95)/D95&lt;10, (B95-D95)/D95, "&gt;999%"))</f>
        <v>-</v>
      </c>
      <c r="K95" s="78">
        <f t="shared" ref="K95:K107" si="9">IF(H95=0, "-", IF((F95-H95)/H95&lt;10, (F95-H95)/H95, "&gt;999%"))</f>
        <v>4.5</v>
      </c>
    </row>
    <row r="96" spans="1:11" x14ac:dyDescent="0.2">
      <c r="A96" s="20" t="s">
        <v>435</v>
      </c>
      <c r="B96" s="55">
        <v>22</v>
      </c>
      <c r="C96" s="138">
        <f>IF(B109=0, "-", B96/B109)</f>
        <v>9.3220338983050849E-2</v>
      </c>
      <c r="D96" s="55">
        <v>21</v>
      </c>
      <c r="E96" s="78">
        <f>IF(D109=0, "-", D96/D109)</f>
        <v>0.12209302325581395</v>
      </c>
      <c r="F96" s="128">
        <v>95</v>
      </c>
      <c r="G96" s="138">
        <f>IF(F109=0, "-", F96/F109)</f>
        <v>0.11613691931540342</v>
      </c>
      <c r="H96" s="55">
        <v>100</v>
      </c>
      <c r="I96" s="78">
        <f>IF(H109=0, "-", H96/H109)</f>
        <v>0.11695906432748537</v>
      </c>
      <c r="J96" s="77">
        <f t="shared" si="8"/>
        <v>4.7619047619047616E-2</v>
      </c>
      <c r="K96" s="78">
        <f t="shared" si="9"/>
        <v>-0.05</v>
      </c>
    </row>
    <row r="97" spans="1:11" x14ac:dyDescent="0.2">
      <c r="A97" s="20" t="s">
        <v>436</v>
      </c>
      <c r="B97" s="55">
        <v>22</v>
      </c>
      <c r="C97" s="138">
        <f>IF(B109=0, "-", B97/B109)</f>
        <v>9.3220338983050849E-2</v>
      </c>
      <c r="D97" s="55">
        <v>14</v>
      </c>
      <c r="E97" s="78">
        <f>IF(D109=0, "-", D97/D109)</f>
        <v>8.1395348837209308E-2</v>
      </c>
      <c r="F97" s="128">
        <v>113</v>
      </c>
      <c r="G97" s="138">
        <f>IF(F109=0, "-", F97/F109)</f>
        <v>0.13814180929095354</v>
      </c>
      <c r="H97" s="55">
        <v>120</v>
      </c>
      <c r="I97" s="78">
        <f>IF(H109=0, "-", H97/H109)</f>
        <v>0.14035087719298245</v>
      </c>
      <c r="J97" s="77">
        <f t="shared" si="8"/>
        <v>0.5714285714285714</v>
      </c>
      <c r="K97" s="78">
        <f t="shared" si="9"/>
        <v>-5.8333333333333334E-2</v>
      </c>
    </row>
    <row r="98" spans="1:11" x14ac:dyDescent="0.2">
      <c r="A98" s="20" t="s">
        <v>437</v>
      </c>
      <c r="B98" s="55">
        <v>10</v>
      </c>
      <c r="C98" s="138">
        <f>IF(B109=0, "-", B98/B109)</f>
        <v>4.2372881355932202E-2</v>
      </c>
      <c r="D98" s="55">
        <v>11</v>
      </c>
      <c r="E98" s="78">
        <f>IF(D109=0, "-", D98/D109)</f>
        <v>6.3953488372093026E-2</v>
      </c>
      <c r="F98" s="128">
        <v>41</v>
      </c>
      <c r="G98" s="138">
        <f>IF(F109=0, "-", F98/F109)</f>
        <v>5.0122249388753058E-2</v>
      </c>
      <c r="H98" s="55">
        <v>39</v>
      </c>
      <c r="I98" s="78">
        <f>IF(H109=0, "-", H98/H109)</f>
        <v>4.5614035087719301E-2</v>
      </c>
      <c r="J98" s="77">
        <f t="shared" si="8"/>
        <v>-9.0909090909090912E-2</v>
      </c>
      <c r="K98" s="78">
        <f t="shared" si="9"/>
        <v>5.128205128205128E-2</v>
      </c>
    </row>
    <row r="99" spans="1:11" x14ac:dyDescent="0.2">
      <c r="A99" s="20" t="s">
        <v>438</v>
      </c>
      <c r="B99" s="55">
        <v>29</v>
      </c>
      <c r="C99" s="138">
        <f>IF(B109=0, "-", B99/B109)</f>
        <v>0.1228813559322034</v>
      </c>
      <c r="D99" s="55">
        <v>27</v>
      </c>
      <c r="E99" s="78">
        <f>IF(D109=0, "-", D99/D109)</f>
        <v>0.15697674418604651</v>
      </c>
      <c r="F99" s="128">
        <v>74</v>
      </c>
      <c r="G99" s="138">
        <f>IF(F109=0, "-", F99/F109)</f>
        <v>9.0464547677261614E-2</v>
      </c>
      <c r="H99" s="55">
        <v>82</v>
      </c>
      <c r="I99" s="78">
        <f>IF(H109=0, "-", H99/H109)</f>
        <v>9.5906432748538009E-2</v>
      </c>
      <c r="J99" s="77">
        <f t="shared" si="8"/>
        <v>7.407407407407407E-2</v>
      </c>
      <c r="K99" s="78">
        <f t="shared" si="9"/>
        <v>-9.7560975609756101E-2</v>
      </c>
    </row>
    <row r="100" spans="1:11" x14ac:dyDescent="0.2">
      <c r="A100" s="20" t="s">
        <v>439</v>
      </c>
      <c r="B100" s="55">
        <v>21</v>
      </c>
      <c r="C100" s="138">
        <f>IF(B109=0, "-", B100/B109)</f>
        <v>8.8983050847457626E-2</v>
      </c>
      <c r="D100" s="55">
        <v>15</v>
      </c>
      <c r="E100" s="78">
        <f>IF(D109=0, "-", D100/D109)</f>
        <v>8.7209302325581398E-2</v>
      </c>
      <c r="F100" s="128">
        <v>61</v>
      </c>
      <c r="G100" s="138">
        <f>IF(F109=0, "-", F100/F109)</f>
        <v>7.45721271393643E-2</v>
      </c>
      <c r="H100" s="55">
        <v>58</v>
      </c>
      <c r="I100" s="78">
        <f>IF(H109=0, "-", H100/H109)</f>
        <v>6.7836257309941514E-2</v>
      </c>
      <c r="J100" s="77">
        <f t="shared" si="8"/>
        <v>0.4</v>
      </c>
      <c r="K100" s="78">
        <f t="shared" si="9"/>
        <v>5.1724137931034482E-2</v>
      </c>
    </row>
    <row r="101" spans="1:11" x14ac:dyDescent="0.2">
      <c r="A101" s="20" t="s">
        <v>440</v>
      </c>
      <c r="B101" s="55">
        <v>38</v>
      </c>
      <c r="C101" s="138">
        <f>IF(B109=0, "-", B101/B109)</f>
        <v>0.16101694915254236</v>
      </c>
      <c r="D101" s="55">
        <v>19</v>
      </c>
      <c r="E101" s="78">
        <f>IF(D109=0, "-", D101/D109)</f>
        <v>0.11046511627906977</v>
      </c>
      <c r="F101" s="128">
        <v>130</v>
      </c>
      <c r="G101" s="138">
        <f>IF(F109=0, "-", F101/F109)</f>
        <v>0.15892420537897312</v>
      </c>
      <c r="H101" s="55">
        <v>97</v>
      </c>
      <c r="I101" s="78">
        <f>IF(H109=0, "-", H101/H109)</f>
        <v>0.11345029239766082</v>
      </c>
      <c r="J101" s="77">
        <f t="shared" si="8"/>
        <v>1</v>
      </c>
      <c r="K101" s="78">
        <f t="shared" si="9"/>
        <v>0.34020618556701032</v>
      </c>
    </row>
    <row r="102" spans="1:11" x14ac:dyDescent="0.2">
      <c r="A102" s="20" t="s">
        <v>441</v>
      </c>
      <c r="B102" s="55">
        <v>1</v>
      </c>
      <c r="C102" s="138">
        <f>IF(B109=0, "-", B102/B109)</f>
        <v>4.2372881355932203E-3</v>
      </c>
      <c r="D102" s="55">
        <v>0</v>
      </c>
      <c r="E102" s="78">
        <f>IF(D109=0, "-", D102/D109)</f>
        <v>0</v>
      </c>
      <c r="F102" s="128">
        <v>4</v>
      </c>
      <c r="G102" s="138">
        <f>IF(F109=0, "-", F102/F109)</f>
        <v>4.8899755501222494E-3</v>
      </c>
      <c r="H102" s="55">
        <v>0</v>
      </c>
      <c r="I102" s="78">
        <f>IF(H109=0, "-", H102/H109)</f>
        <v>0</v>
      </c>
      <c r="J102" s="77" t="str">
        <f t="shared" si="8"/>
        <v>-</v>
      </c>
      <c r="K102" s="78" t="str">
        <f t="shared" si="9"/>
        <v>-</v>
      </c>
    </row>
    <row r="103" spans="1:11" x14ac:dyDescent="0.2">
      <c r="A103" s="20" t="s">
        <v>442</v>
      </c>
      <c r="B103" s="55">
        <v>8</v>
      </c>
      <c r="C103" s="138">
        <f>IF(B109=0, "-", B103/B109)</f>
        <v>3.3898305084745763E-2</v>
      </c>
      <c r="D103" s="55">
        <v>0</v>
      </c>
      <c r="E103" s="78">
        <f>IF(D109=0, "-", D103/D109)</f>
        <v>0</v>
      </c>
      <c r="F103" s="128">
        <v>8</v>
      </c>
      <c r="G103" s="138">
        <f>IF(F109=0, "-", F103/F109)</f>
        <v>9.7799511002444987E-3</v>
      </c>
      <c r="H103" s="55">
        <v>0</v>
      </c>
      <c r="I103" s="78">
        <f>IF(H109=0, "-", H103/H109)</f>
        <v>0</v>
      </c>
      <c r="J103" s="77" t="str">
        <f t="shared" si="8"/>
        <v>-</v>
      </c>
      <c r="K103" s="78" t="str">
        <f t="shared" si="9"/>
        <v>-</v>
      </c>
    </row>
    <row r="104" spans="1:11" x14ac:dyDescent="0.2">
      <c r="A104" s="20" t="s">
        <v>443</v>
      </c>
      <c r="B104" s="55">
        <v>29</v>
      </c>
      <c r="C104" s="138">
        <f>IF(B109=0, "-", B104/B109)</f>
        <v>0.1228813559322034</v>
      </c>
      <c r="D104" s="55">
        <v>32</v>
      </c>
      <c r="E104" s="78">
        <f>IF(D109=0, "-", D104/D109)</f>
        <v>0.18604651162790697</v>
      </c>
      <c r="F104" s="128">
        <v>102</v>
      </c>
      <c r="G104" s="138">
        <f>IF(F109=0, "-", F104/F109)</f>
        <v>0.12469437652811736</v>
      </c>
      <c r="H104" s="55">
        <v>143</v>
      </c>
      <c r="I104" s="78">
        <f>IF(H109=0, "-", H104/H109)</f>
        <v>0.1672514619883041</v>
      </c>
      <c r="J104" s="77">
        <f t="shared" si="8"/>
        <v>-9.375E-2</v>
      </c>
      <c r="K104" s="78">
        <f t="shared" si="9"/>
        <v>-0.28671328671328672</v>
      </c>
    </row>
    <row r="105" spans="1:11" x14ac:dyDescent="0.2">
      <c r="A105" s="20" t="s">
        <v>444</v>
      </c>
      <c r="B105" s="55">
        <v>7</v>
      </c>
      <c r="C105" s="138">
        <f>IF(B109=0, "-", B105/B109)</f>
        <v>2.9661016949152543E-2</v>
      </c>
      <c r="D105" s="55">
        <v>1</v>
      </c>
      <c r="E105" s="78">
        <f>IF(D109=0, "-", D105/D109)</f>
        <v>5.8139534883720929E-3</v>
      </c>
      <c r="F105" s="128">
        <v>30</v>
      </c>
      <c r="G105" s="138">
        <f>IF(F109=0, "-", F105/F109)</f>
        <v>3.6674816625916873E-2</v>
      </c>
      <c r="H105" s="55">
        <v>24</v>
      </c>
      <c r="I105" s="78">
        <f>IF(H109=0, "-", H105/H109)</f>
        <v>2.8070175438596492E-2</v>
      </c>
      <c r="J105" s="77">
        <f t="shared" si="8"/>
        <v>6</v>
      </c>
      <c r="K105" s="78">
        <f t="shared" si="9"/>
        <v>0.25</v>
      </c>
    </row>
    <row r="106" spans="1:11" x14ac:dyDescent="0.2">
      <c r="A106" s="20" t="s">
        <v>445</v>
      </c>
      <c r="B106" s="55">
        <v>16</v>
      </c>
      <c r="C106" s="138">
        <f>IF(B109=0, "-", B106/B109)</f>
        <v>6.7796610169491525E-2</v>
      </c>
      <c r="D106" s="55">
        <v>8</v>
      </c>
      <c r="E106" s="78">
        <f>IF(D109=0, "-", D106/D109)</f>
        <v>4.6511627906976744E-2</v>
      </c>
      <c r="F106" s="128">
        <v>79</v>
      </c>
      <c r="G106" s="138">
        <f>IF(F109=0, "-", F106/F109)</f>
        <v>9.6577017114914426E-2</v>
      </c>
      <c r="H106" s="55">
        <v>68</v>
      </c>
      <c r="I106" s="78">
        <f>IF(H109=0, "-", H106/H109)</f>
        <v>7.9532163742690065E-2</v>
      </c>
      <c r="J106" s="77">
        <f t="shared" si="8"/>
        <v>1</v>
      </c>
      <c r="K106" s="78">
        <f t="shared" si="9"/>
        <v>0.16176470588235295</v>
      </c>
    </row>
    <row r="107" spans="1:11" x14ac:dyDescent="0.2">
      <c r="A107" s="20" t="s">
        <v>446</v>
      </c>
      <c r="B107" s="55">
        <v>28</v>
      </c>
      <c r="C107" s="138">
        <f>IF(B109=0, "-", B107/B109)</f>
        <v>0.11864406779661017</v>
      </c>
      <c r="D107" s="55">
        <v>24</v>
      </c>
      <c r="E107" s="78">
        <f>IF(D109=0, "-", D107/D109)</f>
        <v>0.13953488372093023</v>
      </c>
      <c r="F107" s="128">
        <v>70</v>
      </c>
      <c r="G107" s="138">
        <f>IF(F109=0, "-", F107/F109)</f>
        <v>8.557457212713937E-2</v>
      </c>
      <c r="H107" s="55">
        <v>122</v>
      </c>
      <c r="I107" s="78">
        <f>IF(H109=0, "-", H107/H109)</f>
        <v>0.14269005847953217</v>
      </c>
      <c r="J107" s="77">
        <f t="shared" si="8"/>
        <v>0.16666666666666666</v>
      </c>
      <c r="K107" s="78">
        <f t="shared" si="9"/>
        <v>-0.42622950819672129</v>
      </c>
    </row>
    <row r="108" spans="1:11" x14ac:dyDescent="0.2">
      <c r="A108" s="129"/>
      <c r="B108" s="82"/>
      <c r="D108" s="82"/>
      <c r="E108" s="86"/>
      <c r="F108" s="130"/>
      <c r="H108" s="82"/>
      <c r="I108" s="86"/>
      <c r="J108" s="85"/>
      <c r="K108" s="86"/>
    </row>
    <row r="109" spans="1:11" s="38" customFormat="1" x14ac:dyDescent="0.2">
      <c r="A109" s="131" t="s">
        <v>447</v>
      </c>
      <c r="B109" s="32">
        <f>SUM(B95:B108)</f>
        <v>236</v>
      </c>
      <c r="C109" s="132">
        <f>B109/9726</f>
        <v>2.4264857084104464E-2</v>
      </c>
      <c r="D109" s="32">
        <f>SUM(D95:D108)</f>
        <v>172</v>
      </c>
      <c r="E109" s="133">
        <f>D109/9422</f>
        <v>1.8255147527064319E-2</v>
      </c>
      <c r="F109" s="121">
        <f>SUM(F95:F108)</f>
        <v>818</v>
      </c>
      <c r="G109" s="134">
        <f>F109/40548</f>
        <v>2.0173621386998127E-2</v>
      </c>
      <c r="H109" s="32">
        <f>SUM(H95:H108)</f>
        <v>855</v>
      </c>
      <c r="I109" s="133">
        <f>H109/46877</f>
        <v>1.8239221793203489E-2</v>
      </c>
      <c r="J109" s="35">
        <f>IF(D109=0, "-", IF((B109-D109)/D109&lt;10, (B109-D109)/D109, "&gt;999%"))</f>
        <v>0.37209302325581395</v>
      </c>
      <c r="K109" s="36">
        <f>IF(H109=0, "-", IF((F109-H109)/H109&lt;10, (F109-H109)/H109, "&gt;999%"))</f>
        <v>-4.3274853801169591E-2</v>
      </c>
    </row>
    <row r="110" spans="1:11" x14ac:dyDescent="0.2">
      <c r="B110" s="130"/>
      <c r="D110" s="130"/>
      <c r="F110" s="130"/>
      <c r="H110" s="130"/>
    </row>
    <row r="111" spans="1:11" s="38" customFormat="1" x14ac:dyDescent="0.2">
      <c r="A111" s="131" t="s">
        <v>448</v>
      </c>
      <c r="B111" s="32">
        <v>1611</v>
      </c>
      <c r="C111" s="132">
        <f>B111/9726</f>
        <v>0.16563849475632325</v>
      </c>
      <c r="D111" s="32">
        <v>1663</v>
      </c>
      <c r="E111" s="133">
        <f>D111/9422</f>
        <v>0.17650180428783699</v>
      </c>
      <c r="F111" s="121">
        <v>7188</v>
      </c>
      <c r="G111" s="134">
        <f>F111/40548</f>
        <v>0.17727138206569992</v>
      </c>
      <c r="H111" s="32">
        <v>8235</v>
      </c>
      <c r="I111" s="133">
        <f>H111/46877</f>
        <v>0.17567250463980202</v>
      </c>
      <c r="J111" s="35">
        <f>IF(D111=0, "-", IF((B111-D111)/D111&lt;10, (B111-D111)/D111, "&gt;999%"))</f>
        <v>-3.1268791340950092E-2</v>
      </c>
      <c r="K111" s="36">
        <f>IF(H111=0, "-", IF((F111-H111)/H111&lt;10, (F111-H111)/H111, "&gt;999%"))</f>
        <v>-0.12714025500910747</v>
      </c>
    </row>
    <row r="112" spans="1:11" x14ac:dyDescent="0.2">
      <c r="B112" s="130"/>
      <c r="D112" s="130"/>
      <c r="F112" s="130"/>
      <c r="H112" s="130"/>
    </row>
    <row r="113" spans="1:11" ht="15.75" x14ac:dyDescent="0.25">
      <c r="A113" s="122" t="s">
        <v>38</v>
      </c>
      <c r="B113" s="170" t="s">
        <v>4</v>
      </c>
      <c r="C113" s="172"/>
      <c r="D113" s="172"/>
      <c r="E113" s="171"/>
      <c r="F113" s="170" t="s">
        <v>163</v>
      </c>
      <c r="G113" s="172"/>
      <c r="H113" s="172"/>
      <c r="I113" s="171"/>
      <c r="J113" s="170" t="s">
        <v>164</v>
      </c>
      <c r="K113" s="171"/>
    </row>
    <row r="114" spans="1:11" x14ac:dyDescent="0.2">
      <c r="A114" s="16"/>
      <c r="B114" s="170">
        <f>VALUE(RIGHT($B$2, 4))</f>
        <v>2020</v>
      </c>
      <c r="C114" s="171"/>
      <c r="D114" s="170">
        <f>B114-1</f>
        <v>2019</v>
      </c>
      <c r="E114" s="178"/>
      <c r="F114" s="170">
        <f>B114</f>
        <v>2020</v>
      </c>
      <c r="G114" s="178"/>
      <c r="H114" s="170">
        <f>D114</f>
        <v>2019</v>
      </c>
      <c r="I114" s="178"/>
      <c r="J114" s="13" t="s">
        <v>8</v>
      </c>
      <c r="K114" s="14" t="s">
        <v>5</v>
      </c>
    </row>
    <row r="115" spans="1:11" x14ac:dyDescent="0.2">
      <c r="A115" s="123" t="s">
        <v>449</v>
      </c>
      <c r="B115" s="124" t="s">
        <v>165</v>
      </c>
      <c r="C115" s="125" t="s">
        <v>166</v>
      </c>
      <c r="D115" s="124" t="s">
        <v>165</v>
      </c>
      <c r="E115" s="126" t="s">
        <v>166</v>
      </c>
      <c r="F115" s="125" t="s">
        <v>165</v>
      </c>
      <c r="G115" s="125" t="s">
        <v>166</v>
      </c>
      <c r="H115" s="124" t="s">
        <v>165</v>
      </c>
      <c r="I115" s="126" t="s">
        <v>166</v>
      </c>
      <c r="J115" s="124"/>
      <c r="K115" s="126"/>
    </row>
    <row r="116" spans="1:11" x14ac:dyDescent="0.2">
      <c r="A116" s="20" t="s">
        <v>450</v>
      </c>
      <c r="B116" s="55">
        <v>19</v>
      </c>
      <c r="C116" s="138">
        <f>IF(B142=0, "-", B116/B142)</f>
        <v>1.4626635873749037E-2</v>
      </c>
      <c r="D116" s="55">
        <v>22</v>
      </c>
      <c r="E116" s="78">
        <f>IF(D142=0, "-", D116/D142)</f>
        <v>2.2244691607684528E-2</v>
      </c>
      <c r="F116" s="128">
        <v>49</v>
      </c>
      <c r="G116" s="138">
        <f>IF(F142=0, "-", F116/F142)</f>
        <v>1.0208333333333333E-2</v>
      </c>
      <c r="H116" s="55">
        <v>100</v>
      </c>
      <c r="I116" s="78">
        <f>IF(H142=0, "-", H116/H142)</f>
        <v>1.8573551263001486E-2</v>
      </c>
      <c r="J116" s="77">
        <f t="shared" ref="J116:J140" si="10">IF(D116=0, "-", IF((B116-D116)/D116&lt;10, (B116-D116)/D116, "&gt;999%"))</f>
        <v>-0.13636363636363635</v>
      </c>
      <c r="K116" s="78">
        <f t="shared" ref="K116:K140" si="11">IF(H116=0, "-", IF((F116-H116)/H116&lt;10, (F116-H116)/H116, "&gt;999%"))</f>
        <v>-0.51</v>
      </c>
    </row>
    <row r="117" spans="1:11" x14ac:dyDescent="0.2">
      <c r="A117" s="20" t="s">
        <v>451</v>
      </c>
      <c r="B117" s="55">
        <v>67</v>
      </c>
      <c r="C117" s="138">
        <f>IF(B142=0, "-", B117/B142)</f>
        <v>5.1578137028483448E-2</v>
      </c>
      <c r="D117" s="55">
        <v>73</v>
      </c>
      <c r="E117" s="78">
        <f>IF(D142=0, "-", D117/D142)</f>
        <v>7.381193124368049E-2</v>
      </c>
      <c r="F117" s="128">
        <v>280</v>
      </c>
      <c r="G117" s="138">
        <f>IF(F142=0, "-", F117/F142)</f>
        <v>5.8333333333333334E-2</v>
      </c>
      <c r="H117" s="55">
        <v>290</v>
      </c>
      <c r="I117" s="78">
        <f>IF(H142=0, "-", H117/H142)</f>
        <v>5.3863298662704312E-2</v>
      </c>
      <c r="J117" s="77">
        <f t="shared" si="10"/>
        <v>-8.2191780821917804E-2</v>
      </c>
      <c r="K117" s="78">
        <f t="shared" si="11"/>
        <v>-3.4482758620689655E-2</v>
      </c>
    </row>
    <row r="118" spans="1:11" x14ac:dyDescent="0.2">
      <c r="A118" s="20" t="s">
        <v>452</v>
      </c>
      <c r="B118" s="55">
        <v>6</v>
      </c>
      <c r="C118" s="138">
        <f>IF(B142=0, "-", B118/B142)</f>
        <v>4.6189376443418013E-3</v>
      </c>
      <c r="D118" s="55">
        <v>1</v>
      </c>
      <c r="E118" s="78">
        <f>IF(D142=0, "-", D118/D142)</f>
        <v>1.0111223458038423E-3</v>
      </c>
      <c r="F118" s="128">
        <v>17</v>
      </c>
      <c r="G118" s="138">
        <f>IF(F142=0, "-", F118/F142)</f>
        <v>3.5416666666666665E-3</v>
      </c>
      <c r="H118" s="55">
        <v>8</v>
      </c>
      <c r="I118" s="78">
        <f>IF(H142=0, "-", H118/H142)</f>
        <v>1.4858841010401188E-3</v>
      </c>
      <c r="J118" s="77">
        <f t="shared" si="10"/>
        <v>5</v>
      </c>
      <c r="K118" s="78">
        <f t="shared" si="11"/>
        <v>1.125</v>
      </c>
    </row>
    <row r="119" spans="1:11" x14ac:dyDescent="0.2">
      <c r="A119" s="20" t="s">
        <v>453</v>
      </c>
      <c r="B119" s="55">
        <v>15</v>
      </c>
      <c r="C119" s="138">
        <f>IF(B142=0, "-", B119/B142)</f>
        <v>1.1547344110854504E-2</v>
      </c>
      <c r="D119" s="55">
        <v>29</v>
      </c>
      <c r="E119" s="78">
        <f>IF(D142=0, "-", D119/D142)</f>
        <v>2.9322548028311426E-2</v>
      </c>
      <c r="F119" s="128">
        <v>84</v>
      </c>
      <c r="G119" s="138">
        <f>IF(F142=0, "-", F119/F142)</f>
        <v>1.7500000000000002E-2</v>
      </c>
      <c r="H119" s="55">
        <v>120</v>
      </c>
      <c r="I119" s="78">
        <f>IF(H142=0, "-", H119/H142)</f>
        <v>2.2288261515601784E-2</v>
      </c>
      <c r="J119" s="77">
        <f t="shared" si="10"/>
        <v>-0.48275862068965519</v>
      </c>
      <c r="K119" s="78">
        <f t="shared" si="11"/>
        <v>-0.3</v>
      </c>
    </row>
    <row r="120" spans="1:11" x14ac:dyDescent="0.2">
      <c r="A120" s="20" t="s">
        <v>454</v>
      </c>
      <c r="B120" s="55">
        <v>0</v>
      </c>
      <c r="C120" s="138">
        <f>IF(B142=0, "-", B120/B142)</f>
        <v>0</v>
      </c>
      <c r="D120" s="55">
        <v>0</v>
      </c>
      <c r="E120" s="78">
        <f>IF(D142=0, "-", D120/D142)</f>
        <v>0</v>
      </c>
      <c r="F120" s="128">
        <v>0</v>
      </c>
      <c r="G120" s="138">
        <f>IF(F142=0, "-", F120/F142)</f>
        <v>0</v>
      </c>
      <c r="H120" s="55">
        <v>15</v>
      </c>
      <c r="I120" s="78">
        <f>IF(H142=0, "-", H120/H142)</f>
        <v>2.786032689450223E-3</v>
      </c>
      <c r="J120" s="77" t="str">
        <f t="shared" si="10"/>
        <v>-</v>
      </c>
      <c r="K120" s="78">
        <f t="shared" si="11"/>
        <v>-1</v>
      </c>
    </row>
    <row r="121" spans="1:11" x14ac:dyDescent="0.2">
      <c r="A121" s="20" t="s">
        <v>455</v>
      </c>
      <c r="B121" s="55">
        <v>22</v>
      </c>
      <c r="C121" s="138">
        <f>IF(B142=0, "-", B121/B142)</f>
        <v>1.6936104695919937E-2</v>
      </c>
      <c r="D121" s="55">
        <v>23</v>
      </c>
      <c r="E121" s="78">
        <f>IF(D142=0, "-", D121/D142)</f>
        <v>2.3255813953488372E-2</v>
      </c>
      <c r="F121" s="128">
        <v>90</v>
      </c>
      <c r="G121" s="138">
        <f>IF(F142=0, "-", F121/F142)</f>
        <v>1.8749999999999999E-2</v>
      </c>
      <c r="H121" s="55">
        <v>127</v>
      </c>
      <c r="I121" s="78">
        <f>IF(H142=0, "-", H121/H142)</f>
        <v>2.3588410104011887E-2</v>
      </c>
      <c r="J121" s="77">
        <f t="shared" si="10"/>
        <v>-4.3478260869565216E-2</v>
      </c>
      <c r="K121" s="78">
        <f t="shared" si="11"/>
        <v>-0.29133858267716534</v>
      </c>
    </row>
    <row r="122" spans="1:11" x14ac:dyDescent="0.2">
      <c r="A122" s="20" t="s">
        <v>456</v>
      </c>
      <c r="B122" s="55">
        <v>44</v>
      </c>
      <c r="C122" s="138">
        <f>IF(B142=0, "-", B122/B142)</f>
        <v>3.3872209391839873E-2</v>
      </c>
      <c r="D122" s="55">
        <v>44</v>
      </c>
      <c r="E122" s="78">
        <f>IF(D142=0, "-", D122/D142)</f>
        <v>4.4489383215369056E-2</v>
      </c>
      <c r="F122" s="128">
        <v>221</v>
      </c>
      <c r="G122" s="138">
        <f>IF(F142=0, "-", F122/F142)</f>
        <v>4.6041666666666668E-2</v>
      </c>
      <c r="H122" s="55">
        <v>240</v>
      </c>
      <c r="I122" s="78">
        <f>IF(H142=0, "-", H122/H142)</f>
        <v>4.4576523031203567E-2</v>
      </c>
      <c r="J122" s="77">
        <f t="shared" si="10"/>
        <v>0</v>
      </c>
      <c r="K122" s="78">
        <f t="shared" si="11"/>
        <v>-7.9166666666666663E-2</v>
      </c>
    </row>
    <row r="123" spans="1:11" x14ac:dyDescent="0.2">
      <c r="A123" s="20" t="s">
        <v>457</v>
      </c>
      <c r="B123" s="55">
        <v>136</v>
      </c>
      <c r="C123" s="138">
        <f>IF(B142=0, "-", B123/B142)</f>
        <v>0.10469591993841416</v>
      </c>
      <c r="D123" s="55">
        <v>75</v>
      </c>
      <c r="E123" s="78">
        <f>IF(D142=0, "-", D123/D142)</f>
        <v>7.583417593528817E-2</v>
      </c>
      <c r="F123" s="128">
        <v>369</v>
      </c>
      <c r="G123" s="138">
        <f>IF(F142=0, "-", F123/F142)</f>
        <v>7.6874999999999999E-2</v>
      </c>
      <c r="H123" s="55">
        <v>376</v>
      </c>
      <c r="I123" s="78">
        <f>IF(H142=0, "-", H123/H142)</f>
        <v>6.9836552748885589E-2</v>
      </c>
      <c r="J123" s="77">
        <f t="shared" si="10"/>
        <v>0.81333333333333335</v>
      </c>
      <c r="K123" s="78">
        <f t="shared" si="11"/>
        <v>-1.8617021276595744E-2</v>
      </c>
    </row>
    <row r="124" spans="1:11" x14ac:dyDescent="0.2">
      <c r="A124" s="20" t="s">
        <v>458</v>
      </c>
      <c r="B124" s="55">
        <v>28</v>
      </c>
      <c r="C124" s="138">
        <f>IF(B142=0, "-", B124/B142)</f>
        <v>2.1555042340261739E-2</v>
      </c>
      <c r="D124" s="55">
        <v>21</v>
      </c>
      <c r="E124" s="78">
        <f>IF(D142=0, "-", D124/D142)</f>
        <v>2.1233569261880688E-2</v>
      </c>
      <c r="F124" s="128">
        <v>92</v>
      </c>
      <c r="G124" s="138">
        <f>IF(F142=0, "-", F124/F142)</f>
        <v>1.9166666666666665E-2</v>
      </c>
      <c r="H124" s="55">
        <v>116</v>
      </c>
      <c r="I124" s="78">
        <f>IF(H142=0, "-", H124/H142)</f>
        <v>2.1545319465081723E-2</v>
      </c>
      <c r="J124" s="77">
        <f t="shared" si="10"/>
        <v>0.33333333333333331</v>
      </c>
      <c r="K124" s="78">
        <f t="shared" si="11"/>
        <v>-0.20689655172413793</v>
      </c>
    </row>
    <row r="125" spans="1:11" x14ac:dyDescent="0.2">
      <c r="A125" s="20" t="s">
        <v>459</v>
      </c>
      <c r="B125" s="55">
        <v>11</v>
      </c>
      <c r="C125" s="138">
        <f>IF(B142=0, "-", B125/B142)</f>
        <v>8.4680523479599683E-3</v>
      </c>
      <c r="D125" s="55">
        <v>6</v>
      </c>
      <c r="E125" s="78">
        <f>IF(D142=0, "-", D125/D142)</f>
        <v>6.0667340748230538E-3</v>
      </c>
      <c r="F125" s="128">
        <v>31</v>
      </c>
      <c r="G125" s="138">
        <f>IF(F142=0, "-", F125/F142)</f>
        <v>6.4583333333333333E-3</v>
      </c>
      <c r="H125" s="55">
        <v>47</v>
      </c>
      <c r="I125" s="78">
        <f>IF(H142=0, "-", H125/H142)</f>
        <v>8.7295690936106986E-3</v>
      </c>
      <c r="J125" s="77">
        <f t="shared" si="10"/>
        <v>0.83333333333333337</v>
      </c>
      <c r="K125" s="78">
        <f t="shared" si="11"/>
        <v>-0.34042553191489361</v>
      </c>
    </row>
    <row r="126" spans="1:11" x14ac:dyDescent="0.2">
      <c r="A126" s="20" t="s">
        <v>460</v>
      </c>
      <c r="B126" s="55">
        <v>30</v>
      </c>
      <c r="C126" s="138">
        <f>IF(B142=0, "-", B126/B142)</f>
        <v>2.3094688221709007E-2</v>
      </c>
      <c r="D126" s="55">
        <v>24</v>
      </c>
      <c r="E126" s="78">
        <f>IF(D142=0, "-", D126/D142)</f>
        <v>2.4266936299292215E-2</v>
      </c>
      <c r="F126" s="128">
        <v>88</v>
      </c>
      <c r="G126" s="138">
        <f>IF(F142=0, "-", F126/F142)</f>
        <v>1.8333333333333333E-2</v>
      </c>
      <c r="H126" s="55">
        <v>123</v>
      </c>
      <c r="I126" s="78">
        <f>IF(H142=0, "-", H126/H142)</f>
        <v>2.2845468053491826E-2</v>
      </c>
      <c r="J126" s="77">
        <f t="shared" si="10"/>
        <v>0.25</v>
      </c>
      <c r="K126" s="78">
        <f t="shared" si="11"/>
        <v>-0.28455284552845528</v>
      </c>
    </row>
    <row r="127" spans="1:11" x14ac:dyDescent="0.2">
      <c r="A127" s="20" t="s">
        <v>461</v>
      </c>
      <c r="B127" s="55">
        <v>6</v>
      </c>
      <c r="C127" s="138">
        <f>IF(B142=0, "-", B127/B142)</f>
        <v>4.6189376443418013E-3</v>
      </c>
      <c r="D127" s="55">
        <v>1</v>
      </c>
      <c r="E127" s="78">
        <f>IF(D142=0, "-", D127/D142)</f>
        <v>1.0111223458038423E-3</v>
      </c>
      <c r="F127" s="128">
        <v>15</v>
      </c>
      <c r="G127" s="138">
        <f>IF(F142=0, "-", F127/F142)</f>
        <v>3.1250000000000002E-3</v>
      </c>
      <c r="H127" s="55">
        <v>6</v>
      </c>
      <c r="I127" s="78">
        <f>IF(H142=0, "-", H127/H142)</f>
        <v>1.1144130757800891E-3</v>
      </c>
      <c r="J127" s="77">
        <f t="shared" si="10"/>
        <v>5</v>
      </c>
      <c r="K127" s="78">
        <f t="shared" si="11"/>
        <v>1.5</v>
      </c>
    </row>
    <row r="128" spans="1:11" x14ac:dyDescent="0.2">
      <c r="A128" s="20" t="s">
        <v>462</v>
      </c>
      <c r="B128" s="55">
        <v>19</v>
      </c>
      <c r="C128" s="138">
        <f>IF(B142=0, "-", B128/B142)</f>
        <v>1.4626635873749037E-2</v>
      </c>
      <c r="D128" s="55">
        <v>27</v>
      </c>
      <c r="E128" s="78">
        <f>IF(D142=0, "-", D128/D142)</f>
        <v>2.7300303336703743E-2</v>
      </c>
      <c r="F128" s="128">
        <v>87</v>
      </c>
      <c r="G128" s="138">
        <f>IF(F142=0, "-", F128/F142)</f>
        <v>1.8124999999999999E-2</v>
      </c>
      <c r="H128" s="55">
        <v>107</v>
      </c>
      <c r="I128" s="78">
        <f>IF(H142=0, "-", H128/H142)</f>
        <v>1.9873699851411589E-2</v>
      </c>
      <c r="J128" s="77">
        <f t="shared" si="10"/>
        <v>-0.29629629629629628</v>
      </c>
      <c r="K128" s="78">
        <f t="shared" si="11"/>
        <v>-0.18691588785046728</v>
      </c>
    </row>
    <row r="129" spans="1:11" x14ac:dyDescent="0.2">
      <c r="A129" s="20" t="s">
        <v>463</v>
      </c>
      <c r="B129" s="55">
        <v>65</v>
      </c>
      <c r="C129" s="138">
        <f>IF(B142=0, "-", B129/B142)</f>
        <v>5.0038491147036179E-2</v>
      </c>
      <c r="D129" s="55">
        <v>60</v>
      </c>
      <c r="E129" s="78">
        <f>IF(D142=0, "-", D129/D142)</f>
        <v>6.0667340748230533E-2</v>
      </c>
      <c r="F129" s="128">
        <v>253</v>
      </c>
      <c r="G129" s="138">
        <f>IF(F142=0, "-", F129/F142)</f>
        <v>5.2708333333333336E-2</v>
      </c>
      <c r="H129" s="55">
        <v>271</v>
      </c>
      <c r="I129" s="78">
        <f>IF(H142=0, "-", H129/H142)</f>
        <v>5.0334323922734028E-2</v>
      </c>
      <c r="J129" s="77">
        <f t="shared" si="10"/>
        <v>8.3333333333333329E-2</v>
      </c>
      <c r="K129" s="78">
        <f t="shared" si="11"/>
        <v>-6.6420664206642069E-2</v>
      </c>
    </row>
    <row r="130" spans="1:11" x14ac:dyDescent="0.2">
      <c r="A130" s="20" t="s">
        <v>464</v>
      </c>
      <c r="B130" s="55">
        <v>48</v>
      </c>
      <c r="C130" s="138">
        <f>IF(B142=0, "-", B130/B142)</f>
        <v>3.695150115473441E-2</v>
      </c>
      <c r="D130" s="55">
        <v>35</v>
      </c>
      <c r="E130" s="78">
        <f>IF(D142=0, "-", D130/D142)</f>
        <v>3.5389282103134481E-2</v>
      </c>
      <c r="F130" s="128">
        <v>216</v>
      </c>
      <c r="G130" s="138">
        <f>IF(F142=0, "-", F130/F142)</f>
        <v>4.4999999999999998E-2</v>
      </c>
      <c r="H130" s="55">
        <v>309</v>
      </c>
      <c r="I130" s="78">
        <f>IF(H142=0, "-", H130/H142)</f>
        <v>5.7392273402674589E-2</v>
      </c>
      <c r="J130" s="77">
        <f t="shared" si="10"/>
        <v>0.37142857142857144</v>
      </c>
      <c r="K130" s="78">
        <f t="shared" si="11"/>
        <v>-0.30097087378640774</v>
      </c>
    </row>
    <row r="131" spans="1:11" x14ac:dyDescent="0.2">
      <c r="A131" s="20" t="s">
        <v>465</v>
      </c>
      <c r="B131" s="55">
        <v>126</v>
      </c>
      <c r="C131" s="138">
        <f>IF(B142=0, "-", B131/B142)</f>
        <v>9.6997690531177835E-2</v>
      </c>
      <c r="D131" s="55">
        <v>85</v>
      </c>
      <c r="E131" s="78">
        <f>IF(D142=0, "-", D131/D142)</f>
        <v>8.5945399393326599E-2</v>
      </c>
      <c r="F131" s="128">
        <v>412</v>
      </c>
      <c r="G131" s="138">
        <f>IF(F142=0, "-", F131/F142)</f>
        <v>8.5833333333333331E-2</v>
      </c>
      <c r="H131" s="55">
        <v>344</v>
      </c>
      <c r="I131" s="78">
        <f>IF(H142=0, "-", H131/H142)</f>
        <v>6.3893016344725106E-2</v>
      </c>
      <c r="J131" s="77">
        <f t="shared" si="10"/>
        <v>0.4823529411764706</v>
      </c>
      <c r="K131" s="78">
        <f t="shared" si="11"/>
        <v>0.19767441860465115</v>
      </c>
    </row>
    <row r="132" spans="1:11" x14ac:dyDescent="0.2">
      <c r="A132" s="20" t="s">
        <v>466</v>
      </c>
      <c r="B132" s="55">
        <v>7</v>
      </c>
      <c r="C132" s="138">
        <f>IF(B142=0, "-", B132/B142)</f>
        <v>5.3887605850654347E-3</v>
      </c>
      <c r="D132" s="55">
        <v>18</v>
      </c>
      <c r="E132" s="78">
        <f>IF(D142=0, "-", D132/D142)</f>
        <v>1.8200202224469161E-2</v>
      </c>
      <c r="F132" s="128">
        <v>35</v>
      </c>
      <c r="G132" s="138">
        <f>IF(F142=0, "-", F132/F142)</f>
        <v>7.2916666666666668E-3</v>
      </c>
      <c r="H132" s="55">
        <v>71</v>
      </c>
      <c r="I132" s="78">
        <f>IF(H142=0, "-", H132/H142)</f>
        <v>1.3187221396731055E-2</v>
      </c>
      <c r="J132" s="77">
        <f t="shared" si="10"/>
        <v>-0.61111111111111116</v>
      </c>
      <c r="K132" s="78">
        <f t="shared" si="11"/>
        <v>-0.50704225352112675</v>
      </c>
    </row>
    <row r="133" spans="1:11" x14ac:dyDescent="0.2">
      <c r="A133" s="20" t="s">
        <v>467</v>
      </c>
      <c r="B133" s="55">
        <v>10</v>
      </c>
      <c r="C133" s="138">
        <f>IF(B142=0, "-", B133/B142)</f>
        <v>7.6982294072363358E-3</v>
      </c>
      <c r="D133" s="55">
        <v>10</v>
      </c>
      <c r="E133" s="78">
        <f>IF(D142=0, "-", D133/D142)</f>
        <v>1.0111223458038422E-2</v>
      </c>
      <c r="F133" s="128">
        <v>45</v>
      </c>
      <c r="G133" s="138">
        <f>IF(F142=0, "-", F133/F142)</f>
        <v>9.3749999999999997E-3</v>
      </c>
      <c r="H133" s="55">
        <v>42</v>
      </c>
      <c r="I133" s="78">
        <f>IF(H142=0, "-", H133/H142)</f>
        <v>7.8008915304606241E-3</v>
      </c>
      <c r="J133" s="77">
        <f t="shared" si="10"/>
        <v>0</v>
      </c>
      <c r="K133" s="78">
        <f t="shared" si="11"/>
        <v>7.1428571428571425E-2</v>
      </c>
    </row>
    <row r="134" spans="1:11" x14ac:dyDescent="0.2">
      <c r="A134" s="20" t="s">
        <v>468</v>
      </c>
      <c r="B134" s="55">
        <v>8</v>
      </c>
      <c r="C134" s="138">
        <f>IF(B142=0, "-", B134/B142)</f>
        <v>6.1585835257890681E-3</v>
      </c>
      <c r="D134" s="55">
        <v>0</v>
      </c>
      <c r="E134" s="78">
        <f>IF(D142=0, "-", D134/D142)</f>
        <v>0</v>
      </c>
      <c r="F134" s="128">
        <v>13</v>
      </c>
      <c r="G134" s="138">
        <f>IF(F142=0, "-", F134/F142)</f>
        <v>2.7083333333333334E-3</v>
      </c>
      <c r="H134" s="55">
        <v>0</v>
      </c>
      <c r="I134" s="78">
        <f>IF(H142=0, "-", H134/H142)</f>
        <v>0</v>
      </c>
      <c r="J134" s="77" t="str">
        <f t="shared" si="10"/>
        <v>-</v>
      </c>
      <c r="K134" s="78" t="str">
        <f t="shared" si="11"/>
        <v>-</v>
      </c>
    </row>
    <row r="135" spans="1:11" x14ac:dyDescent="0.2">
      <c r="A135" s="20" t="s">
        <v>469</v>
      </c>
      <c r="B135" s="55">
        <v>60</v>
      </c>
      <c r="C135" s="138">
        <f>IF(B142=0, "-", B135/B142)</f>
        <v>4.6189376443418015E-2</v>
      </c>
      <c r="D135" s="55">
        <v>44</v>
      </c>
      <c r="E135" s="78">
        <f>IF(D142=0, "-", D135/D142)</f>
        <v>4.4489383215369056E-2</v>
      </c>
      <c r="F135" s="128">
        <v>230</v>
      </c>
      <c r="G135" s="138">
        <f>IF(F142=0, "-", F135/F142)</f>
        <v>4.791666666666667E-2</v>
      </c>
      <c r="H135" s="55">
        <v>313</v>
      </c>
      <c r="I135" s="78">
        <f>IF(H142=0, "-", H135/H142)</f>
        <v>5.8135215453194652E-2</v>
      </c>
      <c r="J135" s="77">
        <f t="shared" si="10"/>
        <v>0.36363636363636365</v>
      </c>
      <c r="K135" s="78">
        <f t="shared" si="11"/>
        <v>-0.26517571884984026</v>
      </c>
    </row>
    <row r="136" spans="1:11" x14ac:dyDescent="0.2">
      <c r="A136" s="20" t="s">
        <v>470</v>
      </c>
      <c r="B136" s="55">
        <v>62</v>
      </c>
      <c r="C136" s="138">
        <f>IF(B142=0, "-", B136/B142)</f>
        <v>4.7729022324865283E-2</v>
      </c>
      <c r="D136" s="55">
        <v>39</v>
      </c>
      <c r="E136" s="78">
        <f>IF(D142=0, "-", D136/D142)</f>
        <v>3.9433771486349849E-2</v>
      </c>
      <c r="F136" s="128">
        <v>202</v>
      </c>
      <c r="G136" s="138">
        <f>IF(F142=0, "-", F136/F142)</f>
        <v>4.2083333333333334E-2</v>
      </c>
      <c r="H136" s="55">
        <v>262</v>
      </c>
      <c r="I136" s="78">
        <f>IF(H142=0, "-", H136/H142)</f>
        <v>4.8662704309063894E-2</v>
      </c>
      <c r="J136" s="77">
        <f t="shared" si="10"/>
        <v>0.58974358974358976</v>
      </c>
      <c r="K136" s="78">
        <f t="shared" si="11"/>
        <v>-0.22900763358778625</v>
      </c>
    </row>
    <row r="137" spans="1:11" x14ac:dyDescent="0.2">
      <c r="A137" s="20" t="s">
        <v>471</v>
      </c>
      <c r="B137" s="55">
        <v>128</v>
      </c>
      <c r="C137" s="138">
        <f>IF(B142=0, "-", B137/B142)</f>
        <v>9.853733641262509E-2</v>
      </c>
      <c r="D137" s="55">
        <v>91</v>
      </c>
      <c r="E137" s="78">
        <f>IF(D142=0, "-", D137/D142)</f>
        <v>9.201213346814964E-2</v>
      </c>
      <c r="F137" s="128">
        <v>521</v>
      </c>
      <c r="G137" s="138">
        <f>IF(F142=0, "-", F137/F142)</f>
        <v>0.10854166666666666</v>
      </c>
      <c r="H137" s="55">
        <v>497</v>
      </c>
      <c r="I137" s="78">
        <f>IF(H142=0, "-", H137/H142)</f>
        <v>9.231054977711739E-2</v>
      </c>
      <c r="J137" s="77">
        <f t="shared" si="10"/>
        <v>0.40659340659340659</v>
      </c>
      <c r="K137" s="78">
        <f t="shared" si="11"/>
        <v>4.8289738430583498E-2</v>
      </c>
    </row>
    <row r="138" spans="1:11" x14ac:dyDescent="0.2">
      <c r="A138" s="20" t="s">
        <v>472</v>
      </c>
      <c r="B138" s="55">
        <v>349</v>
      </c>
      <c r="C138" s="138">
        <f>IF(B142=0, "-", B138/B142)</f>
        <v>0.26866820631254812</v>
      </c>
      <c r="D138" s="55">
        <v>238</v>
      </c>
      <c r="E138" s="78">
        <f>IF(D142=0, "-", D138/D142)</f>
        <v>0.24064711830131447</v>
      </c>
      <c r="F138" s="128">
        <v>1350</v>
      </c>
      <c r="G138" s="138">
        <f>IF(F142=0, "-", F138/F142)</f>
        <v>0.28125</v>
      </c>
      <c r="H138" s="55">
        <v>1427</v>
      </c>
      <c r="I138" s="78">
        <f>IF(H142=0, "-", H138/H142)</f>
        <v>0.26504457652303121</v>
      </c>
      <c r="J138" s="77">
        <f t="shared" si="10"/>
        <v>0.46638655462184875</v>
      </c>
      <c r="K138" s="78">
        <f t="shared" si="11"/>
        <v>-5.3959355290819903E-2</v>
      </c>
    </row>
    <row r="139" spans="1:11" x14ac:dyDescent="0.2">
      <c r="A139" s="20" t="s">
        <v>473</v>
      </c>
      <c r="B139" s="55">
        <v>0</v>
      </c>
      <c r="C139" s="138">
        <f>IF(B142=0, "-", B139/B142)</f>
        <v>0</v>
      </c>
      <c r="D139" s="55">
        <v>0</v>
      </c>
      <c r="E139" s="78">
        <f>IF(D142=0, "-", D139/D142)</f>
        <v>0</v>
      </c>
      <c r="F139" s="128">
        <v>0</v>
      </c>
      <c r="G139" s="138">
        <f>IF(F142=0, "-", F139/F142)</f>
        <v>0</v>
      </c>
      <c r="H139" s="55">
        <v>7</v>
      </c>
      <c r="I139" s="78">
        <f>IF(H142=0, "-", H139/H142)</f>
        <v>1.3001485884101039E-3</v>
      </c>
      <c r="J139" s="77" t="str">
        <f t="shared" si="10"/>
        <v>-</v>
      </c>
      <c r="K139" s="78">
        <f t="shared" si="11"/>
        <v>-1</v>
      </c>
    </row>
    <row r="140" spans="1:11" x14ac:dyDescent="0.2">
      <c r="A140" s="20" t="s">
        <v>474</v>
      </c>
      <c r="B140" s="55">
        <v>33</v>
      </c>
      <c r="C140" s="138">
        <f>IF(B142=0, "-", B140/B142)</f>
        <v>2.5404157043879907E-2</v>
      </c>
      <c r="D140" s="55">
        <v>23</v>
      </c>
      <c r="E140" s="78">
        <f>IF(D142=0, "-", D140/D142)</f>
        <v>2.3255813953488372E-2</v>
      </c>
      <c r="F140" s="128">
        <v>100</v>
      </c>
      <c r="G140" s="138">
        <f>IF(F142=0, "-", F140/F142)</f>
        <v>2.0833333333333332E-2</v>
      </c>
      <c r="H140" s="55">
        <v>166</v>
      </c>
      <c r="I140" s="78">
        <f>IF(H142=0, "-", H140/H142)</f>
        <v>3.0832095096582468E-2</v>
      </c>
      <c r="J140" s="77">
        <f t="shared" si="10"/>
        <v>0.43478260869565216</v>
      </c>
      <c r="K140" s="78">
        <f t="shared" si="11"/>
        <v>-0.39759036144578314</v>
      </c>
    </row>
    <row r="141" spans="1:11" x14ac:dyDescent="0.2">
      <c r="A141" s="129"/>
      <c r="B141" s="82"/>
      <c r="D141" s="82"/>
      <c r="E141" s="86"/>
      <c r="F141" s="130"/>
      <c r="H141" s="82"/>
      <c r="I141" s="86"/>
      <c r="J141" s="85"/>
      <c r="K141" s="86"/>
    </row>
    <row r="142" spans="1:11" s="38" customFormat="1" x14ac:dyDescent="0.2">
      <c r="A142" s="131" t="s">
        <v>475</v>
      </c>
      <c r="B142" s="32">
        <f>SUM(B116:B141)</f>
        <v>1299</v>
      </c>
      <c r="C142" s="132">
        <f>B142/9726</f>
        <v>0.13355953115360888</v>
      </c>
      <c r="D142" s="32">
        <f>SUM(D116:D141)</f>
        <v>989</v>
      </c>
      <c r="E142" s="133">
        <f>D142/9422</f>
        <v>0.10496709828061983</v>
      </c>
      <c r="F142" s="121">
        <f>SUM(F116:F141)</f>
        <v>4800</v>
      </c>
      <c r="G142" s="134">
        <f>F142/40548</f>
        <v>0.11837821840781296</v>
      </c>
      <c r="H142" s="32">
        <f>SUM(H116:H141)</f>
        <v>5384</v>
      </c>
      <c r="I142" s="133">
        <f>H142/46877</f>
        <v>0.11485376623930713</v>
      </c>
      <c r="J142" s="35">
        <f>IF(D142=0, "-", IF((B142-D142)/D142&lt;10, (B142-D142)/D142, "&gt;999%"))</f>
        <v>0.31344792719919112</v>
      </c>
      <c r="K142" s="36">
        <f>IF(H142=0, "-", IF((F142-H142)/H142&lt;10, (F142-H142)/H142, "&gt;999%"))</f>
        <v>-0.10846953937592868</v>
      </c>
    </row>
    <row r="143" spans="1:11" x14ac:dyDescent="0.2">
      <c r="B143" s="130"/>
      <c r="D143" s="130"/>
      <c r="F143" s="130"/>
      <c r="H143" s="130"/>
    </row>
    <row r="144" spans="1:11" x14ac:dyDescent="0.2">
      <c r="A144" s="123" t="s">
        <v>476</v>
      </c>
      <c r="B144" s="124" t="s">
        <v>165</v>
      </c>
      <c r="C144" s="125" t="s">
        <v>166</v>
      </c>
      <c r="D144" s="124" t="s">
        <v>165</v>
      </c>
      <c r="E144" s="126" t="s">
        <v>166</v>
      </c>
      <c r="F144" s="125" t="s">
        <v>165</v>
      </c>
      <c r="G144" s="125" t="s">
        <v>166</v>
      </c>
      <c r="H144" s="124" t="s">
        <v>165</v>
      </c>
      <c r="I144" s="126" t="s">
        <v>166</v>
      </c>
      <c r="J144" s="124"/>
      <c r="K144" s="126"/>
    </row>
    <row r="145" spans="1:11" x14ac:dyDescent="0.2">
      <c r="A145" s="20" t="s">
        <v>477</v>
      </c>
      <c r="B145" s="55">
        <v>8</v>
      </c>
      <c r="C145" s="138">
        <f>IF(B162=0, "-", B145/B162)</f>
        <v>8.3333333333333329E-2</v>
      </c>
      <c r="D145" s="55">
        <v>1</v>
      </c>
      <c r="E145" s="78">
        <f>IF(D162=0, "-", D145/D162)</f>
        <v>1.0416666666666666E-2</v>
      </c>
      <c r="F145" s="128">
        <v>39</v>
      </c>
      <c r="G145" s="138">
        <f>IF(F162=0, "-", F145/F162)</f>
        <v>7.7227722772277227E-2</v>
      </c>
      <c r="H145" s="55">
        <v>8</v>
      </c>
      <c r="I145" s="78">
        <f>IF(H162=0, "-", H145/H162)</f>
        <v>1.7467248908296942E-2</v>
      </c>
      <c r="J145" s="77">
        <f t="shared" ref="J145:J160" si="12">IF(D145=0, "-", IF((B145-D145)/D145&lt;10, (B145-D145)/D145, "&gt;999%"))</f>
        <v>7</v>
      </c>
      <c r="K145" s="78">
        <f t="shared" ref="K145:K160" si="13">IF(H145=0, "-", IF((F145-H145)/H145&lt;10, (F145-H145)/H145, "&gt;999%"))</f>
        <v>3.875</v>
      </c>
    </row>
    <row r="146" spans="1:11" x14ac:dyDescent="0.2">
      <c r="A146" s="20" t="s">
        <v>478</v>
      </c>
      <c r="B146" s="55">
        <v>9</v>
      </c>
      <c r="C146" s="138">
        <f>IF(B162=0, "-", B146/B162)</f>
        <v>9.375E-2</v>
      </c>
      <c r="D146" s="55">
        <v>17</v>
      </c>
      <c r="E146" s="78">
        <f>IF(D162=0, "-", D146/D162)</f>
        <v>0.17708333333333334</v>
      </c>
      <c r="F146" s="128">
        <v>55</v>
      </c>
      <c r="G146" s="138">
        <f>IF(F162=0, "-", F146/F162)</f>
        <v>0.10891089108910891</v>
      </c>
      <c r="H146" s="55">
        <v>80</v>
      </c>
      <c r="I146" s="78">
        <f>IF(H162=0, "-", H146/H162)</f>
        <v>0.17467248908296942</v>
      </c>
      <c r="J146" s="77">
        <f t="shared" si="12"/>
        <v>-0.47058823529411764</v>
      </c>
      <c r="K146" s="78">
        <f t="shared" si="13"/>
        <v>-0.3125</v>
      </c>
    </row>
    <row r="147" spans="1:11" x14ac:dyDescent="0.2">
      <c r="A147" s="20" t="s">
        <v>479</v>
      </c>
      <c r="B147" s="55">
        <v>1</v>
      </c>
      <c r="C147" s="138">
        <f>IF(B162=0, "-", B147/B162)</f>
        <v>1.0416666666666666E-2</v>
      </c>
      <c r="D147" s="55">
        <v>0</v>
      </c>
      <c r="E147" s="78">
        <f>IF(D162=0, "-", D147/D162)</f>
        <v>0</v>
      </c>
      <c r="F147" s="128">
        <v>29</v>
      </c>
      <c r="G147" s="138">
        <f>IF(F162=0, "-", F147/F162)</f>
        <v>5.7425742574257428E-2</v>
      </c>
      <c r="H147" s="55">
        <v>2</v>
      </c>
      <c r="I147" s="78">
        <f>IF(H162=0, "-", H147/H162)</f>
        <v>4.3668122270742356E-3</v>
      </c>
      <c r="J147" s="77" t="str">
        <f t="shared" si="12"/>
        <v>-</v>
      </c>
      <c r="K147" s="78" t="str">
        <f t="shared" si="13"/>
        <v>&gt;999%</v>
      </c>
    </row>
    <row r="148" spans="1:11" x14ac:dyDescent="0.2">
      <c r="A148" s="20" t="s">
        <v>480</v>
      </c>
      <c r="B148" s="55">
        <v>0</v>
      </c>
      <c r="C148" s="138">
        <f>IF(B162=0, "-", B148/B162)</f>
        <v>0</v>
      </c>
      <c r="D148" s="55">
        <v>0</v>
      </c>
      <c r="E148" s="78">
        <f>IF(D162=0, "-", D148/D162)</f>
        <v>0</v>
      </c>
      <c r="F148" s="128">
        <v>0</v>
      </c>
      <c r="G148" s="138">
        <f>IF(F162=0, "-", F148/F162)</f>
        <v>0</v>
      </c>
      <c r="H148" s="55">
        <v>2</v>
      </c>
      <c r="I148" s="78">
        <f>IF(H162=0, "-", H148/H162)</f>
        <v>4.3668122270742356E-3</v>
      </c>
      <c r="J148" s="77" t="str">
        <f t="shared" si="12"/>
        <v>-</v>
      </c>
      <c r="K148" s="78">
        <f t="shared" si="13"/>
        <v>-1</v>
      </c>
    </row>
    <row r="149" spans="1:11" x14ac:dyDescent="0.2">
      <c r="A149" s="20" t="s">
        <v>481</v>
      </c>
      <c r="B149" s="55">
        <v>2</v>
      </c>
      <c r="C149" s="138">
        <f>IF(B162=0, "-", B149/B162)</f>
        <v>2.0833333333333332E-2</v>
      </c>
      <c r="D149" s="55">
        <v>2</v>
      </c>
      <c r="E149" s="78">
        <f>IF(D162=0, "-", D149/D162)</f>
        <v>2.0833333333333332E-2</v>
      </c>
      <c r="F149" s="128">
        <v>12</v>
      </c>
      <c r="G149" s="138">
        <f>IF(F162=0, "-", F149/F162)</f>
        <v>2.3762376237623763E-2</v>
      </c>
      <c r="H149" s="55">
        <v>17</v>
      </c>
      <c r="I149" s="78">
        <f>IF(H162=0, "-", H149/H162)</f>
        <v>3.7117903930131008E-2</v>
      </c>
      <c r="J149" s="77">
        <f t="shared" si="12"/>
        <v>0</v>
      </c>
      <c r="K149" s="78">
        <f t="shared" si="13"/>
        <v>-0.29411764705882354</v>
      </c>
    </row>
    <row r="150" spans="1:11" x14ac:dyDescent="0.2">
      <c r="A150" s="20" t="s">
        <v>482</v>
      </c>
      <c r="B150" s="55">
        <v>0</v>
      </c>
      <c r="C150" s="138">
        <f>IF(B162=0, "-", B150/B162)</f>
        <v>0</v>
      </c>
      <c r="D150" s="55">
        <v>4</v>
      </c>
      <c r="E150" s="78">
        <f>IF(D162=0, "-", D150/D162)</f>
        <v>4.1666666666666664E-2</v>
      </c>
      <c r="F150" s="128">
        <v>2</v>
      </c>
      <c r="G150" s="138">
        <f>IF(F162=0, "-", F150/F162)</f>
        <v>3.9603960396039604E-3</v>
      </c>
      <c r="H150" s="55">
        <v>5</v>
      </c>
      <c r="I150" s="78">
        <f>IF(H162=0, "-", H150/H162)</f>
        <v>1.0917030567685589E-2</v>
      </c>
      <c r="J150" s="77">
        <f t="shared" si="12"/>
        <v>-1</v>
      </c>
      <c r="K150" s="78">
        <f t="shared" si="13"/>
        <v>-0.6</v>
      </c>
    </row>
    <row r="151" spans="1:11" x14ac:dyDescent="0.2">
      <c r="A151" s="20" t="s">
        <v>483</v>
      </c>
      <c r="B151" s="55">
        <v>9</v>
      </c>
      <c r="C151" s="138">
        <f>IF(B162=0, "-", B151/B162)</f>
        <v>9.375E-2</v>
      </c>
      <c r="D151" s="55">
        <v>17</v>
      </c>
      <c r="E151" s="78">
        <f>IF(D162=0, "-", D151/D162)</f>
        <v>0.17708333333333334</v>
      </c>
      <c r="F151" s="128">
        <v>73</v>
      </c>
      <c r="G151" s="138">
        <f>IF(F162=0, "-", F151/F162)</f>
        <v>0.14455445544554454</v>
      </c>
      <c r="H151" s="55">
        <v>94</v>
      </c>
      <c r="I151" s="78">
        <f>IF(H162=0, "-", H151/H162)</f>
        <v>0.20524017467248909</v>
      </c>
      <c r="J151" s="77">
        <f t="shared" si="12"/>
        <v>-0.47058823529411764</v>
      </c>
      <c r="K151" s="78">
        <f t="shared" si="13"/>
        <v>-0.22340425531914893</v>
      </c>
    </row>
    <row r="152" spans="1:11" x14ac:dyDescent="0.2">
      <c r="A152" s="20" t="s">
        <v>484</v>
      </c>
      <c r="B152" s="55">
        <v>7</v>
      </c>
      <c r="C152" s="138">
        <f>IF(B162=0, "-", B152/B162)</f>
        <v>7.2916666666666671E-2</v>
      </c>
      <c r="D152" s="55">
        <v>8</v>
      </c>
      <c r="E152" s="78">
        <f>IF(D162=0, "-", D152/D162)</f>
        <v>8.3333333333333329E-2</v>
      </c>
      <c r="F152" s="128">
        <v>15</v>
      </c>
      <c r="G152" s="138">
        <f>IF(F162=0, "-", F152/F162)</f>
        <v>2.9702970297029702E-2</v>
      </c>
      <c r="H152" s="55">
        <v>40</v>
      </c>
      <c r="I152" s="78">
        <f>IF(H162=0, "-", H152/H162)</f>
        <v>8.7336244541484712E-2</v>
      </c>
      <c r="J152" s="77">
        <f t="shared" si="12"/>
        <v>-0.125</v>
      </c>
      <c r="K152" s="78">
        <f t="shared" si="13"/>
        <v>-0.625</v>
      </c>
    </row>
    <row r="153" spans="1:11" x14ac:dyDescent="0.2">
      <c r="A153" s="20" t="s">
        <v>485</v>
      </c>
      <c r="B153" s="55">
        <v>17</v>
      </c>
      <c r="C153" s="138">
        <f>IF(B162=0, "-", B153/B162)</f>
        <v>0.17708333333333334</v>
      </c>
      <c r="D153" s="55">
        <v>18</v>
      </c>
      <c r="E153" s="78">
        <f>IF(D162=0, "-", D153/D162)</f>
        <v>0.1875</v>
      </c>
      <c r="F153" s="128">
        <v>53</v>
      </c>
      <c r="G153" s="138">
        <f>IF(F162=0, "-", F153/F162)</f>
        <v>0.10495049504950495</v>
      </c>
      <c r="H153" s="55">
        <v>62</v>
      </c>
      <c r="I153" s="78">
        <f>IF(H162=0, "-", H153/H162)</f>
        <v>0.13537117903930132</v>
      </c>
      <c r="J153" s="77">
        <f t="shared" si="12"/>
        <v>-5.5555555555555552E-2</v>
      </c>
      <c r="K153" s="78">
        <f t="shared" si="13"/>
        <v>-0.14516129032258066</v>
      </c>
    </row>
    <row r="154" spans="1:11" x14ac:dyDescent="0.2">
      <c r="A154" s="20" t="s">
        <v>486</v>
      </c>
      <c r="B154" s="55">
        <v>0</v>
      </c>
      <c r="C154" s="138">
        <f>IF(B162=0, "-", B154/B162)</f>
        <v>0</v>
      </c>
      <c r="D154" s="55">
        <v>5</v>
      </c>
      <c r="E154" s="78">
        <f>IF(D162=0, "-", D154/D162)</f>
        <v>5.2083333333333336E-2</v>
      </c>
      <c r="F154" s="128">
        <v>9</v>
      </c>
      <c r="G154" s="138">
        <f>IF(F162=0, "-", F154/F162)</f>
        <v>1.782178217821782E-2</v>
      </c>
      <c r="H154" s="55">
        <v>11</v>
      </c>
      <c r="I154" s="78">
        <f>IF(H162=0, "-", H154/H162)</f>
        <v>2.4017467248908297E-2</v>
      </c>
      <c r="J154" s="77">
        <f t="shared" si="12"/>
        <v>-1</v>
      </c>
      <c r="K154" s="78">
        <f t="shared" si="13"/>
        <v>-0.18181818181818182</v>
      </c>
    </row>
    <row r="155" spans="1:11" x14ac:dyDescent="0.2">
      <c r="A155" s="20" t="s">
        <v>487</v>
      </c>
      <c r="B155" s="55">
        <v>18</v>
      </c>
      <c r="C155" s="138">
        <f>IF(B162=0, "-", B155/B162)</f>
        <v>0.1875</v>
      </c>
      <c r="D155" s="55">
        <v>2</v>
      </c>
      <c r="E155" s="78">
        <f>IF(D162=0, "-", D155/D162)</f>
        <v>2.0833333333333332E-2</v>
      </c>
      <c r="F155" s="128">
        <v>96</v>
      </c>
      <c r="G155" s="138">
        <f>IF(F162=0, "-", F155/F162)</f>
        <v>0.1900990099009901</v>
      </c>
      <c r="H155" s="55">
        <v>12</v>
      </c>
      <c r="I155" s="78">
        <f>IF(H162=0, "-", H155/H162)</f>
        <v>2.6200873362445413E-2</v>
      </c>
      <c r="J155" s="77">
        <f t="shared" si="12"/>
        <v>8</v>
      </c>
      <c r="K155" s="78">
        <f t="shared" si="13"/>
        <v>7</v>
      </c>
    </row>
    <row r="156" spans="1:11" x14ac:dyDescent="0.2">
      <c r="A156" s="20" t="s">
        <v>488</v>
      </c>
      <c r="B156" s="55">
        <v>0</v>
      </c>
      <c r="C156" s="138">
        <f>IF(B162=0, "-", B156/B162)</f>
        <v>0</v>
      </c>
      <c r="D156" s="55">
        <v>0</v>
      </c>
      <c r="E156" s="78">
        <f>IF(D162=0, "-", D156/D162)</f>
        <v>0</v>
      </c>
      <c r="F156" s="128">
        <v>1</v>
      </c>
      <c r="G156" s="138">
        <f>IF(F162=0, "-", F156/F162)</f>
        <v>1.9801980198019802E-3</v>
      </c>
      <c r="H156" s="55">
        <v>10</v>
      </c>
      <c r="I156" s="78">
        <f>IF(H162=0, "-", H156/H162)</f>
        <v>2.1834061135371178E-2</v>
      </c>
      <c r="J156" s="77" t="str">
        <f t="shared" si="12"/>
        <v>-</v>
      </c>
      <c r="K156" s="78">
        <f t="shared" si="13"/>
        <v>-0.9</v>
      </c>
    </row>
    <row r="157" spans="1:11" x14ac:dyDescent="0.2">
      <c r="A157" s="20" t="s">
        <v>489</v>
      </c>
      <c r="B157" s="55">
        <v>9</v>
      </c>
      <c r="C157" s="138">
        <f>IF(B162=0, "-", B157/B162)</f>
        <v>9.375E-2</v>
      </c>
      <c r="D157" s="55">
        <v>8</v>
      </c>
      <c r="E157" s="78">
        <f>IF(D162=0, "-", D157/D162)</f>
        <v>8.3333333333333329E-2</v>
      </c>
      <c r="F157" s="128">
        <v>57</v>
      </c>
      <c r="G157" s="138">
        <f>IF(F162=0, "-", F157/F162)</f>
        <v>0.11287128712871287</v>
      </c>
      <c r="H157" s="55">
        <v>52</v>
      </c>
      <c r="I157" s="78">
        <f>IF(H162=0, "-", H157/H162)</f>
        <v>0.11353711790393013</v>
      </c>
      <c r="J157" s="77">
        <f t="shared" si="12"/>
        <v>0.125</v>
      </c>
      <c r="K157" s="78">
        <f t="shared" si="13"/>
        <v>9.6153846153846159E-2</v>
      </c>
    </row>
    <row r="158" spans="1:11" x14ac:dyDescent="0.2">
      <c r="A158" s="20" t="s">
        <v>490</v>
      </c>
      <c r="B158" s="55">
        <v>12</v>
      </c>
      <c r="C158" s="138">
        <f>IF(B162=0, "-", B158/B162)</f>
        <v>0.125</v>
      </c>
      <c r="D158" s="55">
        <v>9</v>
      </c>
      <c r="E158" s="78">
        <f>IF(D162=0, "-", D158/D162)</f>
        <v>9.375E-2</v>
      </c>
      <c r="F158" s="128">
        <v>42</v>
      </c>
      <c r="G158" s="138">
        <f>IF(F162=0, "-", F158/F162)</f>
        <v>8.3168316831683173E-2</v>
      </c>
      <c r="H158" s="55">
        <v>35</v>
      </c>
      <c r="I158" s="78">
        <f>IF(H162=0, "-", H158/H162)</f>
        <v>7.6419213973799124E-2</v>
      </c>
      <c r="J158" s="77">
        <f t="shared" si="12"/>
        <v>0.33333333333333331</v>
      </c>
      <c r="K158" s="78">
        <f t="shared" si="13"/>
        <v>0.2</v>
      </c>
    </row>
    <row r="159" spans="1:11" x14ac:dyDescent="0.2">
      <c r="A159" s="20" t="s">
        <v>491</v>
      </c>
      <c r="B159" s="55">
        <v>0</v>
      </c>
      <c r="C159" s="138">
        <f>IF(B162=0, "-", B159/B162)</f>
        <v>0</v>
      </c>
      <c r="D159" s="55">
        <v>0</v>
      </c>
      <c r="E159" s="78">
        <f>IF(D162=0, "-", D159/D162)</f>
        <v>0</v>
      </c>
      <c r="F159" s="128">
        <v>2</v>
      </c>
      <c r="G159" s="138">
        <f>IF(F162=0, "-", F159/F162)</f>
        <v>3.9603960396039604E-3</v>
      </c>
      <c r="H159" s="55">
        <v>0</v>
      </c>
      <c r="I159" s="78">
        <f>IF(H162=0, "-", H159/H162)</f>
        <v>0</v>
      </c>
      <c r="J159" s="77" t="str">
        <f t="shared" si="12"/>
        <v>-</v>
      </c>
      <c r="K159" s="78" t="str">
        <f t="shared" si="13"/>
        <v>-</v>
      </c>
    </row>
    <row r="160" spans="1:11" x14ac:dyDescent="0.2">
      <c r="A160" s="20" t="s">
        <v>492</v>
      </c>
      <c r="B160" s="55">
        <v>4</v>
      </c>
      <c r="C160" s="138">
        <f>IF(B162=0, "-", B160/B162)</f>
        <v>4.1666666666666664E-2</v>
      </c>
      <c r="D160" s="55">
        <v>5</v>
      </c>
      <c r="E160" s="78">
        <f>IF(D162=0, "-", D160/D162)</f>
        <v>5.2083333333333336E-2</v>
      </c>
      <c r="F160" s="128">
        <v>20</v>
      </c>
      <c r="G160" s="138">
        <f>IF(F162=0, "-", F160/F162)</f>
        <v>3.9603960396039604E-2</v>
      </c>
      <c r="H160" s="55">
        <v>28</v>
      </c>
      <c r="I160" s="78">
        <f>IF(H162=0, "-", H160/H162)</f>
        <v>6.1135371179039298E-2</v>
      </c>
      <c r="J160" s="77">
        <f t="shared" si="12"/>
        <v>-0.2</v>
      </c>
      <c r="K160" s="78">
        <f t="shared" si="13"/>
        <v>-0.2857142857142857</v>
      </c>
    </row>
    <row r="161" spans="1:11" x14ac:dyDescent="0.2">
      <c r="A161" s="129"/>
      <c r="B161" s="82"/>
      <c r="D161" s="82"/>
      <c r="E161" s="86"/>
      <c r="F161" s="130"/>
      <c r="H161" s="82"/>
      <c r="I161" s="86"/>
      <c r="J161" s="85"/>
      <c r="K161" s="86"/>
    </row>
    <row r="162" spans="1:11" s="38" customFormat="1" x14ac:dyDescent="0.2">
      <c r="A162" s="131" t="s">
        <v>493</v>
      </c>
      <c r="B162" s="32">
        <f>SUM(B145:B161)</f>
        <v>96</v>
      </c>
      <c r="C162" s="132">
        <f>B162/9726</f>
        <v>9.8704503392967307E-3</v>
      </c>
      <c r="D162" s="32">
        <f>SUM(D145:D161)</f>
        <v>96</v>
      </c>
      <c r="E162" s="133">
        <f>D162/9422</f>
        <v>1.0188919549989387E-2</v>
      </c>
      <c r="F162" s="121">
        <f>SUM(F145:F161)</f>
        <v>505</v>
      </c>
      <c r="G162" s="134">
        <f>F162/40548</f>
        <v>1.2454375061655322E-2</v>
      </c>
      <c r="H162" s="32">
        <f>SUM(H145:H161)</f>
        <v>458</v>
      </c>
      <c r="I162" s="133">
        <f>H162/46877</f>
        <v>9.7702498026750861E-3</v>
      </c>
      <c r="J162" s="35">
        <f>IF(D162=0, "-", IF((B162-D162)/D162&lt;10, (B162-D162)/D162, "&gt;999%"))</f>
        <v>0</v>
      </c>
      <c r="K162" s="36">
        <f>IF(H162=0, "-", IF((F162-H162)/H162&lt;10, (F162-H162)/H162, "&gt;999%"))</f>
        <v>0.10262008733624454</v>
      </c>
    </row>
    <row r="163" spans="1:11" x14ac:dyDescent="0.2">
      <c r="B163" s="130"/>
      <c r="D163" s="130"/>
      <c r="F163" s="130"/>
      <c r="H163" s="130"/>
    </row>
    <row r="164" spans="1:11" s="38" customFormat="1" x14ac:dyDescent="0.2">
      <c r="A164" s="131" t="s">
        <v>494</v>
      </c>
      <c r="B164" s="32">
        <v>1395</v>
      </c>
      <c r="C164" s="132">
        <f>B164/9726</f>
        <v>0.14342998149290562</v>
      </c>
      <c r="D164" s="32">
        <v>1085</v>
      </c>
      <c r="E164" s="133">
        <f>D164/9422</f>
        <v>0.11515601783060921</v>
      </c>
      <c r="F164" s="121">
        <v>5305</v>
      </c>
      <c r="G164" s="134">
        <f>F164/40548</f>
        <v>0.13083259346946829</v>
      </c>
      <c r="H164" s="32">
        <v>5842</v>
      </c>
      <c r="I164" s="133">
        <f>H164/46877</f>
        <v>0.12462401604198221</v>
      </c>
      <c r="J164" s="35">
        <f>IF(D164=0, "-", IF((B164-D164)/D164&lt;10, (B164-D164)/D164, "&gt;999%"))</f>
        <v>0.2857142857142857</v>
      </c>
      <c r="K164" s="36">
        <f>IF(H164=0, "-", IF((F164-H164)/H164&lt;10, (F164-H164)/H164, "&gt;999%"))</f>
        <v>-9.1920575145498118E-2</v>
      </c>
    </row>
    <row r="165" spans="1:11" x14ac:dyDescent="0.2">
      <c r="B165" s="130"/>
      <c r="D165" s="130"/>
      <c r="F165" s="130"/>
      <c r="H165" s="130"/>
    </row>
    <row r="166" spans="1:11" ht="15.75" x14ac:dyDescent="0.25">
      <c r="A166" s="122" t="s">
        <v>39</v>
      </c>
      <c r="B166" s="170" t="s">
        <v>4</v>
      </c>
      <c r="C166" s="172"/>
      <c r="D166" s="172"/>
      <c r="E166" s="171"/>
      <c r="F166" s="170" t="s">
        <v>163</v>
      </c>
      <c r="G166" s="172"/>
      <c r="H166" s="172"/>
      <c r="I166" s="171"/>
      <c r="J166" s="170" t="s">
        <v>164</v>
      </c>
      <c r="K166" s="171"/>
    </row>
    <row r="167" spans="1:11" x14ac:dyDescent="0.2">
      <c r="A167" s="16"/>
      <c r="B167" s="170">
        <f>VALUE(RIGHT($B$2, 4))</f>
        <v>2020</v>
      </c>
      <c r="C167" s="171"/>
      <c r="D167" s="170">
        <f>B167-1</f>
        <v>2019</v>
      </c>
      <c r="E167" s="178"/>
      <c r="F167" s="170">
        <f>B167</f>
        <v>2020</v>
      </c>
      <c r="G167" s="178"/>
      <c r="H167" s="170">
        <f>D167</f>
        <v>2019</v>
      </c>
      <c r="I167" s="178"/>
      <c r="J167" s="13" t="s">
        <v>8</v>
      </c>
      <c r="K167" s="14" t="s">
        <v>5</v>
      </c>
    </row>
    <row r="168" spans="1:11" x14ac:dyDescent="0.2">
      <c r="A168" s="123" t="s">
        <v>495</v>
      </c>
      <c r="B168" s="124" t="s">
        <v>165</v>
      </c>
      <c r="C168" s="125" t="s">
        <v>166</v>
      </c>
      <c r="D168" s="124" t="s">
        <v>165</v>
      </c>
      <c r="E168" s="126" t="s">
        <v>166</v>
      </c>
      <c r="F168" s="125" t="s">
        <v>165</v>
      </c>
      <c r="G168" s="125" t="s">
        <v>166</v>
      </c>
      <c r="H168" s="124" t="s">
        <v>165</v>
      </c>
      <c r="I168" s="126" t="s">
        <v>166</v>
      </c>
      <c r="J168" s="124"/>
      <c r="K168" s="126"/>
    </row>
    <row r="169" spans="1:11" x14ac:dyDescent="0.2">
      <c r="A169" s="20" t="s">
        <v>496</v>
      </c>
      <c r="B169" s="55">
        <v>53</v>
      </c>
      <c r="C169" s="138">
        <f>IF(B172=0, "-", B169/B172)</f>
        <v>0.18596491228070175</v>
      </c>
      <c r="D169" s="55">
        <v>15</v>
      </c>
      <c r="E169" s="78">
        <f>IF(D172=0, "-", D169/D172)</f>
        <v>7.7319587628865982E-2</v>
      </c>
      <c r="F169" s="128">
        <v>187</v>
      </c>
      <c r="G169" s="138">
        <f>IF(F172=0, "-", F169/F172)</f>
        <v>0.14507370054305663</v>
      </c>
      <c r="H169" s="55">
        <v>121</v>
      </c>
      <c r="I169" s="78">
        <f>IF(H172=0, "-", H169/H172)</f>
        <v>9.6184419713831473E-2</v>
      </c>
      <c r="J169" s="77">
        <f>IF(D169=0, "-", IF((B169-D169)/D169&lt;10, (B169-D169)/D169, "&gt;999%"))</f>
        <v>2.5333333333333332</v>
      </c>
      <c r="K169" s="78">
        <f>IF(H169=0, "-", IF((F169-H169)/H169&lt;10, (F169-H169)/H169, "&gt;999%"))</f>
        <v>0.54545454545454541</v>
      </c>
    </row>
    <row r="170" spans="1:11" x14ac:dyDescent="0.2">
      <c r="A170" s="20" t="s">
        <v>497</v>
      </c>
      <c r="B170" s="55">
        <v>232</v>
      </c>
      <c r="C170" s="138">
        <f>IF(B172=0, "-", B170/B172)</f>
        <v>0.81403508771929822</v>
      </c>
      <c r="D170" s="55">
        <v>179</v>
      </c>
      <c r="E170" s="78">
        <f>IF(D172=0, "-", D170/D172)</f>
        <v>0.92268041237113407</v>
      </c>
      <c r="F170" s="128">
        <v>1102</v>
      </c>
      <c r="G170" s="138">
        <f>IF(F172=0, "-", F170/F172)</f>
        <v>0.85492629945694332</v>
      </c>
      <c r="H170" s="55">
        <v>1137</v>
      </c>
      <c r="I170" s="78">
        <f>IF(H172=0, "-", H170/H172)</f>
        <v>0.90381558028616849</v>
      </c>
      <c r="J170" s="77">
        <f>IF(D170=0, "-", IF((B170-D170)/D170&lt;10, (B170-D170)/D170, "&gt;999%"))</f>
        <v>0.29608938547486036</v>
      </c>
      <c r="K170" s="78">
        <f>IF(H170=0, "-", IF((F170-H170)/H170&lt;10, (F170-H170)/H170, "&gt;999%"))</f>
        <v>-3.0782761653474055E-2</v>
      </c>
    </row>
    <row r="171" spans="1:11" x14ac:dyDescent="0.2">
      <c r="A171" s="129"/>
      <c r="B171" s="82"/>
      <c r="D171" s="82"/>
      <c r="E171" s="86"/>
      <c r="F171" s="130"/>
      <c r="H171" s="82"/>
      <c r="I171" s="86"/>
      <c r="J171" s="85"/>
      <c r="K171" s="86"/>
    </row>
    <row r="172" spans="1:11" s="38" customFormat="1" x14ac:dyDescent="0.2">
      <c r="A172" s="131" t="s">
        <v>498</v>
      </c>
      <c r="B172" s="32">
        <f>SUM(B169:B171)</f>
        <v>285</v>
      </c>
      <c r="C172" s="132">
        <f>B172/9726</f>
        <v>2.9302899444787169E-2</v>
      </c>
      <c r="D172" s="32">
        <f>SUM(D169:D171)</f>
        <v>194</v>
      </c>
      <c r="E172" s="133">
        <f>D172/9422</f>
        <v>2.0590108257270218E-2</v>
      </c>
      <c r="F172" s="121">
        <f>SUM(F169:F171)</f>
        <v>1289</v>
      </c>
      <c r="G172" s="134">
        <f>F172/40548</f>
        <v>3.1789484068264776E-2</v>
      </c>
      <c r="H172" s="32">
        <f>SUM(H169:H171)</f>
        <v>1258</v>
      </c>
      <c r="I172" s="133">
        <f>H172/46877</f>
        <v>2.6836188322631568E-2</v>
      </c>
      <c r="J172" s="35">
        <f>IF(D172=0, "-", IF((B172-D172)/D172&lt;10, (B172-D172)/D172, "&gt;999%"))</f>
        <v>0.46907216494845361</v>
      </c>
      <c r="K172" s="36">
        <f>IF(H172=0, "-", IF((F172-H172)/H172&lt;10, (F172-H172)/H172, "&gt;999%"))</f>
        <v>2.4642289348171701E-2</v>
      </c>
    </row>
    <row r="173" spans="1:11" x14ac:dyDescent="0.2">
      <c r="B173" s="130"/>
      <c r="D173" s="130"/>
      <c r="F173" s="130"/>
      <c r="H173" s="130"/>
    </row>
    <row r="174" spans="1:11" x14ac:dyDescent="0.2">
      <c r="A174" s="123" t="s">
        <v>499</v>
      </c>
      <c r="B174" s="124" t="s">
        <v>165</v>
      </c>
      <c r="C174" s="125" t="s">
        <v>166</v>
      </c>
      <c r="D174" s="124" t="s">
        <v>165</v>
      </c>
      <c r="E174" s="126" t="s">
        <v>166</v>
      </c>
      <c r="F174" s="125" t="s">
        <v>165</v>
      </c>
      <c r="G174" s="125" t="s">
        <v>166</v>
      </c>
      <c r="H174" s="124" t="s">
        <v>165</v>
      </c>
      <c r="I174" s="126" t="s">
        <v>166</v>
      </c>
      <c r="J174" s="124"/>
      <c r="K174" s="126"/>
    </row>
    <row r="175" spans="1:11" x14ac:dyDescent="0.2">
      <c r="A175" s="20" t="s">
        <v>500</v>
      </c>
      <c r="B175" s="55">
        <v>1</v>
      </c>
      <c r="C175" s="138">
        <f>IF(B188=0, "-", B175/B188)</f>
        <v>3.125E-2</v>
      </c>
      <c r="D175" s="55">
        <v>4</v>
      </c>
      <c r="E175" s="78">
        <f>IF(D188=0, "-", D175/D188)</f>
        <v>0.12903225806451613</v>
      </c>
      <c r="F175" s="128">
        <v>6</v>
      </c>
      <c r="G175" s="138">
        <f>IF(F188=0, "-", F175/F188)</f>
        <v>5.7692307692307696E-2</v>
      </c>
      <c r="H175" s="55">
        <v>15</v>
      </c>
      <c r="I175" s="78">
        <f>IF(H188=0, "-", H175/H188)</f>
        <v>0.11811023622047244</v>
      </c>
      <c r="J175" s="77">
        <f t="shared" ref="J175:J186" si="14">IF(D175=0, "-", IF((B175-D175)/D175&lt;10, (B175-D175)/D175, "&gt;999%"))</f>
        <v>-0.75</v>
      </c>
      <c r="K175" s="78">
        <f t="shared" ref="K175:K186" si="15">IF(H175=0, "-", IF((F175-H175)/H175&lt;10, (F175-H175)/H175, "&gt;999%"))</f>
        <v>-0.6</v>
      </c>
    </row>
    <row r="176" spans="1:11" x14ac:dyDescent="0.2">
      <c r="A176" s="20" t="s">
        <v>501</v>
      </c>
      <c r="B176" s="55">
        <v>0</v>
      </c>
      <c r="C176" s="138">
        <f>IF(B188=0, "-", B176/B188)</f>
        <v>0</v>
      </c>
      <c r="D176" s="55">
        <v>1</v>
      </c>
      <c r="E176" s="78">
        <f>IF(D188=0, "-", D176/D188)</f>
        <v>3.2258064516129031E-2</v>
      </c>
      <c r="F176" s="128">
        <v>4</v>
      </c>
      <c r="G176" s="138">
        <f>IF(F188=0, "-", F176/F188)</f>
        <v>3.8461538461538464E-2</v>
      </c>
      <c r="H176" s="55">
        <v>4</v>
      </c>
      <c r="I176" s="78">
        <f>IF(H188=0, "-", H176/H188)</f>
        <v>3.1496062992125984E-2</v>
      </c>
      <c r="J176" s="77">
        <f t="shared" si="14"/>
        <v>-1</v>
      </c>
      <c r="K176" s="78">
        <f t="shared" si="15"/>
        <v>0</v>
      </c>
    </row>
    <row r="177" spans="1:11" x14ac:dyDescent="0.2">
      <c r="A177" s="20" t="s">
        <v>502</v>
      </c>
      <c r="B177" s="55">
        <v>8</v>
      </c>
      <c r="C177" s="138">
        <f>IF(B188=0, "-", B177/B188)</f>
        <v>0.25</v>
      </c>
      <c r="D177" s="55">
        <v>3</v>
      </c>
      <c r="E177" s="78">
        <f>IF(D188=0, "-", D177/D188)</f>
        <v>9.6774193548387094E-2</v>
      </c>
      <c r="F177" s="128">
        <v>18</v>
      </c>
      <c r="G177" s="138">
        <f>IF(F188=0, "-", F177/F188)</f>
        <v>0.17307692307692307</v>
      </c>
      <c r="H177" s="55">
        <v>10</v>
      </c>
      <c r="I177" s="78">
        <f>IF(H188=0, "-", H177/H188)</f>
        <v>7.874015748031496E-2</v>
      </c>
      <c r="J177" s="77">
        <f t="shared" si="14"/>
        <v>1.6666666666666667</v>
      </c>
      <c r="K177" s="78">
        <f t="shared" si="15"/>
        <v>0.8</v>
      </c>
    </row>
    <row r="178" spans="1:11" x14ac:dyDescent="0.2">
      <c r="A178" s="20" t="s">
        <v>503</v>
      </c>
      <c r="B178" s="55">
        <v>0</v>
      </c>
      <c r="C178" s="138">
        <f>IF(B188=0, "-", B178/B188)</f>
        <v>0</v>
      </c>
      <c r="D178" s="55">
        <v>1</v>
      </c>
      <c r="E178" s="78">
        <f>IF(D188=0, "-", D178/D188)</f>
        <v>3.2258064516129031E-2</v>
      </c>
      <c r="F178" s="128">
        <v>0</v>
      </c>
      <c r="G178" s="138">
        <f>IF(F188=0, "-", F178/F188)</f>
        <v>0</v>
      </c>
      <c r="H178" s="55">
        <v>3</v>
      </c>
      <c r="I178" s="78">
        <f>IF(H188=0, "-", H178/H188)</f>
        <v>2.3622047244094488E-2</v>
      </c>
      <c r="J178" s="77">
        <f t="shared" si="14"/>
        <v>-1</v>
      </c>
      <c r="K178" s="78">
        <f t="shared" si="15"/>
        <v>-1</v>
      </c>
    </row>
    <row r="179" spans="1:11" x14ac:dyDescent="0.2">
      <c r="A179" s="20" t="s">
        <v>504</v>
      </c>
      <c r="B179" s="55">
        <v>0</v>
      </c>
      <c r="C179" s="138">
        <f>IF(B188=0, "-", B179/B188)</f>
        <v>0</v>
      </c>
      <c r="D179" s="55">
        <v>3</v>
      </c>
      <c r="E179" s="78">
        <f>IF(D188=0, "-", D179/D188)</f>
        <v>9.6774193548387094E-2</v>
      </c>
      <c r="F179" s="128">
        <v>2</v>
      </c>
      <c r="G179" s="138">
        <f>IF(F188=0, "-", F179/F188)</f>
        <v>1.9230769230769232E-2</v>
      </c>
      <c r="H179" s="55">
        <v>6</v>
      </c>
      <c r="I179" s="78">
        <f>IF(H188=0, "-", H179/H188)</f>
        <v>4.7244094488188976E-2</v>
      </c>
      <c r="J179" s="77">
        <f t="shared" si="14"/>
        <v>-1</v>
      </c>
      <c r="K179" s="78">
        <f t="shared" si="15"/>
        <v>-0.66666666666666663</v>
      </c>
    </row>
    <row r="180" spans="1:11" x14ac:dyDescent="0.2">
      <c r="A180" s="20" t="s">
        <v>505</v>
      </c>
      <c r="B180" s="55">
        <v>11</v>
      </c>
      <c r="C180" s="138">
        <f>IF(B188=0, "-", B180/B188)</f>
        <v>0.34375</v>
      </c>
      <c r="D180" s="55">
        <v>11</v>
      </c>
      <c r="E180" s="78">
        <f>IF(D188=0, "-", D180/D188)</f>
        <v>0.35483870967741937</v>
      </c>
      <c r="F180" s="128">
        <v>35</v>
      </c>
      <c r="G180" s="138">
        <f>IF(F188=0, "-", F180/F188)</f>
        <v>0.33653846153846156</v>
      </c>
      <c r="H180" s="55">
        <v>43</v>
      </c>
      <c r="I180" s="78">
        <f>IF(H188=0, "-", H180/H188)</f>
        <v>0.33858267716535434</v>
      </c>
      <c r="J180" s="77">
        <f t="shared" si="14"/>
        <v>0</v>
      </c>
      <c r="K180" s="78">
        <f t="shared" si="15"/>
        <v>-0.18604651162790697</v>
      </c>
    </row>
    <row r="181" spans="1:11" x14ac:dyDescent="0.2">
      <c r="A181" s="20" t="s">
        <v>506</v>
      </c>
      <c r="B181" s="55">
        <v>2</v>
      </c>
      <c r="C181" s="138">
        <f>IF(B188=0, "-", B181/B188)</f>
        <v>6.25E-2</v>
      </c>
      <c r="D181" s="55">
        <v>1</v>
      </c>
      <c r="E181" s="78">
        <f>IF(D188=0, "-", D181/D188)</f>
        <v>3.2258064516129031E-2</v>
      </c>
      <c r="F181" s="128">
        <v>6</v>
      </c>
      <c r="G181" s="138">
        <f>IF(F188=0, "-", F181/F188)</f>
        <v>5.7692307692307696E-2</v>
      </c>
      <c r="H181" s="55">
        <v>12</v>
      </c>
      <c r="I181" s="78">
        <f>IF(H188=0, "-", H181/H188)</f>
        <v>9.4488188976377951E-2</v>
      </c>
      <c r="J181" s="77">
        <f t="shared" si="14"/>
        <v>1</v>
      </c>
      <c r="K181" s="78">
        <f t="shared" si="15"/>
        <v>-0.5</v>
      </c>
    </row>
    <row r="182" spans="1:11" x14ac:dyDescent="0.2">
      <c r="A182" s="20" t="s">
        <v>507</v>
      </c>
      <c r="B182" s="55">
        <v>4</v>
      </c>
      <c r="C182" s="138">
        <f>IF(B188=0, "-", B182/B188)</f>
        <v>0.125</v>
      </c>
      <c r="D182" s="55">
        <v>2</v>
      </c>
      <c r="E182" s="78">
        <f>IF(D188=0, "-", D182/D188)</f>
        <v>6.4516129032258063E-2</v>
      </c>
      <c r="F182" s="128">
        <v>13</v>
      </c>
      <c r="G182" s="138">
        <f>IF(F188=0, "-", F182/F188)</f>
        <v>0.125</v>
      </c>
      <c r="H182" s="55">
        <v>12</v>
      </c>
      <c r="I182" s="78">
        <f>IF(H188=0, "-", H182/H188)</f>
        <v>9.4488188976377951E-2</v>
      </c>
      <c r="J182" s="77">
        <f t="shared" si="14"/>
        <v>1</v>
      </c>
      <c r="K182" s="78">
        <f t="shared" si="15"/>
        <v>8.3333333333333329E-2</v>
      </c>
    </row>
    <row r="183" spans="1:11" x14ac:dyDescent="0.2">
      <c r="A183" s="20" t="s">
        <v>508</v>
      </c>
      <c r="B183" s="55">
        <v>1</v>
      </c>
      <c r="C183" s="138">
        <f>IF(B188=0, "-", B183/B188)</f>
        <v>3.125E-2</v>
      </c>
      <c r="D183" s="55">
        <v>3</v>
      </c>
      <c r="E183" s="78">
        <f>IF(D188=0, "-", D183/D188)</f>
        <v>9.6774193548387094E-2</v>
      </c>
      <c r="F183" s="128">
        <v>2</v>
      </c>
      <c r="G183" s="138">
        <f>IF(F188=0, "-", F183/F188)</f>
        <v>1.9230769230769232E-2</v>
      </c>
      <c r="H183" s="55">
        <v>9</v>
      </c>
      <c r="I183" s="78">
        <f>IF(H188=0, "-", H183/H188)</f>
        <v>7.0866141732283464E-2</v>
      </c>
      <c r="J183" s="77">
        <f t="shared" si="14"/>
        <v>-0.66666666666666663</v>
      </c>
      <c r="K183" s="78">
        <f t="shared" si="15"/>
        <v>-0.77777777777777779</v>
      </c>
    </row>
    <row r="184" spans="1:11" x14ac:dyDescent="0.2">
      <c r="A184" s="20" t="s">
        <v>509</v>
      </c>
      <c r="B184" s="55">
        <v>5</v>
      </c>
      <c r="C184" s="138">
        <f>IF(B188=0, "-", B184/B188)</f>
        <v>0.15625</v>
      </c>
      <c r="D184" s="55">
        <v>0</v>
      </c>
      <c r="E184" s="78">
        <f>IF(D188=0, "-", D184/D188)</f>
        <v>0</v>
      </c>
      <c r="F184" s="128">
        <v>17</v>
      </c>
      <c r="G184" s="138">
        <f>IF(F188=0, "-", F184/F188)</f>
        <v>0.16346153846153846</v>
      </c>
      <c r="H184" s="55">
        <v>10</v>
      </c>
      <c r="I184" s="78">
        <f>IF(H188=0, "-", H184/H188)</f>
        <v>7.874015748031496E-2</v>
      </c>
      <c r="J184" s="77" t="str">
        <f t="shared" si="14"/>
        <v>-</v>
      </c>
      <c r="K184" s="78">
        <f t="shared" si="15"/>
        <v>0.7</v>
      </c>
    </row>
    <row r="185" spans="1:11" x14ac:dyDescent="0.2">
      <c r="A185" s="20" t="s">
        <v>510</v>
      </c>
      <c r="B185" s="55">
        <v>0</v>
      </c>
      <c r="C185" s="138">
        <f>IF(B188=0, "-", B185/B188)</f>
        <v>0</v>
      </c>
      <c r="D185" s="55">
        <v>2</v>
      </c>
      <c r="E185" s="78">
        <f>IF(D188=0, "-", D185/D188)</f>
        <v>6.4516129032258063E-2</v>
      </c>
      <c r="F185" s="128">
        <v>0</v>
      </c>
      <c r="G185" s="138">
        <f>IF(F188=0, "-", F185/F188)</f>
        <v>0</v>
      </c>
      <c r="H185" s="55">
        <v>3</v>
      </c>
      <c r="I185" s="78">
        <f>IF(H188=0, "-", H185/H188)</f>
        <v>2.3622047244094488E-2</v>
      </c>
      <c r="J185" s="77">
        <f t="shared" si="14"/>
        <v>-1</v>
      </c>
      <c r="K185" s="78">
        <f t="shared" si="15"/>
        <v>-1</v>
      </c>
    </row>
    <row r="186" spans="1:11" x14ac:dyDescent="0.2">
      <c r="A186" s="20" t="s">
        <v>511</v>
      </c>
      <c r="B186" s="55">
        <v>0</v>
      </c>
      <c r="C186" s="138">
        <f>IF(B188=0, "-", B186/B188)</f>
        <v>0</v>
      </c>
      <c r="D186" s="55">
        <v>0</v>
      </c>
      <c r="E186" s="78">
        <f>IF(D188=0, "-", D186/D188)</f>
        <v>0</v>
      </c>
      <c r="F186" s="128">
        <v>1</v>
      </c>
      <c r="G186" s="138">
        <f>IF(F188=0, "-", F186/F188)</f>
        <v>9.6153846153846159E-3</v>
      </c>
      <c r="H186" s="55">
        <v>0</v>
      </c>
      <c r="I186" s="78">
        <f>IF(H188=0, "-", H186/H188)</f>
        <v>0</v>
      </c>
      <c r="J186" s="77" t="str">
        <f t="shared" si="14"/>
        <v>-</v>
      </c>
      <c r="K186" s="78" t="str">
        <f t="shared" si="15"/>
        <v>-</v>
      </c>
    </row>
    <row r="187" spans="1:11" x14ac:dyDescent="0.2">
      <c r="A187" s="129"/>
      <c r="B187" s="82"/>
      <c r="D187" s="82"/>
      <c r="E187" s="86"/>
      <c r="F187" s="130"/>
      <c r="H187" s="82"/>
      <c r="I187" s="86"/>
      <c r="J187" s="85"/>
      <c r="K187" s="86"/>
    </row>
    <row r="188" spans="1:11" s="38" customFormat="1" x14ac:dyDescent="0.2">
      <c r="A188" s="131" t="s">
        <v>512</v>
      </c>
      <c r="B188" s="32">
        <f>SUM(B175:B187)</f>
        <v>32</v>
      </c>
      <c r="C188" s="132">
        <f>B188/9726</f>
        <v>3.2901501130989099E-3</v>
      </c>
      <c r="D188" s="32">
        <f>SUM(D175:D187)</f>
        <v>31</v>
      </c>
      <c r="E188" s="133">
        <f>D188/9422</f>
        <v>3.2901719380174061E-3</v>
      </c>
      <c r="F188" s="121">
        <f>SUM(F175:F187)</f>
        <v>104</v>
      </c>
      <c r="G188" s="134">
        <f>F188/40548</f>
        <v>2.5648613988359477E-3</v>
      </c>
      <c r="H188" s="32">
        <f>SUM(H175:H187)</f>
        <v>127</v>
      </c>
      <c r="I188" s="133">
        <f>H188/46877</f>
        <v>2.7092177400430914E-3</v>
      </c>
      <c r="J188" s="35">
        <f>IF(D188=0, "-", IF((B188-D188)/D188&lt;10, (B188-D188)/D188, "&gt;999%"))</f>
        <v>3.2258064516129031E-2</v>
      </c>
      <c r="K188" s="36">
        <f>IF(H188=0, "-", IF((F188-H188)/H188&lt;10, (F188-H188)/H188, "&gt;999%"))</f>
        <v>-0.18110236220472442</v>
      </c>
    </row>
    <row r="189" spans="1:11" x14ac:dyDescent="0.2">
      <c r="B189" s="130"/>
      <c r="D189" s="130"/>
      <c r="F189" s="130"/>
      <c r="H189" s="130"/>
    </row>
    <row r="190" spans="1:11" s="38" customFormat="1" x14ac:dyDescent="0.2">
      <c r="A190" s="131" t="s">
        <v>513</v>
      </c>
      <c r="B190" s="32">
        <v>317</v>
      </c>
      <c r="C190" s="132">
        <f>B190/9726</f>
        <v>3.2593049557886077E-2</v>
      </c>
      <c r="D190" s="32">
        <v>225</v>
      </c>
      <c r="E190" s="133">
        <f>D190/9422</f>
        <v>2.3880280195287623E-2</v>
      </c>
      <c r="F190" s="121">
        <v>1393</v>
      </c>
      <c r="G190" s="134">
        <f>F190/40548</f>
        <v>3.4354345467100721E-2</v>
      </c>
      <c r="H190" s="32">
        <v>1385</v>
      </c>
      <c r="I190" s="133">
        <f>H190/46877</f>
        <v>2.954540606267466E-2</v>
      </c>
      <c r="J190" s="35">
        <f>IF(D190=0, "-", IF((B190-D190)/D190&lt;10, (B190-D190)/D190, "&gt;999%"))</f>
        <v>0.40888888888888891</v>
      </c>
      <c r="K190" s="36">
        <f>IF(H190=0, "-", IF((F190-H190)/H190&lt;10, (F190-H190)/H190, "&gt;999%"))</f>
        <v>5.7761732851985556E-3</v>
      </c>
    </row>
    <row r="191" spans="1:11" x14ac:dyDescent="0.2">
      <c r="B191" s="130"/>
      <c r="D191" s="130"/>
      <c r="F191" s="130"/>
      <c r="H191" s="130"/>
    </row>
    <row r="192" spans="1:11" x14ac:dyDescent="0.2">
      <c r="A192" s="12" t="s">
        <v>514</v>
      </c>
      <c r="B192" s="32">
        <f>B196-B194</f>
        <v>4089</v>
      </c>
      <c r="C192" s="132">
        <f>B192/9726</f>
        <v>0.42041949413942009</v>
      </c>
      <c r="D192" s="32">
        <f>D196-D194</f>
        <v>3809</v>
      </c>
      <c r="E192" s="133">
        <f>D192/9422</f>
        <v>0.40426661006155806</v>
      </c>
      <c r="F192" s="121">
        <f>F196-F194</f>
        <v>17503</v>
      </c>
      <c r="G192" s="134">
        <f>F192/40548</f>
        <v>0.43166124099832298</v>
      </c>
      <c r="H192" s="32">
        <f>H196-H194</f>
        <v>19086</v>
      </c>
      <c r="I192" s="133">
        <f>H192/46877</f>
        <v>0.40715062823986176</v>
      </c>
      <c r="J192" s="35">
        <f>IF(D192=0, "-", IF((B192-D192)/D192&lt;10, (B192-D192)/D192, "&gt;999%"))</f>
        <v>7.3510107639800468E-2</v>
      </c>
      <c r="K192" s="36">
        <f>IF(H192=0, "-", IF((F192-H192)/H192&lt;10, (F192-H192)/H192, "&gt;999%"))</f>
        <v>-8.2940375144084671E-2</v>
      </c>
    </row>
    <row r="193" spans="1:11" x14ac:dyDescent="0.2">
      <c r="A193" s="12"/>
      <c r="B193" s="32"/>
      <c r="C193" s="132"/>
      <c r="D193" s="32"/>
      <c r="E193" s="133"/>
      <c r="F193" s="121"/>
      <c r="G193" s="134"/>
      <c r="H193" s="32"/>
      <c r="I193" s="133"/>
      <c r="J193" s="35"/>
      <c r="K193" s="36"/>
    </row>
    <row r="194" spans="1:11" x14ac:dyDescent="0.2">
      <c r="A194" s="12" t="s">
        <v>515</v>
      </c>
      <c r="B194" s="32">
        <v>504</v>
      </c>
      <c r="C194" s="132">
        <f>B194/9726</f>
        <v>5.1819864281307831E-2</v>
      </c>
      <c r="D194" s="32">
        <v>391</v>
      </c>
      <c r="E194" s="133">
        <f>D194/9422</f>
        <v>4.1498620250477604E-2</v>
      </c>
      <c r="F194" s="121">
        <v>1971</v>
      </c>
      <c r="G194" s="134">
        <f>F194/40548</f>
        <v>4.8609055933708199E-2</v>
      </c>
      <c r="H194" s="32">
        <v>1923</v>
      </c>
      <c r="I194" s="133">
        <f>H194/46877</f>
        <v>4.1022249717345395E-2</v>
      </c>
      <c r="J194" s="35">
        <f>IF(D194=0, "-", IF((B194-D194)/D194&lt;10, (B194-D194)/D194, "&gt;999%"))</f>
        <v>0.28900255754475701</v>
      </c>
      <c r="K194" s="36">
        <f>IF(H194=0, "-", IF((F194-H194)/H194&lt;10, (F194-H194)/H194, "&gt;999%"))</f>
        <v>2.4960998439937598E-2</v>
      </c>
    </row>
    <row r="195" spans="1:11" x14ac:dyDescent="0.2">
      <c r="A195" s="12"/>
      <c r="B195" s="32"/>
      <c r="C195" s="132"/>
      <c r="D195" s="32"/>
      <c r="E195" s="133"/>
      <c r="F195" s="121"/>
      <c r="G195" s="134"/>
      <c r="H195" s="32"/>
      <c r="I195" s="133"/>
      <c r="J195" s="35"/>
      <c r="K195" s="36"/>
    </row>
    <row r="196" spans="1:11" x14ac:dyDescent="0.2">
      <c r="A196" s="12" t="s">
        <v>516</v>
      </c>
      <c r="B196" s="32">
        <v>4593</v>
      </c>
      <c r="C196" s="132">
        <f>B196/9726</f>
        <v>0.47223935842072795</v>
      </c>
      <c r="D196" s="32">
        <v>4200</v>
      </c>
      <c r="E196" s="133">
        <f>D196/9422</f>
        <v>0.44576523031203569</v>
      </c>
      <c r="F196" s="121">
        <v>19474</v>
      </c>
      <c r="G196" s="134">
        <f>F196/40548</f>
        <v>0.48027029693203116</v>
      </c>
      <c r="H196" s="32">
        <v>21009</v>
      </c>
      <c r="I196" s="133">
        <f>H196/46877</f>
        <v>0.44817287795720717</v>
      </c>
      <c r="J196" s="35">
        <f>IF(D196=0, "-", IF((B196-D196)/D196&lt;10, (B196-D196)/D196, "&gt;999%"))</f>
        <v>9.3571428571428569E-2</v>
      </c>
      <c r="K196" s="36">
        <f>IF(H196=0, "-", IF((F196-H196)/H196&lt;10, (F196-H196)/H196, "&gt;999%"))</f>
        <v>-7.3063924984530446E-2</v>
      </c>
    </row>
  </sheetData>
  <mergeCells count="37">
    <mergeCell ref="B5:C5"/>
    <mergeCell ref="D5:E5"/>
    <mergeCell ref="F5:G5"/>
    <mergeCell ref="H5:I5"/>
    <mergeCell ref="B1:K1"/>
    <mergeCell ref="B2:K2"/>
    <mergeCell ref="B4:E4"/>
    <mergeCell ref="F4:I4"/>
    <mergeCell ref="J4:K4"/>
    <mergeCell ref="B24:E24"/>
    <mergeCell ref="F24:I24"/>
    <mergeCell ref="J24:K24"/>
    <mergeCell ref="B25:C25"/>
    <mergeCell ref="D25:E25"/>
    <mergeCell ref="F25:G25"/>
    <mergeCell ref="H25:I25"/>
    <mergeCell ref="B65:E65"/>
    <mergeCell ref="F65:I65"/>
    <mergeCell ref="J65:K65"/>
    <mergeCell ref="B66:C66"/>
    <mergeCell ref="D66:E66"/>
    <mergeCell ref="F66:G66"/>
    <mergeCell ref="H66:I66"/>
    <mergeCell ref="B113:E113"/>
    <mergeCell ref="F113:I113"/>
    <mergeCell ref="J113:K113"/>
    <mergeCell ref="B114:C114"/>
    <mergeCell ref="D114:E114"/>
    <mergeCell ref="F114:G114"/>
    <mergeCell ref="H114:I114"/>
    <mergeCell ref="B166:E166"/>
    <mergeCell ref="F166:I166"/>
    <mergeCell ref="J166:K166"/>
    <mergeCell ref="B167:C167"/>
    <mergeCell ref="D167:E167"/>
    <mergeCell ref="F167:G167"/>
    <mergeCell ref="H167:I167"/>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8" max="16383" man="1"/>
    <brk id="93" max="16383" man="1"/>
    <brk id="14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03508-D79B-4D28-A92C-B3EA588FD502}">
  <sheetPr>
    <pageSetUpPr fitToPage="1"/>
  </sheetPr>
  <dimension ref="A1:K46"/>
  <sheetViews>
    <sheetView tabSelected="1" workbookViewId="0">
      <selection activeCell="M1" sqref="M1"/>
    </sheetView>
  </sheetViews>
  <sheetFormatPr defaultRowHeight="12.75" x14ac:dyDescent="0.2"/>
  <cols>
    <col min="1" max="1" width="17.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517</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163</v>
      </c>
      <c r="G4" s="172"/>
      <c r="H4" s="172"/>
      <c r="I4" s="171"/>
      <c r="J4" s="170" t="s">
        <v>164</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165</v>
      </c>
      <c r="C6" s="125" t="s">
        <v>166</v>
      </c>
      <c r="D6" s="124" t="s">
        <v>165</v>
      </c>
      <c r="E6" s="126" t="s">
        <v>166</v>
      </c>
      <c r="F6" s="136" t="s">
        <v>165</v>
      </c>
      <c r="G6" s="125" t="s">
        <v>166</v>
      </c>
      <c r="H6" s="137" t="s">
        <v>165</v>
      </c>
      <c r="I6" s="126" t="s">
        <v>166</v>
      </c>
      <c r="J6" s="124"/>
      <c r="K6" s="126"/>
    </row>
    <row r="7" spans="1:11" x14ac:dyDescent="0.2">
      <c r="A7" s="20" t="s">
        <v>49</v>
      </c>
      <c r="B7" s="55">
        <v>5</v>
      </c>
      <c r="C7" s="138">
        <f>IF(B46=0, "-", B7/B46)</f>
        <v>1.0886131069018071E-3</v>
      </c>
      <c r="D7" s="55">
        <v>0</v>
      </c>
      <c r="E7" s="78">
        <f>IF(D46=0, "-", D7/D46)</f>
        <v>0</v>
      </c>
      <c r="F7" s="128">
        <v>11</v>
      </c>
      <c r="G7" s="138">
        <f>IF(F46=0, "-", F7/F46)</f>
        <v>5.6485570504262092E-4</v>
      </c>
      <c r="H7" s="55">
        <v>2</v>
      </c>
      <c r="I7" s="78">
        <f>IF(H46=0, "-", H7/H46)</f>
        <v>9.5197296396782325E-5</v>
      </c>
      <c r="J7" s="77" t="str">
        <f t="shared" ref="J7:J44" si="0">IF(D7=0, "-", IF((B7-D7)/D7&lt;10, (B7-D7)/D7, "&gt;999%"))</f>
        <v>-</v>
      </c>
      <c r="K7" s="78">
        <f t="shared" ref="K7:K44" si="1">IF(H7=0, "-", IF((F7-H7)/H7&lt;10, (F7-H7)/H7, "&gt;999%"))</f>
        <v>4.5</v>
      </c>
    </row>
    <row r="8" spans="1:11" x14ac:dyDescent="0.2">
      <c r="A8" s="20" t="s">
        <v>51</v>
      </c>
      <c r="B8" s="55">
        <v>66</v>
      </c>
      <c r="C8" s="138">
        <f>IF(B46=0, "-", B8/B46)</f>
        <v>1.4369693011103853E-2</v>
      </c>
      <c r="D8" s="55">
        <v>32</v>
      </c>
      <c r="E8" s="78">
        <f>IF(D46=0, "-", D8/D46)</f>
        <v>7.619047619047619E-3</v>
      </c>
      <c r="F8" s="128">
        <v>320</v>
      </c>
      <c r="G8" s="138">
        <f>IF(F46=0, "-", F8/F46)</f>
        <v>1.6432165964876247E-2</v>
      </c>
      <c r="H8" s="55">
        <v>195</v>
      </c>
      <c r="I8" s="78">
        <f>IF(H46=0, "-", H8/H46)</f>
        <v>9.2817363986862772E-3</v>
      </c>
      <c r="J8" s="77">
        <f t="shared" si="0"/>
        <v>1.0625</v>
      </c>
      <c r="K8" s="78">
        <f t="shared" si="1"/>
        <v>0.64102564102564108</v>
      </c>
    </row>
    <row r="9" spans="1:11" x14ac:dyDescent="0.2">
      <c r="A9" s="20" t="s">
        <v>52</v>
      </c>
      <c r="B9" s="55">
        <v>0</v>
      </c>
      <c r="C9" s="138">
        <f>IF(B46=0, "-", B9/B46)</f>
        <v>0</v>
      </c>
      <c r="D9" s="55">
        <v>1</v>
      </c>
      <c r="E9" s="78">
        <f>IF(D46=0, "-", D9/D46)</f>
        <v>2.380952380952381E-4</v>
      </c>
      <c r="F9" s="128">
        <v>4</v>
      </c>
      <c r="G9" s="138">
        <f>IF(F46=0, "-", F9/F46)</f>
        <v>2.0540207456095307E-4</v>
      </c>
      <c r="H9" s="55">
        <v>4</v>
      </c>
      <c r="I9" s="78">
        <f>IF(H46=0, "-", H9/H46)</f>
        <v>1.9039459279356465E-4</v>
      </c>
      <c r="J9" s="77">
        <f t="shared" si="0"/>
        <v>-1</v>
      </c>
      <c r="K9" s="78">
        <f t="shared" si="1"/>
        <v>0</v>
      </c>
    </row>
    <row r="10" spans="1:11" x14ac:dyDescent="0.2">
      <c r="A10" s="20" t="s">
        <v>53</v>
      </c>
      <c r="B10" s="55">
        <v>77</v>
      </c>
      <c r="C10" s="138">
        <f>IF(B46=0, "-", B10/B46)</f>
        <v>1.6764641846287828E-2</v>
      </c>
      <c r="D10" s="55">
        <v>67</v>
      </c>
      <c r="E10" s="78">
        <f>IF(D46=0, "-", D10/D46)</f>
        <v>1.5952380952380954E-2</v>
      </c>
      <c r="F10" s="128">
        <v>352</v>
      </c>
      <c r="G10" s="138">
        <f>IF(F46=0, "-", F10/F46)</f>
        <v>1.807538256136387E-2</v>
      </c>
      <c r="H10" s="55">
        <v>375</v>
      </c>
      <c r="I10" s="78">
        <f>IF(H46=0, "-", H10/H46)</f>
        <v>1.7849493074396688E-2</v>
      </c>
      <c r="J10" s="77">
        <f t="shared" si="0"/>
        <v>0.14925373134328357</v>
      </c>
      <c r="K10" s="78">
        <f t="shared" si="1"/>
        <v>-6.133333333333333E-2</v>
      </c>
    </row>
    <row r="11" spans="1:11" x14ac:dyDescent="0.2">
      <c r="A11" s="20" t="s">
        <v>55</v>
      </c>
      <c r="B11" s="55">
        <v>0</v>
      </c>
      <c r="C11" s="138">
        <f>IF(B46=0, "-", B11/B46)</f>
        <v>0</v>
      </c>
      <c r="D11" s="55">
        <v>0</v>
      </c>
      <c r="E11" s="78">
        <f>IF(D46=0, "-", D11/D46)</f>
        <v>0</v>
      </c>
      <c r="F11" s="128">
        <v>3</v>
      </c>
      <c r="G11" s="138">
        <f>IF(F46=0, "-", F11/F46)</f>
        <v>1.5405155592071481E-4</v>
      </c>
      <c r="H11" s="55">
        <v>1</v>
      </c>
      <c r="I11" s="78">
        <f>IF(H46=0, "-", H11/H46)</f>
        <v>4.7598648198391162E-5</v>
      </c>
      <c r="J11" s="77" t="str">
        <f t="shared" si="0"/>
        <v>-</v>
      </c>
      <c r="K11" s="78">
        <f t="shared" si="1"/>
        <v>2</v>
      </c>
    </row>
    <row r="12" spans="1:11" x14ac:dyDescent="0.2">
      <c r="A12" s="20" t="s">
        <v>57</v>
      </c>
      <c r="B12" s="55">
        <v>0</v>
      </c>
      <c r="C12" s="138">
        <f>IF(B46=0, "-", B12/B46)</f>
        <v>0</v>
      </c>
      <c r="D12" s="55">
        <v>0</v>
      </c>
      <c r="E12" s="78">
        <f>IF(D46=0, "-", D12/D46)</f>
        <v>0</v>
      </c>
      <c r="F12" s="128">
        <v>1</v>
      </c>
      <c r="G12" s="138">
        <f>IF(F46=0, "-", F12/F46)</f>
        <v>5.1350518640238268E-5</v>
      </c>
      <c r="H12" s="55">
        <v>6</v>
      </c>
      <c r="I12" s="78">
        <f>IF(H46=0, "-", H12/H46)</f>
        <v>2.8559188919034697E-4</v>
      </c>
      <c r="J12" s="77" t="str">
        <f t="shared" si="0"/>
        <v>-</v>
      </c>
      <c r="K12" s="78">
        <f t="shared" si="1"/>
        <v>-0.83333333333333337</v>
      </c>
    </row>
    <row r="13" spans="1:11" x14ac:dyDescent="0.2">
      <c r="A13" s="20" t="s">
        <v>59</v>
      </c>
      <c r="B13" s="55">
        <v>97</v>
      </c>
      <c r="C13" s="138">
        <f>IF(B46=0, "-", B13/B46)</f>
        <v>2.1119094273895057E-2</v>
      </c>
      <c r="D13" s="55">
        <v>134</v>
      </c>
      <c r="E13" s="78">
        <f>IF(D46=0, "-", D13/D46)</f>
        <v>3.1904761904761908E-2</v>
      </c>
      <c r="F13" s="128">
        <v>411</v>
      </c>
      <c r="G13" s="138">
        <f>IF(F46=0, "-", F13/F46)</f>
        <v>2.1105063161137926E-2</v>
      </c>
      <c r="H13" s="55">
        <v>595</v>
      </c>
      <c r="I13" s="78">
        <f>IF(H46=0, "-", H13/H46)</f>
        <v>2.8321195678042744E-2</v>
      </c>
      <c r="J13" s="77">
        <f t="shared" si="0"/>
        <v>-0.27611940298507465</v>
      </c>
      <c r="K13" s="78">
        <f t="shared" si="1"/>
        <v>-0.30924369747899161</v>
      </c>
    </row>
    <row r="14" spans="1:11" x14ac:dyDescent="0.2">
      <c r="A14" s="20" t="s">
        <v>61</v>
      </c>
      <c r="B14" s="55">
        <v>18</v>
      </c>
      <c r="C14" s="138">
        <f>IF(B46=0, "-", B14/B46)</f>
        <v>3.9190071848465057E-3</v>
      </c>
      <c r="D14" s="55">
        <v>6</v>
      </c>
      <c r="E14" s="78">
        <f>IF(D46=0, "-", D14/D46)</f>
        <v>1.4285714285714286E-3</v>
      </c>
      <c r="F14" s="128">
        <v>53</v>
      </c>
      <c r="G14" s="138">
        <f>IF(F46=0, "-", F14/F46)</f>
        <v>2.7215774879326281E-3</v>
      </c>
      <c r="H14" s="55">
        <v>27</v>
      </c>
      <c r="I14" s="78">
        <f>IF(H46=0, "-", H14/H46)</f>
        <v>1.2851635013565615E-3</v>
      </c>
      <c r="J14" s="77">
        <f t="shared" si="0"/>
        <v>2</v>
      </c>
      <c r="K14" s="78">
        <f t="shared" si="1"/>
        <v>0.96296296296296291</v>
      </c>
    </row>
    <row r="15" spans="1:11" x14ac:dyDescent="0.2">
      <c r="A15" s="20" t="s">
        <v>62</v>
      </c>
      <c r="B15" s="55">
        <v>72</v>
      </c>
      <c r="C15" s="138">
        <f>IF(B46=0, "-", B15/B46)</f>
        <v>1.5676028739386023E-2</v>
      </c>
      <c r="D15" s="55">
        <v>131</v>
      </c>
      <c r="E15" s="78">
        <f>IF(D46=0, "-", D15/D46)</f>
        <v>3.1190476190476192E-2</v>
      </c>
      <c r="F15" s="128">
        <v>459</v>
      </c>
      <c r="G15" s="138">
        <f>IF(F46=0, "-", F15/F46)</f>
        <v>2.3569888055869365E-2</v>
      </c>
      <c r="H15" s="55">
        <v>541</v>
      </c>
      <c r="I15" s="78">
        <f>IF(H46=0, "-", H15/H46)</f>
        <v>2.5750868675329622E-2</v>
      </c>
      <c r="J15" s="77">
        <f t="shared" si="0"/>
        <v>-0.45038167938931295</v>
      </c>
      <c r="K15" s="78">
        <f t="shared" si="1"/>
        <v>-0.15157116451016636</v>
      </c>
    </row>
    <row r="16" spans="1:11" x14ac:dyDescent="0.2">
      <c r="A16" s="20" t="s">
        <v>63</v>
      </c>
      <c r="B16" s="55">
        <v>177</v>
      </c>
      <c r="C16" s="138">
        <f>IF(B46=0, "-", B16/B46)</f>
        <v>3.8536903984323974E-2</v>
      </c>
      <c r="D16" s="55">
        <v>249</v>
      </c>
      <c r="E16" s="78">
        <f>IF(D46=0, "-", D16/D46)</f>
        <v>5.9285714285714289E-2</v>
      </c>
      <c r="F16" s="128">
        <v>882</v>
      </c>
      <c r="G16" s="138">
        <f>IF(F46=0, "-", F16/F46)</f>
        <v>4.529115744069015E-2</v>
      </c>
      <c r="H16" s="55">
        <v>1010</v>
      </c>
      <c r="I16" s="78">
        <f>IF(H46=0, "-", H16/H46)</f>
        <v>4.8074634680375081E-2</v>
      </c>
      <c r="J16" s="77">
        <f t="shared" si="0"/>
        <v>-0.28915662650602408</v>
      </c>
      <c r="K16" s="78">
        <f t="shared" si="1"/>
        <v>-0.12673267326732673</v>
      </c>
    </row>
    <row r="17" spans="1:11" x14ac:dyDescent="0.2">
      <c r="A17" s="20" t="s">
        <v>64</v>
      </c>
      <c r="B17" s="55">
        <v>384</v>
      </c>
      <c r="C17" s="138">
        <f>IF(B46=0, "-", B17/B46)</f>
        <v>8.3605486610058788E-2</v>
      </c>
      <c r="D17" s="55">
        <v>357</v>
      </c>
      <c r="E17" s="78">
        <f>IF(D46=0, "-", D17/D46)</f>
        <v>8.5000000000000006E-2</v>
      </c>
      <c r="F17" s="128">
        <v>1639</v>
      </c>
      <c r="G17" s="138">
        <f>IF(F46=0, "-", F17/F46)</f>
        <v>8.4163500051350523E-2</v>
      </c>
      <c r="H17" s="55">
        <v>1701</v>
      </c>
      <c r="I17" s="78">
        <f>IF(H46=0, "-", H17/H46)</f>
        <v>8.0965300585463376E-2</v>
      </c>
      <c r="J17" s="77">
        <f t="shared" si="0"/>
        <v>7.5630252100840331E-2</v>
      </c>
      <c r="K17" s="78">
        <f t="shared" si="1"/>
        <v>-3.6449147560258674E-2</v>
      </c>
    </row>
    <row r="18" spans="1:11" x14ac:dyDescent="0.2">
      <c r="A18" s="20" t="s">
        <v>65</v>
      </c>
      <c r="B18" s="55">
        <v>0</v>
      </c>
      <c r="C18" s="138">
        <f>IF(B46=0, "-", B18/B46)</f>
        <v>0</v>
      </c>
      <c r="D18" s="55">
        <v>1</v>
      </c>
      <c r="E18" s="78">
        <f>IF(D46=0, "-", D18/D46)</f>
        <v>2.380952380952381E-4</v>
      </c>
      <c r="F18" s="128">
        <v>6</v>
      </c>
      <c r="G18" s="138">
        <f>IF(F46=0, "-", F18/F46)</f>
        <v>3.0810311184142962E-4</v>
      </c>
      <c r="H18" s="55">
        <v>7</v>
      </c>
      <c r="I18" s="78">
        <f>IF(H46=0, "-", H18/H46)</f>
        <v>3.3319053738873814E-4</v>
      </c>
      <c r="J18" s="77">
        <f t="shared" si="0"/>
        <v>-1</v>
      </c>
      <c r="K18" s="78">
        <f t="shared" si="1"/>
        <v>-0.14285714285714285</v>
      </c>
    </row>
    <row r="19" spans="1:11" x14ac:dyDescent="0.2">
      <c r="A19" s="20" t="s">
        <v>66</v>
      </c>
      <c r="B19" s="55">
        <v>136</v>
      </c>
      <c r="C19" s="138">
        <f>IF(B46=0, "-", B19/B46)</f>
        <v>2.9610276507729152E-2</v>
      </c>
      <c r="D19" s="55">
        <v>75</v>
      </c>
      <c r="E19" s="78">
        <f>IF(D46=0, "-", D19/D46)</f>
        <v>1.7857142857142856E-2</v>
      </c>
      <c r="F19" s="128">
        <v>369</v>
      </c>
      <c r="G19" s="138">
        <f>IF(F46=0, "-", F19/F46)</f>
        <v>1.894834137824792E-2</v>
      </c>
      <c r="H19" s="55">
        <v>376</v>
      </c>
      <c r="I19" s="78">
        <f>IF(H46=0, "-", H19/H46)</f>
        <v>1.7897091722595078E-2</v>
      </c>
      <c r="J19" s="77">
        <f t="shared" si="0"/>
        <v>0.81333333333333335</v>
      </c>
      <c r="K19" s="78">
        <f t="shared" si="1"/>
        <v>-1.8617021276595744E-2</v>
      </c>
    </row>
    <row r="20" spans="1:11" x14ac:dyDescent="0.2">
      <c r="A20" s="20" t="s">
        <v>68</v>
      </c>
      <c r="B20" s="55">
        <v>12</v>
      </c>
      <c r="C20" s="138">
        <f>IF(B46=0, "-", B20/B46)</f>
        <v>2.6126714565643371E-3</v>
      </c>
      <c r="D20" s="55">
        <v>15</v>
      </c>
      <c r="E20" s="78">
        <f>IF(D46=0, "-", D20/D46)</f>
        <v>3.5714285714285713E-3</v>
      </c>
      <c r="F20" s="128">
        <v>55</v>
      </c>
      <c r="G20" s="138">
        <f>IF(F46=0, "-", F20/F46)</f>
        <v>2.8242785252131047E-3</v>
      </c>
      <c r="H20" s="55">
        <v>57</v>
      </c>
      <c r="I20" s="78">
        <f>IF(H46=0, "-", H20/H46)</f>
        <v>2.7131229473082966E-3</v>
      </c>
      <c r="J20" s="77">
        <f t="shared" si="0"/>
        <v>-0.2</v>
      </c>
      <c r="K20" s="78">
        <f t="shared" si="1"/>
        <v>-3.5087719298245612E-2</v>
      </c>
    </row>
    <row r="21" spans="1:11" x14ac:dyDescent="0.2">
      <c r="A21" s="20" t="s">
        <v>69</v>
      </c>
      <c r="B21" s="55">
        <v>44</v>
      </c>
      <c r="C21" s="138">
        <f>IF(B46=0, "-", B21/B46)</f>
        <v>9.5797953407359016E-3</v>
      </c>
      <c r="D21" s="55">
        <v>41</v>
      </c>
      <c r="E21" s="78">
        <f>IF(D46=0, "-", D21/D46)</f>
        <v>9.7619047619047616E-3</v>
      </c>
      <c r="F21" s="128">
        <v>147</v>
      </c>
      <c r="G21" s="138">
        <f>IF(F46=0, "-", F21/F46)</f>
        <v>7.5485262401150249E-3</v>
      </c>
      <c r="H21" s="55">
        <v>230</v>
      </c>
      <c r="I21" s="78">
        <f>IF(H46=0, "-", H21/H46)</f>
        <v>1.0947689085629968E-2</v>
      </c>
      <c r="J21" s="77">
        <f t="shared" si="0"/>
        <v>7.3170731707317069E-2</v>
      </c>
      <c r="K21" s="78">
        <f t="shared" si="1"/>
        <v>-0.36086956521739133</v>
      </c>
    </row>
    <row r="22" spans="1:11" x14ac:dyDescent="0.2">
      <c r="A22" s="20" t="s">
        <v>70</v>
      </c>
      <c r="B22" s="55">
        <v>175</v>
      </c>
      <c r="C22" s="138">
        <f>IF(B46=0, "-", B22/B46)</f>
        <v>3.8101458741563246E-2</v>
      </c>
      <c r="D22" s="55">
        <v>150</v>
      </c>
      <c r="E22" s="78">
        <f>IF(D46=0, "-", D22/D46)</f>
        <v>3.5714285714285712E-2</v>
      </c>
      <c r="F22" s="128">
        <v>752</v>
      </c>
      <c r="G22" s="138">
        <f>IF(F46=0, "-", F22/F46)</f>
        <v>3.8615590017459178E-2</v>
      </c>
      <c r="H22" s="55">
        <v>729</v>
      </c>
      <c r="I22" s="78">
        <f>IF(H46=0, "-", H22/H46)</f>
        <v>3.4699414536627157E-2</v>
      </c>
      <c r="J22" s="77">
        <f t="shared" si="0"/>
        <v>0.16666666666666666</v>
      </c>
      <c r="K22" s="78">
        <f t="shared" si="1"/>
        <v>3.1550068587105622E-2</v>
      </c>
    </row>
    <row r="23" spans="1:11" x14ac:dyDescent="0.2">
      <c r="A23" s="20" t="s">
        <v>71</v>
      </c>
      <c r="B23" s="55">
        <v>0</v>
      </c>
      <c r="C23" s="138">
        <f>IF(B46=0, "-", B23/B46)</f>
        <v>0</v>
      </c>
      <c r="D23" s="55">
        <v>3</v>
      </c>
      <c r="E23" s="78">
        <f>IF(D46=0, "-", D23/D46)</f>
        <v>7.1428571428571429E-4</v>
      </c>
      <c r="F23" s="128">
        <v>2</v>
      </c>
      <c r="G23" s="138">
        <f>IF(F46=0, "-", F23/F46)</f>
        <v>1.0270103728047654E-4</v>
      </c>
      <c r="H23" s="55">
        <v>6</v>
      </c>
      <c r="I23" s="78">
        <f>IF(H46=0, "-", H23/H46)</f>
        <v>2.8559188919034697E-4</v>
      </c>
      <c r="J23" s="77">
        <f t="shared" si="0"/>
        <v>-1</v>
      </c>
      <c r="K23" s="78">
        <f t="shared" si="1"/>
        <v>-0.66666666666666663</v>
      </c>
    </row>
    <row r="24" spans="1:11" x14ac:dyDescent="0.2">
      <c r="A24" s="20" t="s">
        <v>72</v>
      </c>
      <c r="B24" s="55">
        <v>79</v>
      </c>
      <c r="C24" s="138">
        <f>IF(B46=0, "-", B24/B46)</f>
        <v>1.7200087089048553E-2</v>
      </c>
      <c r="D24" s="55">
        <v>79</v>
      </c>
      <c r="E24" s="78">
        <f>IF(D46=0, "-", D24/D46)</f>
        <v>1.8809523809523811E-2</v>
      </c>
      <c r="F24" s="128">
        <v>264</v>
      </c>
      <c r="G24" s="138">
        <f>IF(F46=0, "-", F24/F46)</f>
        <v>1.3556536921022903E-2</v>
      </c>
      <c r="H24" s="55">
        <v>329</v>
      </c>
      <c r="I24" s="78">
        <f>IF(H46=0, "-", H24/H46)</f>
        <v>1.5659955257270694E-2</v>
      </c>
      <c r="J24" s="77">
        <f t="shared" si="0"/>
        <v>0</v>
      </c>
      <c r="K24" s="78">
        <f t="shared" si="1"/>
        <v>-0.19756838905775076</v>
      </c>
    </row>
    <row r="25" spans="1:11" x14ac:dyDescent="0.2">
      <c r="A25" s="20" t="s">
        <v>73</v>
      </c>
      <c r="B25" s="55">
        <v>6</v>
      </c>
      <c r="C25" s="138">
        <f>IF(B46=0, "-", B25/B46)</f>
        <v>1.3063357282821686E-3</v>
      </c>
      <c r="D25" s="55">
        <v>1</v>
      </c>
      <c r="E25" s="78">
        <f>IF(D46=0, "-", D25/D46)</f>
        <v>2.380952380952381E-4</v>
      </c>
      <c r="F25" s="128">
        <v>15</v>
      </c>
      <c r="G25" s="138">
        <f>IF(F46=0, "-", F25/F46)</f>
        <v>7.7025777960357397E-4</v>
      </c>
      <c r="H25" s="55">
        <v>6</v>
      </c>
      <c r="I25" s="78">
        <f>IF(H46=0, "-", H25/H46)</f>
        <v>2.8559188919034697E-4</v>
      </c>
      <c r="J25" s="77">
        <f t="shared" si="0"/>
        <v>5</v>
      </c>
      <c r="K25" s="78">
        <f t="shared" si="1"/>
        <v>1.5</v>
      </c>
    </row>
    <row r="26" spans="1:11" x14ac:dyDescent="0.2">
      <c r="A26" s="20" t="s">
        <v>74</v>
      </c>
      <c r="B26" s="55">
        <v>79</v>
      </c>
      <c r="C26" s="138">
        <f>IF(B46=0, "-", B26/B46)</f>
        <v>1.7200087089048553E-2</v>
      </c>
      <c r="D26" s="55">
        <v>54</v>
      </c>
      <c r="E26" s="78">
        <f>IF(D46=0, "-", D26/D46)</f>
        <v>1.2857142857142857E-2</v>
      </c>
      <c r="F26" s="128">
        <v>242</v>
      </c>
      <c r="G26" s="138">
        <f>IF(F46=0, "-", F26/F46)</f>
        <v>1.2426825510937661E-2</v>
      </c>
      <c r="H26" s="55">
        <v>233</v>
      </c>
      <c r="I26" s="78">
        <f>IF(H46=0, "-", H26/H46)</f>
        <v>1.1090485030225142E-2</v>
      </c>
      <c r="J26" s="77">
        <f t="shared" si="0"/>
        <v>0.46296296296296297</v>
      </c>
      <c r="K26" s="78">
        <f t="shared" si="1"/>
        <v>3.8626609442060089E-2</v>
      </c>
    </row>
    <row r="27" spans="1:11" x14ac:dyDescent="0.2">
      <c r="A27" s="20" t="s">
        <v>76</v>
      </c>
      <c r="B27" s="55">
        <v>0</v>
      </c>
      <c r="C27" s="138">
        <f>IF(B46=0, "-", B27/B46)</f>
        <v>0</v>
      </c>
      <c r="D27" s="55">
        <v>5</v>
      </c>
      <c r="E27" s="78">
        <f>IF(D46=0, "-", D27/D46)</f>
        <v>1.1904761904761906E-3</v>
      </c>
      <c r="F27" s="128">
        <v>9</v>
      </c>
      <c r="G27" s="138">
        <f>IF(F46=0, "-", F27/F46)</f>
        <v>4.621546677621444E-4</v>
      </c>
      <c r="H27" s="55">
        <v>11</v>
      </c>
      <c r="I27" s="78">
        <f>IF(H46=0, "-", H27/H46)</f>
        <v>5.2358513018230279E-4</v>
      </c>
      <c r="J27" s="77">
        <f t="shared" si="0"/>
        <v>-1</v>
      </c>
      <c r="K27" s="78">
        <f t="shared" si="1"/>
        <v>-0.18181818181818182</v>
      </c>
    </row>
    <row r="28" spans="1:11" x14ac:dyDescent="0.2">
      <c r="A28" s="20" t="s">
        <v>77</v>
      </c>
      <c r="B28" s="55">
        <v>460</v>
      </c>
      <c r="C28" s="138">
        <f>IF(B46=0, "-", B28/B46)</f>
        <v>0.10015240583496625</v>
      </c>
      <c r="D28" s="55">
        <v>465</v>
      </c>
      <c r="E28" s="78">
        <f>IF(D46=0, "-", D28/D46)</f>
        <v>0.11071428571428571</v>
      </c>
      <c r="F28" s="128">
        <v>1904</v>
      </c>
      <c r="G28" s="138">
        <f>IF(F46=0, "-", F28/F46)</f>
        <v>9.7771387491013662E-2</v>
      </c>
      <c r="H28" s="55">
        <v>2097</v>
      </c>
      <c r="I28" s="78">
        <f>IF(H46=0, "-", H28/H46)</f>
        <v>9.9814365272026279E-2</v>
      </c>
      <c r="J28" s="77">
        <f t="shared" si="0"/>
        <v>-1.0752688172043012E-2</v>
      </c>
      <c r="K28" s="78">
        <f t="shared" si="1"/>
        <v>-9.2036242250834524E-2</v>
      </c>
    </row>
    <row r="29" spans="1:11" x14ac:dyDescent="0.2">
      <c r="A29" s="20" t="s">
        <v>79</v>
      </c>
      <c r="B29" s="55">
        <v>78</v>
      </c>
      <c r="C29" s="138">
        <f>IF(B46=0, "-", B29/B46)</f>
        <v>1.6982364467668192E-2</v>
      </c>
      <c r="D29" s="55">
        <v>57</v>
      </c>
      <c r="E29" s="78">
        <f>IF(D46=0, "-", D29/D46)</f>
        <v>1.3571428571428571E-2</v>
      </c>
      <c r="F29" s="128">
        <v>320</v>
      </c>
      <c r="G29" s="138">
        <f>IF(F46=0, "-", F29/F46)</f>
        <v>1.6432165964876247E-2</v>
      </c>
      <c r="H29" s="55">
        <v>275</v>
      </c>
      <c r="I29" s="78">
        <f>IF(H46=0, "-", H29/H46)</f>
        <v>1.308962825455757E-2</v>
      </c>
      <c r="J29" s="77">
        <f t="shared" si="0"/>
        <v>0.36842105263157893</v>
      </c>
      <c r="K29" s="78">
        <f t="shared" si="1"/>
        <v>0.16363636363636364</v>
      </c>
    </row>
    <row r="30" spans="1:11" x14ac:dyDescent="0.2">
      <c r="A30" s="20" t="s">
        <v>81</v>
      </c>
      <c r="B30" s="55">
        <v>32</v>
      </c>
      <c r="C30" s="138">
        <f>IF(B46=0, "-", B30/B46)</f>
        <v>6.9671238841715654E-3</v>
      </c>
      <c r="D30" s="55">
        <v>27</v>
      </c>
      <c r="E30" s="78">
        <f>IF(D46=0, "-", D30/D46)</f>
        <v>6.4285714285714285E-3</v>
      </c>
      <c r="F30" s="128">
        <v>131</v>
      </c>
      <c r="G30" s="138">
        <f>IF(F46=0, "-", F30/F46)</f>
        <v>6.7269179418712128E-3</v>
      </c>
      <c r="H30" s="55">
        <v>102</v>
      </c>
      <c r="I30" s="78">
        <f>IF(H46=0, "-", H30/H46)</f>
        <v>4.8550621162358988E-3</v>
      </c>
      <c r="J30" s="77">
        <f t="shared" si="0"/>
        <v>0.18518518518518517</v>
      </c>
      <c r="K30" s="78">
        <f t="shared" si="1"/>
        <v>0.28431372549019607</v>
      </c>
    </row>
    <row r="31" spans="1:11" x14ac:dyDescent="0.2">
      <c r="A31" s="20" t="s">
        <v>82</v>
      </c>
      <c r="B31" s="55">
        <v>8</v>
      </c>
      <c r="C31" s="138">
        <f>IF(B46=0, "-", B31/B46)</f>
        <v>1.7417809710428913E-3</v>
      </c>
      <c r="D31" s="55">
        <v>5</v>
      </c>
      <c r="E31" s="78">
        <f>IF(D46=0, "-", D31/D46)</f>
        <v>1.1904761904761906E-3</v>
      </c>
      <c r="F31" s="128">
        <v>27</v>
      </c>
      <c r="G31" s="138">
        <f>IF(F46=0, "-", F31/F46)</f>
        <v>1.3864640032864332E-3</v>
      </c>
      <c r="H31" s="55">
        <v>23</v>
      </c>
      <c r="I31" s="78">
        <f>IF(H46=0, "-", H31/H46)</f>
        <v>1.0947689085629968E-3</v>
      </c>
      <c r="J31" s="77">
        <f t="shared" si="0"/>
        <v>0.6</v>
      </c>
      <c r="K31" s="78">
        <f t="shared" si="1"/>
        <v>0.17391304347826086</v>
      </c>
    </row>
    <row r="32" spans="1:11" x14ac:dyDescent="0.2">
      <c r="A32" s="20" t="s">
        <v>83</v>
      </c>
      <c r="B32" s="55">
        <v>562</v>
      </c>
      <c r="C32" s="138">
        <f>IF(B46=0, "-", B32/B46)</f>
        <v>0.12236011321576312</v>
      </c>
      <c r="D32" s="55">
        <v>589</v>
      </c>
      <c r="E32" s="78">
        <f>IF(D46=0, "-", D32/D46)</f>
        <v>0.14023809523809525</v>
      </c>
      <c r="F32" s="128">
        <v>2391</v>
      </c>
      <c r="G32" s="138">
        <f>IF(F46=0, "-", F32/F46)</f>
        <v>0.1227790900688097</v>
      </c>
      <c r="H32" s="55">
        <v>3033</v>
      </c>
      <c r="I32" s="78">
        <f>IF(H46=0, "-", H32/H46)</f>
        <v>0.14436669998572041</v>
      </c>
      <c r="J32" s="77">
        <f t="shared" si="0"/>
        <v>-4.5840407470288627E-2</v>
      </c>
      <c r="K32" s="78">
        <f t="shared" si="1"/>
        <v>-0.21167161226508407</v>
      </c>
    </row>
    <row r="33" spans="1:11" x14ac:dyDescent="0.2">
      <c r="A33" s="20" t="s">
        <v>84</v>
      </c>
      <c r="B33" s="55">
        <v>324</v>
      </c>
      <c r="C33" s="138">
        <f>IF(B46=0, "-", B33/B46)</f>
        <v>7.0542129327237094E-2</v>
      </c>
      <c r="D33" s="55">
        <v>269</v>
      </c>
      <c r="E33" s="78">
        <f>IF(D46=0, "-", D33/D46)</f>
        <v>6.4047619047619048E-2</v>
      </c>
      <c r="F33" s="128">
        <v>1330</v>
      </c>
      <c r="G33" s="138">
        <f>IF(F46=0, "-", F33/F46)</f>
        <v>6.8296189791516901E-2</v>
      </c>
      <c r="H33" s="55">
        <v>1455</v>
      </c>
      <c r="I33" s="78">
        <f>IF(H46=0, "-", H33/H46)</f>
        <v>6.9256033128659147E-2</v>
      </c>
      <c r="J33" s="77">
        <f t="shared" si="0"/>
        <v>0.20446096654275092</v>
      </c>
      <c r="K33" s="78">
        <f t="shared" si="1"/>
        <v>-8.5910652920962199E-2</v>
      </c>
    </row>
    <row r="34" spans="1:11" x14ac:dyDescent="0.2">
      <c r="A34" s="20" t="s">
        <v>85</v>
      </c>
      <c r="B34" s="55">
        <v>13</v>
      </c>
      <c r="C34" s="138">
        <f>IF(B46=0, "-", B34/B46)</f>
        <v>2.8303940779446984E-3</v>
      </c>
      <c r="D34" s="55">
        <v>20</v>
      </c>
      <c r="E34" s="78">
        <f>IF(D46=0, "-", D34/D46)</f>
        <v>4.7619047619047623E-3</v>
      </c>
      <c r="F34" s="128">
        <v>18</v>
      </c>
      <c r="G34" s="138">
        <f>IF(F46=0, "-", F34/F46)</f>
        <v>9.243093355242888E-4</v>
      </c>
      <c r="H34" s="55">
        <v>32</v>
      </c>
      <c r="I34" s="78">
        <f>IF(H46=0, "-", H34/H46)</f>
        <v>1.5231567423485172E-3</v>
      </c>
      <c r="J34" s="77">
        <f t="shared" si="0"/>
        <v>-0.35</v>
      </c>
      <c r="K34" s="78">
        <f t="shared" si="1"/>
        <v>-0.4375</v>
      </c>
    </row>
    <row r="35" spans="1:11" x14ac:dyDescent="0.2">
      <c r="A35" s="20" t="s">
        <v>86</v>
      </c>
      <c r="B35" s="55">
        <v>25</v>
      </c>
      <c r="C35" s="138">
        <f>IF(B46=0, "-", B35/B46)</f>
        <v>5.4430655345090355E-3</v>
      </c>
      <c r="D35" s="55">
        <v>16</v>
      </c>
      <c r="E35" s="78">
        <f>IF(D46=0, "-", D35/D46)</f>
        <v>3.8095238095238095E-3</v>
      </c>
      <c r="F35" s="128">
        <v>136</v>
      </c>
      <c r="G35" s="138">
        <f>IF(F46=0, "-", F35/F46)</f>
        <v>6.9836705350724039E-3</v>
      </c>
      <c r="H35" s="55">
        <v>120</v>
      </c>
      <c r="I35" s="78">
        <f>IF(H46=0, "-", H35/H46)</f>
        <v>5.7118377838069395E-3</v>
      </c>
      <c r="J35" s="77">
        <f t="shared" si="0"/>
        <v>0.5625</v>
      </c>
      <c r="K35" s="78">
        <f t="shared" si="1"/>
        <v>0.13333333333333333</v>
      </c>
    </row>
    <row r="36" spans="1:11" x14ac:dyDescent="0.2">
      <c r="A36" s="20" t="s">
        <v>88</v>
      </c>
      <c r="B36" s="55">
        <v>23</v>
      </c>
      <c r="C36" s="138">
        <f>IF(B46=0, "-", B36/B46)</f>
        <v>5.007620291748313E-3</v>
      </c>
      <c r="D36" s="55">
        <v>14</v>
      </c>
      <c r="E36" s="78">
        <f>IF(D46=0, "-", D36/D46)</f>
        <v>3.3333333333333335E-3</v>
      </c>
      <c r="F36" s="128">
        <v>56</v>
      </c>
      <c r="G36" s="138">
        <f>IF(F46=0, "-", F36/F46)</f>
        <v>2.875629043853343E-3</v>
      </c>
      <c r="H36" s="55">
        <v>88</v>
      </c>
      <c r="I36" s="78">
        <f>IF(H46=0, "-", H36/H46)</f>
        <v>4.1886810414584223E-3</v>
      </c>
      <c r="J36" s="77">
        <f t="shared" si="0"/>
        <v>0.6428571428571429</v>
      </c>
      <c r="K36" s="78">
        <f t="shared" si="1"/>
        <v>-0.36363636363636365</v>
      </c>
    </row>
    <row r="37" spans="1:11" x14ac:dyDescent="0.2">
      <c r="A37" s="20" t="s">
        <v>89</v>
      </c>
      <c r="B37" s="55">
        <v>0</v>
      </c>
      <c r="C37" s="138">
        <f>IF(B46=0, "-", B37/B46)</f>
        <v>0</v>
      </c>
      <c r="D37" s="55">
        <v>0</v>
      </c>
      <c r="E37" s="78">
        <f>IF(D46=0, "-", D37/D46)</f>
        <v>0</v>
      </c>
      <c r="F37" s="128">
        <v>1</v>
      </c>
      <c r="G37" s="138">
        <f>IF(F46=0, "-", F37/F46)</f>
        <v>5.1350518640238268E-5</v>
      </c>
      <c r="H37" s="55">
        <v>0</v>
      </c>
      <c r="I37" s="78">
        <f>IF(H46=0, "-", H37/H46)</f>
        <v>0</v>
      </c>
      <c r="J37" s="77" t="str">
        <f t="shared" si="0"/>
        <v>-</v>
      </c>
      <c r="K37" s="78" t="str">
        <f t="shared" si="1"/>
        <v>-</v>
      </c>
    </row>
    <row r="38" spans="1:11" x14ac:dyDescent="0.2">
      <c r="A38" s="20" t="s">
        <v>90</v>
      </c>
      <c r="B38" s="55">
        <v>14</v>
      </c>
      <c r="C38" s="138">
        <f>IF(B46=0, "-", B38/B46)</f>
        <v>3.0481166993250597E-3</v>
      </c>
      <c r="D38" s="55">
        <v>14</v>
      </c>
      <c r="E38" s="78">
        <f>IF(D46=0, "-", D38/D46)</f>
        <v>3.3333333333333335E-3</v>
      </c>
      <c r="F38" s="128">
        <v>56</v>
      </c>
      <c r="G38" s="138">
        <f>IF(F46=0, "-", F38/F46)</f>
        <v>2.875629043853343E-3</v>
      </c>
      <c r="H38" s="55">
        <v>67</v>
      </c>
      <c r="I38" s="78">
        <f>IF(H46=0, "-", H38/H46)</f>
        <v>3.189109429292208E-3</v>
      </c>
      <c r="J38" s="77">
        <f t="shared" si="0"/>
        <v>0</v>
      </c>
      <c r="K38" s="78">
        <f t="shared" si="1"/>
        <v>-0.16417910447761194</v>
      </c>
    </row>
    <row r="39" spans="1:11" x14ac:dyDescent="0.2">
      <c r="A39" s="20" t="s">
        <v>91</v>
      </c>
      <c r="B39" s="55">
        <v>11</v>
      </c>
      <c r="C39" s="138">
        <f>IF(B46=0, "-", B39/B46)</f>
        <v>2.3949488351839754E-3</v>
      </c>
      <c r="D39" s="55">
        <v>0</v>
      </c>
      <c r="E39" s="78">
        <f>IF(D46=0, "-", D39/D46)</f>
        <v>0</v>
      </c>
      <c r="F39" s="128">
        <v>26</v>
      </c>
      <c r="G39" s="138">
        <f>IF(F46=0, "-", F39/F46)</f>
        <v>1.3351134846461949E-3</v>
      </c>
      <c r="H39" s="55">
        <v>0</v>
      </c>
      <c r="I39" s="78">
        <f>IF(H46=0, "-", H39/H46)</f>
        <v>0</v>
      </c>
      <c r="J39" s="77" t="str">
        <f t="shared" si="0"/>
        <v>-</v>
      </c>
      <c r="K39" s="78" t="str">
        <f t="shared" si="1"/>
        <v>-</v>
      </c>
    </row>
    <row r="40" spans="1:11" x14ac:dyDescent="0.2">
      <c r="A40" s="20" t="s">
        <v>92</v>
      </c>
      <c r="B40" s="55">
        <v>266</v>
      </c>
      <c r="C40" s="138">
        <f>IF(B46=0, "-", B40/B46)</f>
        <v>5.7914217287176141E-2</v>
      </c>
      <c r="D40" s="55">
        <v>263</v>
      </c>
      <c r="E40" s="78">
        <f>IF(D46=0, "-", D40/D46)</f>
        <v>6.2619047619047616E-2</v>
      </c>
      <c r="F40" s="128">
        <v>1121</v>
      </c>
      <c r="G40" s="138">
        <f>IF(F46=0, "-", F40/F46)</f>
        <v>5.7563931395707098E-2</v>
      </c>
      <c r="H40" s="55">
        <v>1240</v>
      </c>
      <c r="I40" s="78">
        <f>IF(H46=0, "-", H40/H46)</f>
        <v>5.9022323766005046E-2</v>
      </c>
      <c r="J40" s="77">
        <f t="shared" si="0"/>
        <v>1.1406844106463879E-2</v>
      </c>
      <c r="K40" s="78">
        <f t="shared" si="1"/>
        <v>-9.5967741935483866E-2</v>
      </c>
    </row>
    <row r="41" spans="1:11" x14ac:dyDescent="0.2">
      <c r="A41" s="20" t="s">
        <v>93</v>
      </c>
      <c r="B41" s="55">
        <v>108</v>
      </c>
      <c r="C41" s="138">
        <f>IF(B46=0, "-", B41/B46)</f>
        <v>2.3514043109079032E-2</v>
      </c>
      <c r="D41" s="55">
        <v>130</v>
      </c>
      <c r="E41" s="78">
        <f>IF(D46=0, "-", D41/D46)</f>
        <v>3.0952380952380953E-2</v>
      </c>
      <c r="F41" s="128">
        <v>445</v>
      </c>
      <c r="G41" s="138">
        <f>IF(F46=0, "-", F41/F46)</f>
        <v>2.285098079490603E-2</v>
      </c>
      <c r="H41" s="55">
        <v>650</v>
      </c>
      <c r="I41" s="78">
        <f>IF(H46=0, "-", H41/H46)</f>
        <v>3.0939121328954256E-2</v>
      </c>
      <c r="J41" s="77">
        <f t="shared" si="0"/>
        <v>-0.16923076923076924</v>
      </c>
      <c r="K41" s="78">
        <f t="shared" si="1"/>
        <v>-0.31538461538461537</v>
      </c>
    </row>
    <row r="42" spans="1:11" x14ac:dyDescent="0.2">
      <c r="A42" s="20" t="s">
        <v>94</v>
      </c>
      <c r="B42" s="55">
        <v>1050</v>
      </c>
      <c r="C42" s="138">
        <f>IF(B46=0, "-", B42/B46)</f>
        <v>0.2286087524493795</v>
      </c>
      <c r="D42" s="55">
        <v>788</v>
      </c>
      <c r="E42" s="78">
        <f>IF(D46=0, "-", D42/D46)</f>
        <v>0.18761904761904763</v>
      </c>
      <c r="F42" s="128">
        <v>4951</v>
      </c>
      <c r="G42" s="138">
        <f>IF(F46=0, "-", F42/F46)</f>
        <v>0.25423641778781964</v>
      </c>
      <c r="H42" s="55">
        <v>4668</v>
      </c>
      <c r="I42" s="78">
        <f>IF(H46=0, "-", H42/H46)</f>
        <v>0.22219048979008996</v>
      </c>
      <c r="J42" s="77">
        <f t="shared" si="0"/>
        <v>0.33248730964467005</v>
      </c>
      <c r="K42" s="78">
        <f t="shared" si="1"/>
        <v>6.0625535561268207E-2</v>
      </c>
    </row>
    <row r="43" spans="1:11" x14ac:dyDescent="0.2">
      <c r="A43" s="20" t="s">
        <v>95</v>
      </c>
      <c r="B43" s="55">
        <v>129</v>
      </c>
      <c r="C43" s="138">
        <f>IF(B46=0, "-", B43/B46)</f>
        <v>2.8086218158066622E-2</v>
      </c>
      <c r="D43" s="55">
        <v>95</v>
      </c>
      <c r="E43" s="78">
        <f>IF(D46=0, "-", D43/D46)</f>
        <v>2.2619047619047618E-2</v>
      </c>
      <c r="F43" s="128">
        <v>385</v>
      </c>
      <c r="G43" s="138">
        <f>IF(F46=0, "-", F43/F46)</f>
        <v>1.9769949676491733E-2</v>
      </c>
      <c r="H43" s="55">
        <v>467</v>
      </c>
      <c r="I43" s="78">
        <f>IF(H46=0, "-", H43/H46)</f>
        <v>2.2228568708648675E-2</v>
      </c>
      <c r="J43" s="77">
        <f t="shared" si="0"/>
        <v>0.35789473684210527</v>
      </c>
      <c r="K43" s="78">
        <f t="shared" si="1"/>
        <v>-0.17558886509635974</v>
      </c>
    </row>
    <row r="44" spans="1:11" x14ac:dyDescent="0.2">
      <c r="A44" s="20" t="s">
        <v>96</v>
      </c>
      <c r="B44" s="55">
        <v>63</v>
      </c>
      <c r="C44" s="138">
        <f>IF(B46=0, "-", B44/B46)</f>
        <v>1.3716525146962769E-2</v>
      </c>
      <c r="D44" s="55">
        <v>47</v>
      </c>
      <c r="E44" s="78">
        <f>IF(D46=0, "-", D44/D46)</f>
        <v>1.119047619047619E-2</v>
      </c>
      <c r="F44" s="128">
        <v>180</v>
      </c>
      <c r="G44" s="138">
        <f>IF(F46=0, "-", F44/F46)</f>
        <v>9.243093355242888E-3</v>
      </c>
      <c r="H44" s="55">
        <v>251</v>
      </c>
      <c r="I44" s="78">
        <f>IF(H46=0, "-", H44/H46)</f>
        <v>1.1947260697796183E-2</v>
      </c>
      <c r="J44" s="77">
        <f t="shared" si="0"/>
        <v>0.34042553191489361</v>
      </c>
      <c r="K44" s="78">
        <f t="shared" si="1"/>
        <v>-0.28286852589641437</v>
      </c>
    </row>
    <row r="45" spans="1:11" x14ac:dyDescent="0.2">
      <c r="A45" s="129"/>
      <c r="B45" s="82"/>
      <c r="D45" s="82"/>
      <c r="E45" s="86"/>
      <c r="F45" s="130"/>
      <c r="H45" s="82"/>
      <c r="I45" s="86"/>
      <c r="J45" s="85"/>
      <c r="K45" s="86"/>
    </row>
    <row r="46" spans="1:11" s="38" customFormat="1" x14ac:dyDescent="0.2">
      <c r="A46" s="131" t="s">
        <v>516</v>
      </c>
      <c r="B46" s="32">
        <f>SUM(B7:B45)</f>
        <v>4593</v>
      </c>
      <c r="C46" s="132">
        <v>1</v>
      </c>
      <c r="D46" s="32">
        <f>SUM(D7:D45)</f>
        <v>4200</v>
      </c>
      <c r="E46" s="133">
        <v>1</v>
      </c>
      <c r="F46" s="121">
        <f>SUM(F7:F45)</f>
        <v>19474</v>
      </c>
      <c r="G46" s="134">
        <v>1</v>
      </c>
      <c r="H46" s="32">
        <f>SUM(H7:H45)</f>
        <v>21009</v>
      </c>
      <c r="I46" s="133">
        <v>1</v>
      </c>
      <c r="J46" s="35">
        <f>IF(D46=0, "-", (B46-D46)/D46)</f>
        <v>9.3571428571428569E-2</v>
      </c>
      <c r="K46" s="36">
        <f>IF(H46=0, "-", (F46-H46)/H46)</f>
        <v>-7.3063924984530446E-2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3AB34-C525-44D5-B7A7-EBDC072341BB}">
  <sheetPr>
    <pageSetUpPr fitToPage="1"/>
  </sheetPr>
  <dimension ref="A1:K78"/>
  <sheetViews>
    <sheetView tabSelected="1" workbookViewId="0">
      <selection activeCell="M1" sqref="M1"/>
    </sheetView>
  </sheetViews>
  <sheetFormatPr defaultRowHeight="12.75" x14ac:dyDescent="0.2"/>
  <cols>
    <col min="1" max="1" width="29.4257812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162</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25</v>
      </c>
      <c r="B4" s="170" t="s">
        <v>4</v>
      </c>
      <c r="C4" s="172"/>
      <c r="D4" s="172"/>
      <c r="E4" s="171"/>
      <c r="F4" s="170" t="s">
        <v>163</v>
      </c>
      <c r="G4" s="172"/>
      <c r="H4" s="172"/>
      <c r="I4" s="171"/>
      <c r="J4" s="170" t="s">
        <v>164</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40</v>
      </c>
      <c r="B6" s="124" t="s">
        <v>165</v>
      </c>
      <c r="C6" s="125" t="s">
        <v>166</v>
      </c>
      <c r="D6" s="124" t="s">
        <v>165</v>
      </c>
      <c r="E6" s="126" t="s">
        <v>166</v>
      </c>
      <c r="F6" s="125" t="s">
        <v>165</v>
      </c>
      <c r="G6" s="125" t="s">
        <v>166</v>
      </c>
      <c r="H6" s="124" t="s">
        <v>165</v>
      </c>
      <c r="I6" s="126" t="s">
        <v>166</v>
      </c>
      <c r="J6" s="124"/>
      <c r="K6" s="126"/>
    </row>
    <row r="7" spans="1:11" x14ac:dyDescent="0.2">
      <c r="A7" s="20" t="s">
        <v>518</v>
      </c>
      <c r="B7" s="55">
        <v>1</v>
      </c>
      <c r="C7" s="138">
        <f>IF(B12=0, "-", B7/B12)</f>
        <v>1.4925373134328358E-2</v>
      </c>
      <c r="D7" s="55">
        <v>0</v>
      </c>
      <c r="E7" s="78">
        <f>IF(D12=0, "-", D7/D12)</f>
        <v>0</v>
      </c>
      <c r="F7" s="128">
        <v>1</v>
      </c>
      <c r="G7" s="138">
        <f>IF(F12=0, "-", F7/F12)</f>
        <v>3.3557046979865771E-3</v>
      </c>
      <c r="H7" s="55">
        <v>0</v>
      </c>
      <c r="I7" s="78">
        <f>IF(H12=0, "-", H7/H12)</f>
        <v>0</v>
      </c>
      <c r="J7" s="77" t="str">
        <f>IF(D7=0, "-", IF((B7-D7)/D7&lt;10, (B7-D7)/D7, "&gt;999%"))</f>
        <v>-</v>
      </c>
      <c r="K7" s="78" t="str">
        <f>IF(H7=0, "-", IF((F7-H7)/H7&lt;10, (F7-H7)/H7, "&gt;999%"))</f>
        <v>-</v>
      </c>
    </row>
    <row r="8" spans="1:11" x14ac:dyDescent="0.2">
      <c r="A8" s="20" t="s">
        <v>519</v>
      </c>
      <c r="B8" s="55">
        <v>0</v>
      </c>
      <c r="C8" s="138">
        <f>IF(B12=0, "-", B8/B12)</f>
        <v>0</v>
      </c>
      <c r="D8" s="55">
        <v>0</v>
      </c>
      <c r="E8" s="78">
        <f>IF(D12=0, "-", D8/D12)</f>
        <v>0</v>
      </c>
      <c r="F8" s="128">
        <v>5</v>
      </c>
      <c r="G8" s="138">
        <f>IF(F12=0, "-", F8/F12)</f>
        <v>1.6778523489932886E-2</v>
      </c>
      <c r="H8" s="55">
        <v>1</v>
      </c>
      <c r="I8" s="78">
        <f>IF(H12=0, "-", H8/H12)</f>
        <v>4.1666666666666666E-3</v>
      </c>
      <c r="J8" s="77" t="str">
        <f>IF(D8=0, "-", IF((B8-D8)/D8&lt;10, (B8-D8)/D8, "&gt;999%"))</f>
        <v>-</v>
      </c>
      <c r="K8" s="78">
        <f>IF(H8=0, "-", IF((F8-H8)/H8&lt;10, (F8-H8)/H8, "&gt;999%"))</f>
        <v>4</v>
      </c>
    </row>
    <row r="9" spans="1:11" x14ac:dyDescent="0.2">
      <c r="A9" s="20" t="s">
        <v>520</v>
      </c>
      <c r="B9" s="55">
        <v>0</v>
      </c>
      <c r="C9" s="138">
        <f>IF(B12=0, "-", B9/B12)</f>
        <v>0</v>
      </c>
      <c r="D9" s="55">
        <v>0</v>
      </c>
      <c r="E9" s="78">
        <f>IF(D12=0, "-", D9/D12)</f>
        <v>0</v>
      </c>
      <c r="F9" s="128">
        <v>0</v>
      </c>
      <c r="G9" s="138">
        <f>IF(F12=0, "-", F9/F12)</f>
        <v>0</v>
      </c>
      <c r="H9" s="55">
        <v>1</v>
      </c>
      <c r="I9" s="78">
        <f>IF(H12=0, "-", H9/H12)</f>
        <v>4.1666666666666666E-3</v>
      </c>
      <c r="J9" s="77" t="str">
        <f>IF(D9=0, "-", IF((B9-D9)/D9&lt;10, (B9-D9)/D9, "&gt;999%"))</f>
        <v>-</v>
      </c>
      <c r="K9" s="78">
        <f>IF(H9=0, "-", IF((F9-H9)/H9&lt;10, (F9-H9)/H9, "&gt;999%"))</f>
        <v>-1</v>
      </c>
    </row>
    <row r="10" spans="1:11" x14ac:dyDescent="0.2">
      <c r="A10" s="20" t="s">
        <v>521</v>
      </c>
      <c r="B10" s="55">
        <v>66</v>
      </c>
      <c r="C10" s="138">
        <f>IF(B12=0, "-", B10/B12)</f>
        <v>0.9850746268656716</v>
      </c>
      <c r="D10" s="55">
        <v>41</v>
      </c>
      <c r="E10" s="78">
        <f>IF(D12=0, "-", D10/D12)</f>
        <v>1</v>
      </c>
      <c r="F10" s="128">
        <v>292</v>
      </c>
      <c r="G10" s="138">
        <f>IF(F12=0, "-", F10/F12)</f>
        <v>0.97986577181208057</v>
      </c>
      <c r="H10" s="55">
        <v>238</v>
      </c>
      <c r="I10" s="78">
        <f>IF(H12=0, "-", H10/H12)</f>
        <v>0.9916666666666667</v>
      </c>
      <c r="J10" s="77">
        <f>IF(D10=0, "-", IF((B10-D10)/D10&lt;10, (B10-D10)/D10, "&gt;999%"))</f>
        <v>0.6097560975609756</v>
      </c>
      <c r="K10" s="78">
        <f>IF(H10=0, "-", IF((F10-H10)/H10&lt;10, (F10-H10)/H10, "&gt;999%"))</f>
        <v>0.22689075630252101</v>
      </c>
    </row>
    <row r="11" spans="1:11" x14ac:dyDescent="0.2">
      <c r="A11" s="129"/>
      <c r="B11" s="82"/>
      <c r="D11" s="82"/>
      <c r="E11" s="86"/>
      <c r="F11" s="130"/>
      <c r="H11" s="82"/>
      <c r="I11" s="86"/>
      <c r="J11" s="85"/>
      <c r="K11" s="86"/>
    </row>
    <row r="12" spans="1:11" s="38" customFormat="1" x14ac:dyDescent="0.2">
      <c r="A12" s="131" t="s">
        <v>522</v>
      </c>
      <c r="B12" s="32">
        <f>SUM(B7:B11)</f>
        <v>67</v>
      </c>
      <c r="C12" s="132">
        <f>B12/9726</f>
        <v>6.8887517993008428E-3</v>
      </c>
      <c r="D12" s="32">
        <f>SUM(D7:D11)</f>
        <v>41</v>
      </c>
      <c r="E12" s="133">
        <f>D12/9422</f>
        <v>4.351517724474634E-3</v>
      </c>
      <c r="F12" s="121">
        <f>SUM(F7:F11)</f>
        <v>298</v>
      </c>
      <c r="G12" s="134">
        <f>F12/40548</f>
        <v>7.3493143928183881E-3</v>
      </c>
      <c r="H12" s="32">
        <f>SUM(H7:H11)</f>
        <v>240</v>
      </c>
      <c r="I12" s="133">
        <f>H12/46877</f>
        <v>5.1197815559869443E-3</v>
      </c>
      <c r="J12" s="35">
        <f>IF(D12=0, "-", IF((B12-D12)/D12&lt;10, (B12-D12)/D12, "&gt;999%"))</f>
        <v>0.63414634146341464</v>
      </c>
      <c r="K12" s="36">
        <f>IF(H12=0, "-", IF((F12-H12)/H12&lt;10, (F12-H12)/H12, "&gt;999%"))</f>
        <v>0.24166666666666667</v>
      </c>
    </row>
    <row r="13" spans="1:11" x14ac:dyDescent="0.2">
      <c r="B13" s="130"/>
      <c r="D13" s="130"/>
      <c r="F13" s="130"/>
      <c r="H13" s="130"/>
    </row>
    <row r="14" spans="1:11" x14ac:dyDescent="0.2">
      <c r="A14" s="123" t="s">
        <v>41</v>
      </c>
      <c r="B14" s="124" t="s">
        <v>165</v>
      </c>
      <c r="C14" s="125" t="s">
        <v>166</v>
      </c>
      <c r="D14" s="124" t="s">
        <v>165</v>
      </c>
      <c r="E14" s="126" t="s">
        <v>166</v>
      </c>
      <c r="F14" s="125" t="s">
        <v>165</v>
      </c>
      <c r="G14" s="125" t="s">
        <v>166</v>
      </c>
      <c r="H14" s="124" t="s">
        <v>165</v>
      </c>
      <c r="I14" s="126" t="s">
        <v>166</v>
      </c>
      <c r="J14" s="124"/>
      <c r="K14" s="126"/>
    </row>
    <row r="15" spans="1:11" x14ac:dyDescent="0.2">
      <c r="A15" s="20" t="s">
        <v>523</v>
      </c>
      <c r="B15" s="55">
        <v>12</v>
      </c>
      <c r="C15" s="138">
        <f>IF(B17=0, "-", B15/B17)</f>
        <v>1</v>
      </c>
      <c r="D15" s="55">
        <v>4</v>
      </c>
      <c r="E15" s="78">
        <f>IF(D17=0, "-", D15/D17)</f>
        <v>1</v>
      </c>
      <c r="F15" s="128">
        <v>58</v>
      </c>
      <c r="G15" s="138">
        <f>IF(F17=0, "-", F15/F17)</f>
        <v>1</v>
      </c>
      <c r="H15" s="55">
        <v>37</v>
      </c>
      <c r="I15" s="78">
        <f>IF(H17=0, "-", H15/H17)</f>
        <v>1</v>
      </c>
      <c r="J15" s="77">
        <f>IF(D15=0, "-", IF((B15-D15)/D15&lt;10, (B15-D15)/D15, "&gt;999%"))</f>
        <v>2</v>
      </c>
      <c r="K15" s="78">
        <f>IF(H15=0, "-", IF((F15-H15)/H15&lt;10, (F15-H15)/H15, "&gt;999%"))</f>
        <v>0.56756756756756754</v>
      </c>
    </row>
    <row r="16" spans="1:11" x14ac:dyDescent="0.2">
      <c r="A16" s="129"/>
      <c r="B16" s="82"/>
      <c r="D16" s="82"/>
      <c r="E16" s="86"/>
      <c r="F16" s="130"/>
      <c r="H16" s="82"/>
      <c r="I16" s="86"/>
      <c r="J16" s="85"/>
      <c r="K16" s="86"/>
    </row>
    <row r="17" spans="1:11" s="38" customFormat="1" x14ac:dyDescent="0.2">
      <c r="A17" s="131" t="s">
        <v>524</v>
      </c>
      <c r="B17" s="32">
        <f>SUM(B15:B16)</f>
        <v>12</v>
      </c>
      <c r="C17" s="132">
        <f>B17/9726</f>
        <v>1.2338062924120913E-3</v>
      </c>
      <c r="D17" s="32">
        <f>SUM(D15:D16)</f>
        <v>4</v>
      </c>
      <c r="E17" s="133">
        <f>D17/9422</f>
        <v>4.2453831458289112E-4</v>
      </c>
      <c r="F17" s="121">
        <f>SUM(F15:F16)</f>
        <v>58</v>
      </c>
      <c r="G17" s="134">
        <f>F17/40548</f>
        <v>1.43040347242774E-3</v>
      </c>
      <c r="H17" s="32">
        <f>SUM(H15:H16)</f>
        <v>37</v>
      </c>
      <c r="I17" s="133">
        <f>H17/46877</f>
        <v>7.8929965654798723E-4</v>
      </c>
      <c r="J17" s="35">
        <f>IF(D17=0, "-", IF((B17-D17)/D17&lt;10, (B17-D17)/D17, "&gt;999%"))</f>
        <v>2</v>
      </c>
      <c r="K17" s="36">
        <f>IF(H17=0, "-", IF((F17-H17)/H17&lt;10, (F17-H17)/H17, "&gt;999%"))</f>
        <v>0.56756756756756754</v>
      </c>
    </row>
    <row r="18" spans="1:11" x14ac:dyDescent="0.2">
      <c r="B18" s="130"/>
      <c r="D18" s="130"/>
      <c r="F18" s="130"/>
      <c r="H18" s="130"/>
    </row>
    <row r="19" spans="1:11" x14ac:dyDescent="0.2">
      <c r="A19" s="123" t="s">
        <v>42</v>
      </c>
      <c r="B19" s="124" t="s">
        <v>165</v>
      </c>
      <c r="C19" s="125" t="s">
        <v>166</v>
      </c>
      <c r="D19" s="124" t="s">
        <v>165</v>
      </c>
      <c r="E19" s="126" t="s">
        <v>166</v>
      </c>
      <c r="F19" s="125" t="s">
        <v>165</v>
      </c>
      <c r="G19" s="125" t="s">
        <v>166</v>
      </c>
      <c r="H19" s="124" t="s">
        <v>165</v>
      </c>
      <c r="I19" s="126" t="s">
        <v>166</v>
      </c>
      <c r="J19" s="124"/>
      <c r="K19" s="126"/>
    </row>
    <row r="20" spans="1:11" x14ac:dyDescent="0.2">
      <c r="A20" s="20" t="s">
        <v>525</v>
      </c>
      <c r="B20" s="55">
        <v>0</v>
      </c>
      <c r="C20" s="138">
        <f>IF(B26=0, "-", B20/B26)</f>
        <v>0</v>
      </c>
      <c r="D20" s="55">
        <v>0</v>
      </c>
      <c r="E20" s="78">
        <f>IF(D26=0, "-", D20/D26)</f>
        <v>0</v>
      </c>
      <c r="F20" s="128">
        <v>0</v>
      </c>
      <c r="G20" s="138">
        <f>IF(F26=0, "-", F20/F26)</f>
        <v>0</v>
      </c>
      <c r="H20" s="55">
        <v>2</v>
      </c>
      <c r="I20" s="78">
        <f>IF(H26=0, "-", H20/H26)</f>
        <v>1.834862385321101E-2</v>
      </c>
      <c r="J20" s="77" t="str">
        <f>IF(D20=0, "-", IF((B20-D20)/D20&lt;10, (B20-D20)/D20, "&gt;999%"))</f>
        <v>-</v>
      </c>
      <c r="K20" s="78">
        <f>IF(H20=0, "-", IF((F20-H20)/H20&lt;10, (F20-H20)/H20, "&gt;999%"))</f>
        <v>-1</v>
      </c>
    </row>
    <row r="21" spans="1:11" x14ac:dyDescent="0.2">
      <c r="A21" s="20" t="s">
        <v>526</v>
      </c>
      <c r="B21" s="55">
        <v>1</v>
      </c>
      <c r="C21" s="138">
        <f>IF(B26=0, "-", B21/B26)</f>
        <v>0.05</v>
      </c>
      <c r="D21" s="55">
        <v>1</v>
      </c>
      <c r="E21" s="78">
        <f>IF(D26=0, "-", D21/D26)</f>
        <v>3.0303030303030304E-2</v>
      </c>
      <c r="F21" s="128">
        <v>6</v>
      </c>
      <c r="G21" s="138">
        <f>IF(F26=0, "-", F21/F26)</f>
        <v>7.1428571428571425E-2</v>
      </c>
      <c r="H21" s="55">
        <v>4</v>
      </c>
      <c r="I21" s="78">
        <f>IF(H26=0, "-", H21/H26)</f>
        <v>3.669724770642202E-2</v>
      </c>
      <c r="J21" s="77">
        <f>IF(D21=0, "-", IF((B21-D21)/D21&lt;10, (B21-D21)/D21, "&gt;999%"))</f>
        <v>0</v>
      </c>
      <c r="K21" s="78">
        <f>IF(H21=0, "-", IF((F21-H21)/H21&lt;10, (F21-H21)/H21, "&gt;999%"))</f>
        <v>0.5</v>
      </c>
    </row>
    <row r="22" spans="1:11" x14ac:dyDescent="0.2">
      <c r="A22" s="20" t="s">
        <v>527</v>
      </c>
      <c r="B22" s="55">
        <v>0</v>
      </c>
      <c r="C22" s="138">
        <f>IF(B26=0, "-", B22/B26)</f>
        <v>0</v>
      </c>
      <c r="D22" s="55">
        <v>0</v>
      </c>
      <c r="E22" s="78">
        <f>IF(D26=0, "-", D22/D26)</f>
        <v>0</v>
      </c>
      <c r="F22" s="128">
        <v>3</v>
      </c>
      <c r="G22" s="138">
        <f>IF(F26=0, "-", F22/F26)</f>
        <v>3.5714285714285712E-2</v>
      </c>
      <c r="H22" s="55">
        <v>0</v>
      </c>
      <c r="I22" s="78">
        <f>IF(H26=0, "-", H22/H26)</f>
        <v>0</v>
      </c>
      <c r="J22" s="77" t="str">
        <f>IF(D22=0, "-", IF((B22-D22)/D22&lt;10, (B22-D22)/D22, "&gt;999%"))</f>
        <v>-</v>
      </c>
      <c r="K22" s="78" t="str">
        <f>IF(H22=0, "-", IF((F22-H22)/H22&lt;10, (F22-H22)/H22, "&gt;999%"))</f>
        <v>-</v>
      </c>
    </row>
    <row r="23" spans="1:11" x14ac:dyDescent="0.2">
      <c r="A23" s="20" t="s">
        <v>528</v>
      </c>
      <c r="B23" s="55">
        <v>4</v>
      </c>
      <c r="C23" s="138">
        <f>IF(B26=0, "-", B23/B26)</f>
        <v>0.2</v>
      </c>
      <c r="D23" s="55">
        <v>15</v>
      </c>
      <c r="E23" s="78">
        <f>IF(D26=0, "-", D23/D26)</f>
        <v>0.45454545454545453</v>
      </c>
      <c r="F23" s="128">
        <v>23</v>
      </c>
      <c r="G23" s="138">
        <f>IF(F26=0, "-", F23/F26)</f>
        <v>0.27380952380952384</v>
      </c>
      <c r="H23" s="55">
        <v>39</v>
      </c>
      <c r="I23" s="78">
        <f>IF(H26=0, "-", H23/H26)</f>
        <v>0.3577981651376147</v>
      </c>
      <c r="J23" s="77">
        <f>IF(D23=0, "-", IF((B23-D23)/D23&lt;10, (B23-D23)/D23, "&gt;999%"))</f>
        <v>-0.73333333333333328</v>
      </c>
      <c r="K23" s="78">
        <f>IF(H23=0, "-", IF((F23-H23)/H23&lt;10, (F23-H23)/H23, "&gt;999%"))</f>
        <v>-0.41025641025641024</v>
      </c>
    </row>
    <row r="24" spans="1:11" x14ac:dyDescent="0.2">
      <c r="A24" s="20" t="s">
        <v>529</v>
      </c>
      <c r="B24" s="55">
        <v>15</v>
      </c>
      <c r="C24" s="138">
        <f>IF(B26=0, "-", B24/B26)</f>
        <v>0.75</v>
      </c>
      <c r="D24" s="55">
        <v>17</v>
      </c>
      <c r="E24" s="78">
        <f>IF(D26=0, "-", D24/D26)</f>
        <v>0.51515151515151514</v>
      </c>
      <c r="F24" s="128">
        <v>52</v>
      </c>
      <c r="G24" s="138">
        <f>IF(F26=0, "-", F24/F26)</f>
        <v>0.61904761904761907</v>
      </c>
      <c r="H24" s="55">
        <v>64</v>
      </c>
      <c r="I24" s="78">
        <f>IF(H26=0, "-", H24/H26)</f>
        <v>0.58715596330275233</v>
      </c>
      <c r="J24" s="77">
        <f>IF(D24=0, "-", IF((B24-D24)/D24&lt;10, (B24-D24)/D24, "&gt;999%"))</f>
        <v>-0.11764705882352941</v>
      </c>
      <c r="K24" s="78">
        <f>IF(H24=0, "-", IF((F24-H24)/H24&lt;10, (F24-H24)/H24, "&gt;999%"))</f>
        <v>-0.1875</v>
      </c>
    </row>
    <row r="25" spans="1:11" x14ac:dyDescent="0.2">
      <c r="A25" s="129"/>
      <c r="B25" s="82"/>
      <c r="D25" s="82"/>
      <c r="E25" s="86"/>
      <c r="F25" s="130"/>
      <c r="H25" s="82"/>
      <c r="I25" s="86"/>
      <c r="J25" s="85"/>
      <c r="K25" s="86"/>
    </row>
    <row r="26" spans="1:11" s="38" customFormat="1" x14ac:dyDescent="0.2">
      <c r="A26" s="131" t="s">
        <v>530</v>
      </c>
      <c r="B26" s="32">
        <f>SUM(B20:B25)</f>
        <v>20</v>
      </c>
      <c r="C26" s="132">
        <f>B26/9726</f>
        <v>2.0563438206868188E-3</v>
      </c>
      <c r="D26" s="32">
        <f>SUM(D20:D25)</f>
        <v>33</v>
      </c>
      <c r="E26" s="133">
        <f>D26/9422</f>
        <v>3.5024410953088518E-3</v>
      </c>
      <c r="F26" s="121">
        <f>SUM(F20:F25)</f>
        <v>84</v>
      </c>
      <c r="G26" s="134">
        <f>F26/40548</f>
        <v>2.0716188221367266E-3</v>
      </c>
      <c r="H26" s="32">
        <f>SUM(H20:H25)</f>
        <v>109</v>
      </c>
      <c r="I26" s="133">
        <f>H26/46877</f>
        <v>2.3252341233440704E-3</v>
      </c>
      <c r="J26" s="35">
        <f>IF(D26=0, "-", IF((B26-D26)/D26&lt;10, (B26-D26)/D26, "&gt;999%"))</f>
        <v>-0.39393939393939392</v>
      </c>
      <c r="K26" s="36">
        <f>IF(H26=0, "-", IF((F26-H26)/H26&lt;10, (F26-H26)/H26, "&gt;999%"))</f>
        <v>-0.22935779816513763</v>
      </c>
    </row>
    <row r="27" spans="1:11" x14ac:dyDescent="0.2">
      <c r="B27" s="130"/>
      <c r="D27" s="130"/>
      <c r="F27" s="130"/>
      <c r="H27" s="130"/>
    </row>
    <row r="28" spans="1:11" x14ac:dyDescent="0.2">
      <c r="A28" s="123" t="s">
        <v>43</v>
      </c>
      <c r="B28" s="124" t="s">
        <v>165</v>
      </c>
      <c r="C28" s="125" t="s">
        <v>166</v>
      </c>
      <c r="D28" s="124" t="s">
        <v>165</v>
      </c>
      <c r="E28" s="126" t="s">
        <v>166</v>
      </c>
      <c r="F28" s="125" t="s">
        <v>165</v>
      </c>
      <c r="G28" s="125" t="s">
        <v>166</v>
      </c>
      <c r="H28" s="124" t="s">
        <v>165</v>
      </c>
      <c r="I28" s="126" t="s">
        <v>166</v>
      </c>
      <c r="J28" s="124"/>
      <c r="K28" s="126"/>
    </row>
    <row r="29" spans="1:11" x14ac:dyDescent="0.2">
      <c r="A29" s="20" t="s">
        <v>531</v>
      </c>
      <c r="B29" s="55">
        <v>39</v>
      </c>
      <c r="C29" s="138">
        <f>IF(B40=0, "-", B29/B40)</f>
        <v>0.21428571428571427</v>
      </c>
      <c r="D29" s="55">
        <v>25</v>
      </c>
      <c r="E29" s="78">
        <f>IF(D40=0, "-", D29/D40)</f>
        <v>0.14880952380952381</v>
      </c>
      <c r="F29" s="128">
        <v>117</v>
      </c>
      <c r="G29" s="138">
        <f>IF(F40=0, "-", F29/F40)</f>
        <v>0.21311475409836064</v>
      </c>
      <c r="H29" s="55">
        <v>101</v>
      </c>
      <c r="I29" s="78">
        <f>IF(H40=0, "-", H29/H40)</f>
        <v>0.15634674922600619</v>
      </c>
      <c r="J29" s="77">
        <f t="shared" ref="J29:J38" si="0">IF(D29=0, "-", IF((B29-D29)/D29&lt;10, (B29-D29)/D29, "&gt;999%"))</f>
        <v>0.56000000000000005</v>
      </c>
      <c r="K29" s="78">
        <f t="shared" ref="K29:K38" si="1">IF(H29=0, "-", IF((F29-H29)/H29&lt;10, (F29-H29)/H29, "&gt;999%"))</f>
        <v>0.15841584158415842</v>
      </c>
    </row>
    <row r="30" spans="1:11" x14ac:dyDescent="0.2">
      <c r="A30" s="20" t="s">
        <v>532</v>
      </c>
      <c r="B30" s="55">
        <v>23</v>
      </c>
      <c r="C30" s="138">
        <f>IF(B40=0, "-", B30/B40)</f>
        <v>0.12637362637362637</v>
      </c>
      <c r="D30" s="55">
        <v>23</v>
      </c>
      <c r="E30" s="78">
        <f>IF(D40=0, "-", D30/D40)</f>
        <v>0.13690476190476192</v>
      </c>
      <c r="F30" s="128">
        <v>113</v>
      </c>
      <c r="G30" s="138">
        <f>IF(F40=0, "-", F30/F40)</f>
        <v>0.2058287795992714</v>
      </c>
      <c r="H30" s="55">
        <v>149</v>
      </c>
      <c r="I30" s="78">
        <f>IF(H40=0, "-", H30/H40)</f>
        <v>0.23065015479876161</v>
      </c>
      <c r="J30" s="77">
        <f t="shared" si="0"/>
        <v>0</v>
      </c>
      <c r="K30" s="78">
        <f t="shared" si="1"/>
        <v>-0.24161073825503357</v>
      </c>
    </row>
    <row r="31" spans="1:11" x14ac:dyDescent="0.2">
      <c r="A31" s="20" t="s">
        <v>533</v>
      </c>
      <c r="B31" s="55">
        <v>15</v>
      </c>
      <c r="C31" s="138">
        <f>IF(B40=0, "-", B31/B40)</f>
        <v>8.2417582417582416E-2</v>
      </c>
      <c r="D31" s="55">
        <v>6</v>
      </c>
      <c r="E31" s="78">
        <f>IF(D40=0, "-", D31/D40)</f>
        <v>3.5714285714285712E-2</v>
      </c>
      <c r="F31" s="128">
        <v>36</v>
      </c>
      <c r="G31" s="138">
        <f>IF(F40=0, "-", F31/F40)</f>
        <v>6.5573770491803282E-2</v>
      </c>
      <c r="H31" s="55">
        <v>29</v>
      </c>
      <c r="I31" s="78">
        <f>IF(H40=0, "-", H31/H40)</f>
        <v>4.4891640866873063E-2</v>
      </c>
      <c r="J31" s="77">
        <f t="shared" si="0"/>
        <v>1.5</v>
      </c>
      <c r="K31" s="78">
        <f t="shared" si="1"/>
        <v>0.2413793103448276</v>
      </c>
    </row>
    <row r="32" spans="1:11" x14ac:dyDescent="0.2">
      <c r="A32" s="20" t="s">
        <v>534</v>
      </c>
      <c r="B32" s="55">
        <v>9</v>
      </c>
      <c r="C32" s="138">
        <f>IF(B40=0, "-", B32/B40)</f>
        <v>4.9450549450549448E-2</v>
      </c>
      <c r="D32" s="55">
        <v>8</v>
      </c>
      <c r="E32" s="78">
        <f>IF(D40=0, "-", D32/D40)</f>
        <v>4.7619047619047616E-2</v>
      </c>
      <c r="F32" s="128">
        <v>12</v>
      </c>
      <c r="G32" s="138">
        <f>IF(F40=0, "-", F32/F40)</f>
        <v>2.185792349726776E-2</v>
      </c>
      <c r="H32" s="55">
        <v>16</v>
      </c>
      <c r="I32" s="78">
        <f>IF(H40=0, "-", H32/H40)</f>
        <v>2.4767801857585141E-2</v>
      </c>
      <c r="J32" s="77">
        <f t="shared" si="0"/>
        <v>0.125</v>
      </c>
      <c r="K32" s="78">
        <f t="shared" si="1"/>
        <v>-0.25</v>
      </c>
    </row>
    <row r="33" spans="1:11" x14ac:dyDescent="0.2">
      <c r="A33" s="20" t="s">
        <v>535</v>
      </c>
      <c r="B33" s="55">
        <v>14</v>
      </c>
      <c r="C33" s="138">
        <f>IF(B40=0, "-", B33/B40)</f>
        <v>7.6923076923076927E-2</v>
      </c>
      <c r="D33" s="55">
        <v>0</v>
      </c>
      <c r="E33" s="78">
        <f>IF(D40=0, "-", D33/D40)</f>
        <v>0</v>
      </c>
      <c r="F33" s="128">
        <v>49</v>
      </c>
      <c r="G33" s="138">
        <f>IF(F40=0, "-", F33/F40)</f>
        <v>8.9253187613843349E-2</v>
      </c>
      <c r="H33" s="55">
        <v>26</v>
      </c>
      <c r="I33" s="78">
        <f>IF(H40=0, "-", H33/H40)</f>
        <v>4.0247678018575851E-2</v>
      </c>
      <c r="J33" s="77" t="str">
        <f t="shared" si="0"/>
        <v>-</v>
      </c>
      <c r="K33" s="78">
        <f t="shared" si="1"/>
        <v>0.88461538461538458</v>
      </c>
    </row>
    <row r="34" spans="1:11" x14ac:dyDescent="0.2">
      <c r="A34" s="20" t="s">
        <v>536</v>
      </c>
      <c r="B34" s="55">
        <v>11</v>
      </c>
      <c r="C34" s="138">
        <f>IF(B40=0, "-", B34/B40)</f>
        <v>6.043956043956044E-2</v>
      </c>
      <c r="D34" s="55">
        <v>0</v>
      </c>
      <c r="E34" s="78">
        <f>IF(D40=0, "-", D34/D40)</f>
        <v>0</v>
      </c>
      <c r="F34" s="128">
        <v>11</v>
      </c>
      <c r="G34" s="138">
        <f>IF(F40=0, "-", F34/F40)</f>
        <v>2.0036429872495445E-2</v>
      </c>
      <c r="H34" s="55">
        <v>0</v>
      </c>
      <c r="I34" s="78">
        <f>IF(H40=0, "-", H34/H40)</f>
        <v>0</v>
      </c>
      <c r="J34" s="77" t="str">
        <f t="shared" si="0"/>
        <v>-</v>
      </c>
      <c r="K34" s="78" t="str">
        <f t="shared" si="1"/>
        <v>-</v>
      </c>
    </row>
    <row r="35" spans="1:11" x14ac:dyDescent="0.2">
      <c r="A35" s="20" t="s">
        <v>537</v>
      </c>
      <c r="B35" s="55">
        <v>0</v>
      </c>
      <c r="C35" s="138">
        <f>IF(B40=0, "-", B35/B40)</f>
        <v>0</v>
      </c>
      <c r="D35" s="55">
        <v>0</v>
      </c>
      <c r="E35" s="78">
        <f>IF(D40=0, "-", D35/D40)</f>
        <v>0</v>
      </c>
      <c r="F35" s="128">
        <v>0</v>
      </c>
      <c r="G35" s="138">
        <f>IF(F40=0, "-", F35/F40)</f>
        <v>0</v>
      </c>
      <c r="H35" s="55">
        <v>1</v>
      </c>
      <c r="I35" s="78">
        <f>IF(H40=0, "-", H35/H40)</f>
        <v>1.5479876160990713E-3</v>
      </c>
      <c r="J35" s="77" t="str">
        <f t="shared" si="0"/>
        <v>-</v>
      </c>
      <c r="K35" s="78">
        <f t="shared" si="1"/>
        <v>-1</v>
      </c>
    </row>
    <row r="36" spans="1:11" x14ac:dyDescent="0.2">
      <c r="A36" s="20" t="s">
        <v>538</v>
      </c>
      <c r="B36" s="55">
        <v>10</v>
      </c>
      <c r="C36" s="138">
        <f>IF(B40=0, "-", B36/B40)</f>
        <v>5.4945054945054944E-2</v>
      </c>
      <c r="D36" s="55">
        <v>24</v>
      </c>
      <c r="E36" s="78">
        <f>IF(D40=0, "-", D36/D40)</f>
        <v>0.14285714285714285</v>
      </c>
      <c r="F36" s="128">
        <v>39</v>
      </c>
      <c r="G36" s="138">
        <f>IF(F40=0, "-", F36/F40)</f>
        <v>7.1038251366120214E-2</v>
      </c>
      <c r="H36" s="55">
        <v>78</v>
      </c>
      <c r="I36" s="78">
        <f>IF(H40=0, "-", H36/H40)</f>
        <v>0.12074303405572756</v>
      </c>
      <c r="J36" s="77">
        <f t="shared" si="0"/>
        <v>-0.58333333333333337</v>
      </c>
      <c r="K36" s="78">
        <f t="shared" si="1"/>
        <v>-0.5</v>
      </c>
    </row>
    <row r="37" spans="1:11" x14ac:dyDescent="0.2">
      <c r="A37" s="20" t="s">
        <v>539</v>
      </c>
      <c r="B37" s="55">
        <v>60</v>
      </c>
      <c r="C37" s="138">
        <f>IF(B40=0, "-", B37/B40)</f>
        <v>0.32967032967032966</v>
      </c>
      <c r="D37" s="55">
        <v>80</v>
      </c>
      <c r="E37" s="78">
        <f>IF(D40=0, "-", D37/D40)</f>
        <v>0.47619047619047616</v>
      </c>
      <c r="F37" s="128">
        <v>163</v>
      </c>
      <c r="G37" s="138">
        <f>IF(F40=0, "-", F37/F40)</f>
        <v>0.29690346083788705</v>
      </c>
      <c r="H37" s="55">
        <v>214</v>
      </c>
      <c r="I37" s="78">
        <f>IF(H40=0, "-", H37/H40)</f>
        <v>0.33126934984520123</v>
      </c>
      <c r="J37" s="77">
        <f t="shared" si="0"/>
        <v>-0.25</v>
      </c>
      <c r="K37" s="78">
        <f t="shared" si="1"/>
        <v>-0.23831775700934579</v>
      </c>
    </row>
    <row r="38" spans="1:11" x14ac:dyDescent="0.2">
      <c r="A38" s="20" t="s">
        <v>540</v>
      </c>
      <c r="B38" s="55">
        <v>1</v>
      </c>
      <c r="C38" s="138">
        <f>IF(B40=0, "-", B38/B40)</f>
        <v>5.4945054945054949E-3</v>
      </c>
      <c r="D38" s="55">
        <v>2</v>
      </c>
      <c r="E38" s="78">
        <f>IF(D40=0, "-", D38/D40)</f>
        <v>1.1904761904761904E-2</v>
      </c>
      <c r="F38" s="128">
        <v>9</v>
      </c>
      <c r="G38" s="138">
        <f>IF(F40=0, "-", F38/F40)</f>
        <v>1.6393442622950821E-2</v>
      </c>
      <c r="H38" s="55">
        <v>32</v>
      </c>
      <c r="I38" s="78">
        <f>IF(H40=0, "-", H38/H40)</f>
        <v>4.9535603715170282E-2</v>
      </c>
      <c r="J38" s="77">
        <f t="shared" si="0"/>
        <v>-0.5</v>
      </c>
      <c r="K38" s="78">
        <f t="shared" si="1"/>
        <v>-0.71875</v>
      </c>
    </row>
    <row r="39" spans="1:11" x14ac:dyDescent="0.2">
      <c r="A39" s="129"/>
      <c r="B39" s="82"/>
      <c r="D39" s="82"/>
      <c r="E39" s="86"/>
      <c r="F39" s="130"/>
      <c r="H39" s="82"/>
      <c r="I39" s="86"/>
      <c r="J39" s="85"/>
      <c r="K39" s="86"/>
    </row>
    <row r="40" spans="1:11" s="38" customFormat="1" x14ac:dyDescent="0.2">
      <c r="A40" s="131" t="s">
        <v>541</v>
      </c>
      <c r="B40" s="32">
        <f>SUM(B29:B39)</f>
        <v>182</v>
      </c>
      <c r="C40" s="132">
        <f>B40/9726</f>
        <v>1.8712728768250052E-2</v>
      </c>
      <c r="D40" s="32">
        <f>SUM(D29:D39)</f>
        <v>168</v>
      </c>
      <c r="E40" s="133">
        <f>D40/9422</f>
        <v>1.7830609212481426E-2</v>
      </c>
      <c r="F40" s="121">
        <f>SUM(F29:F39)</f>
        <v>549</v>
      </c>
      <c r="G40" s="134">
        <f>F40/40548</f>
        <v>1.3539508730393607E-2</v>
      </c>
      <c r="H40" s="32">
        <f>SUM(H29:H39)</f>
        <v>646</v>
      </c>
      <c r="I40" s="133">
        <f>H40/46877</f>
        <v>1.3780745354864858E-2</v>
      </c>
      <c r="J40" s="35">
        <f>IF(D40=0, "-", IF((B40-D40)/D40&lt;10, (B40-D40)/D40, "&gt;999%"))</f>
        <v>8.3333333333333329E-2</v>
      </c>
      <c r="K40" s="36">
        <f>IF(H40=0, "-", IF((F40-H40)/H40&lt;10, (F40-H40)/H40, "&gt;999%"))</f>
        <v>-0.15015479876160992</v>
      </c>
    </row>
    <row r="41" spans="1:11" x14ac:dyDescent="0.2">
      <c r="B41" s="130"/>
      <c r="D41" s="130"/>
      <c r="F41" s="130"/>
      <c r="H41" s="130"/>
    </row>
    <row r="42" spans="1:11" x14ac:dyDescent="0.2">
      <c r="A42" s="123" t="s">
        <v>44</v>
      </c>
      <c r="B42" s="124" t="s">
        <v>165</v>
      </c>
      <c r="C42" s="125" t="s">
        <v>166</v>
      </c>
      <c r="D42" s="124" t="s">
        <v>165</v>
      </c>
      <c r="E42" s="126" t="s">
        <v>166</v>
      </c>
      <c r="F42" s="125" t="s">
        <v>165</v>
      </c>
      <c r="G42" s="125" t="s">
        <v>166</v>
      </c>
      <c r="H42" s="124" t="s">
        <v>165</v>
      </c>
      <c r="I42" s="126" t="s">
        <v>166</v>
      </c>
      <c r="J42" s="124"/>
      <c r="K42" s="126"/>
    </row>
    <row r="43" spans="1:11" x14ac:dyDescent="0.2">
      <c r="A43" s="20" t="s">
        <v>542</v>
      </c>
      <c r="B43" s="55">
        <v>20</v>
      </c>
      <c r="C43" s="138">
        <f>IF(B54=0, "-", B43/B54)</f>
        <v>8.7336244541484712E-2</v>
      </c>
      <c r="D43" s="55">
        <v>41</v>
      </c>
      <c r="E43" s="78">
        <f>IF(D54=0, "-", D43/D54)</f>
        <v>0.15241635687732341</v>
      </c>
      <c r="F43" s="128">
        <v>108</v>
      </c>
      <c r="G43" s="138">
        <f>IF(F54=0, "-", F43/F54)</f>
        <v>0.10953346855983773</v>
      </c>
      <c r="H43" s="55">
        <v>190</v>
      </c>
      <c r="I43" s="78">
        <f>IF(H54=0, "-", H43/H54)</f>
        <v>0.15689512799339389</v>
      </c>
      <c r="J43" s="77">
        <f t="shared" ref="J43:J52" si="2">IF(D43=0, "-", IF((B43-D43)/D43&lt;10, (B43-D43)/D43, "&gt;999%"))</f>
        <v>-0.51219512195121952</v>
      </c>
      <c r="K43" s="78">
        <f t="shared" ref="K43:K52" si="3">IF(H43=0, "-", IF((F43-H43)/H43&lt;10, (F43-H43)/H43, "&gt;999%"))</f>
        <v>-0.43157894736842106</v>
      </c>
    </row>
    <row r="44" spans="1:11" x14ac:dyDescent="0.2">
      <c r="A44" s="20" t="s">
        <v>543</v>
      </c>
      <c r="B44" s="55">
        <v>7</v>
      </c>
      <c r="C44" s="138">
        <f>IF(B54=0, "-", B44/B54)</f>
        <v>3.0567685589519649E-2</v>
      </c>
      <c r="D44" s="55">
        <v>2</v>
      </c>
      <c r="E44" s="78">
        <f>IF(D54=0, "-", D44/D54)</f>
        <v>7.4349442379182153E-3</v>
      </c>
      <c r="F44" s="128">
        <v>21</v>
      </c>
      <c r="G44" s="138">
        <f>IF(F54=0, "-", F44/F54)</f>
        <v>2.1298174442190669E-2</v>
      </c>
      <c r="H44" s="55">
        <v>16</v>
      </c>
      <c r="I44" s="78">
        <f>IF(H54=0, "-", H44/H54)</f>
        <v>1.3212221304706853E-2</v>
      </c>
      <c r="J44" s="77">
        <f t="shared" si="2"/>
        <v>2.5</v>
      </c>
      <c r="K44" s="78">
        <f t="shared" si="3"/>
        <v>0.3125</v>
      </c>
    </row>
    <row r="45" spans="1:11" x14ac:dyDescent="0.2">
      <c r="A45" s="20" t="s">
        <v>544</v>
      </c>
      <c r="B45" s="55">
        <v>8</v>
      </c>
      <c r="C45" s="138">
        <f>IF(B54=0, "-", B45/B54)</f>
        <v>3.4934497816593885E-2</v>
      </c>
      <c r="D45" s="55">
        <v>15</v>
      </c>
      <c r="E45" s="78">
        <f>IF(D54=0, "-", D45/D54)</f>
        <v>5.5762081784386616E-2</v>
      </c>
      <c r="F45" s="128">
        <v>37</v>
      </c>
      <c r="G45" s="138">
        <f>IF(F54=0, "-", F45/F54)</f>
        <v>3.7525354969574036E-2</v>
      </c>
      <c r="H45" s="55">
        <v>70</v>
      </c>
      <c r="I45" s="78">
        <f>IF(H54=0, "-", H45/H54)</f>
        <v>5.7803468208092484E-2</v>
      </c>
      <c r="J45" s="77">
        <f t="shared" si="2"/>
        <v>-0.46666666666666667</v>
      </c>
      <c r="K45" s="78">
        <f t="shared" si="3"/>
        <v>-0.47142857142857142</v>
      </c>
    </row>
    <row r="46" spans="1:11" x14ac:dyDescent="0.2">
      <c r="A46" s="20" t="s">
        <v>545</v>
      </c>
      <c r="B46" s="55">
        <v>25</v>
      </c>
      <c r="C46" s="138">
        <f>IF(B54=0, "-", B46/B54)</f>
        <v>0.1091703056768559</v>
      </c>
      <c r="D46" s="55">
        <v>33</v>
      </c>
      <c r="E46" s="78">
        <f>IF(D54=0, "-", D46/D54)</f>
        <v>0.12267657992565056</v>
      </c>
      <c r="F46" s="128">
        <v>149</v>
      </c>
      <c r="G46" s="138">
        <f>IF(F54=0, "-", F46/F54)</f>
        <v>0.15111561866125761</v>
      </c>
      <c r="H46" s="55">
        <v>156</v>
      </c>
      <c r="I46" s="78">
        <f>IF(H54=0, "-", H46/H54)</f>
        <v>0.12881915772089184</v>
      </c>
      <c r="J46" s="77">
        <f t="shared" si="2"/>
        <v>-0.24242424242424243</v>
      </c>
      <c r="K46" s="78">
        <f t="shared" si="3"/>
        <v>-4.4871794871794872E-2</v>
      </c>
    </row>
    <row r="47" spans="1:11" x14ac:dyDescent="0.2">
      <c r="A47" s="20" t="s">
        <v>546</v>
      </c>
      <c r="B47" s="55">
        <v>9</v>
      </c>
      <c r="C47" s="138">
        <f>IF(B54=0, "-", B47/B54)</f>
        <v>3.9301310043668124E-2</v>
      </c>
      <c r="D47" s="55">
        <v>11</v>
      </c>
      <c r="E47" s="78">
        <f>IF(D54=0, "-", D47/D54)</f>
        <v>4.0892193308550186E-2</v>
      </c>
      <c r="F47" s="128">
        <v>41</v>
      </c>
      <c r="G47" s="138">
        <f>IF(F54=0, "-", F47/F54)</f>
        <v>4.1582150101419878E-2</v>
      </c>
      <c r="H47" s="55">
        <v>54</v>
      </c>
      <c r="I47" s="78">
        <f>IF(H54=0, "-", H47/H54)</f>
        <v>4.4591246903385631E-2</v>
      </c>
      <c r="J47" s="77">
        <f t="shared" si="2"/>
        <v>-0.18181818181818182</v>
      </c>
      <c r="K47" s="78">
        <f t="shared" si="3"/>
        <v>-0.24074074074074073</v>
      </c>
    </row>
    <row r="48" spans="1:11" x14ac:dyDescent="0.2">
      <c r="A48" s="20" t="s">
        <v>547</v>
      </c>
      <c r="B48" s="55">
        <v>0</v>
      </c>
      <c r="C48" s="138">
        <f>IF(B54=0, "-", B48/B54)</f>
        <v>0</v>
      </c>
      <c r="D48" s="55">
        <v>1</v>
      </c>
      <c r="E48" s="78">
        <f>IF(D54=0, "-", D48/D54)</f>
        <v>3.7174721189591076E-3</v>
      </c>
      <c r="F48" s="128">
        <v>1</v>
      </c>
      <c r="G48" s="138">
        <f>IF(F54=0, "-", F48/F54)</f>
        <v>1.0141987829614604E-3</v>
      </c>
      <c r="H48" s="55">
        <v>1</v>
      </c>
      <c r="I48" s="78">
        <f>IF(H54=0, "-", H48/H54)</f>
        <v>8.2576383154417832E-4</v>
      </c>
      <c r="J48" s="77">
        <f t="shared" si="2"/>
        <v>-1</v>
      </c>
      <c r="K48" s="78">
        <f t="shared" si="3"/>
        <v>0</v>
      </c>
    </row>
    <row r="49" spans="1:11" x14ac:dyDescent="0.2">
      <c r="A49" s="20" t="s">
        <v>548</v>
      </c>
      <c r="B49" s="55">
        <v>21</v>
      </c>
      <c r="C49" s="138">
        <f>IF(B54=0, "-", B49/B54)</f>
        <v>9.1703056768558958E-2</v>
      </c>
      <c r="D49" s="55">
        <v>43</v>
      </c>
      <c r="E49" s="78">
        <f>IF(D54=0, "-", D49/D54)</f>
        <v>0.15985130111524162</v>
      </c>
      <c r="F49" s="128">
        <v>132</v>
      </c>
      <c r="G49" s="138">
        <f>IF(F54=0, "-", F49/F54)</f>
        <v>0.13387423935091278</v>
      </c>
      <c r="H49" s="55">
        <v>180</v>
      </c>
      <c r="I49" s="78">
        <f>IF(H54=0, "-", H49/H54)</f>
        <v>0.14863748967795209</v>
      </c>
      <c r="J49" s="77">
        <f t="shared" si="2"/>
        <v>-0.51162790697674421</v>
      </c>
      <c r="K49" s="78">
        <f t="shared" si="3"/>
        <v>-0.26666666666666666</v>
      </c>
    </row>
    <row r="50" spans="1:11" x14ac:dyDescent="0.2">
      <c r="A50" s="20" t="s">
        <v>549</v>
      </c>
      <c r="B50" s="55">
        <v>19</v>
      </c>
      <c r="C50" s="138">
        <f>IF(B54=0, "-", B50/B54)</f>
        <v>8.296943231441048E-2</v>
      </c>
      <c r="D50" s="55">
        <v>15</v>
      </c>
      <c r="E50" s="78">
        <f>IF(D54=0, "-", D50/D54)</f>
        <v>5.5762081784386616E-2</v>
      </c>
      <c r="F50" s="128">
        <v>70</v>
      </c>
      <c r="G50" s="138">
        <f>IF(F54=0, "-", F50/F54)</f>
        <v>7.099391480730223E-2</v>
      </c>
      <c r="H50" s="55">
        <v>65</v>
      </c>
      <c r="I50" s="78">
        <f>IF(H54=0, "-", H50/H54)</f>
        <v>5.3674649050371594E-2</v>
      </c>
      <c r="J50" s="77">
        <f t="shared" si="2"/>
        <v>0.26666666666666666</v>
      </c>
      <c r="K50" s="78">
        <f t="shared" si="3"/>
        <v>7.6923076923076927E-2</v>
      </c>
    </row>
    <row r="51" spans="1:11" x14ac:dyDescent="0.2">
      <c r="A51" s="20" t="s">
        <v>550</v>
      </c>
      <c r="B51" s="55">
        <v>120</v>
      </c>
      <c r="C51" s="138">
        <f>IF(B54=0, "-", B51/B54)</f>
        <v>0.5240174672489083</v>
      </c>
      <c r="D51" s="55">
        <v>108</v>
      </c>
      <c r="E51" s="78">
        <f>IF(D54=0, "-", D51/D54)</f>
        <v>0.40148698884758366</v>
      </c>
      <c r="F51" s="128">
        <v>427</v>
      </c>
      <c r="G51" s="138">
        <f>IF(F54=0, "-", F51/F54)</f>
        <v>0.4330628803245436</v>
      </c>
      <c r="H51" s="55">
        <v>477</v>
      </c>
      <c r="I51" s="78">
        <f>IF(H54=0, "-", H51/H54)</f>
        <v>0.39388934764657307</v>
      </c>
      <c r="J51" s="77">
        <f t="shared" si="2"/>
        <v>0.1111111111111111</v>
      </c>
      <c r="K51" s="78">
        <f t="shared" si="3"/>
        <v>-0.10482180293501048</v>
      </c>
    </row>
    <row r="52" spans="1:11" x14ac:dyDescent="0.2">
      <c r="A52" s="20" t="s">
        <v>551</v>
      </c>
      <c r="B52" s="55">
        <v>0</v>
      </c>
      <c r="C52" s="138">
        <f>IF(B54=0, "-", B52/B54)</f>
        <v>0</v>
      </c>
      <c r="D52" s="55">
        <v>0</v>
      </c>
      <c r="E52" s="78">
        <f>IF(D54=0, "-", D52/D54)</f>
        <v>0</v>
      </c>
      <c r="F52" s="128">
        <v>0</v>
      </c>
      <c r="G52" s="138">
        <f>IF(F54=0, "-", F52/F54)</f>
        <v>0</v>
      </c>
      <c r="H52" s="55">
        <v>2</v>
      </c>
      <c r="I52" s="78">
        <f>IF(H54=0, "-", H52/H54)</f>
        <v>1.6515276630883566E-3</v>
      </c>
      <c r="J52" s="77" t="str">
        <f t="shared" si="2"/>
        <v>-</v>
      </c>
      <c r="K52" s="78">
        <f t="shared" si="3"/>
        <v>-1</v>
      </c>
    </row>
    <row r="53" spans="1:11" x14ac:dyDescent="0.2">
      <c r="A53" s="129"/>
      <c r="B53" s="82"/>
      <c r="D53" s="82"/>
      <c r="E53" s="86"/>
      <c r="F53" s="130"/>
      <c r="H53" s="82"/>
      <c r="I53" s="86"/>
      <c r="J53" s="85"/>
      <c r="K53" s="86"/>
    </row>
    <row r="54" spans="1:11" s="38" customFormat="1" x14ac:dyDescent="0.2">
      <c r="A54" s="131" t="s">
        <v>552</v>
      </c>
      <c r="B54" s="32">
        <f>SUM(B43:B53)</f>
        <v>229</v>
      </c>
      <c r="C54" s="132">
        <f>B54/9726</f>
        <v>2.3545136746864075E-2</v>
      </c>
      <c r="D54" s="32">
        <f>SUM(D43:D53)</f>
        <v>269</v>
      </c>
      <c r="E54" s="133">
        <f>D54/9422</f>
        <v>2.8550201655699426E-2</v>
      </c>
      <c r="F54" s="121">
        <f>SUM(F43:F53)</f>
        <v>986</v>
      </c>
      <c r="G54" s="134">
        <f>F54/40548</f>
        <v>2.4316859031271579E-2</v>
      </c>
      <c r="H54" s="32">
        <f>SUM(H43:H53)</f>
        <v>1211</v>
      </c>
      <c r="I54" s="133">
        <f>H54/46877</f>
        <v>2.5833564434584125E-2</v>
      </c>
      <c r="J54" s="35">
        <f>IF(D54=0, "-", IF((B54-D54)/D54&lt;10, (B54-D54)/D54, "&gt;999%"))</f>
        <v>-0.14869888475836432</v>
      </c>
      <c r="K54" s="36">
        <f>IF(H54=0, "-", IF((F54-H54)/H54&lt;10, (F54-H54)/H54, "&gt;999%"))</f>
        <v>-0.18579686209744012</v>
      </c>
    </row>
    <row r="55" spans="1:11" x14ac:dyDescent="0.2">
      <c r="B55" s="130"/>
      <c r="D55" s="130"/>
      <c r="F55" s="130"/>
      <c r="H55" s="130"/>
    </row>
    <row r="56" spans="1:11" x14ac:dyDescent="0.2">
      <c r="A56" s="123" t="s">
        <v>45</v>
      </c>
      <c r="B56" s="124" t="s">
        <v>165</v>
      </c>
      <c r="C56" s="125" t="s">
        <v>166</v>
      </c>
      <c r="D56" s="124" t="s">
        <v>165</v>
      </c>
      <c r="E56" s="126" t="s">
        <v>166</v>
      </c>
      <c r="F56" s="125" t="s">
        <v>165</v>
      </c>
      <c r="G56" s="125" t="s">
        <v>166</v>
      </c>
      <c r="H56" s="124" t="s">
        <v>165</v>
      </c>
      <c r="I56" s="126" t="s">
        <v>166</v>
      </c>
      <c r="J56" s="124"/>
      <c r="K56" s="126"/>
    </row>
    <row r="57" spans="1:11" x14ac:dyDescent="0.2">
      <c r="A57" s="20" t="s">
        <v>553</v>
      </c>
      <c r="B57" s="55">
        <v>521</v>
      </c>
      <c r="C57" s="138">
        <f>IF(B76=0, "-", B57/B76)</f>
        <v>0.22476272648835202</v>
      </c>
      <c r="D57" s="55">
        <v>406</v>
      </c>
      <c r="E57" s="78">
        <f>IF(D76=0, "-", D57/D76)</f>
        <v>0.19990152634170361</v>
      </c>
      <c r="F57" s="128">
        <v>1621</v>
      </c>
      <c r="G57" s="138">
        <f>IF(F76=0, "-", F57/F76)</f>
        <v>0.18881770529994177</v>
      </c>
      <c r="H57" s="55">
        <v>1779</v>
      </c>
      <c r="I57" s="78">
        <f>IF(H76=0, "-", H57/H76)</f>
        <v>0.18294940353763883</v>
      </c>
      <c r="J57" s="77">
        <f t="shared" ref="J57:J74" si="4">IF(D57=0, "-", IF((B57-D57)/D57&lt;10, (B57-D57)/D57, "&gt;999%"))</f>
        <v>0.28325123152709358</v>
      </c>
      <c r="K57" s="78">
        <f t="shared" ref="K57:K74" si="5">IF(H57=0, "-", IF((F57-H57)/H57&lt;10, (F57-H57)/H57, "&gt;999%"))</f>
        <v>-8.8813940415964021E-2</v>
      </c>
    </row>
    <row r="58" spans="1:11" x14ac:dyDescent="0.2">
      <c r="A58" s="20" t="s">
        <v>554</v>
      </c>
      <c r="B58" s="55">
        <v>2</v>
      </c>
      <c r="C58" s="138">
        <f>IF(B76=0, "-", B58/B76)</f>
        <v>8.6281276962899055E-4</v>
      </c>
      <c r="D58" s="55">
        <v>4</v>
      </c>
      <c r="E58" s="78">
        <f>IF(D76=0, "-", D58/D76)</f>
        <v>1.9694731659281144E-3</v>
      </c>
      <c r="F58" s="128">
        <v>15</v>
      </c>
      <c r="G58" s="138">
        <f>IF(F76=0, "-", F58/F76)</f>
        <v>1.7472335468841002E-3</v>
      </c>
      <c r="H58" s="55">
        <v>17</v>
      </c>
      <c r="I58" s="78">
        <f>IF(H76=0, "-", H58/H76)</f>
        <v>1.7482517482517483E-3</v>
      </c>
      <c r="J58" s="77">
        <f t="shared" si="4"/>
        <v>-0.5</v>
      </c>
      <c r="K58" s="78">
        <f t="shared" si="5"/>
        <v>-0.11764705882352941</v>
      </c>
    </row>
    <row r="59" spans="1:11" x14ac:dyDescent="0.2">
      <c r="A59" s="20" t="s">
        <v>555</v>
      </c>
      <c r="B59" s="55">
        <v>66</v>
      </c>
      <c r="C59" s="138">
        <f>IF(B76=0, "-", B59/B76)</f>
        <v>2.8472821397756688E-2</v>
      </c>
      <c r="D59" s="55">
        <v>187</v>
      </c>
      <c r="E59" s="78">
        <f>IF(D76=0, "-", D59/D76)</f>
        <v>9.2072870507139346E-2</v>
      </c>
      <c r="F59" s="128">
        <v>490</v>
      </c>
      <c r="G59" s="138">
        <f>IF(F76=0, "-", F59/F76)</f>
        <v>5.7076295864880604E-2</v>
      </c>
      <c r="H59" s="55">
        <v>834</v>
      </c>
      <c r="I59" s="78">
        <f>IF(H76=0, "-", H59/H76)</f>
        <v>8.5767174002468125E-2</v>
      </c>
      <c r="J59" s="77">
        <f t="shared" si="4"/>
        <v>-0.6470588235294118</v>
      </c>
      <c r="K59" s="78">
        <f t="shared" si="5"/>
        <v>-0.41247002398081534</v>
      </c>
    </row>
    <row r="60" spans="1:11" x14ac:dyDescent="0.2">
      <c r="A60" s="20" t="s">
        <v>556</v>
      </c>
      <c r="B60" s="55">
        <v>114</v>
      </c>
      <c r="C60" s="138">
        <f>IF(B76=0, "-", B60/B76)</f>
        <v>4.9180327868852458E-2</v>
      </c>
      <c r="D60" s="55">
        <v>118</v>
      </c>
      <c r="E60" s="78">
        <f>IF(D76=0, "-", D60/D76)</f>
        <v>5.8099458394879372E-2</v>
      </c>
      <c r="F60" s="128">
        <v>485</v>
      </c>
      <c r="G60" s="138">
        <f>IF(F76=0, "-", F60/F76)</f>
        <v>5.6493884682585906E-2</v>
      </c>
      <c r="H60" s="55">
        <v>637</v>
      </c>
      <c r="I60" s="78">
        <f>IF(H76=0, "-", H60/H76)</f>
        <v>6.550802139037433E-2</v>
      </c>
      <c r="J60" s="77">
        <f t="shared" si="4"/>
        <v>-3.3898305084745763E-2</v>
      </c>
      <c r="K60" s="78">
        <f t="shared" si="5"/>
        <v>-0.23861852433281006</v>
      </c>
    </row>
    <row r="61" spans="1:11" x14ac:dyDescent="0.2">
      <c r="A61" s="20" t="s">
        <v>557</v>
      </c>
      <c r="B61" s="55">
        <v>4</v>
      </c>
      <c r="C61" s="138">
        <f>IF(B76=0, "-", B61/B76)</f>
        <v>1.7256255392579811E-3</v>
      </c>
      <c r="D61" s="55">
        <v>0</v>
      </c>
      <c r="E61" s="78">
        <f>IF(D76=0, "-", D61/D76)</f>
        <v>0</v>
      </c>
      <c r="F61" s="128">
        <v>10</v>
      </c>
      <c r="G61" s="138">
        <f>IF(F76=0, "-", F61/F76)</f>
        <v>1.1648223645894002E-3</v>
      </c>
      <c r="H61" s="55">
        <v>0</v>
      </c>
      <c r="I61" s="78">
        <f>IF(H76=0, "-", H61/H76)</f>
        <v>0</v>
      </c>
      <c r="J61" s="77" t="str">
        <f t="shared" si="4"/>
        <v>-</v>
      </c>
      <c r="K61" s="78" t="str">
        <f t="shared" si="5"/>
        <v>-</v>
      </c>
    </row>
    <row r="62" spans="1:11" x14ac:dyDescent="0.2">
      <c r="A62" s="20" t="s">
        <v>558</v>
      </c>
      <c r="B62" s="55">
        <v>35</v>
      </c>
      <c r="C62" s="138">
        <f>IF(B76=0, "-", B62/B76)</f>
        <v>1.5099223468507334E-2</v>
      </c>
      <c r="D62" s="55">
        <v>34</v>
      </c>
      <c r="E62" s="78">
        <f>IF(D76=0, "-", D62/D76)</f>
        <v>1.674052191038897E-2</v>
      </c>
      <c r="F62" s="128">
        <v>144</v>
      </c>
      <c r="G62" s="138">
        <f>IF(F76=0, "-", F62/F76)</f>
        <v>1.6773442050087361E-2</v>
      </c>
      <c r="H62" s="55">
        <v>124</v>
      </c>
      <c r="I62" s="78">
        <f>IF(H76=0, "-", H62/H76)</f>
        <v>1.2751953928424516E-2</v>
      </c>
      <c r="J62" s="77">
        <f t="shared" si="4"/>
        <v>2.9411764705882353E-2</v>
      </c>
      <c r="K62" s="78">
        <f t="shared" si="5"/>
        <v>0.16129032258064516</v>
      </c>
    </row>
    <row r="63" spans="1:11" x14ac:dyDescent="0.2">
      <c r="A63" s="20" t="s">
        <v>559</v>
      </c>
      <c r="B63" s="55">
        <v>84</v>
      </c>
      <c r="C63" s="138">
        <f>IF(B76=0, "-", B63/B76)</f>
        <v>3.6238136324417601E-2</v>
      </c>
      <c r="D63" s="55">
        <v>69</v>
      </c>
      <c r="E63" s="78">
        <f>IF(D76=0, "-", D63/D76)</f>
        <v>3.3973412112259974E-2</v>
      </c>
      <c r="F63" s="128">
        <v>266</v>
      </c>
      <c r="G63" s="138">
        <f>IF(F76=0, "-", F63/F76)</f>
        <v>3.0984274898078042E-2</v>
      </c>
      <c r="H63" s="55">
        <v>278</v>
      </c>
      <c r="I63" s="78">
        <f>IF(H76=0, "-", H63/H76)</f>
        <v>2.8589058000822707E-2</v>
      </c>
      <c r="J63" s="77">
        <f t="shared" si="4"/>
        <v>0.21739130434782608</v>
      </c>
      <c r="K63" s="78">
        <f t="shared" si="5"/>
        <v>-4.3165467625899283E-2</v>
      </c>
    </row>
    <row r="64" spans="1:11" x14ac:dyDescent="0.2">
      <c r="A64" s="20" t="s">
        <v>560</v>
      </c>
      <c r="B64" s="55">
        <v>0</v>
      </c>
      <c r="C64" s="138">
        <f>IF(B76=0, "-", B64/B76)</f>
        <v>0</v>
      </c>
      <c r="D64" s="55">
        <v>0</v>
      </c>
      <c r="E64" s="78">
        <f>IF(D76=0, "-", D64/D76)</f>
        <v>0</v>
      </c>
      <c r="F64" s="128">
        <v>0</v>
      </c>
      <c r="G64" s="138">
        <f>IF(F76=0, "-", F64/F76)</f>
        <v>0</v>
      </c>
      <c r="H64" s="55">
        <v>2</v>
      </c>
      <c r="I64" s="78">
        <f>IF(H76=0, "-", H64/H76)</f>
        <v>2.0567667626491157E-4</v>
      </c>
      <c r="J64" s="77" t="str">
        <f t="shared" si="4"/>
        <v>-</v>
      </c>
      <c r="K64" s="78">
        <f t="shared" si="5"/>
        <v>-1</v>
      </c>
    </row>
    <row r="65" spans="1:11" x14ac:dyDescent="0.2">
      <c r="A65" s="20" t="s">
        <v>561</v>
      </c>
      <c r="B65" s="55">
        <v>32</v>
      </c>
      <c r="C65" s="138">
        <f>IF(B76=0, "-", B65/B76)</f>
        <v>1.3805004314063849E-2</v>
      </c>
      <c r="D65" s="55">
        <v>15</v>
      </c>
      <c r="E65" s="78">
        <f>IF(D76=0, "-", D65/D76)</f>
        <v>7.385524372230428E-3</v>
      </c>
      <c r="F65" s="128">
        <v>96</v>
      </c>
      <c r="G65" s="138">
        <f>IF(F76=0, "-", F65/F76)</f>
        <v>1.1182294700058241E-2</v>
      </c>
      <c r="H65" s="55">
        <v>70</v>
      </c>
      <c r="I65" s="78">
        <f>IF(H76=0, "-", H65/H76)</f>
        <v>7.1986836692719044E-3</v>
      </c>
      <c r="J65" s="77">
        <f t="shared" si="4"/>
        <v>1.1333333333333333</v>
      </c>
      <c r="K65" s="78">
        <f t="shared" si="5"/>
        <v>0.37142857142857144</v>
      </c>
    </row>
    <row r="66" spans="1:11" x14ac:dyDescent="0.2">
      <c r="A66" s="20" t="s">
        <v>562</v>
      </c>
      <c r="B66" s="55">
        <v>229</v>
      </c>
      <c r="C66" s="138">
        <f>IF(B76=0, "-", B66/B76)</f>
        <v>9.8792062122519411E-2</v>
      </c>
      <c r="D66" s="55">
        <v>205</v>
      </c>
      <c r="E66" s="78">
        <f>IF(D76=0, "-", D66/D76)</f>
        <v>0.10093549975381585</v>
      </c>
      <c r="F66" s="128">
        <v>777</v>
      </c>
      <c r="G66" s="138">
        <f>IF(F76=0, "-", F66/F76)</f>
        <v>9.0506697728596389E-2</v>
      </c>
      <c r="H66" s="55">
        <v>947</v>
      </c>
      <c r="I66" s="78">
        <f>IF(H76=0, "-", H66/H76)</f>
        <v>9.7387906211435629E-2</v>
      </c>
      <c r="J66" s="77">
        <f t="shared" si="4"/>
        <v>0.11707317073170732</v>
      </c>
      <c r="K66" s="78">
        <f t="shared" si="5"/>
        <v>-0.17951425554382261</v>
      </c>
    </row>
    <row r="67" spans="1:11" x14ac:dyDescent="0.2">
      <c r="A67" s="20" t="s">
        <v>563</v>
      </c>
      <c r="B67" s="55">
        <v>133</v>
      </c>
      <c r="C67" s="138">
        <f>IF(B76=0, "-", B67/B76)</f>
        <v>5.737704918032787E-2</v>
      </c>
      <c r="D67" s="55">
        <v>84</v>
      </c>
      <c r="E67" s="78">
        <f>IF(D76=0, "-", D67/D76)</f>
        <v>4.1358936484490398E-2</v>
      </c>
      <c r="F67" s="128">
        <v>381</v>
      </c>
      <c r="G67" s="138">
        <f>IF(F76=0, "-", F67/F76)</f>
        <v>4.4379732090856147E-2</v>
      </c>
      <c r="H67" s="55">
        <v>500</v>
      </c>
      <c r="I67" s="78">
        <f>IF(H76=0, "-", H67/H76)</f>
        <v>5.1419169066227892E-2</v>
      </c>
      <c r="J67" s="77">
        <f t="shared" si="4"/>
        <v>0.58333333333333337</v>
      </c>
      <c r="K67" s="78">
        <f t="shared" si="5"/>
        <v>-0.23799999999999999</v>
      </c>
    </row>
    <row r="68" spans="1:11" x14ac:dyDescent="0.2">
      <c r="A68" s="20" t="s">
        <v>564</v>
      </c>
      <c r="B68" s="55">
        <v>38</v>
      </c>
      <c r="C68" s="138">
        <f>IF(B76=0, "-", B68/B76)</f>
        <v>1.6393442622950821E-2</v>
      </c>
      <c r="D68" s="55">
        <v>7</v>
      </c>
      <c r="E68" s="78">
        <f>IF(D76=0, "-", D68/D76)</f>
        <v>3.4465780403741997E-3</v>
      </c>
      <c r="F68" s="128">
        <v>89</v>
      </c>
      <c r="G68" s="138">
        <f>IF(F76=0, "-", F68/F76)</f>
        <v>1.0366919044845661E-2</v>
      </c>
      <c r="H68" s="55">
        <v>24</v>
      </c>
      <c r="I68" s="78">
        <f>IF(H76=0, "-", H68/H76)</f>
        <v>2.4681201151789387E-3</v>
      </c>
      <c r="J68" s="77">
        <f t="shared" si="4"/>
        <v>4.4285714285714288</v>
      </c>
      <c r="K68" s="78">
        <f t="shared" si="5"/>
        <v>2.7083333333333335</v>
      </c>
    </row>
    <row r="69" spans="1:11" x14ac:dyDescent="0.2">
      <c r="A69" s="20" t="s">
        <v>565</v>
      </c>
      <c r="B69" s="55">
        <v>15</v>
      </c>
      <c r="C69" s="138">
        <f>IF(B76=0, "-", B69/B76)</f>
        <v>6.4710957722174285E-3</v>
      </c>
      <c r="D69" s="55">
        <v>6</v>
      </c>
      <c r="E69" s="78">
        <f>IF(D76=0, "-", D69/D76)</f>
        <v>2.9542097488921715E-3</v>
      </c>
      <c r="F69" s="128">
        <v>58</v>
      </c>
      <c r="G69" s="138">
        <f>IF(F76=0, "-", F69/F76)</f>
        <v>6.7559697146185203E-3</v>
      </c>
      <c r="H69" s="55">
        <v>18</v>
      </c>
      <c r="I69" s="78">
        <f>IF(H76=0, "-", H69/H76)</f>
        <v>1.8510900863842039E-3</v>
      </c>
      <c r="J69" s="77">
        <f t="shared" si="4"/>
        <v>1.5</v>
      </c>
      <c r="K69" s="78">
        <f t="shared" si="5"/>
        <v>2.2222222222222223</v>
      </c>
    </row>
    <row r="70" spans="1:11" x14ac:dyDescent="0.2">
      <c r="A70" s="20" t="s">
        <v>566</v>
      </c>
      <c r="B70" s="55">
        <v>1</v>
      </c>
      <c r="C70" s="138">
        <f>IF(B76=0, "-", B70/B76)</f>
        <v>4.3140638481449527E-4</v>
      </c>
      <c r="D70" s="55">
        <v>1</v>
      </c>
      <c r="E70" s="78">
        <f>IF(D76=0, "-", D70/D76)</f>
        <v>4.9236829148202859E-4</v>
      </c>
      <c r="F70" s="128">
        <v>1</v>
      </c>
      <c r="G70" s="138">
        <f>IF(F76=0, "-", F70/F76)</f>
        <v>1.1648223645894001E-4</v>
      </c>
      <c r="H70" s="55">
        <v>7</v>
      </c>
      <c r="I70" s="78">
        <f>IF(H76=0, "-", H70/H76)</f>
        <v>7.1986836692719048E-4</v>
      </c>
      <c r="J70" s="77">
        <f t="shared" si="4"/>
        <v>0</v>
      </c>
      <c r="K70" s="78">
        <f t="shared" si="5"/>
        <v>-0.8571428571428571</v>
      </c>
    </row>
    <row r="71" spans="1:11" x14ac:dyDescent="0.2">
      <c r="A71" s="20" t="s">
        <v>567</v>
      </c>
      <c r="B71" s="55">
        <v>17</v>
      </c>
      <c r="C71" s="138">
        <f>IF(B76=0, "-", B71/B76)</f>
        <v>7.3339085418464194E-3</v>
      </c>
      <c r="D71" s="55">
        <v>0</v>
      </c>
      <c r="E71" s="78">
        <f>IF(D76=0, "-", D71/D76)</f>
        <v>0</v>
      </c>
      <c r="F71" s="128">
        <v>42</v>
      </c>
      <c r="G71" s="138">
        <f>IF(F76=0, "-", F71/F76)</f>
        <v>4.8922539312754804E-3</v>
      </c>
      <c r="H71" s="55">
        <v>0</v>
      </c>
      <c r="I71" s="78">
        <f>IF(H76=0, "-", H71/H76)</f>
        <v>0</v>
      </c>
      <c r="J71" s="77" t="str">
        <f t="shared" si="4"/>
        <v>-</v>
      </c>
      <c r="K71" s="78" t="str">
        <f t="shared" si="5"/>
        <v>-</v>
      </c>
    </row>
    <row r="72" spans="1:11" x14ac:dyDescent="0.2">
      <c r="A72" s="20" t="s">
        <v>568</v>
      </c>
      <c r="B72" s="55">
        <v>686</v>
      </c>
      <c r="C72" s="138">
        <f>IF(B76=0, "-", B72/B76)</f>
        <v>0.29594477998274377</v>
      </c>
      <c r="D72" s="55">
        <v>616</v>
      </c>
      <c r="E72" s="78">
        <f>IF(D76=0, "-", D72/D76)</f>
        <v>0.30329886755292962</v>
      </c>
      <c r="F72" s="128">
        <v>2909</v>
      </c>
      <c r="G72" s="138">
        <f>IF(F76=0, "-", F72/F76)</f>
        <v>0.33884682585905651</v>
      </c>
      <c r="H72" s="55">
        <v>3104</v>
      </c>
      <c r="I72" s="78">
        <f>IF(H76=0, "-", H72/H76)</f>
        <v>0.31921020156314273</v>
      </c>
      <c r="J72" s="77">
        <f t="shared" si="4"/>
        <v>0.11363636363636363</v>
      </c>
      <c r="K72" s="78">
        <f t="shared" si="5"/>
        <v>-6.2822164948453607E-2</v>
      </c>
    </row>
    <row r="73" spans="1:11" x14ac:dyDescent="0.2">
      <c r="A73" s="20" t="s">
        <v>569</v>
      </c>
      <c r="B73" s="55">
        <v>230</v>
      </c>
      <c r="C73" s="138">
        <f>IF(B76=0, "-", B73/B76)</f>
        <v>9.9223468507333906E-2</v>
      </c>
      <c r="D73" s="55">
        <v>193</v>
      </c>
      <c r="E73" s="78">
        <f>IF(D76=0, "-", D73/D76)</f>
        <v>9.5027080256031515E-2</v>
      </c>
      <c r="F73" s="128">
        <v>913</v>
      </c>
      <c r="G73" s="138">
        <f>IF(F76=0, "-", F73/F76)</f>
        <v>0.10634828188701223</v>
      </c>
      <c r="H73" s="55">
        <v>1024</v>
      </c>
      <c r="I73" s="78">
        <f>IF(H76=0, "-", H73/H76)</f>
        <v>0.10530645824763472</v>
      </c>
      <c r="J73" s="77">
        <f t="shared" si="4"/>
        <v>0.19170984455958548</v>
      </c>
      <c r="K73" s="78">
        <f t="shared" si="5"/>
        <v>-0.1083984375</v>
      </c>
    </row>
    <row r="74" spans="1:11" x14ac:dyDescent="0.2">
      <c r="A74" s="20" t="s">
        <v>570</v>
      </c>
      <c r="B74" s="55">
        <v>111</v>
      </c>
      <c r="C74" s="138">
        <f>IF(B76=0, "-", B74/B76)</f>
        <v>4.7886108714408973E-2</v>
      </c>
      <c r="D74" s="55">
        <v>86</v>
      </c>
      <c r="E74" s="78">
        <f>IF(D76=0, "-", D74/D76)</f>
        <v>4.2343673067454457E-2</v>
      </c>
      <c r="F74" s="128">
        <v>288</v>
      </c>
      <c r="G74" s="138">
        <f>IF(F76=0, "-", F74/F76)</f>
        <v>3.3546884100174722E-2</v>
      </c>
      <c r="H74" s="55">
        <v>359</v>
      </c>
      <c r="I74" s="78">
        <f>IF(H76=0, "-", H74/H76)</f>
        <v>3.6918963389551626E-2</v>
      </c>
      <c r="J74" s="77">
        <f t="shared" si="4"/>
        <v>0.29069767441860467</v>
      </c>
      <c r="K74" s="78">
        <f t="shared" si="5"/>
        <v>-0.1977715877437326</v>
      </c>
    </row>
    <row r="75" spans="1:11" x14ac:dyDescent="0.2">
      <c r="A75" s="129"/>
      <c r="B75" s="82"/>
      <c r="D75" s="82"/>
      <c r="E75" s="86"/>
      <c r="F75" s="130"/>
      <c r="H75" s="82"/>
      <c r="I75" s="86"/>
      <c r="J75" s="85"/>
      <c r="K75" s="86"/>
    </row>
    <row r="76" spans="1:11" s="38" customFormat="1" x14ac:dyDescent="0.2">
      <c r="A76" s="131" t="s">
        <v>571</v>
      </c>
      <c r="B76" s="32">
        <f>SUM(B57:B75)</f>
        <v>2318</v>
      </c>
      <c r="C76" s="132">
        <f>B76/9726</f>
        <v>0.23833024881760231</v>
      </c>
      <c r="D76" s="32">
        <f>SUM(D57:D75)</f>
        <v>2031</v>
      </c>
      <c r="E76" s="133">
        <f>D76/9422</f>
        <v>0.21555932922946297</v>
      </c>
      <c r="F76" s="121">
        <f>SUM(F57:F75)</f>
        <v>8585</v>
      </c>
      <c r="G76" s="134">
        <f>F76/40548</f>
        <v>0.21172437604814048</v>
      </c>
      <c r="H76" s="32">
        <f>SUM(H57:H75)</f>
        <v>9724</v>
      </c>
      <c r="I76" s="133">
        <f>H76/46877</f>
        <v>0.20743648271007104</v>
      </c>
      <c r="J76" s="35">
        <f>IF(D76=0, "-", IF((B76-D76)/D76&lt;10, (B76-D76)/D76, "&gt;999%"))</f>
        <v>0.14130969965534221</v>
      </c>
      <c r="K76" s="36">
        <f>IF(H76=0, "-", IF((F76-H76)/H76&lt;10, (F76-H76)/H76, "&gt;999%"))</f>
        <v>-0.11713286713286714</v>
      </c>
    </row>
    <row r="77" spans="1:11" x14ac:dyDescent="0.2">
      <c r="B77" s="130"/>
      <c r="D77" s="130"/>
      <c r="F77" s="130"/>
      <c r="H77" s="130"/>
    </row>
    <row r="78" spans="1:11" x14ac:dyDescent="0.2">
      <c r="A78" s="12" t="s">
        <v>572</v>
      </c>
      <c r="B78" s="32">
        <v>2828</v>
      </c>
      <c r="C78" s="132">
        <f>B78/9726</f>
        <v>0.29076701624511619</v>
      </c>
      <c r="D78" s="32">
        <v>2546</v>
      </c>
      <c r="E78" s="133">
        <f>D78/9422</f>
        <v>0.27021863723201017</v>
      </c>
      <c r="F78" s="121">
        <v>10560</v>
      </c>
      <c r="G78" s="134">
        <f>F78/40548</f>
        <v>0.26043208049718852</v>
      </c>
      <c r="H78" s="32">
        <v>11967</v>
      </c>
      <c r="I78" s="133">
        <f>H78/46877</f>
        <v>0.25528510783539904</v>
      </c>
      <c r="J78" s="35">
        <f>IF(D78=0, "-", IF((B78-D78)/D78&lt;10, (B78-D78)/D78, "&gt;999%"))</f>
        <v>0.11076197957580518</v>
      </c>
      <c r="K78" s="36">
        <f>IF(H78=0, "-", IF((F78-H78)/H78&lt;10, (F78-H78)/H78, "&gt;999%"))</f>
        <v>-0.11757332664828278</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1"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D6CB0-9B5C-4AD7-A7E3-C2E2AD4CB837}">
  <sheetPr>
    <pageSetUpPr fitToPage="1"/>
  </sheetPr>
  <dimension ref="A1:K29"/>
  <sheetViews>
    <sheetView tabSelected="1" workbookViewId="0">
      <selection activeCell="M1" sqref="M1"/>
    </sheetView>
  </sheetViews>
  <sheetFormatPr defaultRowHeight="12.75" x14ac:dyDescent="0.2"/>
  <cols>
    <col min="1" max="1" width="20.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573</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163</v>
      </c>
      <c r="G4" s="172"/>
      <c r="H4" s="172"/>
      <c r="I4" s="171"/>
      <c r="J4" s="170" t="s">
        <v>164</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165</v>
      </c>
      <c r="C6" s="125" t="s">
        <v>166</v>
      </c>
      <c r="D6" s="124" t="s">
        <v>165</v>
      </c>
      <c r="E6" s="126" t="s">
        <v>166</v>
      </c>
      <c r="F6" s="136" t="s">
        <v>165</v>
      </c>
      <c r="G6" s="125" t="s">
        <v>166</v>
      </c>
      <c r="H6" s="137" t="s">
        <v>165</v>
      </c>
      <c r="I6" s="126" t="s">
        <v>166</v>
      </c>
      <c r="J6" s="124"/>
      <c r="K6" s="126"/>
    </row>
    <row r="7" spans="1:11" x14ac:dyDescent="0.2">
      <c r="A7" s="20" t="s">
        <v>55</v>
      </c>
      <c r="B7" s="55">
        <v>0</v>
      </c>
      <c r="C7" s="138">
        <f>IF(B29=0, "-", B7/B29)</f>
        <v>0</v>
      </c>
      <c r="D7" s="55">
        <v>0</v>
      </c>
      <c r="E7" s="78">
        <f>IF(D29=0, "-", D7/D29)</f>
        <v>0</v>
      </c>
      <c r="F7" s="128">
        <v>0</v>
      </c>
      <c r="G7" s="138">
        <f>IF(F29=0, "-", F7/F29)</f>
        <v>0</v>
      </c>
      <c r="H7" s="55">
        <v>2</v>
      </c>
      <c r="I7" s="78">
        <f>IF(H29=0, "-", H7/H29)</f>
        <v>1.6712626389237068E-4</v>
      </c>
      <c r="J7" s="77" t="str">
        <f t="shared" ref="J7:J27" si="0">IF(D7=0, "-", IF((B7-D7)/D7&lt;10, (B7-D7)/D7, "&gt;999%"))</f>
        <v>-</v>
      </c>
      <c r="K7" s="78">
        <f t="shared" ref="K7:K27" si="1">IF(H7=0, "-", IF((F7-H7)/H7&lt;10, (F7-H7)/H7, "&gt;999%"))</f>
        <v>-1</v>
      </c>
    </row>
    <row r="8" spans="1:11" x14ac:dyDescent="0.2">
      <c r="A8" s="20" t="s">
        <v>58</v>
      </c>
      <c r="B8" s="55">
        <v>1</v>
      </c>
      <c r="C8" s="138">
        <f>IF(B29=0, "-", B8/B29)</f>
        <v>3.5360678925035362E-4</v>
      </c>
      <c r="D8" s="55">
        <v>1</v>
      </c>
      <c r="E8" s="78">
        <f>IF(D29=0, "-", D8/D29)</f>
        <v>3.9277297721916735E-4</v>
      </c>
      <c r="F8" s="128">
        <v>6</v>
      </c>
      <c r="G8" s="138">
        <f>IF(F29=0, "-", F8/F29)</f>
        <v>5.6818181818181815E-4</v>
      </c>
      <c r="H8" s="55">
        <v>4</v>
      </c>
      <c r="I8" s="78">
        <f>IF(H29=0, "-", H8/H29)</f>
        <v>3.3425252778474136E-4</v>
      </c>
      <c r="J8" s="77">
        <f t="shared" si="0"/>
        <v>0</v>
      </c>
      <c r="K8" s="78">
        <f t="shared" si="1"/>
        <v>0.5</v>
      </c>
    </row>
    <row r="9" spans="1:11" x14ac:dyDescent="0.2">
      <c r="A9" s="20" t="s">
        <v>59</v>
      </c>
      <c r="B9" s="55">
        <v>580</v>
      </c>
      <c r="C9" s="138">
        <f>IF(B29=0, "-", B9/B29)</f>
        <v>0.2050919377652051</v>
      </c>
      <c r="D9" s="55">
        <v>472</v>
      </c>
      <c r="E9" s="78">
        <f>IF(D29=0, "-", D9/D29)</f>
        <v>0.18538884524744698</v>
      </c>
      <c r="F9" s="128">
        <v>1846</v>
      </c>
      <c r="G9" s="138">
        <f>IF(F29=0, "-", F9/F29)</f>
        <v>0.17481060606060606</v>
      </c>
      <c r="H9" s="55">
        <v>2070</v>
      </c>
      <c r="I9" s="78">
        <f>IF(H29=0, "-", H9/H29)</f>
        <v>0.17297568312860365</v>
      </c>
      <c r="J9" s="77">
        <f t="shared" si="0"/>
        <v>0.2288135593220339</v>
      </c>
      <c r="K9" s="78">
        <f t="shared" si="1"/>
        <v>-0.10821256038647344</v>
      </c>
    </row>
    <row r="10" spans="1:11" x14ac:dyDescent="0.2">
      <c r="A10" s="20" t="s">
        <v>60</v>
      </c>
      <c r="B10" s="55">
        <v>9</v>
      </c>
      <c r="C10" s="138">
        <f>IF(B29=0, "-", B10/B29)</f>
        <v>3.1824611032531826E-3</v>
      </c>
      <c r="D10" s="55">
        <v>6</v>
      </c>
      <c r="E10" s="78">
        <f>IF(D29=0, "-", D10/D29)</f>
        <v>2.3566378633150041E-3</v>
      </c>
      <c r="F10" s="128">
        <v>36</v>
      </c>
      <c r="G10" s="138">
        <f>IF(F29=0, "-", F10/F29)</f>
        <v>3.4090909090909089E-3</v>
      </c>
      <c r="H10" s="55">
        <v>33</v>
      </c>
      <c r="I10" s="78">
        <f>IF(H29=0, "-", H10/H29)</f>
        <v>2.7575833542241163E-3</v>
      </c>
      <c r="J10" s="77">
        <f t="shared" si="0"/>
        <v>0.5</v>
      </c>
      <c r="K10" s="78">
        <f t="shared" si="1"/>
        <v>9.0909090909090912E-2</v>
      </c>
    </row>
    <row r="11" spans="1:11" x14ac:dyDescent="0.2">
      <c r="A11" s="20" t="s">
        <v>62</v>
      </c>
      <c r="B11" s="55">
        <v>74</v>
      </c>
      <c r="C11" s="138">
        <f>IF(B29=0, "-", B11/B29)</f>
        <v>2.6166902404526168E-2</v>
      </c>
      <c r="D11" s="55">
        <v>202</v>
      </c>
      <c r="E11" s="78">
        <f>IF(D29=0, "-", D11/D29)</f>
        <v>7.9340141398271793E-2</v>
      </c>
      <c r="F11" s="128">
        <v>527</v>
      </c>
      <c r="G11" s="138">
        <f>IF(F29=0, "-", F11/F29)</f>
        <v>4.9905303030303029E-2</v>
      </c>
      <c r="H11" s="55">
        <v>904</v>
      </c>
      <c r="I11" s="78">
        <f>IF(H29=0, "-", H11/H29)</f>
        <v>7.5541071279351543E-2</v>
      </c>
      <c r="J11" s="77">
        <f t="shared" si="0"/>
        <v>-0.63366336633663367</v>
      </c>
      <c r="K11" s="78">
        <f t="shared" si="1"/>
        <v>-0.41703539823008851</v>
      </c>
    </row>
    <row r="12" spans="1:11" x14ac:dyDescent="0.2">
      <c r="A12" s="20" t="s">
        <v>64</v>
      </c>
      <c r="B12" s="55">
        <v>23</v>
      </c>
      <c r="C12" s="138">
        <f>IF(B29=0, "-", B12/B29)</f>
        <v>8.1329561527581327E-3</v>
      </c>
      <c r="D12" s="55">
        <v>23</v>
      </c>
      <c r="E12" s="78">
        <f>IF(D29=0, "-", D12/D29)</f>
        <v>9.0337784760408484E-3</v>
      </c>
      <c r="F12" s="128">
        <v>113</v>
      </c>
      <c r="G12" s="138">
        <f>IF(F29=0, "-", F12/F29)</f>
        <v>1.0700757575757575E-2</v>
      </c>
      <c r="H12" s="55">
        <v>149</v>
      </c>
      <c r="I12" s="78">
        <f>IF(H29=0, "-", H12/H29)</f>
        <v>1.2450906659981616E-2</v>
      </c>
      <c r="J12" s="77">
        <f t="shared" si="0"/>
        <v>0</v>
      </c>
      <c r="K12" s="78">
        <f t="shared" si="1"/>
        <v>-0.24161073825503357</v>
      </c>
    </row>
    <row r="13" spans="1:11" x14ac:dyDescent="0.2">
      <c r="A13" s="20" t="s">
        <v>66</v>
      </c>
      <c r="B13" s="55">
        <v>139</v>
      </c>
      <c r="C13" s="138">
        <f>IF(B29=0, "-", B13/B29)</f>
        <v>4.9151343705799148E-2</v>
      </c>
      <c r="D13" s="55">
        <v>151</v>
      </c>
      <c r="E13" s="78">
        <f>IF(D29=0, "-", D13/D29)</f>
        <v>5.9308719560094265E-2</v>
      </c>
      <c r="F13" s="128">
        <v>634</v>
      </c>
      <c r="G13" s="138">
        <f>IF(F29=0, "-", F13/F29)</f>
        <v>6.0037878787878786E-2</v>
      </c>
      <c r="H13" s="55">
        <v>793</v>
      </c>
      <c r="I13" s="78">
        <f>IF(H29=0, "-", H13/H29)</f>
        <v>6.6265563633324975E-2</v>
      </c>
      <c r="J13" s="77">
        <f t="shared" si="0"/>
        <v>-7.9470198675496692E-2</v>
      </c>
      <c r="K13" s="78">
        <f t="shared" si="1"/>
        <v>-0.20050441361916771</v>
      </c>
    </row>
    <row r="14" spans="1:11" x14ac:dyDescent="0.2">
      <c r="A14" s="20" t="s">
        <v>67</v>
      </c>
      <c r="B14" s="55">
        <v>1</v>
      </c>
      <c r="C14" s="138">
        <f>IF(B29=0, "-", B14/B29)</f>
        <v>3.5360678925035362E-4</v>
      </c>
      <c r="D14" s="55">
        <v>0</v>
      </c>
      <c r="E14" s="78">
        <f>IF(D29=0, "-", D14/D29)</f>
        <v>0</v>
      </c>
      <c r="F14" s="128">
        <v>1</v>
      </c>
      <c r="G14" s="138">
        <f>IF(F29=0, "-", F14/F29)</f>
        <v>9.4696969696969697E-5</v>
      </c>
      <c r="H14" s="55">
        <v>0</v>
      </c>
      <c r="I14" s="78">
        <f>IF(H29=0, "-", H14/H29)</f>
        <v>0</v>
      </c>
      <c r="J14" s="77" t="str">
        <f t="shared" si="0"/>
        <v>-</v>
      </c>
      <c r="K14" s="78" t="str">
        <f t="shared" si="1"/>
        <v>-</v>
      </c>
    </row>
    <row r="15" spans="1:11" x14ac:dyDescent="0.2">
      <c r="A15" s="20" t="s">
        <v>69</v>
      </c>
      <c r="B15" s="55">
        <v>4</v>
      </c>
      <c r="C15" s="138">
        <f>IF(B29=0, "-", B15/B29)</f>
        <v>1.4144271570014145E-3</v>
      </c>
      <c r="D15" s="55">
        <v>0</v>
      </c>
      <c r="E15" s="78">
        <f>IF(D29=0, "-", D15/D29)</f>
        <v>0</v>
      </c>
      <c r="F15" s="128">
        <v>10</v>
      </c>
      <c r="G15" s="138">
        <f>IF(F29=0, "-", F15/F29)</f>
        <v>9.46969696969697E-4</v>
      </c>
      <c r="H15" s="55">
        <v>0</v>
      </c>
      <c r="I15" s="78">
        <f>IF(H29=0, "-", H15/H29)</f>
        <v>0</v>
      </c>
      <c r="J15" s="77" t="str">
        <f t="shared" si="0"/>
        <v>-</v>
      </c>
      <c r="K15" s="78" t="str">
        <f t="shared" si="1"/>
        <v>-</v>
      </c>
    </row>
    <row r="16" spans="1:11" x14ac:dyDescent="0.2">
      <c r="A16" s="20" t="s">
        <v>73</v>
      </c>
      <c r="B16" s="55">
        <v>59</v>
      </c>
      <c r="C16" s="138">
        <f>IF(B29=0, "-", B16/B29)</f>
        <v>2.0862800565770862E-2</v>
      </c>
      <c r="D16" s="55">
        <v>48</v>
      </c>
      <c r="E16" s="78">
        <f>IF(D29=0, "-", D16/D29)</f>
        <v>1.8853102906520033E-2</v>
      </c>
      <c r="F16" s="128">
        <v>192</v>
      </c>
      <c r="G16" s="138">
        <f>IF(F29=0, "-", F16/F29)</f>
        <v>1.8181818181818181E-2</v>
      </c>
      <c r="H16" s="55">
        <v>169</v>
      </c>
      <c r="I16" s="78">
        <f>IF(H29=0, "-", H16/H29)</f>
        <v>1.4122169298905323E-2</v>
      </c>
      <c r="J16" s="77">
        <f t="shared" si="0"/>
        <v>0.22916666666666666</v>
      </c>
      <c r="K16" s="78">
        <f t="shared" si="1"/>
        <v>0.13609467455621302</v>
      </c>
    </row>
    <row r="17" spans="1:11" x14ac:dyDescent="0.2">
      <c r="A17" s="20" t="s">
        <v>77</v>
      </c>
      <c r="B17" s="55">
        <v>93</v>
      </c>
      <c r="C17" s="138">
        <f>IF(B29=0, "-", B17/B29)</f>
        <v>3.2885431400282883E-2</v>
      </c>
      <c r="D17" s="55">
        <v>80</v>
      </c>
      <c r="E17" s="78">
        <f>IF(D29=0, "-", D17/D29)</f>
        <v>3.1421838177533384E-2</v>
      </c>
      <c r="F17" s="128">
        <v>307</v>
      </c>
      <c r="G17" s="138">
        <f>IF(F29=0, "-", F17/F29)</f>
        <v>2.9071969696969697E-2</v>
      </c>
      <c r="H17" s="55">
        <v>332</v>
      </c>
      <c r="I17" s="78">
        <f>IF(H29=0, "-", H17/H29)</f>
        <v>2.7742959806133533E-2</v>
      </c>
      <c r="J17" s="77">
        <f t="shared" si="0"/>
        <v>0.16250000000000001</v>
      </c>
      <c r="K17" s="78">
        <f t="shared" si="1"/>
        <v>-7.5301204819277115E-2</v>
      </c>
    </row>
    <row r="18" spans="1:11" x14ac:dyDescent="0.2">
      <c r="A18" s="20" t="s">
        <v>79</v>
      </c>
      <c r="B18" s="55">
        <v>0</v>
      </c>
      <c r="C18" s="138">
        <f>IF(B29=0, "-", B18/B29)</f>
        <v>0</v>
      </c>
      <c r="D18" s="55">
        <v>0</v>
      </c>
      <c r="E18" s="78">
        <f>IF(D29=0, "-", D18/D29)</f>
        <v>0</v>
      </c>
      <c r="F18" s="128">
        <v>0</v>
      </c>
      <c r="G18" s="138">
        <f>IF(F29=0, "-", F18/F29)</f>
        <v>0</v>
      </c>
      <c r="H18" s="55">
        <v>2</v>
      </c>
      <c r="I18" s="78">
        <f>IF(H29=0, "-", H18/H29)</f>
        <v>1.6712626389237068E-4</v>
      </c>
      <c r="J18" s="77" t="str">
        <f t="shared" si="0"/>
        <v>-</v>
      </c>
      <c r="K18" s="78">
        <f t="shared" si="1"/>
        <v>-1</v>
      </c>
    </row>
    <row r="19" spans="1:11" x14ac:dyDescent="0.2">
      <c r="A19" s="20" t="s">
        <v>80</v>
      </c>
      <c r="B19" s="55">
        <v>46</v>
      </c>
      <c r="C19" s="138">
        <f>IF(B29=0, "-", B19/B29)</f>
        <v>1.6265912305516265E-2</v>
      </c>
      <c r="D19" s="55">
        <v>16</v>
      </c>
      <c r="E19" s="78">
        <f>IF(D29=0, "-", D19/D29)</f>
        <v>6.2843676355066776E-3</v>
      </c>
      <c r="F19" s="128">
        <v>151</v>
      </c>
      <c r="G19" s="138">
        <f>IF(F29=0, "-", F19/F29)</f>
        <v>1.4299242424242424E-2</v>
      </c>
      <c r="H19" s="55">
        <v>98</v>
      </c>
      <c r="I19" s="78">
        <f>IF(H29=0, "-", H19/H29)</f>
        <v>8.1891869307261639E-3</v>
      </c>
      <c r="J19" s="77">
        <f t="shared" si="0"/>
        <v>1.875</v>
      </c>
      <c r="K19" s="78">
        <f t="shared" si="1"/>
        <v>0.54081632653061229</v>
      </c>
    </row>
    <row r="20" spans="1:11" x14ac:dyDescent="0.2">
      <c r="A20" s="20" t="s">
        <v>83</v>
      </c>
      <c r="B20" s="55">
        <v>261</v>
      </c>
      <c r="C20" s="138">
        <f>IF(B29=0, "-", B20/B29)</f>
        <v>9.2291371994342286E-2</v>
      </c>
      <c r="D20" s="55">
        <v>248</v>
      </c>
      <c r="E20" s="78">
        <f>IF(D29=0, "-", D20/D29)</f>
        <v>9.7407698350353497E-2</v>
      </c>
      <c r="F20" s="128">
        <v>920</v>
      </c>
      <c r="G20" s="138">
        <f>IF(F29=0, "-", F20/F29)</f>
        <v>8.7121212121212127E-2</v>
      </c>
      <c r="H20" s="55">
        <v>1127</v>
      </c>
      <c r="I20" s="78">
        <f>IF(H29=0, "-", H20/H29)</f>
        <v>9.4175649703350878E-2</v>
      </c>
      <c r="J20" s="77">
        <f t="shared" si="0"/>
        <v>5.2419354838709679E-2</v>
      </c>
      <c r="K20" s="78">
        <f t="shared" si="1"/>
        <v>-0.18367346938775511</v>
      </c>
    </row>
    <row r="21" spans="1:11" x14ac:dyDescent="0.2">
      <c r="A21" s="20" t="s">
        <v>84</v>
      </c>
      <c r="B21" s="55">
        <v>152</v>
      </c>
      <c r="C21" s="138">
        <f>IF(B29=0, "-", B21/B29)</f>
        <v>5.3748231966053751E-2</v>
      </c>
      <c r="D21" s="55">
        <v>99</v>
      </c>
      <c r="E21" s="78">
        <f>IF(D29=0, "-", D21/D29)</f>
        <v>3.8884524744697564E-2</v>
      </c>
      <c r="F21" s="128">
        <v>451</v>
      </c>
      <c r="G21" s="138">
        <f>IF(F29=0, "-", F21/F29)</f>
        <v>4.2708333333333334E-2</v>
      </c>
      <c r="H21" s="55">
        <v>565</v>
      </c>
      <c r="I21" s="78">
        <f>IF(H29=0, "-", H21/H29)</f>
        <v>4.7213169549594716E-2</v>
      </c>
      <c r="J21" s="77">
        <f t="shared" si="0"/>
        <v>0.53535353535353536</v>
      </c>
      <c r="K21" s="78">
        <f t="shared" si="1"/>
        <v>-0.20176991150442478</v>
      </c>
    </row>
    <row r="22" spans="1:11" x14ac:dyDescent="0.2">
      <c r="A22" s="20" t="s">
        <v>85</v>
      </c>
      <c r="B22" s="55">
        <v>0</v>
      </c>
      <c r="C22" s="138">
        <f>IF(B29=0, "-", B22/B29)</f>
        <v>0</v>
      </c>
      <c r="D22" s="55">
        <v>0</v>
      </c>
      <c r="E22" s="78">
        <f>IF(D29=0, "-", D22/D29)</f>
        <v>0</v>
      </c>
      <c r="F22" s="128">
        <v>3</v>
      </c>
      <c r="G22" s="138">
        <f>IF(F29=0, "-", F22/F29)</f>
        <v>2.8409090909090908E-4</v>
      </c>
      <c r="H22" s="55">
        <v>1</v>
      </c>
      <c r="I22" s="78">
        <f>IF(H29=0, "-", H22/H29)</f>
        <v>8.3563131946185341E-5</v>
      </c>
      <c r="J22" s="77" t="str">
        <f t="shared" si="0"/>
        <v>-</v>
      </c>
      <c r="K22" s="78">
        <f t="shared" si="1"/>
        <v>2</v>
      </c>
    </row>
    <row r="23" spans="1:11" x14ac:dyDescent="0.2">
      <c r="A23" s="20" t="s">
        <v>87</v>
      </c>
      <c r="B23" s="55">
        <v>54</v>
      </c>
      <c r="C23" s="138">
        <f>IF(B29=0, "-", B23/B29)</f>
        <v>1.9094766619519095E-2</v>
      </c>
      <c r="D23" s="55">
        <v>14</v>
      </c>
      <c r="E23" s="78">
        <f>IF(D29=0, "-", D23/D29)</f>
        <v>5.4988216810683424E-3</v>
      </c>
      <c r="F23" s="128">
        <v>148</v>
      </c>
      <c r="G23" s="138">
        <f>IF(F29=0, "-", F23/F29)</f>
        <v>1.4015151515151515E-2</v>
      </c>
      <c r="H23" s="55">
        <v>49</v>
      </c>
      <c r="I23" s="78">
        <f>IF(H29=0, "-", H23/H29)</f>
        <v>4.0945934653630819E-3</v>
      </c>
      <c r="J23" s="77">
        <f t="shared" si="0"/>
        <v>2.8571428571428572</v>
      </c>
      <c r="K23" s="78">
        <f t="shared" si="1"/>
        <v>2.0204081632653059</v>
      </c>
    </row>
    <row r="24" spans="1:11" x14ac:dyDescent="0.2">
      <c r="A24" s="20" t="s">
        <v>88</v>
      </c>
      <c r="B24" s="55">
        <v>14</v>
      </c>
      <c r="C24" s="138">
        <f>IF(B29=0, "-", B24/B29)</f>
        <v>4.9504950495049506E-3</v>
      </c>
      <c r="D24" s="55">
        <v>39</v>
      </c>
      <c r="E24" s="78">
        <f>IF(D29=0, "-", D24/D29)</f>
        <v>1.5318146111547526E-2</v>
      </c>
      <c r="F24" s="128">
        <v>62</v>
      </c>
      <c r="G24" s="138">
        <f>IF(F29=0, "-", F24/F29)</f>
        <v>5.8712121212121209E-3</v>
      </c>
      <c r="H24" s="55">
        <v>118</v>
      </c>
      <c r="I24" s="78">
        <f>IF(H29=0, "-", H24/H29)</f>
        <v>9.860449569649871E-3</v>
      </c>
      <c r="J24" s="77">
        <f t="shared" si="0"/>
        <v>-0.64102564102564108</v>
      </c>
      <c r="K24" s="78">
        <f t="shared" si="1"/>
        <v>-0.47457627118644069</v>
      </c>
    </row>
    <row r="25" spans="1:11" x14ac:dyDescent="0.2">
      <c r="A25" s="20" t="s">
        <v>91</v>
      </c>
      <c r="B25" s="55">
        <v>17</v>
      </c>
      <c r="C25" s="138">
        <f>IF(B29=0, "-", B25/B29)</f>
        <v>6.0113154172560116E-3</v>
      </c>
      <c r="D25" s="55">
        <v>0</v>
      </c>
      <c r="E25" s="78">
        <f>IF(D29=0, "-", D25/D29)</f>
        <v>0</v>
      </c>
      <c r="F25" s="128">
        <v>42</v>
      </c>
      <c r="G25" s="138">
        <f>IF(F29=0, "-", F25/F29)</f>
        <v>3.9772727272727269E-3</v>
      </c>
      <c r="H25" s="55">
        <v>0</v>
      </c>
      <c r="I25" s="78">
        <f>IF(H29=0, "-", H25/H29)</f>
        <v>0</v>
      </c>
      <c r="J25" s="77" t="str">
        <f t="shared" si="0"/>
        <v>-</v>
      </c>
      <c r="K25" s="78" t="str">
        <f t="shared" si="1"/>
        <v>-</v>
      </c>
    </row>
    <row r="26" spans="1:11" x14ac:dyDescent="0.2">
      <c r="A26" s="20" t="s">
        <v>94</v>
      </c>
      <c r="B26" s="55">
        <v>1174</v>
      </c>
      <c r="C26" s="138">
        <f>IF(B29=0, "-", B26/B29)</f>
        <v>0.41513437057991515</v>
      </c>
      <c r="D26" s="55">
        <v>1042</v>
      </c>
      <c r="E26" s="78">
        <f>IF(D29=0, "-", D26/D29)</f>
        <v>0.40926944226237233</v>
      </c>
      <c r="F26" s="128">
        <v>4762</v>
      </c>
      <c r="G26" s="138">
        <f>IF(F29=0, "-", F26/F29)</f>
        <v>0.45094696969696968</v>
      </c>
      <c r="H26" s="55">
        <v>5094</v>
      </c>
      <c r="I26" s="78">
        <f>IF(H29=0, "-", H26/H29)</f>
        <v>0.42567059413386815</v>
      </c>
      <c r="J26" s="77">
        <f t="shared" si="0"/>
        <v>0.12667946257197696</v>
      </c>
      <c r="K26" s="78">
        <f t="shared" si="1"/>
        <v>-6.5174715351393797E-2</v>
      </c>
    </row>
    <row r="27" spans="1:11" x14ac:dyDescent="0.2">
      <c r="A27" s="20" t="s">
        <v>95</v>
      </c>
      <c r="B27" s="55">
        <v>127</v>
      </c>
      <c r="C27" s="138">
        <f>IF(B29=0, "-", B27/B29)</f>
        <v>4.4908062234794911E-2</v>
      </c>
      <c r="D27" s="55">
        <v>105</v>
      </c>
      <c r="E27" s="78">
        <f>IF(D29=0, "-", D27/D29)</f>
        <v>4.1241162608012569E-2</v>
      </c>
      <c r="F27" s="128">
        <v>349</v>
      </c>
      <c r="G27" s="138">
        <f>IF(F29=0, "-", F27/F29)</f>
        <v>3.3049242424242425E-2</v>
      </c>
      <c r="H27" s="55">
        <v>457</v>
      </c>
      <c r="I27" s="78">
        <f>IF(H29=0, "-", H27/H29)</f>
        <v>3.8188351299406703E-2</v>
      </c>
      <c r="J27" s="77">
        <f t="shared" si="0"/>
        <v>0.20952380952380953</v>
      </c>
      <c r="K27" s="78">
        <f t="shared" si="1"/>
        <v>-0.23632385120350111</v>
      </c>
    </row>
    <row r="28" spans="1:11" x14ac:dyDescent="0.2">
      <c r="A28" s="129"/>
      <c r="B28" s="82"/>
      <c r="D28" s="82"/>
      <c r="E28" s="86"/>
      <c r="F28" s="130"/>
      <c r="H28" s="82"/>
      <c r="I28" s="86"/>
      <c r="J28" s="85"/>
      <c r="K28" s="86"/>
    </row>
    <row r="29" spans="1:11" s="38" customFormat="1" x14ac:dyDescent="0.2">
      <c r="A29" s="131" t="s">
        <v>572</v>
      </c>
      <c r="B29" s="32">
        <f>SUM(B7:B28)</f>
        <v>2828</v>
      </c>
      <c r="C29" s="132">
        <v>1</v>
      </c>
      <c r="D29" s="32">
        <f>SUM(D7:D28)</f>
        <v>2546</v>
      </c>
      <c r="E29" s="133">
        <v>1</v>
      </c>
      <c r="F29" s="121">
        <f>SUM(F7:F28)</f>
        <v>10560</v>
      </c>
      <c r="G29" s="134">
        <v>1</v>
      </c>
      <c r="H29" s="32">
        <f>SUM(H7:H28)</f>
        <v>11967</v>
      </c>
      <c r="I29" s="133">
        <v>1</v>
      </c>
      <c r="J29" s="35">
        <f>IF(D29=0, "-", (B29-D29)/D29)</f>
        <v>0.11076197957580518</v>
      </c>
      <c r="K29" s="36">
        <f>IF(H29=0, "-", (F29-H29)/H29)</f>
        <v>-0.11757332664828278</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2EE8E-C5B7-4635-A34A-E99898E22D5C}">
  <sheetPr>
    <pageSetUpPr fitToPage="1"/>
  </sheetPr>
  <dimension ref="A1:K54"/>
  <sheetViews>
    <sheetView tabSelected="1" workbookViewId="0">
      <selection activeCell="M1" sqref="M1"/>
    </sheetView>
  </sheetViews>
  <sheetFormatPr defaultRowHeight="12.75" x14ac:dyDescent="0.2"/>
  <cols>
    <col min="1" max="1" width="34.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162</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26</v>
      </c>
      <c r="B4" s="170" t="s">
        <v>4</v>
      </c>
      <c r="C4" s="172"/>
      <c r="D4" s="172"/>
      <c r="E4" s="171"/>
      <c r="F4" s="170" t="s">
        <v>163</v>
      </c>
      <c r="G4" s="172"/>
      <c r="H4" s="172"/>
      <c r="I4" s="171"/>
      <c r="J4" s="170" t="s">
        <v>164</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574</v>
      </c>
      <c r="B6" s="124" t="s">
        <v>165</v>
      </c>
      <c r="C6" s="125" t="s">
        <v>166</v>
      </c>
      <c r="D6" s="124" t="s">
        <v>165</v>
      </c>
      <c r="E6" s="126" t="s">
        <v>166</v>
      </c>
      <c r="F6" s="125" t="s">
        <v>165</v>
      </c>
      <c r="G6" s="125" t="s">
        <v>166</v>
      </c>
      <c r="H6" s="124" t="s">
        <v>165</v>
      </c>
      <c r="I6" s="126" t="s">
        <v>166</v>
      </c>
      <c r="J6" s="124"/>
      <c r="K6" s="126"/>
    </row>
    <row r="7" spans="1:11" x14ac:dyDescent="0.2">
      <c r="A7" s="20" t="s">
        <v>575</v>
      </c>
      <c r="B7" s="55">
        <v>9</v>
      </c>
      <c r="C7" s="138">
        <f>IF(B20=0, "-", B7/B20)</f>
        <v>4.2452830188679243E-2</v>
      </c>
      <c r="D7" s="55">
        <v>8</v>
      </c>
      <c r="E7" s="78">
        <f>IF(D20=0, "-", D7/D20)</f>
        <v>5.5555555555555552E-2</v>
      </c>
      <c r="F7" s="128">
        <v>35</v>
      </c>
      <c r="G7" s="138">
        <f>IF(F20=0, "-", F7/F20)</f>
        <v>4.3749999999999997E-2</v>
      </c>
      <c r="H7" s="55">
        <v>39</v>
      </c>
      <c r="I7" s="78">
        <f>IF(H20=0, "-", H7/H20)</f>
        <v>5.8470764617691157E-2</v>
      </c>
      <c r="J7" s="77">
        <f t="shared" ref="J7:J18" si="0">IF(D7=0, "-", IF((B7-D7)/D7&lt;10, (B7-D7)/D7, "&gt;999%"))</f>
        <v>0.125</v>
      </c>
      <c r="K7" s="78">
        <f t="shared" ref="K7:K18" si="1">IF(H7=0, "-", IF((F7-H7)/H7&lt;10, (F7-H7)/H7, "&gt;999%"))</f>
        <v>-0.10256410256410256</v>
      </c>
    </row>
    <row r="8" spans="1:11" x14ac:dyDescent="0.2">
      <c r="A8" s="20" t="s">
        <v>576</v>
      </c>
      <c r="B8" s="55">
        <v>20</v>
      </c>
      <c r="C8" s="138">
        <f>IF(B20=0, "-", B8/B20)</f>
        <v>9.4339622641509441E-2</v>
      </c>
      <c r="D8" s="55">
        <v>8</v>
      </c>
      <c r="E8" s="78">
        <f>IF(D20=0, "-", D8/D20)</f>
        <v>5.5555555555555552E-2</v>
      </c>
      <c r="F8" s="128">
        <v>49</v>
      </c>
      <c r="G8" s="138">
        <f>IF(F20=0, "-", F8/F20)</f>
        <v>6.1249999999999999E-2</v>
      </c>
      <c r="H8" s="55">
        <v>30</v>
      </c>
      <c r="I8" s="78">
        <f>IF(H20=0, "-", H8/H20)</f>
        <v>4.4977511244377814E-2</v>
      </c>
      <c r="J8" s="77">
        <f t="shared" si="0"/>
        <v>1.5</v>
      </c>
      <c r="K8" s="78">
        <f t="shared" si="1"/>
        <v>0.6333333333333333</v>
      </c>
    </row>
    <row r="9" spans="1:11" x14ac:dyDescent="0.2">
      <c r="A9" s="20" t="s">
        <v>577</v>
      </c>
      <c r="B9" s="55">
        <v>30</v>
      </c>
      <c r="C9" s="138">
        <f>IF(B20=0, "-", B9/B20)</f>
        <v>0.14150943396226415</v>
      </c>
      <c r="D9" s="55">
        <v>19</v>
      </c>
      <c r="E9" s="78">
        <f>IF(D20=0, "-", D9/D20)</f>
        <v>0.13194444444444445</v>
      </c>
      <c r="F9" s="128">
        <v>133</v>
      </c>
      <c r="G9" s="138">
        <f>IF(F20=0, "-", F9/F20)</f>
        <v>0.16625000000000001</v>
      </c>
      <c r="H9" s="55">
        <v>85</v>
      </c>
      <c r="I9" s="78">
        <f>IF(H20=0, "-", H9/H20)</f>
        <v>0.12743628185907047</v>
      </c>
      <c r="J9" s="77">
        <f t="shared" si="0"/>
        <v>0.57894736842105265</v>
      </c>
      <c r="K9" s="78">
        <f t="shared" si="1"/>
        <v>0.56470588235294117</v>
      </c>
    </row>
    <row r="10" spans="1:11" x14ac:dyDescent="0.2">
      <c r="A10" s="20" t="s">
        <v>578</v>
      </c>
      <c r="B10" s="55">
        <v>40</v>
      </c>
      <c r="C10" s="138">
        <f>IF(B20=0, "-", B10/B20)</f>
        <v>0.18867924528301888</v>
      </c>
      <c r="D10" s="55">
        <v>25</v>
      </c>
      <c r="E10" s="78">
        <f>IF(D20=0, "-", D10/D20)</f>
        <v>0.1736111111111111</v>
      </c>
      <c r="F10" s="128">
        <v>134</v>
      </c>
      <c r="G10" s="138">
        <f>IF(F20=0, "-", F10/F20)</f>
        <v>0.16750000000000001</v>
      </c>
      <c r="H10" s="55">
        <v>131</v>
      </c>
      <c r="I10" s="78">
        <f>IF(H20=0, "-", H10/H20)</f>
        <v>0.19640179910044978</v>
      </c>
      <c r="J10" s="77">
        <f t="shared" si="0"/>
        <v>0.6</v>
      </c>
      <c r="K10" s="78">
        <f t="shared" si="1"/>
        <v>2.2900763358778626E-2</v>
      </c>
    </row>
    <row r="11" spans="1:11" x14ac:dyDescent="0.2">
      <c r="A11" s="20" t="s">
        <v>579</v>
      </c>
      <c r="B11" s="55">
        <v>1</v>
      </c>
      <c r="C11" s="138">
        <f>IF(B20=0, "-", B11/B20)</f>
        <v>4.7169811320754715E-3</v>
      </c>
      <c r="D11" s="55">
        <v>0</v>
      </c>
      <c r="E11" s="78">
        <f>IF(D20=0, "-", D11/D20)</f>
        <v>0</v>
      </c>
      <c r="F11" s="128">
        <v>13</v>
      </c>
      <c r="G11" s="138">
        <f>IF(F20=0, "-", F11/F20)</f>
        <v>1.6250000000000001E-2</v>
      </c>
      <c r="H11" s="55">
        <v>5</v>
      </c>
      <c r="I11" s="78">
        <f>IF(H20=0, "-", H11/H20)</f>
        <v>7.4962518740629685E-3</v>
      </c>
      <c r="J11" s="77" t="str">
        <f t="shared" si="0"/>
        <v>-</v>
      </c>
      <c r="K11" s="78">
        <f t="shared" si="1"/>
        <v>1.6</v>
      </c>
    </row>
    <row r="12" spans="1:11" x14ac:dyDescent="0.2">
      <c r="A12" s="20" t="s">
        <v>580</v>
      </c>
      <c r="B12" s="55">
        <v>0</v>
      </c>
      <c r="C12" s="138">
        <f>IF(B20=0, "-", B12/B20)</f>
        <v>0</v>
      </c>
      <c r="D12" s="55">
        <v>0</v>
      </c>
      <c r="E12" s="78">
        <f>IF(D20=0, "-", D12/D20)</f>
        <v>0</v>
      </c>
      <c r="F12" s="128">
        <v>2</v>
      </c>
      <c r="G12" s="138">
        <f>IF(F20=0, "-", F12/F20)</f>
        <v>2.5000000000000001E-3</v>
      </c>
      <c r="H12" s="55">
        <v>5</v>
      </c>
      <c r="I12" s="78">
        <f>IF(H20=0, "-", H12/H20)</f>
        <v>7.4962518740629685E-3</v>
      </c>
      <c r="J12" s="77" t="str">
        <f t="shared" si="0"/>
        <v>-</v>
      </c>
      <c r="K12" s="78">
        <f t="shared" si="1"/>
        <v>-0.6</v>
      </c>
    </row>
    <row r="13" spans="1:11" x14ac:dyDescent="0.2">
      <c r="A13" s="20" t="s">
        <v>581</v>
      </c>
      <c r="B13" s="55">
        <v>50</v>
      </c>
      <c r="C13" s="138">
        <f>IF(B20=0, "-", B13/B20)</f>
        <v>0.23584905660377359</v>
      </c>
      <c r="D13" s="55">
        <v>48</v>
      </c>
      <c r="E13" s="78">
        <f>IF(D20=0, "-", D13/D20)</f>
        <v>0.33333333333333331</v>
      </c>
      <c r="F13" s="128">
        <v>249</v>
      </c>
      <c r="G13" s="138">
        <f>IF(F20=0, "-", F13/F20)</f>
        <v>0.31125000000000003</v>
      </c>
      <c r="H13" s="55">
        <v>220</v>
      </c>
      <c r="I13" s="78">
        <f>IF(H20=0, "-", H13/H20)</f>
        <v>0.32983508245877063</v>
      </c>
      <c r="J13" s="77">
        <f t="shared" si="0"/>
        <v>4.1666666666666664E-2</v>
      </c>
      <c r="K13" s="78">
        <f t="shared" si="1"/>
        <v>0.13181818181818181</v>
      </c>
    </row>
    <row r="14" spans="1:11" x14ac:dyDescent="0.2">
      <c r="A14" s="20" t="s">
        <v>582</v>
      </c>
      <c r="B14" s="55">
        <v>9</v>
      </c>
      <c r="C14" s="138">
        <f>IF(B20=0, "-", B14/B20)</f>
        <v>4.2452830188679243E-2</v>
      </c>
      <c r="D14" s="55">
        <v>6</v>
      </c>
      <c r="E14" s="78">
        <f>IF(D20=0, "-", D14/D20)</f>
        <v>4.1666666666666664E-2</v>
      </c>
      <c r="F14" s="128">
        <v>16</v>
      </c>
      <c r="G14" s="138">
        <f>IF(F20=0, "-", F14/F20)</f>
        <v>0.02</v>
      </c>
      <c r="H14" s="55">
        <v>20</v>
      </c>
      <c r="I14" s="78">
        <f>IF(H20=0, "-", H14/H20)</f>
        <v>2.9985007496251874E-2</v>
      </c>
      <c r="J14" s="77">
        <f t="shared" si="0"/>
        <v>0.5</v>
      </c>
      <c r="K14" s="78">
        <f t="shared" si="1"/>
        <v>-0.2</v>
      </c>
    </row>
    <row r="15" spans="1:11" x14ac:dyDescent="0.2">
      <c r="A15" s="20" t="s">
        <v>583</v>
      </c>
      <c r="B15" s="55">
        <v>0</v>
      </c>
      <c r="C15" s="138">
        <f>IF(B20=0, "-", B15/B20)</f>
        <v>0</v>
      </c>
      <c r="D15" s="55">
        <v>1</v>
      </c>
      <c r="E15" s="78">
        <f>IF(D20=0, "-", D15/D20)</f>
        <v>6.9444444444444441E-3</v>
      </c>
      <c r="F15" s="128">
        <v>5</v>
      </c>
      <c r="G15" s="138">
        <f>IF(F20=0, "-", F15/F20)</f>
        <v>6.2500000000000003E-3</v>
      </c>
      <c r="H15" s="55">
        <v>2</v>
      </c>
      <c r="I15" s="78">
        <f>IF(H20=0, "-", H15/H20)</f>
        <v>2.9985007496251873E-3</v>
      </c>
      <c r="J15" s="77">
        <f t="shared" si="0"/>
        <v>-1</v>
      </c>
      <c r="K15" s="78">
        <f t="shared" si="1"/>
        <v>1.5</v>
      </c>
    </row>
    <row r="16" spans="1:11" x14ac:dyDescent="0.2">
      <c r="A16" s="20" t="s">
        <v>584</v>
      </c>
      <c r="B16" s="55">
        <v>30</v>
      </c>
      <c r="C16" s="138">
        <f>IF(B20=0, "-", B16/B20)</f>
        <v>0.14150943396226415</v>
      </c>
      <c r="D16" s="55">
        <v>13</v>
      </c>
      <c r="E16" s="78">
        <f>IF(D20=0, "-", D16/D20)</f>
        <v>9.0277777777777776E-2</v>
      </c>
      <c r="F16" s="128">
        <v>96</v>
      </c>
      <c r="G16" s="138">
        <f>IF(F20=0, "-", F16/F20)</f>
        <v>0.12</v>
      </c>
      <c r="H16" s="55">
        <v>67</v>
      </c>
      <c r="I16" s="78">
        <f>IF(H20=0, "-", H16/H20)</f>
        <v>0.10044977511244378</v>
      </c>
      <c r="J16" s="77">
        <f t="shared" si="0"/>
        <v>1.3076923076923077</v>
      </c>
      <c r="K16" s="78">
        <f t="shared" si="1"/>
        <v>0.43283582089552236</v>
      </c>
    </row>
    <row r="17" spans="1:11" x14ac:dyDescent="0.2">
      <c r="A17" s="20" t="s">
        <v>585</v>
      </c>
      <c r="B17" s="55">
        <v>8</v>
      </c>
      <c r="C17" s="138">
        <f>IF(B20=0, "-", B17/B20)</f>
        <v>3.7735849056603772E-2</v>
      </c>
      <c r="D17" s="55">
        <v>5</v>
      </c>
      <c r="E17" s="78">
        <f>IF(D20=0, "-", D17/D20)</f>
        <v>3.4722222222222224E-2</v>
      </c>
      <c r="F17" s="128">
        <v>25</v>
      </c>
      <c r="G17" s="138">
        <f>IF(F20=0, "-", F17/F20)</f>
        <v>3.125E-2</v>
      </c>
      <c r="H17" s="55">
        <v>25</v>
      </c>
      <c r="I17" s="78">
        <f>IF(H20=0, "-", H17/H20)</f>
        <v>3.7481259370314844E-2</v>
      </c>
      <c r="J17" s="77">
        <f t="shared" si="0"/>
        <v>0.6</v>
      </c>
      <c r="K17" s="78">
        <f t="shared" si="1"/>
        <v>0</v>
      </c>
    </row>
    <row r="18" spans="1:11" x14ac:dyDescent="0.2">
      <c r="A18" s="20" t="s">
        <v>586</v>
      </c>
      <c r="B18" s="55">
        <v>15</v>
      </c>
      <c r="C18" s="138">
        <f>IF(B20=0, "-", B18/B20)</f>
        <v>7.0754716981132074E-2</v>
      </c>
      <c r="D18" s="55">
        <v>11</v>
      </c>
      <c r="E18" s="78">
        <f>IF(D20=0, "-", D18/D20)</f>
        <v>7.6388888888888895E-2</v>
      </c>
      <c r="F18" s="128">
        <v>43</v>
      </c>
      <c r="G18" s="138">
        <f>IF(F20=0, "-", F18/F20)</f>
        <v>5.3749999999999999E-2</v>
      </c>
      <c r="H18" s="55">
        <v>38</v>
      </c>
      <c r="I18" s="78">
        <f>IF(H20=0, "-", H18/H20)</f>
        <v>5.6971514242878558E-2</v>
      </c>
      <c r="J18" s="77">
        <f t="shared" si="0"/>
        <v>0.36363636363636365</v>
      </c>
      <c r="K18" s="78">
        <f t="shared" si="1"/>
        <v>0.13157894736842105</v>
      </c>
    </row>
    <row r="19" spans="1:11" x14ac:dyDescent="0.2">
      <c r="A19" s="129"/>
      <c r="B19" s="82"/>
      <c r="D19" s="82"/>
      <c r="E19" s="86"/>
      <c r="F19" s="130"/>
      <c r="H19" s="82"/>
      <c r="I19" s="86"/>
      <c r="J19" s="85"/>
      <c r="K19" s="86"/>
    </row>
    <row r="20" spans="1:11" s="38" customFormat="1" x14ac:dyDescent="0.2">
      <c r="A20" s="131" t="s">
        <v>587</v>
      </c>
      <c r="B20" s="32">
        <f>SUM(B7:B19)</f>
        <v>212</v>
      </c>
      <c r="C20" s="132">
        <f>B20/9726</f>
        <v>2.1797244499280281E-2</v>
      </c>
      <c r="D20" s="32">
        <f>SUM(D7:D19)</f>
        <v>144</v>
      </c>
      <c r="E20" s="133">
        <f>D20/9422</f>
        <v>1.5283379324984079E-2</v>
      </c>
      <c r="F20" s="121">
        <f>SUM(F7:F19)</f>
        <v>800</v>
      </c>
      <c r="G20" s="134">
        <f>F20/40548</f>
        <v>1.9729703067968826E-2</v>
      </c>
      <c r="H20" s="32">
        <f>SUM(H7:H19)</f>
        <v>667</v>
      </c>
      <c r="I20" s="133">
        <f>H20/46877</f>
        <v>1.4228726241013716E-2</v>
      </c>
      <c r="J20" s="35">
        <f>IF(D20=0, "-", IF((B20-D20)/D20&lt;10, (B20-D20)/D20, "&gt;999%"))</f>
        <v>0.47222222222222221</v>
      </c>
      <c r="K20" s="36">
        <f>IF(H20=0, "-", IF((F20-H20)/H20&lt;10, (F20-H20)/H20, "&gt;999%"))</f>
        <v>0.19940029985007496</v>
      </c>
    </row>
    <row r="21" spans="1:11" x14ac:dyDescent="0.2">
      <c r="B21" s="130"/>
      <c r="D21" s="130"/>
      <c r="F21" s="130"/>
      <c r="H21" s="130"/>
    </row>
    <row r="22" spans="1:11" x14ac:dyDescent="0.2">
      <c r="A22" s="123" t="s">
        <v>588</v>
      </c>
      <c r="B22" s="124" t="s">
        <v>165</v>
      </c>
      <c r="C22" s="125" t="s">
        <v>166</v>
      </c>
      <c r="D22" s="124" t="s">
        <v>165</v>
      </c>
      <c r="E22" s="126" t="s">
        <v>166</v>
      </c>
      <c r="F22" s="125" t="s">
        <v>165</v>
      </c>
      <c r="G22" s="125" t="s">
        <v>166</v>
      </c>
      <c r="H22" s="124" t="s">
        <v>165</v>
      </c>
      <c r="I22" s="126" t="s">
        <v>166</v>
      </c>
      <c r="J22" s="124"/>
      <c r="K22" s="126"/>
    </row>
    <row r="23" spans="1:11" x14ac:dyDescent="0.2">
      <c r="A23" s="20" t="s">
        <v>589</v>
      </c>
      <c r="B23" s="55">
        <v>8</v>
      </c>
      <c r="C23" s="138">
        <f>IF(B33=0, "-", B23/B33)</f>
        <v>9.8765432098765427E-2</v>
      </c>
      <c r="D23" s="55">
        <v>7</v>
      </c>
      <c r="E23" s="78">
        <f>IF(D33=0, "-", D23/D33)</f>
        <v>0.1</v>
      </c>
      <c r="F23" s="128">
        <v>40</v>
      </c>
      <c r="G23" s="138">
        <f>IF(F33=0, "-", F23/F33)</f>
        <v>0.13986013986013987</v>
      </c>
      <c r="H23" s="55">
        <v>29</v>
      </c>
      <c r="I23" s="78">
        <f>IF(H33=0, "-", H23/H33)</f>
        <v>9.5709570957095716E-2</v>
      </c>
      <c r="J23" s="77">
        <f t="shared" ref="J23:J31" si="2">IF(D23=0, "-", IF((B23-D23)/D23&lt;10, (B23-D23)/D23, "&gt;999%"))</f>
        <v>0.14285714285714285</v>
      </c>
      <c r="K23" s="78">
        <f t="shared" ref="K23:K31" si="3">IF(H23=0, "-", IF((F23-H23)/H23&lt;10, (F23-H23)/H23, "&gt;999%"))</f>
        <v>0.37931034482758619</v>
      </c>
    </row>
    <row r="24" spans="1:11" x14ac:dyDescent="0.2">
      <c r="A24" s="20" t="s">
        <v>590</v>
      </c>
      <c r="B24" s="55">
        <v>20</v>
      </c>
      <c r="C24" s="138">
        <f>IF(B33=0, "-", B24/B33)</f>
        <v>0.24691358024691357</v>
      </c>
      <c r="D24" s="55">
        <v>20</v>
      </c>
      <c r="E24" s="78">
        <f>IF(D33=0, "-", D24/D33)</f>
        <v>0.2857142857142857</v>
      </c>
      <c r="F24" s="128">
        <v>90</v>
      </c>
      <c r="G24" s="138">
        <f>IF(F33=0, "-", F24/F33)</f>
        <v>0.31468531468531469</v>
      </c>
      <c r="H24" s="55">
        <v>102</v>
      </c>
      <c r="I24" s="78">
        <f>IF(H33=0, "-", H24/H33)</f>
        <v>0.33663366336633666</v>
      </c>
      <c r="J24" s="77">
        <f t="shared" si="2"/>
        <v>0</v>
      </c>
      <c r="K24" s="78">
        <f t="shared" si="3"/>
        <v>-0.11764705882352941</v>
      </c>
    </row>
    <row r="25" spans="1:11" x14ac:dyDescent="0.2">
      <c r="A25" s="20" t="s">
        <v>591</v>
      </c>
      <c r="B25" s="55">
        <v>44</v>
      </c>
      <c r="C25" s="138">
        <f>IF(B33=0, "-", B25/B33)</f>
        <v>0.54320987654320985</v>
      </c>
      <c r="D25" s="55">
        <v>32</v>
      </c>
      <c r="E25" s="78">
        <f>IF(D33=0, "-", D25/D33)</f>
        <v>0.45714285714285713</v>
      </c>
      <c r="F25" s="128">
        <v>131</v>
      </c>
      <c r="G25" s="138">
        <f>IF(F33=0, "-", F25/F33)</f>
        <v>0.45804195804195802</v>
      </c>
      <c r="H25" s="55">
        <v>134</v>
      </c>
      <c r="I25" s="78">
        <f>IF(H33=0, "-", H25/H33)</f>
        <v>0.44224422442244227</v>
      </c>
      <c r="J25" s="77">
        <f t="shared" si="2"/>
        <v>0.375</v>
      </c>
      <c r="K25" s="78">
        <f t="shared" si="3"/>
        <v>-2.2388059701492536E-2</v>
      </c>
    </row>
    <row r="26" spans="1:11" x14ac:dyDescent="0.2">
      <c r="A26" s="20" t="s">
        <v>592</v>
      </c>
      <c r="B26" s="55">
        <v>1</v>
      </c>
      <c r="C26" s="138">
        <f>IF(B33=0, "-", B26/B33)</f>
        <v>1.2345679012345678E-2</v>
      </c>
      <c r="D26" s="55">
        <v>1</v>
      </c>
      <c r="E26" s="78">
        <f>IF(D33=0, "-", D26/D33)</f>
        <v>1.4285714285714285E-2</v>
      </c>
      <c r="F26" s="128">
        <v>3</v>
      </c>
      <c r="G26" s="138">
        <f>IF(F33=0, "-", F26/F33)</f>
        <v>1.048951048951049E-2</v>
      </c>
      <c r="H26" s="55">
        <v>2</v>
      </c>
      <c r="I26" s="78">
        <f>IF(H33=0, "-", H26/H33)</f>
        <v>6.6006600660066007E-3</v>
      </c>
      <c r="J26" s="77">
        <f t="shared" si="2"/>
        <v>0</v>
      </c>
      <c r="K26" s="78">
        <f t="shared" si="3"/>
        <v>0.5</v>
      </c>
    </row>
    <row r="27" spans="1:11" x14ac:dyDescent="0.2">
      <c r="A27" s="20" t="s">
        <v>593</v>
      </c>
      <c r="B27" s="55">
        <v>2</v>
      </c>
      <c r="C27" s="138">
        <f>IF(B33=0, "-", B27/B33)</f>
        <v>2.4691358024691357E-2</v>
      </c>
      <c r="D27" s="55">
        <v>4</v>
      </c>
      <c r="E27" s="78">
        <f>IF(D33=0, "-", D27/D33)</f>
        <v>5.7142857142857141E-2</v>
      </c>
      <c r="F27" s="128">
        <v>8</v>
      </c>
      <c r="G27" s="138">
        <f>IF(F33=0, "-", F27/F33)</f>
        <v>2.7972027972027972E-2</v>
      </c>
      <c r="H27" s="55">
        <v>12</v>
      </c>
      <c r="I27" s="78">
        <f>IF(H33=0, "-", H27/H33)</f>
        <v>3.9603960396039604E-2</v>
      </c>
      <c r="J27" s="77">
        <f t="shared" si="2"/>
        <v>-0.5</v>
      </c>
      <c r="K27" s="78">
        <f t="shared" si="3"/>
        <v>-0.33333333333333331</v>
      </c>
    </row>
    <row r="28" spans="1:11" x14ac:dyDescent="0.2">
      <c r="A28" s="20" t="s">
        <v>594</v>
      </c>
      <c r="B28" s="55">
        <v>1</v>
      </c>
      <c r="C28" s="138">
        <f>IF(B33=0, "-", B28/B33)</f>
        <v>1.2345679012345678E-2</v>
      </c>
      <c r="D28" s="55">
        <v>0</v>
      </c>
      <c r="E28" s="78">
        <f>IF(D33=0, "-", D28/D33)</f>
        <v>0</v>
      </c>
      <c r="F28" s="128">
        <v>1</v>
      </c>
      <c r="G28" s="138">
        <f>IF(F33=0, "-", F28/F33)</f>
        <v>3.4965034965034965E-3</v>
      </c>
      <c r="H28" s="55">
        <v>0</v>
      </c>
      <c r="I28" s="78">
        <f>IF(H33=0, "-", H28/H33)</f>
        <v>0</v>
      </c>
      <c r="J28" s="77" t="str">
        <f t="shared" si="2"/>
        <v>-</v>
      </c>
      <c r="K28" s="78" t="str">
        <f t="shared" si="3"/>
        <v>-</v>
      </c>
    </row>
    <row r="29" spans="1:11" x14ac:dyDescent="0.2">
      <c r="A29" s="20" t="s">
        <v>595</v>
      </c>
      <c r="B29" s="55">
        <v>0</v>
      </c>
      <c r="C29" s="138">
        <f>IF(B33=0, "-", B29/B33)</f>
        <v>0</v>
      </c>
      <c r="D29" s="55">
        <v>0</v>
      </c>
      <c r="E29" s="78">
        <f>IF(D33=0, "-", D29/D33)</f>
        <v>0</v>
      </c>
      <c r="F29" s="128">
        <v>4</v>
      </c>
      <c r="G29" s="138">
        <f>IF(F33=0, "-", F29/F33)</f>
        <v>1.3986013986013986E-2</v>
      </c>
      <c r="H29" s="55">
        <v>2</v>
      </c>
      <c r="I29" s="78">
        <f>IF(H33=0, "-", H29/H33)</f>
        <v>6.6006600660066007E-3</v>
      </c>
      <c r="J29" s="77" t="str">
        <f t="shared" si="2"/>
        <v>-</v>
      </c>
      <c r="K29" s="78">
        <f t="shared" si="3"/>
        <v>1</v>
      </c>
    </row>
    <row r="30" spans="1:11" x14ac:dyDescent="0.2">
      <c r="A30" s="20" t="s">
        <v>596</v>
      </c>
      <c r="B30" s="55">
        <v>5</v>
      </c>
      <c r="C30" s="138">
        <f>IF(B33=0, "-", B30/B33)</f>
        <v>6.1728395061728392E-2</v>
      </c>
      <c r="D30" s="55">
        <v>6</v>
      </c>
      <c r="E30" s="78">
        <f>IF(D33=0, "-", D30/D33)</f>
        <v>8.5714285714285715E-2</v>
      </c>
      <c r="F30" s="128">
        <v>8</v>
      </c>
      <c r="G30" s="138">
        <f>IF(F33=0, "-", F30/F33)</f>
        <v>2.7972027972027972E-2</v>
      </c>
      <c r="H30" s="55">
        <v>21</v>
      </c>
      <c r="I30" s="78">
        <f>IF(H33=0, "-", H30/H33)</f>
        <v>6.9306930693069313E-2</v>
      </c>
      <c r="J30" s="77">
        <f t="shared" si="2"/>
        <v>-0.16666666666666666</v>
      </c>
      <c r="K30" s="78">
        <f t="shared" si="3"/>
        <v>-0.61904761904761907</v>
      </c>
    </row>
    <row r="31" spans="1:11" x14ac:dyDescent="0.2">
      <c r="A31" s="20" t="s">
        <v>597</v>
      </c>
      <c r="B31" s="55">
        <v>0</v>
      </c>
      <c r="C31" s="138">
        <f>IF(B33=0, "-", B31/B33)</f>
        <v>0</v>
      </c>
      <c r="D31" s="55">
        <v>0</v>
      </c>
      <c r="E31" s="78">
        <f>IF(D33=0, "-", D31/D33)</f>
        <v>0</v>
      </c>
      <c r="F31" s="128">
        <v>1</v>
      </c>
      <c r="G31" s="138">
        <f>IF(F33=0, "-", F31/F33)</f>
        <v>3.4965034965034965E-3</v>
      </c>
      <c r="H31" s="55">
        <v>1</v>
      </c>
      <c r="I31" s="78">
        <f>IF(H33=0, "-", H31/H33)</f>
        <v>3.3003300330033004E-3</v>
      </c>
      <c r="J31" s="77" t="str">
        <f t="shared" si="2"/>
        <v>-</v>
      </c>
      <c r="K31" s="78">
        <f t="shared" si="3"/>
        <v>0</v>
      </c>
    </row>
    <row r="32" spans="1:11" x14ac:dyDescent="0.2">
      <c r="A32" s="129"/>
      <c r="B32" s="82"/>
      <c r="D32" s="82"/>
      <c r="E32" s="86"/>
      <c r="F32" s="130"/>
      <c r="H32" s="82"/>
      <c r="I32" s="86"/>
      <c r="J32" s="85"/>
      <c r="K32" s="86"/>
    </row>
    <row r="33" spans="1:11" s="38" customFormat="1" x14ac:dyDescent="0.2">
      <c r="A33" s="131" t="s">
        <v>598</v>
      </c>
      <c r="B33" s="32">
        <f>SUM(B23:B32)</f>
        <v>81</v>
      </c>
      <c r="C33" s="132">
        <f>B33/9726</f>
        <v>8.3281924737816163E-3</v>
      </c>
      <c r="D33" s="32">
        <f>SUM(D23:D32)</f>
        <v>70</v>
      </c>
      <c r="E33" s="133">
        <f>D33/9422</f>
        <v>7.429420505200594E-3</v>
      </c>
      <c r="F33" s="121">
        <f>SUM(F23:F32)</f>
        <v>286</v>
      </c>
      <c r="G33" s="134">
        <f>F33/40548</f>
        <v>7.0533688467988558E-3</v>
      </c>
      <c r="H33" s="32">
        <f>SUM(H23:H32)</f>
        <v>303</v>
      </c>
      <c r="I33" s="133">
        <f>H33/46877</f>
        <v>6.4637242144335175E-3</v>
      </c>
      <c r="J33" s="35">
        <f>IF(D33=0, "-", IF((B33-D33)/D33&lt;10, (B33-D33)/D33, "&gt;999%"))</f>
        <v>0.15714285714285714</v>
      </c>
      <c r="K33" s="36">
        <f>IF(H33=0, "-", IF((F33-H33)/H33&lt;10, (F33-H33)/H33, "&gt;999%"))</f>
        <v>-5.6105610561056105E-2</v>
      </c>
    </row>
    <row r="34" spans="1:11" x14ac:dyDescent="0.2">
      <c r="B34" s="130"/>
      <c r="D34" s="130"/>
      <c r="F34" s="130"/>
      <c r="H34" s="130"/>
    </row>
    <row r="35" spans="1:11" x14ac:dyDescent="0.2">
      <c r="A35" s="123" t="s">
        <v>599</v>
      </c>
      <c r="B35" s="124" t="s">
        <v>165</v>
      </c>
      <c r="C35" s="125" t="s">
        <v>166</v>
      </c>
      <c r="D35" s="124" t="s">
        <v>165</v>
      </c>
      <c r="E35" s="126" t="s">
        <v>166</v>
      </c>
      <c r="F35" s="125" t="s">
        <v>165</v>
      </c>
      <c r="G35" s="125" t="s">
        <v>166</v>
      </c>
      <c r="H35" s="124" t="s">
        <v>165</v>
      </c>
      <c r="I35" s="126" t="s">
        <v>166</v>
      </c>
      <c r="J35" s="124"/>
      <c r="K35" s="126"/>
    </row>
    <row r="36" spans="1:11" x14ac:dyDescent="0.2">
      <c r="A36" s="20" t="s">
        <v>600</v>
      </c>
      <c r="B36" s="55">
        <v>1</v>
      </c>
      <c r="C36" s="138">
        <f>IF(B52=0, "-", B36/B52)</f>
        <v>6.9444444444444441E-3</v>
      </c>
      <c r="D36" s="55">
        <v>4</v>
      </c>
      <c r="E36" s="78">
        <f>IF(D52=0, "-", D36/D52)</f>
        <v>3.0303030303030304E-2</v>
      </c>
      <c r="F36" s="128">
        <v>12</v>
      </c>
      <c r="G36" s="138">
        <f>IF(F52=0, "-", F36/F52)</f>
        <v>1.7910447761194031E-2</v>
      </c>
      <c r="H36" s="55">
        <v>11</v>
      </c>
      <c r="I36" s="78">
        <f>IF(H52=0, "-", H36/H52)</f>
        <v>1.6591251885369532E-2</v>
      </c>
      <c r="J36" s="77">
        <f t="shared" ref="J36:J50" si="4">IF(D36=0, "-", IF((B36-D36)/D36&lt;10, (B36-D36)/D36, "&gt;999%"))</f>
        <v>-0.75</v>
      </c>
      <c r="K36" s="78">
        <f t="shared" ref="K36:K50" si="5">IF(H36=0, "-", IF((F36-H36)/H36&lt;10, (F36-H36)/H36, "&gt;999%"))</f>
        <v>9.0909090909090912E-2</v>
      </c>
    </row>
    <row r="37" spans="1:11" x14ac:dyDescent="0.2">
      <c r="A37" s="20" t="s">
        <v>601</v>
      </c>
      <c r="B37" s="55">
        <v>3</v>
      </c>
      <c r="C37" s="138">
        <f>IF(B52=0, "-", B37/B52)</f>
        <v>2.0833333333333332E-2</v>
      </c>
      <c r="D37" s="55">
        <v>1</v>
      </c>
      <c r="E37" s="78">
        <f>IF(D52=0, "-", D37/D52)</f>
        <v>7.575757575757576E-3</v>
      </c>
      <c r="F37" s="128">
        <v>8</v>
      </c>
      <c r="G37" s="138">
        <f>IF(F52=0, "-", F37/F52)</f>
        <v>1.1940298507462687E-2</v>
      </c>
      <c r="H37" s="55">
        <v>3</v>
      </c>
      <c r="I37" s="78">
        <f>IF(H52=0, "-", H37/H52)</f>
        <v>4.5248868778280547E-3</v>
      </c>
      <c r="J37" s="77">
        <f t="shared" si="4"/>
        <v>2</v>
      </c>
      <c r="K37" s="78">
        <f t="shared" si="5"/>
        <v>1.6666666666666667</v>
      </c>
    </row>
    <row r="38" spans="1:11" x14ac:dyDescent="0.2">
      <c r="A38" s="20" t="s">
        <v>602</v>
      </c>
      <c r="B38" s="55">
        <v>2</v>
      </c>
      <c r="C38" s="138">
        <f>IF(B52=0, "-", B38/B52)</f>
        <v>1.3888888888888888E-2</v>
      </c>
      <c r="D38" s="55">
        <v>0</v>
      </c>
      <c r="E38" s="78">
        <f>IF(D52=0, "-", D38/D52)</f>
        <v>0</v>
      </c>
      <c r="F38" s="128">
        <v>27</v>
      </c>
      <c r="G38" s="138">
        <f>IF(F52=0, "-", F38/F52)</f>
        <v>4.0298507462686567E-2</v>
      </c>
      <c r="H38" s="55">
        <v>9</v>
      </c>
      <c r="I38" s="78">
        <f>IF(H52=0, "-", H38/H52)</f>
        <v>1.3574660633484163E-2</v>
      </c>
      <c r="J38" s="77" t="str">
        <f t="shared" si="4"/>
        <v>-</v>
      </c>
      <c r="K38" s="78">
        <f t="shared" si="5"/>
        <v>2</v>
      </c>
    </row>
    <row r="39" spans="1:11" x14ac:dyDescent="0.2">
      <c r="A39" s="20" t="s">
        <v>603</v>
      </c>
      <c r="B39" s="55">
        <v>9</v>
      </c>
      <c r="C39" s="138">
        <f>IF(B52=0, "-", B39/B52)</f>
        <v>6.25E-2</v>
      </c>
      <c r="D39" s="55">
        <v>14</v>
      </c>
      <c r="E39" s="78">
        <f>IF(D52=0, "-", D39/D52)</f>
        <v>0.10606060606060606</v>
      </c>
      <c r="F39" s="128">
        <v>67</v>
      </c>
      <c r="G39" s="138">
        <f>IF(F52=0, "-", F39/F52)</f>
        <v>0.1</v>
      </c>
      <c r="H39" s="55">
        <v>60</v>
      </c>
      <c r="I39" s="78">
        <f>IF(H52=0, "-", H39/H52)</f>
        <v>9.0497737556561084E-2</v>
      </c>
      <c r="J39" s="77">
        <f t="shared" si="4"/>
        <v>-0.35714285714285715</v>
      </c>
      <c r="K39" s="78">
        <f t="shared" si="5"/>
        <v>0.11666666666666667</v>
      </c>
    </row>
    <row r="40" spans="1:11" x14ac:dyDescent="0.2">
      <c r="A40" s="20" t="s">
        <v>102</v>
      </c>
      <c r="B40" s="55">
        <v>2</v>
      </c>
      <c r="C40" s="138">
        <f>IF(B52=0, "-", B40/B52)</f>
        <v>1.3888888888888888E-2</v>
      </c>
      <c r="D40" s="55">
        <v>2</v>
      </c>
      <c r="E40" s="78">
        <f>IF(D52=0, "-", D40/D52)</f>
        <v>1.5151515151515152E-2</v>
      </c>
      <c r="F40" s="128">
        <v>3</v>
      </c>
      <c r="G40" s="138">
        <f>IF(F52=0, "-", F40/F52)</f>
        <v>4.4776119402985077E-3</v>
      </c>
      <c r="H40" s="55">
        <v>3</v>
      </c>
      <c r="I40" s="78">
        <f>IF(H52=0, "-", H40/H52)</f>
        <v>4.5248868778280547E-3</v>
      </c>
      <c r="J40" s="77">
        <f t="shared" si="4"/>
        <v>0</v>
      </c>
      <c r="K40" s="78">
        <f t="shared" si="5"/>
        <v>0</v>
      </c>
    </row>
    <row r="41" spans="1:11" x14ac:dyDescent="0.2">
      <c r="A41" s="20" t="s">
        <v>604</v>
      </c>
      <c r="B41" s="55">
        <v>24</v>
      </c>
      <c r="C41" s="138">
        <f>IF(B52=0, "-", B41/B52)</f>
        <v>0.16666666666666666</v>
      </c>
      <c r="D41" s="55">
        <v>27</v>
      </c>
      <c r="E41" s="78">
        <f>IF(D52=0, "-", D41/D52)</f>
        <v>0.20454545454545456</v>
      </c>
      <c r="F41" s="128">
        <v>130</v>
      </c>
      <c r="G41" s="138">
        <f>IF(F52=0, "-", F41/F52)</f>
        <v>0.19402985074626866</v>
      </c>
      <c r="H41" s="55">
        <v>144</v>
      </c>
      <c r="I41" s="78">
        <f>IF(H52=0, "-", H41/H52)</f>
        <v>0.21719457013574661</v>
      </c>
      <c r="J41" s="77">
        <f t="shared" si="4"/>
        <v>-0.1111111111111111</v>
      </c>
      <c r="K41" s="78">
        <f t="shared" si="5"/>
        <v>-9.7222222222222224E-2</v>
      </c>
    </row>
    <row r="42" spans="1:11" x14ac:dyDescent="0.2">
      <c r="A42" s="20" t="s">
        <v>605</v>
      </c>
      <c r="B42" s="55">
        <v>9</v>
      </c>
      <c r="C42" s="138">
        <f>IF(B52=0, "-", B42/B52)</f>
        <v>6.25E-2</v>
      </c>
      <c r="D42" s="55">
        <v>5</v>
      </c>
      <c r="E42" s="78">
        <f>IF(D52=0, "-", D42/D52)</f>
        <v>3.787878787878788E-2</v>
      </c>
      <c r="F42" s="128">
        <v>18</v>
      </c>
      <c r="G42" s="138">
        <f>IF(F52=0, "-", F42/F52)</f>
        <v>2.6865671641791045E-2</v>
      </c>
      <c r="H42" s="55">
        <v>13</v>
      </c>
      <c r="I42" s="78">
        <f>IF(H52=0, "-", H42/H52)</f>
        <v>1.9607843137254902E-2</v>
      </c>
      <c r="J42" s="77">
        <f t="shared" si="4"/>
        <v>0.8</v>
      </c>
      <c r="K42" s="78">
        <f t="shared" si="5"/>
        <v>0.38461538461538464</v>
      </c>
    </row>
    <row r="43" spans="1:11" x14ac:dyDescent="0.2">
      <c r="A43" s="20" t="s">
        <v>105</v>
      </c>
      <c r="B43" s="55">
        <v>11</v>
      </c>
      <c r="C43" s="138">
        <f>IF(B52=0, "-", B43/B52)</f>
        <v>7.6388888888888895E-2</v>
      </c>
      <c r="D43" s="55">
        <v>10</v>
      </c>
      <c r="E43" s="78">
        <f>IF(D52=0, "-", D43/D52)</f>
        <v>7.575757575757576E-2</v>
      </c>
      <c r="F43" s="128">
        <v>61</v>
      </c>
      <c r="G43" s="138">
        <f>IF(F52=0, "-", F43/F52)</f>
        <v>9.1044776119402981E-2</v>
      </c>
      <c r="H43" s="55">
        <v>54</v>
      </c>
      <c r="I43" s="78">
        <f>IF(H52=0, "-", H43/H52)</f>
        <v>8.1447963800904979E-2</v>
      </c>
      <c r="J43" s="77">
        <f t="shared" si="4"/>
        <v>0.1</v>
      </c>
      <c r="K43" s="78">
        <f t="shared" si="5"/>
        <v>0.12962962962962962</v>
      </c>
    </row>
    <row r="44" spans="1:11" x14ac:dyDescent="0.2">
      <c r="A44" s="20" t="s">
        <v>606</v>
      </c>
      <c r="B44" s="55">
        <v>13</v>
      </c>
      <c r="C44" s="138">
        <f>IF(B52=0, "-", B44/B52)</f>
        <v>9.0277777777777776E-2</v>
      </c>
      <c r="D44" s="55">
        <v>14</v>
      </c>
      <c r="E44" s="78">
        <f>IF(D52=0, "-", D44/D52)</f>
        <v>0.10606060606060606</v>
      </c>
      <c r="F44" s="128">
        <v>42</v>
      </c>
      <c r="G44" s="138">
        <f>IF(F52=0, "-", F44/F52)</f>
        <v>6.2686567164179099E-2</v>
      </c>
      <c r="H44" s="55">
        <v>45</v>
      </c>
      <c r="I44" s="78">
        <f>IF(H52=0, "-", H44/H52)</f>
        <v>6.7873303167420809E-2</v>
      </c>
      <c r="J44" s="77">
        <f t="shared" si="4"/>
        <v>-7.1428571428571425E-2</v>
      </c>
      <c r="K44" s="78">
        <f t="shared" si="5"/>
        <v>-6.6666666666666666E-2</v>
      </c>
    </row>
    <row r="45" spans="1:11" x14ac:dyDescent="0.2">
      <c r="A45" s="20" t="s">
        <v>607</v>
      </c>
      <c r="B45" s="55">
        <v>1</v>
      </c>
      <c r="C45" s="138">
        <f>IF(B52=0, "-", B45/B52)</f>
        <v>6.9444444444444441E-3</v>
      </c>
      <c r="D45" s="55">
        <v>3</v>
      </c>
      <c r="E45" s="78">
        <f>IF(D52=0, "-", D45/D52)</f>
        <v>2.2727272727272728E-2</v>
      </c>
      <c r="F45" s="128">
        <v>21</v>
      </c>
      <c r="G45" s="138">
        <f>IF(F52=0, "-", F45/F52)</f>
        <v>3.134328358208955E-2</v>
      </c>
      <c r="H45" s="55">
        <v>25</v>
      </c>
      <c r="I45" s="78">
        <f>IF(H52=0, "-", H45/H52)</f>
        <v>3.7707390648567117E-2</v>
      </c>
      <c r="J45" s="77">
        <f t="shared" si="4"/>
        <v>-0.66666666666666663</v>
      </c>
      <c r="K45" s="78">
        <f t="shared" si="5"/>
        <v>-0.16</v>
      </c>
    </row>
    <row r="46" spans="1:11" x14ac:dyDescent="0.2">
      <c r="A46" s="20" t="s">
        <v>608</v>
      </c>
      <c r="B46" s="55">
        <v>7</v>
      </c>
      <c r="C46" s="138">
        <f>IF(B52=0, "-", B46/B52)</f>
        <v>4.8611111111111112E-2</v>
      </c>
      <c r="D46" s="55">
        <v>16</v>
      </c>
      <c r="E46" s="78">
        <f>IF(D52=0, "-", D46/D52)</f>
        <v>0.12121212121212122</v>
      </c>
      <c r="F46" s="128">
        <v>39</v>
      </c>
      <c r="G46" s="138">
        <f>IF(F52=0, "-", F46/F52)</f>
        <v>5.8208955223880594E-2</v>
      </c>
      <c r="H46" s="55">
        <v>77</v>
      </c>
      <c r="I46" s="78">
        <f>IF(H52=0, "-", H46/H52)</f>
        <v>0.11613876319758673</v>
      </c>
      <c r="J46" s="77">
        <f t="shared" si="4"/>
        <v>-0.5625</v>
      </c>
      <c r="K46" s="78">
        <f t="shared" si="5"/>
        <v>-0.4935064935064935</v>
      </c>
    </row>
    <row r="47" spans="1:11" x14ac:dyDescent="0.2">
      <c r="A47" s="20" t="s">
        <v>609</v>
      </c>
      <c r="B47" s="55">
        <v>15</v>
      </c>
      <c r="C47" s="138">
        <f>IF(B52=0, "-", B47/B52)</f>
        <v>0.10416666666666667</v>
      </c>
      <c r="D47" s="55">
        <v>4</v>
      </c>
      <c r="E47" s="78">
        <f>IF(D52=0, "-", D47/D52)</f>
        <v>3.0303030303030304E-2</v>
      </c>
      <c r="F47" s="128">
        <v>63</v>
      </c>
      <c r="G47" s="138">
        <f>IF(F52=0, "-", F47/F52)</f>
        <v>9.4029850746268656E-2</v>
      </c>
      <c r="H47" s="55">
        <v>43</v>
      </c>
      <c r="I47" s="78">
        <f>IF(H52=0, "-", H47/H52)</f>
        <v>6.485671191553545E-2</v>
      </c>
      <c r="J47" s="77">
        <f t="shared" si="4"/>
        <v>2.75</v>
      </c>
      <c r="K47" s="78">
        <f t="shared" si="5"/>
        <v>0.46511627906976744</v>
      </c>
    </row>
    <row r="48" spans="1:11" x14ac:dyDescent="0.2">
      <c r="A48" s="20" t="s">
        <v>610</v>
      </c>
      <c r="B48" s="55">
        <v>12</v>
      </c>
      <c r="C48" s="138">
        <f>IF(B52=0, "-", B48/B52)</f>
        <v>8.3333333333333329E-2</v>
      </c>
      <c r="D48" s="55">
        <v>3</v>
      </c>
      <c r="E48" s="78">
        <f>IF(D52=0, "-", D48/D52)</f>
        <v>2.2727272727272728E-2</v>
      </c>
      <c r="F48" s="128">
        <v>28</v>
      </c>
      <c r="G48" s="138">
        <f>IF(F52=0, "-", F48/F52)</f>
        <v>4.1791044776119404E-2</v>
      </c>
      <c r="H48" s="55">
        <v>23</v>
      </c>
      <c r="I48" s="78">
        <f>IF(H52=0, "-", H48/H52)</f>
        <v>3.4690799396681751E-2</v>
      </c>
      <c r="J48" s="77">
        <f t="shared" si="4"/>
        <v>3</v>
      </c>
      <c r="K48" s="78">
        <f t="shared" si="5"/>
        <v>0.21739130434782608</v>
      </c>
    </row>
    <row r="49" spans="1:11" x14ac:dyDescent="0.2">
      <c r="A49" s="20" t="s">
        <v>611</v>
      </c>
      <c r="B49" s="55">
        <v>34</v>
      </c>
      <c r="C49" s="138">
        <f>IF(B52=0, "-", B49/B52)</f>
        <v>0.2361111111111111</v>
      </c>
      <c r="D49" s="55">
        <v>27</v>
      </c>
      <c r="E49" s="78">
        <f>IF(D52=0, "-", D49/D52)</f>
        <v>0.20454545454545456</v>
      </c>
      <c r="F49" s="128">
        <v>144</v>
      </c>
      <c r="G49" s="138">
        <f>IF(F52=0, "-", F49/F52)</f>
        <v>0.21492537313432836</v>
      </c>
      <c r="H49" s="55">
        <v>143</v>
      </c>
      <c r="I49" s="78">
        <f>IF(H52=0, "-", H49/H52)</f>
        <v>0.21568627450980393</v>
      </c>
      <c r="J49" s="77">
        <f t="shared" si="4"/>
        <v>0.25925925925925924</v>
      </c>
      <c r="K49" s="78">
        <f t="shared" si="5"/>
        <v>6.993006993006993E-3</v>
      </c>
    </row>
    <row r="50" spans="1:11" x14ac:dyDescent="0.2">
      <c r="A50" s="20" t="s">
        <v>612</v>
      </c>
      <c r="B50" s="55">
        <v>1</v>
      </c>
      <c r="C50" s="138">
        <f>IF(B52=0, "-", B50/B52)</f>
        <v>6.9444444444444441E-3</v>
      </c>
      <c r="D50" s="55">
        <v>2</v>
      </c>
      <c r="E50" s="78">
        <f>IF(D52=0, "-", D50/D52)</f>
        <v>1.5151515151515152E-2</v>
      </c>
      <c r="F50" s="128">
        <v>7</v>
      </c>
      <c r="G50" s="138">
        <f>IF(F52=0, "-", F50/F52)</f>
        <v>1.0447761194029851E-2</v>
      </c>
      <c r="H50" s="55">
        <v>10</v>
      </c>
      <c r="I50" s="78">
        <f>IF(H52=0, "-", H50/H52)</f>
        <v>1.5082956259426848E-2</v>
      </c>
      <c r="J50" s="77">
        <f t="shared" si="4"/>
        <v>-0.5</v>
      </c>
      <c r="K50" s="78">
        <f t="shared" si="5"/>
        <v>-0.3</v>
      </c>
    </row>
    <row r="51" spans="1:11" x14ac:dyDescent="0.2">
      <c r="A51" s="129"/>
      <c r="B51" s="82"/>
      <c r="D51" s="82"/>
      <c r="E51" s="86"/>
      <c r="F51" s="130"/>
      <c r="H51" s="82"/>
      <c r="I51" s="86"/>
      <c r="J51" s="85"/>
      <c r="K51" s="86"/>
    </row>
    <row r="52" spans="1:11" s="38" customFormat="1" x14ac:dyDescent="0.2">
      <c r="A52" s="131" t="s">
        <v>613</v>
      </c>
      <c r="B52" s="32">
        <f>SUM(B36:B51)</f>
        <v>144</v>
      </c>
      <c r="C52" s="132">
        <f>B52/9726</f>
        <v>1.4805675508945095E-2</v>
      </c>
      <c r="D52" s="32">
        <f>SUM(D36:D51)</f>
        <v>132</v>
      </c>
      <c r="E52" s="133">
        <f>D52/9422</f>
        <v>1.4009764381235407E-2</v>
      </c>
      <c r="F52" s="121">
        <f>SUM(F36:F51)</f>
        <v>670</v>
      </c>
      <c r="G52" s="134">
        <f>F52/40548</f>
        <v>1.6523626319423893E-2</v>
      </c>
      <c r="H52" s="32">
        <f>SUM(H36:H51)</f>
        <v>663</v>
      </c>
      <c r="I52" s="133">
        <f>H52/46877</f>
        <v>1.4143396548413935E-2</v>
      </c>
      <c r="J52" s="35">
        <f>IF(D52=0, "-", IF((B52-D52)/D52&lt;10, (B52-D52)/D52, "&gt;999%"))</f>
        <v>9.0909090909090912E-2</v>
      </c>
      <c r="K52" s="36">
        <f>IF(H52=0, "-", IF((F52-H52)/H52&lt;10, (F52-H52)/H52, "&gt;999%"))</f>
        <v>1.0558069381598794E-2</v>
      </c>
    </row>
    <row r="53" spans="1:11" x14ac:dyDescent="0.2">
      <c r="B53" s="130"/>
      <c r="D53" s="130"/>
      <c r="F53" s="130"/>
      <c r="H53" s="130"/>
    </row>
    <row r="54" spans="1:11" x14ac:dyDescent="0.2">
      <c r="A54" s="12" t="s">
        <v>614</v>
      </c>
      <c r="B54" s="32">
        <v>437</v>
      </c>
      <c r="C54" s="132">
        <f>B54/9726</f>
        <v>4.4931112482006992E-2</v>
      </c>
      <c r="D54" s="32">
        <v>346</v>
      </c>
      <c r="E54" s="133">
        <f>D54/9422</f>
        <v>3.6722564211420082E-2</v>
      </c>
      <c r="F54" s="121">
        <v>1756</v>
      </c>
      <c r="G54" s="134">
        <f>F54/40548</f>
        <v>4.3306698234191573E-2</v>
      </c>
      <c r="H54" s="32">
        <v>1633</v>
      </c>
      <c r="I54" s="133">
        <f>H54/46877</f>
        <v>3.4835847003861171E-2</v>
      </c>
      <c r="J54" s="35">
        <f>IF(D54=0, "-", IF((B54-D54)/D54&lt;10, (B54-D54)/D54, "&gt;999%"))</f>
        <v>0.26300578034682082</v>
      </c>
      <c r="K54" s="36">
        <f>IF(H54=0, "-", IF((F54-H54)/H54&lt;10, (F54-H54)/H54, "&gt;999%"))</f>
        <v>7.5321494182486223E-2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BD1AA-157C-4975-92E6-DD14762CE6BF}">
  <sheetPr>
    <pageSetUpPr fitToPage="1"/>
  </sheetPr>
  <dimension ref="A1:K29"/>
  <sheetViews>
    <sheetView tabSelected="1" workbookViewId="0">
      <selection activeCell="M1" sqref="M1"/>
    </sheetView>
  </sheetViews>
  <sheetFormatPr defaultRowHeight="12.75" x14ac:dyDescent="0.2"/>
  <cols>
    <col min="1" max="1" width="24.57031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615</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163</v>
      </c>
      <c r="G4" s="172"/>
      <c r="H4" s="172"/>
      <c r="I4" s="171"/>
      <c r="J4" s="170" t="s">
        <v>164</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165</v>
      </c>
      <c r="C6" s="125" t="s">
        <v>166</v>
      </c>
      <c r="D6" s="124" t="s">
        <v>165</v>
      </c>
      <c r="E6" s="126" t="s">
        <v>166</v>
      </c>
      <c r="F6" s="136" t="s">
        <v>165</v>
      </c>
      <c r="G6" s="125" t="s">
        <v>166</v>
      </c>
      <c r="H6" s="137" t="s">
        <v>165</v>
      </c>
      <c r="I6" s="126" t="s">
        <v>166</v>
      </c>
      <c r="J6" s="124"/>
      <c r="K6" s="126"/>
    </row>
    <row r="7" spans="1:11" x14ac:dyDescent="0.2">
      <c r="A7" s="20" t="s">
        <v>97</v>
      </c>
      <c r="B7" s="55">
        <v>1</v>
      </c>
      <c r="C7" s="138">
        <f>IF(B29=0, "-", B7/B29)</f>
        <v>2.2883295194508009E-3</v>
      </c>
      <c r="D7" s="55">
        <v>4</v>
      </c>
      <c r="E7" s="78">
        <f>IF(D29=0, "-", D7/D29)</f>
        <v>1.1560693641618497E-2</v>
      </c>
      <c r="F7" s="128">
        <v>12</v>
      </c>
      <c r="G7" s="138">
        <f>IF(F29=0, "-", F7/F29)</f>
        <v>6.8337129840546698E-3</v>
      </c>
      <c r="H7" s="55">
        <v>11</v>
      </c>
      <c r="I7" s="78">
        <f>IF(H29=0, "-", H7/H29)</f>
        <v>6.7360685854255973E-3</v>
      </c>
      <c r="J7" s="77">
        <f t="shared" ref="J7:J27" si="0">IF(D7=0, "-", IF((B7-D7)/D7&lt;10, (B7-D7)/D7, "&gt;999%"))</f>
        <v>-0.75</v>
      </c>
      <c r="K7" s="78">
        <f t="shared" ref="K7:K27" si="1">IF(H7=0, "-", IF((F7-H7)/H7&lt;10, (F7-H7)/H7, "&gt;999%"))</f>
        <v>9.0909090909090912E-2</v>
      </c>
    </row>
    <row r="8" spans="1:11" x14ac:dyDescent="0.2">
      <c r="A8" s="20" t="s">
        <v>58</v>
      </c>
      <c r="B8" s="55">
        <v>9</v>
      </c>
      <c r="C8" s="138">
        <f>IF(B29=0, "-", B8/B29)</f>
        <v>2.0594965675057208E-2</v>
      </c>
      <c r="D8" s="55">
        <v>8</v>
      </c>
      <c r="E8" s="78">
        <f>IF(D29=0, "-", D8/D29)</f>
        <v>2.3121387283236993E-2</v>
      </c>
      <c r="F8" s="128">
        <v>35</v>
      </c>
      <c r="G8" s="138">
        <f>IF(F29=0, "-", F8/F29)</f>
        <v>1.9931662870159454E-2</v>
      </c>
      <c r="H8" s="55">
        <v>39</v>
      </c>
      <c r="I8" s="78">
        <f>IF(H29=0, "-", H8/H29)</f>
        <v>2.3882424984690752E-2</v>
      </c>
      <c r="J8" s="77">
        <f t="shared" si="0"/>
        <v>0.125</v>
      </c>
      <c r="K8" s="78">
        <f t="shared" si="1"/>
        <v>-0.10256410256410256</v>
      </c>
    </row>
    <row r="9" spans="1:11" x14ac:dyDescent="0.2">
      <c r="A9" s="20" t="s">
        <v>59</v>
      </c>
      <c r="B9" s="55">
        <v>20</v>
      </c>
      <c r="C9" s="138">
        <f>IF(B29=0, "-", B9/B29)</f>
        <v>4.5766590389016017E-2</v>
      </c>
      <c r="D9" s="55">
        <v>8</v>
      </c>
      <c r="E9" s="78">
        <f>IF(D29=0, "-", D9/D29)</f>
        <v>2.3121387283236993E-2</v>
      </c>
      <c r="F9" s="128">
        <v>49</v>
      </c>
      <c r="G9" s="138">
        <f>IF(F29=0, "-", F9/F29)</f>
        <v>2.7904328018223234E-2</v>
      </c>
      <c r="H9" s="55">
        <v>30</v>
      </c>
      <c r="I9" s="78">
        <f>IF(H29=0, "-", H9/H29)</f>
        <v>1.8371096142069811E-2</v>
      </c>
      <c r="J9" s="77">
        <f t="shared" si="0"/>
        <v>1.5</v>
      </c>
      <c r="K9" s="78">
        <f t="shared" si="1"/>
        <v>0.6333333333333333</v>
      </c>
    </row>
    <row r="10" spans="1:11" x14ac:dyDescent="0.2">
      <c r="A10" s="20" t="s">
        <v>98</v>
      </c>
      <c r="B10" s="55">
        <v>3</v>
      </c>
      <c r="C10" s="138">
        <f>IF(B29=0, "-", B10/B29)</f>
        <v>6.8649885583524023E-3</v>
      </c>
      <c r="D10" s="55">
        <v>1</v>
      </c>
      <c r="E10" s="78">
        <f>IF(D29=0, "-", D10/D29)</f>
        <v>2.8901734104046241E-3</v>
      </c>
      <c r="F10" s="128">
        <v>8</v>
      </c>
      <c r="G10" s="138">
        <f>IF(F29=0, "-", F10/F29)</f>
        <v>4.5558086560364463E-3</v>
      </c>
      <c r="H10" s="55">
        <v>3</v>
      </c>
      <c r="I10" s="78">
        <f>IF(H29=0, "-", H10/H29)</f>
        <v>1.837109614206981E-3</v>
      </c>
      <c r="J10" s="77">
        <f t="shared" si="0"/>
        <v>2</v>
      </c>
      <c r="K10" s="78">
        <f t="shared" si="1"/>
        <v>1.6666666666666667</v>
      </c>
    </row>
    <row r="11" spans="1:11" x14ac:dyDescent="0.2">
      <c r="A11" s="20" t="s">
        <v>99</v>
      </c>
      <c r="B11" s="55">
        <v>40</v>
      </c>
      <c r="C11" s="138">
        <f>IF(B29=0, "-", B11/B29)</f>
        <v>9.1533180778032033E-2</v>
      </c>
      <c r="D11" s="55">
        <v>26</v>
      </c>
      <c r="E11" s="78">
        <f>IF(D29=0, "-", D11/D29)</f>
        <v>7.5144508670520235E-2</v>
      </c>
      <c r="F11" s="128">
        <v>200</v>
      </c>
      <c r="G11" s="138">
        <f>IF(F29=0, "-", F11/F29)</f>
        <v>0.11389521640091116</v>
      </c>
      <c r="H11" s="55">
        <v>123</v>
      </c>
      <c r="I11" s="78">
        <f>IF(H29=0, "-", H11/H29)</f>
        <v>7.5321494182486223E-2</v>
      </c>
      <c r="J11" s="77">
        <f t="shared" si="0"/>
        <v>0.53846153846153844</v>
      </c>
      <c r="K11" s="78">
        <f t="shared" si="1"/>
        <v>0.62601626016260159</v>
      </c>
    </row>
    <row r="12" spans="1:11" x14ac:dyDescent="0.2">
      <c r="A12" s="20" t="s">
        <v>100</v>
      </c>
      <c r="B12" s="55">
        <v>69</v>
      </c>
      <c r="C12" s="138">
        <f>IF(B29=0, "-", B12/B29)</f>
        <v>0.15789473684210525</v>
      </c>
      <c r="D12" s="55">
        <v>59</v>
      </c>
      <c r="E12" s="78">
        <f>IF(D29=0, "-", D12/D29)</f>
        <v>0.17052023121387283</v>
      </c>
      <c r="F12" s="128">
        <v>291</v>
      </c>
      <c r="G12" s="138">
        <f>IF(F29=0, "-", F12/F29)</f>
        <v>0.16571753986332574</v>
      </c>
      <c r="H12" s="55">
        <v>293</v>
      </c>
      <c r="I12" s="78">
        <f>IF(H29=0, "-", H12/H29)</f>
        <v>0.17942437232088182</v>
      </c>
      <c r="J12" s="77">
        <f t="shared" si="0"/>
        <v>0.16949152542372881</v>
      </c>
      <c r="K12" s="78">
        <f t="shared" si="1"/>
        <v>-6.8259385665529011E-3</v>
      </c>
    </row>
    <row r="13" spans="1:11" x14ac:dyDescent="0.2">
      <c r="A13" s="20" t="s">
        <v>101</v>
      </c>
      <c r="B13" s="55">
        <v>1</v>
      </c>
      <c r="C13" s="138">
        <f>IF(B29=0, "-", B13/B29)</f>
        <v>2.2883295194508009E-3</v>
      </c>
      <c r="D13" s="55">
        <v>0</v>
      </c>
      <c r="E13" s="78">
        <f>IF(D29=0, "-", D13/D29)</f>
        <v>0</v>
      </c>
      <c r="F13" s="128">
        <v>15</v>
      </c>
      <c r="G13" s="138">
        <f>IF(F29=0, "-", F13/F29)</f>
        <v>8.5421412300683373E-3</v>
      </c>
      <c r="H13" s="55">
        <v>10</v>
      </c>
      <c r="I13" s="78">
        <f>IF(H29=0, "-", H13/H29)</f>
        <v>6.1236987140232697E-3</v>
      </c>
      <c r="J13" s="77" t="str">
        <f t="shared" si="0"/>
        <v>-</v>
      </c>
      <c r="K13" s="78">
        <f t="shared" si="1"/>
        <v>0.5</v>
      </c>
    </row>
    <row r="14" spans="1:11" x14ac:dyDescent="0.2">
      <c r="A14" s="20" t="s">
        <v>102</v>
      </c>
      <c r="B14" s="55">
        <v>2</v>
      </c>
      <c r="C14" s="138">
        <f>IF(B29=0, "-", B14/B29)</f>
        <v>4.5766590389016018E-3</v>
      </c>
      <c r="D14" s="55">
        <v>2</v>
      </c>
      <c r="E14" s="78">
        <f>IF(D29=0, "-", D14/D29)</f>
        <v>5.7803468208092483E-3</v>
      </c>
      <c r="F14" s="128">
        <v>3</v>
      </c>
      <c r="G14" s="138">
        <f>IF(F29=0, "-", F14/F29)</f>
        <v>1.7084282460136675E-3</v>
      </c>
      <c r="H14" s="55">
        <v>3</v>
      </c>
      <c r="I14" s="78">
        <f>IF(H29=0, "-", H14/H29)</f>
        <v>1.837109614206981E-3</v>
      </c>
      <c r="J14" s="77">
        <f t="shared" si="0"/>
        <v>0</v>
      </c>
      <c r="K14" s="78">
        <f t="shared" si="1"/>
        <v>0</v>
      </c>
    </row>
    <row r="15" spans="1:11" x14ac:dyDescent="0.2">
      <c r="A15" s="20" t="s">
        <v>103</v>
      </c>
      <c r="B15" s="55">
        <v>118</v>
      </c>
      <c r="C15" s="138">
        <f>IF(B29=0, "-", B15/B29)</f>
        <v>0.27002288329519453</v>
      </c>
      <c r="D15" s="55">
        <v>107</v>
      </c>
      <c r="E15" s="78">
        <f>IF(D29=0, "-", D15/D29)</f>
        <v>0.30924855491329478</v>
      </c>
      <c r="F15" s="128">
        <v>510</v>
      </c>
      <c r="G15" s="138">
        <f>IF(F29=0, "-", F15/F29)</f>
        <v>0.29043280182232345</v>
      </c>
      <c r="H15" s="55">
        <v>498</v>
      </c>
      <c r="I15" s="78">
        <f>IF(H29=0, "-", H15/H29)</f>
        <v>0.30496019595835883</v>
      </c>
      <c r="J15" s="77">
        <f t="shared" si="0"/>
        <v>0.10280373831775701</v>
      </c>
      <c r="K15" s="78">
        <f t="shared" si="1"/>
        <v>2.4096385542168676E-2</v>
      </c>
    </row>
    <row r="16" spans="1:11" x14ac:dyDescent="0.2">
      <c r="A16" s="20" t="s">
        <v>104</v>
      </c>
      <c r="B16" s="55">
        <v>19</v>
      </c>
      <c r="C16" s="138">
        <f>IF(B29=0, "-", B16/B29)</f>
        <v>4.3478260869565216E-2</v>
      </c>
      <c r="D16" s="55">
        <v>13</v>
      </c>
      <c r="E16" s="78">
        <f>IF(D29=0, "-", D16/D29)</f>
        <v>3.7572254335260118E-2</v>
      </c>
      <c r="F16" s="128">
        <v>42</v>
      </c>
      <c r="G16" s="138">
        <f>IF(F29=0, "-", F16/F29)</f>
        <v>2.3917995444191344E-2</v>
      </c>
      <c r="H16" s="55">
        <v>37</v>
      </c>
      <c r="I16" s="78">
        <f>IF(H29=0, "-", H16/H29)</f>
        <v>2.2657685241886098E-2</v>
      </c>
      <c r="J16" s="77">
        <f t="shared" si="0"/>
        <v>0.46153846153846156</v>
      </c>
      <c r="K16" s="78">
        <f t="shared" si="1"/>
        <v>0.13513513513513514</v>
      </c>
    </row>
    <row r="17" spans="1:11" x14ac:dyDescent="0.2">
      <c r="A17" s="20" t="s">
        <v>105</v>
      </c>
      <c r="B17" s="55">
        <v>11</v>
      </c>
      <c r="C17" s="138">
        <f>IF(B29=0, "-", B17/B29)</f>
        <v>2.5171624713958809E-2</v>
      </c>
      <c r="D17" s="55">
        <v>10</v>
      </c>
      <c r="E17" s="78">
        <f>IF(D29=0, "-", D17/D29)</f>
        <v>2.8901734104046242E-2</v>
      </c>
      <c r="F17" s="128">
        <v>61</v>
      </c>
      <c r="G17" s="138">
        <f>IF(F29=0, "-", F17/F29)</f>
        <v>3.4738041002277904E-2</v>
      </c>
      <c r="H17" s="55">
        <v>54</v>
      </c>
      <c r="I17" s="78">
        <f>IF(H29=0, "-", H17/H29)</f>
        <v>3.3067973055725661E-2</v>
      </c>
      <c r="J17" s="77">
        <f t="shared" si="0"/>
        <v>0.1</v>
      </c>
      <c r="K17" s="78">
        <f t="shared" si="1"/>
        <v>0.12962962962962962</v>
      </c>
    </row>
    <row r="18" spans="1:11" x14ac:dyDescent="0.2">
      <c r="A18" s="20" t="s">
        <v>106</v>
      </c>
      <c r="B18" s="55">
        <v>13</v>
      </c>
      <c r="C18" s="138">
        <f>IF(B29=0, "-", B18/B29)</f>
        <v>2.9748283752860413E-2</v>
      </c>
      <c r="D18" s="55">
        <v>14</v>
      </c>
      <c r="E18" s="78">
        <f>IF(D29=0, "-", D18/D29)</f>
        <v>4.046242774566474E-2</v>
      </c>
      <c r="F18" s="128">
        <v>42</v>
      </c>
      <c r="G18" s="138">
        <f>IF(F29=0, "-", F18/F29)</f>
        <v>2.3917995444191344E-2</v>
      </c>
      <c r="H18" s="55">
        <v>45</v>
      </c>
      <c r="I18" s="78">
        <f>IF(H29=0, "-", H18/H29)</f>
        <v>2.7556644213104716E-2</v>
      </c>
      <c r="J18" s="77">
        <f t="shared" si="0"/>
        <v>-7.1428571428571425E-2</v>
      </c>
      <c r="K18" s="78">
        <f t="shared" si="1"/>
        <v>-6.6666666666666666E-2</v>
      </c>
    </row>
    <row r="19" spans="1:11" x14ac:dyDescent="0.2">
      <c r="A19" s="20" t="s">
        <v>107</v>
      </c>
      <c r="B19" s="55">
        <v>3</v>
      </c>
      <c r="C19" s="138">
        <f>IF(B29=0, "-", B19/B29)</f>
        <v>6.8649885583524023E-3</v>
      </c>
      <c r="D19" s="55">
        <v>7</v>
      </c>
      <c r="E19" s="78">
        <f>IF(D29=0, "-", D19/D29)</f>
        <v>2.023121387283237E-2</v>
      </c>
      <c r="F19" s="128">
        <v>29</v>
      </c>
      <c r="G19" s="138">
        <f>IF(F29=0, "-", F19/F29)</f>
        <v>1.6514806378132119E-2</v>
      </c>
      <c r="H19" s="55">
        <v>37</v>
      </c>
      <c r="I19" s="78">
        <f>IF(H29=0, "-", H19/H29)</f>
        <v>2.2657685241886098E-2</v>
      </c>
      <c r="J19" s="77">
        <f t="shared" si="0"/>
        <v>-0.5714285714285714</v>
      </c>
      <c r="K19" s="78">
        <f t="shared" si="1"/>
        <v>-0.21621621621621623</v>
      </c>
    </row>
    <row r="20" spans="1:11" x14ac:dyDescent="0.2">
      <c r="A20" s="20" t="s">
        <v>108</v>
      </c>
      <c r="B20" s="55">
        <v>8</v>
      </c>
      <c r="C20" s="138">
        <f>IF(B29=0, "-", B20/B29)</f>
        <v>1.8306636155606407E-2</v>
      </c>
      <c r="D20" s="55">
        <v>16</v>
      </c>
      <c r="E20" s="78">
        <f>IF(D29=0, "-", D20/D29)</f>
        <v>4.6242774566473986E-2</v>
      </c>
      <c r="F20" s="128">
        <v>40</v>
      </c>
      <c r="G20" s="138">
        <f>IF(F29=0, "-", F20/F29)</f>
        <v>2.2779043280182234E-2</v>
      </c>
      <c r="H20" s="55">
        <v>77</v>
      </c>
      <c r="I20" s="78">
        <f>IF(H29=0, "-", H20/H29)</f>
        <v>4.7152480097979177E-2</v>
      </c>
      <c r="J20" s="77">
        <f t="shared" si="0"/>
        <v>-0.5</v>
      </c>
      <c r="K20" s="78">
        <f t="shared" si="1"/>
        <v>-0.48051948051948051</v>
      </c>
    </row>
    <row r="21" spans="1:11" x14ac:dyDescent="0.2">
      <c r="A21" s="20" t="s">
        <v>80</v>
      </c>
      <c r="B21" s="55">
        <v>30</v>
      </c>
      <c r="C21" s="138">
        <f>IF(B29=0, "-", B21/B29)</f>
        <v>6.8649885583524028E-2</v>
      </c>
      <c r="D21" s="55">
        <v>13</v>
      </c>
      <c r="E21" s="78">
        <f>IF(D29=0, "-", D21/D29)</f>
        <v>3.7572254335260118E-2</v>
      </c>
      <c r="F21" s="128">
        <v>96</v>
      </c>
      <c r="G21" s="138">
        <f>IF(F29=0, "-", F21/F29)</f>
        <v>5.4669703872437359E-2</v>
      </c>
      <c r="H21" s="55">
        <v>67</v>
      </c>
      <c r="I21" s="78">
        <f>IF(H29=0, "-", H21/H29)</f>
        <v>4.1028781383955909E-2</v>
      </c>
      <c r="J21" s="77">
        <f t="shared" si="0"/>
        <v>1.3076923076923077</v>
      </c>
      <c r="K21" s="78">
        <f t="shared" si="1"/>
        <v>0.43283582089552236</v>
      </c>
    </row>
    <row r="22" spans="1:11" x14ac:dyDescent="0.2">
      <c r="A22" s="20" t="s">
        <v>88</v>
      </c>
      <c r="B22" s="55">
        <v>8</v>
      </c>
      <c r="C22" s="138">
        <f>IF(B29=0, "-", B22/B29)</f>
        <v>1.8306636155606407E-2</v>
      </c>
      <c r="D22" s="55">
        <v>5</v>
      </c>
      <c r="E22" s="78">
        <f>IF(D29=0, "-", D22/D29)</f>
        <v>1.4450867052023121E-2</v>
      </c>
      <c r="F22" s="128">
        <v>25</v>
      </c>
      <c r="G22" s="138">
        <f>IF(F29=0, "-", F22/F29)</f>
        <v>1.4236902050113895E-2</v>
      </c>
      <c r="H22" s="55">
        <v>25</v>
      </c>
      <c r="I22" s="78">
        <f>IF(H29=0, "-", H22/H29)</f>
        <v>1.5309246785058175E-2</v>
      </c>
      <c r="J22" s="77">
        <f t="shared" si="0"/>
        <v>0.6</v>
      </c>
      <c r="K22" s="78">
        <f t="shared" si="1"/>
        <v>0</v>
      </c>
    </row>
    <row r="23" spans="1:11" x14ac:dyDescent="0.2">
      <c r="A23" s="20" t="s">
        <v>109</v>
      </c>
      <c r="B23" s="55">
        <v>15</v>
      </c>
      <c r="C23" s="138">
        <f>IF(B29=0, "-", B23/B29)</f>
        <v>3.4324942791762014E-2</v>
      </c>
      <c r="D23" s="55">
        <v>4</v>
      </c>
      <c r="E23" s="78">
        <f>IF(D29=0, "-", D23/D29)</f>
        <v>1.1560693641618497E-2</v>
      </c>
      <c r="F23" s="128">
        <v>67</v>
      </c>
      <c r="G23" s="138">
        <f>IF(F29=0, "-", F23/F29)</f>
        <v>3.8154897494305236E-2</v>
      </c>
      <c r="H23" s="55">
        <v>45</v>
      </c>
      <c r="I23" s="78">
        <f>IF(H29=0, "-", H23/H29)</f>
        <v>2.7556644213104716E-2</v>
      </c>
      <c r="J23" s="77">
        <f t="shared" si="0"/>
        <v>2.75</v>
      </c>
      <c r="K23" s="78">
        <f t="shared" si="1"/>
        <v>0.48888888888888887</v>
      </c>
    </row>
    <row r="24" spans="1:11" x14ac:dyDescent="0.2">
      <c r="A24" s="20" t="s">
        <v>110</v>
      </c>
      <c r="B24" s="55">
        <v>17</v>
      </c>
      <c r="C24" s="138">
        <f>IF(B29=0, "-", B24/B29)</f>
        <v>3.8901601830663615E-2</v>
      </c>
      <c r="D24" s="55">
        <v>9</v>
      </c>
      <c r="E24" s="78">
        <f>IF(D29=0, "-", D24/D29)</f>
        <v>2.6011560693641619E-2</v>
      </c>
      <c r="F24" s="128">
        <v>36</v>
      </c>
      <c r="G24" s="138">
        <f>IF(F29=0, "-", F24/F29)</f>
        <v>2.0501138952164009E-2</v>
      </c>
      <c r="H24" s="55">
        <v>44</v>
      </c>
      <c r="I24" s="78">
        <f>IF(H29=0, "-", H24/H29)</f>
        <v>2.6944274341702389E-2</v>
      </c>
      <c r="J24" s="77">
        <f t="shared" si="0"/>
        <v>0.88888888888888884</v>
      </c>
      <c r="K24" s="78">
        <f t="shared" si="1"/>
        <v>-0.18181818181818182</v>
      </c>
    </row>
    <row r="25" spans="1:11" x14ac:dyDescent="0.2">
      <c r="A25" s="20" t="s">
        <v>95</v>
      </c>
      <c r="B25" s="55">
        <v>15</v>
      </c>
      <c r="C25" s="138">
        <f>IF(B29=0, "-", B25/B29)</f>
        <v>3.4324942791762014E-2</v>
      </c>
      <c r="D25" s="55">
        <v>11</v>
      </c>
      <c r="E25" s="78">
        <f>IF(D29=0, "-", D25/D29)</f>
        <v>3.1791907514450865E-2</v>
      </c>
      <c r="F25" s="128">
        <v>43</v>
      </c>
      <c r="G25" s="138">
        <f>IF(F29=0, "-", F25/F29)</f>
        <v>2.44874715261959E-2</v>
      </c>
      <c r="H25" s="55">
        <v>38</v>
      </c>
      <c r="I25" s="78">
        <f>IF(H29=0, "-", H25/H29)</f>
        <v>2.3270055113288425E-2</v>
      </c>
      <c r="J25" s="77">
        <f t="shared" si="0"/>
        <v>0.36363636363636365</v>
      </c>
      <c r="K25" s="78">
        <f t="shared" si="1"/>
        <v>0.13157894736842105</v>
      </c>
    </row>
    <row r="26" spans="1:11" x14ac:dyDescent="0.2">
      <c r="A26" s="20" t="s">
        <v>111</v>
      </c>
      <c r="B26" s="55">
        <v>34</v>
      </c>
      <c r="C26" s="138">
        <f>IF(B29=0, "-", B26/B29)</f>
        <v>7.780320366132723E-2</v>
      </c>
      <c r="D26" s="55">
        <v>27</v>
      </c>
      <c r="E26" s="78">
        <f>IF(D29=0, "-", D26/D29)</f>
        <v>7.8034682080924858E-2</v>
      </c>
      <c r="F26" s="128">
        <v>145</v>
      </c>
      <c r="G26" s="138">
        <f>IF(F29=0, "-", F26/F29)</f>
        <v>8.2574031890660593E-2</v>
      </c>
      <c r="H26" s="55">
        <v>144</v>
      </c>
      <c r="I26" s="78">
        <f>IF(H29=0, "-", H26/H29)</f>
        <v>8.8181261481935086E-2</v>
      </c>
      <c r="J26" s="77">
        <f t="shared" si="0"/>
        <v>0.25925925925925924</v>
      </c>
      <c r="K26" s="78">
        <f t="shared" si="1"/>
        <v>6.9444444444444441E-3</v>
      </c>
    </row>
    <row r="27" spans="1:11" x14ac:dyDescent="0.2">
      <c r="A27" s="20" t="s">
        <v>112</v>
      </c>
      <c r="B27" s="55">
        <v>1</v>
      </c>
      <c r="C27" s="138">
        <f>IF(B29=0, "-", B27/B29)</f>
        <v>2.2883295194508009E-3</v>
      </c>
      <c r="D27" s="55">
        <v>2</v>
      </c>
      <c r="E27" s="78">
        <f>IF(D29=0, "-", D27/D29)</f>
        <v>5.7803468208092483E-3</v>
      </c>
      <c r="F27" s="128">
        <v>7</v>
      </c>
      <c r="G27" s="138">
        <f>IF(F29=0, "-", F27/F29)</f>
        <v>3.986332574031891E-3</v>
      </c>
      <c r="H27" s="55">
        <v>10</v>
      </c>
      <c r="I27" s="78">
        <f>IF(H29=0, "-", H27/H29)</f>
        <v>6.1236987140232697E-3</v>
      </c>
      <c r="J27" s="77">
        <f t="shared" si="0"/>
        <v>-0.5</v>
      </c>
      <c r="K27" s="78">
        <f t="shared" si="1"/>
        <v>-0.3</v>
      </c>
    </row>
    <row r="28" spans="1:11" x14ac:dyDescent="0.2">
      <c r="A28" s="129"/>
      <c r="B28" s="82"/>
      <c r="D28" s="82"/>
      <c r="E28" s="86"/>
      <c r="F28" s="130"/>
      <c r="H28" s="82"/>
      <c r="I28" s="86"/>
      <c r="J28" s="85"/>
      <c r="K28" s="86"/>
    </row>
    <row r="29" spans="1:11" s="38" customFormat="1" x14ac:dyDescent="0.2">
      <c r="A29" s="131" t="s">
        <v>614</v>
      </c>
      <c r="B29" s="32">
        <f>SUM(B7:B28)</f>
        <v>437</v>
      </c>
      <c r="C29" s="132">
        <v>1</v>
      </c>
      <c r="D29" s="32">
        <f>SUM(D7:D28)</f>
        <v>346</v>
      </c>
      <c r="E29" s="133">
        <v>1</v>
      </c>
      <c r="F29" s="121">
        <f>SUM(F7:F28)</f>
        <v>1756</v>
      </c>
      <c r="G29" s="134">
        <v>1</v>
      </c>
      <c r="H29" s="32">
        <f>SUM(H7:H28)</f>
        <v>1633</v>
      </c>
      <c r="I29" s="133">
        <v>1</v>
      </c>
      <c r="J29" s="35">
        <f>IF(D29=0, "-", (B29-D29)/D29)</f>
        <v>0.26300578034682082</v>
      </c>
      <c r="K29" s="36">
        <f>IF(H29=0, "-", (F29-H29)/H29)</f>
        <v>7.5321494182486223E-2</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7"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DD152-9ABA-46E5-899E-A519589F6CC5}">
  <sheetPr>
    <pageSetUpPr fitToPage="1"/>
  </sheetPr>
  <dimension ref="A1:J567"/>
  <sheetViews>
    <sheetView tabSelected="1" workbookViewId="0">
      <selection activeCell="M1" sqref="M1"/>
    </sheetView>
  </sheetViews>
  <sheetFormatPr defaultRowHeight="12.75" x14ac:dyDescent="0.2"/>
  <cols>
    <col min="1" max="1" width="32.140625" style="1" bestFit="1" customWidth="1"/>
    <col min="2" max="5" width="8.7109375" style="1"/>
    <col min="6" max="6" width="1.7109375" style="1" customWidth="1"/>
    <col min="7" max="256" width="8.7109375" style="1"/>
    <col min="257" max="257" width="30.7109375" style="1" customWidth="1"/>
    <col min="258" max="261" width="8.7109375" style="1"/>
    <col min="262" max="262" width="1.7109375" style="1" customWidth="1"/>
    <col min="263" max="512" width="8.7109375" style="1"/>
    <col min="513" max="513" width="30.7109375" style="1" customWidth="1"/>
    <col min="514" max="517" width="8.7109375" style="1"/>
    <col min="518" max="518" width="1.7109375" style="1" customWidth="1"/>
    <col min="519" max="768" width="8.7109375" style="1"/>
    <col min="769" max="769" width="30.7109375" style="1" customWidth="1"/>
    <col min="770" max="773" width="8.7109375" style="1"/>
    <col min="774" max="774" width="1.7109375" style="1" customWidth="1"/>
    <col min="775" max="1024" width="8.7109375" style="1"/>
    <col min="1025" max="1025" width="30.7109375" style="1" customWidth="1"/>
    <col min="1026" max="1029" width="8.7109375" style="1"/>
    <col min="1030" max="1030" width="1.7109375" style="1" customWidth="1"/>
    <col min="1031" max="1280" width="8.7109375" style="1"/>
    <col min="1281" max="1281" width="30.7109375" style="1" customWidth="1"/>
    <col min="1282" max="1285" width="8.7109375" style="1"/>
    <col min="1286" max="1286" width="1.7109375" style="1" customWidth="1"/>
    <col min="1287" max="1536" width="8.7109375" style="1"/>
    <col min="1537" max="1537" width="30.7109375" style="1" customWidth="1"/>
    <col min="1538" max="1541" width="8.7109375" style="1"/>
    <col min="1542" max="1542" width="1.7109375" style="1" customWidth="1"/>
    <col min="1543" max="1792" width="8.7109375" style="1"/>
    <col min="1793" max="1793" width="30.7109375" style="1" customWidth="1"/>
    <col min="1794" max="1797" width="8.7109375" style="1"/>
    <col min="1798" max="1798" width="1.7109375" style="1" customWidth="1"/>
    <col min="1799" max="2048" width="8.7109375" style="1"/>
    <col min="2049" max="2049" width="30.7109375" style="1" customWidth="1"/>
    <col min="2050" max="2053" width="8.7109375" style="1"/>
    <col min="2054" max="2054" width="1.7109375" style="1" customWidth="1"/>
    <col min="2055" max="2304" width="8.7109375" style="1"/>
    <col min="2305" max="2305" width="30.7109375" style="1" customWidth="1"/>
    <col min="2306" max="2309" width="8.7109375" style="1"/>
    <col min="2310" max="2310" width="1.7109375" style="1" customWidth="1"/>
    <col min="2311" max="2560" width="8.7109375" style="1"/>
    <col min="2561" max="2561" width="30.7109375" style="1" customWidth="1"/>
    <col min="2562" max="2565" width="8.7109375" style="1"/>
    <col min="2566" max="2566" width="1.7109375" style="1" customWidth="1"/>
    <col min="2567" max="2816" width="8.7109375" style="1"/>
    <col min="2817" max="2817" width="30.7109375" style="1" customWidth="1"/>
    <col min="2818" max="2821" width="8.7109375" style="1"/>
    <col min="2822" max="2822" width="1.7109375" style="1" customWidth="1"/>
    <col min="2823" max="3072" width="8.7109375" style="1"/>
    <col min="3073" max="3073" width="30.7109375" style="1" customWidth="1"/>
    <col min="3074" max="3077" width="8.7109375" style="1"/>
    <col min="3078" max="3078" width="1.7109375" style="1" customWidth="1"/>
    <col min="3079" max="3328" width="8.7109375" style="1"/>
    <col min="3329" max="3329" width="30.7109375" style="1" customWidth="1"/>
    <col min="3330" max="3333" width="8.7109375" style="1"/>
    <col min="3334" max="3334" width="1.7109375" style="1" customWidth="1"/>
    <col min="3335" max="3584" width="8.7109375" style="1"/>
    <col min="3585" max="3585" width="30.7109375" style="1" customWidth="1"/>
    <col min="3586" max="3589" width="8.7109375" style="1"/>
    <col min="3590" max="3590" width="1.7109375" style="1" customWidth="1"/>
    <col min="3591" max="3840" width="8.7109375" style="1"/>
    <col min="3841" max="3841" width="30.7109375" style="1" customWidth="1"/>
    <col min="3842" max="3845" width="8.7109375" style="1"/>
    <col min="3846" max="3846" width="1.7109375" style="1" customWidth="1"/>
    <col min="3847" max="4096" width="8.7109375" style="1"/>
    <col min="4097" max="4097" width="30.7109375" style="1" customWidth="1"/>
    <col min="4098" max="4101" width="8.7109375" style="1"/>
    <col min="4102" max="4102" width="1.7109375" style="1" customWidth="1"/>
    <col min="4103" max="4352" width="8.7109375" style="1"/>
    <col min="4353" max="4353" width="30.7109375" style="1" customWidth="1"/>
    <col min="4354" max="4357" width="8.7109375" style="1"/>
    <col min="4358" max="4358" width="1.7109375" style="1" customWidth="1"/>
    <col min="4359" max="4608" width="8.7109375" style="1"/>
    <col min="4609" max="4609" width="30.7109375" style="1" customWidth="1"/>
    <col min="4610" max="4613" width="8.7109375" style="1"/>
    <col min="4614" max="4614" width="1.7109375" style="1" customWidth="1"/>
    <col min="4615" max="4864" width="8.7109375" style="1"/>
    <col min="4865" max="4865" width="30.7109375" style="1" customWidth="1"/>
    <col min="4866" max="4869" width="8.7109375" style="1"/>
    <col min="4870" max="4870" width="1.7109375" style="1" customWidth="1"/>
    <col min="4871" max="5120" width="8.7109375" style="1"/>
    <col min="5121" max="5121" width="30.7109375" style="1" customWidth="1"/>
    <col min="5122" max="5125" width="8.7109375" style="1"/>
    <col min="5126" max="5126" width="1.7109375" style="1" customWidth="1"/>
    <col min="5127" max="5376" width="8.7109375" style="1"/>
    <col min="5377" max="5377" width="30.7109375" style="1" customWidth="1"/>
    <col min="5378" max="5381" width="8.7109375" style="1"/>
    <col min="5382" max="5382" width="1.7109375" style="1" customWidth="1"/>
    <col min="5383" max="5632" width="8.7109375" style="1"/>
    <col min="5633" max="5633" width="30.7109375" style="1" customWidth="1"/>
    <col min="5634" max="5637" width="8.7109375" style="1"/>
    <col min="5638" max="5638" width="1.7109375" style="1" customWidth="1"/>
    <col min="5639" max="5888" width="8.7109375" style="1"/>
    <col min="5889" max="5889" width="30.7109375" style="1" customWidth="1"/>
    <col min="5890" max="5893" width="8.7109375" style="1"/>
    <col min="5894" max="5894" width="1.7109375" style="1" customWidth="1"/>
    <col min="5895" max="6144" width="8.7109375" style="1"/>
    <col min="6145" max="6145" width="30.7109375" style="1" customWidth="1"/>
    <col min="6146" max="6149" width="8.7109375" style="1"/>
    <col min="6150" max="6150" width="1.7109375" style="1" customWidth="1"/>
    <col min="6151" max="6400" width="8.7109375" style="1"/>
    <col min="6401" max="6401" width="30.7109375" style="1" customWidth="1"/>
    <col min="6402" max="6405" width="8.7109375" style="1"/>
    <col min="6406" max="6406" width="1.7109375" style="1" customWidth="1"/>
    <col min="6407" max="6656" width="8.7109375" style="1"/>
    <col min="6657" max="6657" width="30.7109375" style="1" customWidth="1"/>
    <col min="6658" max="6661" width="8.7109375" style="1"/>
    <col min="6662" max="6662" width="1.7109375" style="1" customWidth="1"/>
    <col min="6663" max="6912" width="8.7109375" style="1"/>
    <col min="6913" max="6913" width="30.7109375" style="1" customWidth="1"/>
    <col min="6914" max="6917" width="8.7109375" style="1"/>
    <col min="6918" max="6918" width="1.7109375" style="1" customWidth="1"/>
    <col min="6919" max="7168" width="8.7109375" style="1"/>
    <col min="7169" max="7169" width="30.7109375" style="1" customWidth="1"/>
    <col min="7170" max="7173" width="8.7109375" style="1"/>
    <col min="7174" max="7174" width="1.7109375" style="1" customWidth="1"/>
    <col min="7175" max="7424" width="8.7109375" style="1"/>
    <col min="7425" max="7425" width="30.7109375" style="1" customWidth="1"/>
    <col min="7426" max="7429" width="8.7109375" style="1"/>
    <col min="7430" max="7430" width="1.7109375" style="1" customWidth="1"/>
    <col min="7431" max="7680" width="8.7109375" style="1"/>
    <col min="7681" max="7681" width="30.7109375" style="1" customWidth="1"/>
    <col min="7682" max="7685" width="8.7109375" style="1"/>
    <col min="7686" max="7686" width="1.7109375" style="1" customWidth="1"/>
    <col min="7687" max="7936" width="8.7109375" style="1"/>
    <col min="7937" max="7937" width="30.7109375" style="1" customWidth="1"/>
    <col min="7938" max="7941" width="8.7109375" style="1"/>
    <col min="7942" max="7942" width="1.7109375" style="1" customWidth="1"/>
    <col min="7943" max="8192" width="8.7109375" style="1"/>
    <col min="8193" max="8193" width="30.7109375" style="1" customWidth="1"/>
    <col min="8194" max="8197" width="8.7109375" style="1"/>
    <col min="8198" max="8198" width="1.7109375" style="1" customWidth="1"/>
    <col min="8199" max="8448" width="8.7109375" style="1"/>
    <col min="8449" max="8449" width="30.7109375" style="1" customWidth="1"/>
    <col min="8450" max="8453" width="8.7109375" style="1"/>
    <col min="8454" max="8454" width="1.7109375" style="1" customWidth="1"/>
    <col min="8455" max="8704" width="8.7109375" style="1"/>
    <col min="8705" max="8705" width="30.7109375" style="1" customWidth="1"/>
    <col min="8706" max="8709" width="8.7109375" style="1"/>
    <col min="8710" max="8710" width="1.7109375" style="1" customWidth="1"/>
    <col min="8711" max="8960" width="8.7109375" style="1"/>
    <col min="8961" max="8961" width="30.7109375" style="1" customWidth="1"/>
    <col min="8962" max="8965" width="8.7109375" style="1"/>
    <col min="8966" max="8966" width="1.7109375" style="1" customWidth="1"/>
    <col min="8967" max="9216" width="8.7109375" style="1"/>
    <col min="9217" max="9217" width="30.7109375" style="1" customWidth="1"/>
    <col min="9218" max="9221" width="8.7109375" style="1"/>
    <col min="9222" max="9222" width="1.7109375" style="1" customWidth="1"/>
    <col min="9223" max="9472" width="8.7109375" style="1"/>
    <col min="9473" max="9473" width="30.7109375" style="1" customWidth="1"/>
    <col min="9474" max="9477" width="8.7109375" style="1"/>
    <col min="9478" max="9478" width="1.7109375" style="1" customWidth="1"/>
    <col min="9479" max="9728" width="8.7109375" style="1"/>
    <col min="9729" max="9729" width="30.7109375" style="1" customWidth="1"/>
    <col min="9730" max="9733" width="8.7109375" style="1"/>
    <col min="9734" max="9734" width="1.7109375" style="1" customWidth="1"/>
    <col min="9735" max="9984" width="8.7109375" style="1"/>
    <col min="9985" max="9985" width="30.7109375" style="1" customWidth="1"/>
    <col min="9986" max="9989" width="8.7109375" style="1"/>
    <col min="9990" max="9990" width="1.7109375" style="1" customWidth="1"/>
    <col min="9991" max="10240" width="8.7109375" style="1"/>
    <col min="10241" max="10241" width="30.7109375" style="1" customWidth="1"/>
    <col min="10242" max="10245" width="8.7109375" style="1"/>
    <col min="10246" max="10246" width="1.7109375" style="1" customWidth="1"/>
    <col min="10247" max="10496" width="8.7109375" style="1"/>
    <col min="10497" max="10497" width="30.7109375" style="1" customWidth="1"/>
    <col min="10498" max="10501" width="8.7109375" style="1"/>
    <col min="10502" max="10502" width="1.7109375" style="1" customWidth="1"/>
    <col min="10503" max="10752" width="8.7109375" style="1"/>
    <col min="10753" max="10753" width="30.7109375" style="1" customWidth="1"/>
    <col min="10754" max="10757" width="8.7109375" style="1"/>
    <col min="10758" max="10758" width="1.7109375" style="1" customWidth="1"/>
    <col min="10759" max="11008" width="8.7109375" style="1"/>
    <col min="11009" max="11009" width="30.7109375" style="1" customWidth="1"/>
    <col min="11010" max="11013" width="8.7109375" style="1"/>
    <col min="11014" max="11014" width="1.7109375" style="1" customWidth="1"/>
    <col min="11015" max="11264" width="8.7109375" style="1"/>
    <col min="11265" max="11265" width="30.7109375" style="1" customWidth="1"/>
    <col min="11266" max="11269" width="8.7109375" style="1"/>
    <col min="11270" max="11270" width="1.7109375" style="1" customWidth="1"/>
    <col min="11271" max="11520" width="8.7109375" style="1"/>
    <col min="11521" max="11521" width="30.7109375" style="1" customWidth="1"/>
    <col min="11522" max="11525" width="8.7109375" style="1"/>
    <col min="11526" max="11526" width="1.7109375" style="1" customWidth="1"/>
    <col min="11527" max="11776" width="8.7109375" style="1"/>
    <col min="11777" max="11777" width="30.7109375" style="1" customWidth="1"/>
    <col min="11778" max="11781" width="8.7109375" style="1"/>
    <col min="11782" max="11782" width="1.7109375" style="1" customWidth="1"/>
    <col min="11783" max="12032" width="8.7109375" style="1"/>
    <col min="12033" max="12033" width="30.7109375" style="1" customWidth="1"/>
    <col min="12034" max="12037" width="8.7109375" style="1"/>
    <col min="12038" max="12038" width="1.7109375" style="1" customWidth="1"/>
    <col min="12039" max="12288" width="8.7109375" style="1"/>
    <col min="12289" max="12289" width="30.7109375" style="1" customWidth="1"/>
    <col min="12290" max="12293" width="8.7109375" style="1"/>
    <col min="12294" max="12294" width="1.7109375" style="1" customWidth="1"/>
    <col min="12295" max="12544" width="8.7109375" style="1"/>
    <col min="12545" max="12545" width="30.7109375" style="1" customWidth="1"/>
    <col min="12546" max="12549" width="8.7109375" style="1"/>
    <col min="12550" max="12550" width="1.7109375" style="1" customWidth="1"/>
    <col min="12551" max="12800" width="8.7109375" style="1"/>
    <col min="12801" max="12801" width="30.7109375" style="1" customWidth="1"/>
    <col min="12802" max="12805" width="8.7109375" style="1"/>
    <col min="12806" max="12806" width="1.7109375" style="1" customWidth="1"/>
    <col min="12807" max="13056" width="8.7109375" style="1"/>
    <col min="13057" max="13057" width="30.7109375" style="1" customWidth="1"/>
    <col min="13058" max="13061" width="8.7109375" style="1"/>
    <col min="13062" max="13062" width="1.7109375" style="1" customWidth="1"/>
    <col min="13063" max="13312" width="8.7109375" style="1"/>
    <col min="13313" max="13313" width="30.7109375" style="1" customWidth="1"/>
    <col min="13314" max="13317" width="8.7109375" style="1"/>
    <col min="13318" max="13318" width="1.7109375" style="1" customWidth="1"/>
    <col min="13319" max="13568" width="8.7109375" style="1"/>
    <col min="13569" max="13569" width="30.7109375" style="1" customWidth="1"/>
    <col min="13570" max="13573" width="8.7109375" style="1"/>
    <col min="13574" max="13574" width="1.7109375" style="1" customWidth="1"/>
    <col min="13575" max="13824" width="8.7109375" style="1"/>
    <col min="13825" max="13825" width="30.7109375" style="1" customWidth="1"/>
    <col min="13826" max="13829" width="8.7109375" style="1"/>
    <col min="13830" max="13830" width="1.7109375" style="1" customWidth="1"/>
    <col min="13831" max="14080" width="8.7109375" style="1"/>
    <col min="14081" max="14081" width="30.7109375" style="1" customWidth="1"/>
    <col min="14082" max="14085" width="8.7109375" style="1"/>
    <col min="14086" max="14086" width="1.7109375" style="1" customWidth="1"/>
    <col min="14087" max="14336" width="8.7109375" style="1"/>
    <col min="14337" max="14337" width="30.7109375" style="1" customWidth="1"/>
    <col min="14338" max="14341" width="8.7109375" style="1"/>
    <col min="14342" max="14342" width="1.7109375" style="1" customWidth="1"/>
    <col min="14343" max="14592" width="8.7109375" style="1"/>
    <col min="14593" max="14593" width="30.7109375" style="1" customWidth="1"/>
    <col min="14594" max="14597" width="8.7109375" style="1"/>
    <col min="14598" max="14598" width="1.7109375" style="1" customWidth="1"/>
    <col min="14599" max="14848" width="8.7109375" style="1"/>
    <col min="14849" max="14849" width="30.7109375" style="1" customWidth="1"/>
    <col min="14850" max="14853" width="8.7109375" style="1"/>
    <col min="14854" max="14854" width="1.7109375" style="1" customWidth="1"/>
    <col min="14855" max="15104" width="8.7109375" style="1"/>
    <col min="15105" max="15105" width="30.7109375" style="1" customWidth="1"/>
    <col min="15106" max="15109" width="8.7109375" style="1"/>
    <col min="15110" max="15110" width="1.7109375" style="1" customWidth="1"/>
    <col min="15111" max="15360" width="8.7109375" style="1"/>
    <col min="15361" max="15361" width="30.7109375" style="1" customWidth="1"/>
    <col min="15362" max="15365" width="8.7109375" style="1"/>
    <col min="15366" max="15366" width="1.7109375" style="1" customWidth="1"/>
    <col min="15367" max="15616" width="8.7109375" style="1"/>
    <col min="15617" max="15617" width="30.7109375" style="1" customWidth="1"/>
    <col min="15618" max="15621" width="8.7109375" style="1"/>
    <col min="15622" max="15622" width="1.7109375" style="1" customWidth="1"/>
    <col min="15623" max="15872" width="8.7109375" style="1"/>
    <col min="15873" max="15873" width="30.7109375" style="1" customWidth="1"/>
    <col min="15874" max="15877" width="8.7109375" style="1"/>
    <col min="15878" max="15878" width="1.7109375" style="1" customWidth="1"/>
    <col min="15879" max="16128" width="8.7109375" style="1"/>
    <col min="16129" max="16129" width="30.7109375" style="1" customWidth="1"/>
    <col min="16130" max="16133" width="8.7109375" style="1"/>
    <col min="16134" max="16134" width="1.7109375" style="1" customWidth="1"/>
    <col min="16135" max="16384" width="8.7109375" style="1"/>
  </cols>
  <sheetData>
    <row r="1" spans="1:10" s="44" customFormat="1" ht="20.25" x14ac:dyDescent="0.3">
      <c r="A1" s="52" t="s">
        <v>19</v>
      </c>
      <c r="B1" s="174" t="s">
        <v>616</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20"/>
      <c r="B6" s="139"/>
      <c r="C6" s="140"/>
      <c r="D6" s="139"/>
      <c r="E6" s="140"/>
      <c r="F6" s="141"/>
      <c r="G6" s="139"/>
      <c r="H6" s="140"/>
      <c r="I6" s="17"/>
      <c r="J6" s="18"/>
    </row>
    <row r="7" spans="1:10" x14ac:dyDescent="0.2">
      <c r="A7" s="111" t="s">
        <v>49</v>
      </c>
      <c r="B7" s="55"/>
      <c r="C7" s="56"/>
      <c r="D7" s="55"/>
      <c r="E7" s="56"/>
      <c r="F7" s="57"/>
      <c r="G7" s="55"/>
      <c r="H7" s="56"/>
      <c r="I7" s="77"/>
      <c r="J7" s="78"/>
    </row>
    <row r="8" spans="1:10" x14ac:dyDescent="0.2">
      <c r="A8" s="142" t="s">
        <v>246</v>
      </c>
      <c r="B8" s="63">
        <v>0</v>
      </c>
      <c r="C8" s="64">
        <v>1</v>
      </c>
      <c r="D8" s="63">
        <v>3</v>
      </c>
      <c r="E8" s="64">
        <v>4</v>
      </c>
      <c r="F8" s="65"/>
      <c r="G8" s="63">
        <f>B8-C8</f>
        <v>-1</v>
      </c>
      <c r="H8" s="64">
        <f>D8-E8</f>
        <v>-1</v>
      </c>
      <c r="I8" s="79">
        <f>IF(C8=0, "-", IF(G8/C8&lt;10, G8/C8, "&gt;999%"))</f>
        <v>-1</v>
      </c>
      <c r="J8" s="80">
        <f>IF(E8=0, "-", IF(H8/E8&lt;10, H8/E8, "&gt;999%"))</f>
        <v>-0.25</v>
      </c>
    </row>
    <row r="9" spans="1:10" x14ac:dyDescent="0.2">
      <c r="A9" s="117" t="s">
        <v>195</v>
      </c>
      <c r="B9" s="55">
        <v>2</v>
      </c>
      <c r="C9" s="56">
        <v>1</v>
      </c>
      <c r="D9" s="55">
        <v>5</v>
      </c>
      <c r="E9" s="56">
        <v>5</v>
      </c>
      <c r="F9" s="57"/>
      <c r="G9" s="55">
        <f>B9-C9</f>
        <v>1</v>
      </c>
      <c r="H9" s="56">
        <f>D9-E9</f>
        <v>0</v>
      </c>
      <c r="I9" s="77">
        <f>IF(C9=0, "-", IF(G9/C9&lt;10, G9/C9, "&gt;999%"))</f>
        <v>1</v>
      </c>
      <c r="J9" s="78">
        <f>IF(E9=0, "-", IF(H9/E9&lt;10, H9/E9, "&gt;999%"))</f>
        <v>0</v>
      </c>
    </row>
    <row r="10" spans="1:10" x14ac:dyDescent="0.2">
      <c r="A10" s="117" t="s">
        <v>434</v>
      </c>
      <c r="B10" s="55">
        <v>5</v>
      </c>
      <c r="C10" s="56">
        <v>0</v>
      </c>
      <c r="D10" s="55">
        <v>11</v>
      </c>
      <c r="E10" s="56">
        <v>2</v>
      </c>
      <c r="F10" s="57"/>
      <c r="G10" s="55">
        <f>B10-C10</f>
        <v>5</v>
      </c>
      <c r="H10" s="56">
        <f>D10-E10</f>
        <v>9</v>
      </c>
      <c r="I10" s="77" t="str">
        <f>IF(C10=0, "-", IF(G10/C10&lt;10, G10/C10, "&gt;999%"))</f>
        <v>-</v>
      </c>
      <c r="J10" s="78">
        <f>IF(E10=0, "-", IF(H10/E10&lt;10, H10/E10, "&gt;999%"))</f>
        <v>4.5</v>
      </c>
    </row>
    <row r="11" spans="1:10" s="38" customFormat="1" x14ac:dyDescent="0.2">
      <c r="A11" s="143" t="s">
        <v>617</v>
      </c>
      <c r="B11" s="32">
        <v>7</v>
      </c>
      <c r="C11" s="33">
        <v>2</v>
      </c>
      <c r="D11" s="32">
        <v>19</v>
      </c>
      <c r="E11" s="33">
        <v>11</v>
      </c>
      <c r="F11" s="34"/>
      <c r="G11" s="32">
        <f>B11-C11</f>
        <v>5</v>
      </c>
      <c r="H11" s="33">
        <f>D11-E11</f>
        <v>8</v>
      </c>
      <c r="I11" s="35">
        <f>IF(C11=0, "-", IF(G11/C11&lt;10, G11/C11, "&gt;999%"))</f>
        <v>2.5</v>
      </c>
      <c r="J11" s="36">
        <f>IF(E11=0, "-", IF(H11/E11&lt;10, H11/E11, "&gt;999%"))</f>
        <v>0.72727272727272729</v>
      </c>
    </row>
    <row r="12" spans="1:10" x14ac:dyDescent="0.2">
      <c r="A12" s="142"/>
      <c r="B12" s="63"/>
      <c r="C12" s="64"/>
      <c r="D12" s="63"/>
      <c r="E12" s="64"/>
      <c r="F12" s="65"/>
      <c r="G12" s="63"/>
      <c r="H12" s="64"/>
      <c r="I12" s="79"/>
      <c r="J12" s="80"/>
    </row>
    <row r="13" spans="1:10" x14ac:dyDescent="0.2">
      <c r="A13" s="111" t="s">
        <v>50</v>
      </c>
      <c r="B13" s="55"/>
      <c r="C13" s="56"/>
      <c r="D13" s="55"/>
      <c r="E13" s="56"/>
      <c r="F13" s="57"/>
      <c r="G13" s="55"/>
      <c r="H13" s="56"/>
      <c r="I13" s="77"/>
      <c r="J13" s="78"/>
    </row>
    <row r="14" spans="1:10" x14ac:dyDescent="0.2">
      <c r="A14" s="117" t="s">
        <v>341</v>
      </c>
      <c r="B14" s="55">
        <v>0</v>
      </c>
      <c r="C14" s="56">
        <v>0</v>
      </c>
      <c r="D14" s="55">
        <v>1</v>
      </c>
      <c r="E14" s="56">
        <v>4</v>
      </c>
      <c r="F14" s="57"/>
      <c r="G14" s="55">
        <f>B14-C14</f>
        <v>0</v>
      </c>
      <c r="H14" s="56">
        <f>D14-E14</f>
        <v>-3</v>
      </c>
      <c r="I14" s="77" t="str">
        <f>IF(C14=0, "-", IF(G14/C14&lt;10, G14/C14, "&gt;999%"))</f>
        <v>-</v>
      </c>
      <c r="J14" s="78">
        <f>IF(E14=0, "-", IF(H14/E14&lt;10, H14/E14, "&gt;999%"))</f>
        <v>-0.75</v>
      </c>
    </row>
    <row r="15" spans="1:10" s="38" customFormat="1" x14ac:dyDescent="0.2">
      <c r="A15" s="143" t="s">
        <v>618</v>
      </c>
      <c r="B15" s="32">
        <v>0</v>
      </c>
      <c r="C15" s="33">
        <v>0</v>
      </c>
      <c r="D15" s="32">
        <v>1</v>
      </c>
      <c r="E15" s="33">
        <v>4</v>
      </c>
      <c r="F15" s="34"/>
      <c r="G15" s="32">
        <f>B15-C15</f>
        <v>0</v>
      </c>
      <c r="H15" s="33">
        <f>D15-E15</f>
        <v>-3</v>
      </c>
      <c r="I15" s="35" t="str">
        <f>IF(C15=0, "-", IF(G15/C15&lt;10, G15/C15, "&gt;999%"))</f>
        <v>-</v>
      </c>
      <c r="J15" s="36">
        <f>IF(E15=0, "-", IF(H15/E15&lt;10, H15/E15, "&gt;999%"))</f>
        <v>-0.75</v>
      </c>
    </row>
    <row r="16" spans="1:10" x14ac:dyDescent="0.2">
      <c r="A16" s="142"/>
      <c r="B16" s="63"/>
      <c r="C16" s="64"/>
      <c r="D16" s="63"/>
      <c r="E16" s="64"/>
      <c r="F16" s="65"/>
      <c r="G16" s="63"/>
      <c r="H16" s="64"/>
      <c r="I16" s="79"/>
      <c r="J16" s="80"/>
    </row>
    <row r="17" spans="1:10" x14ac:dyDescent="0.2">
      <c r="A17" s="111" t="s">
        <v>51</v>
      </c>
      <c r="B17" s="55"/>
      <c r="C17" s="56"/>
      <c r="D17" s="55"/>
      <c r="E17" s="56"/>
      <c r="F17" s="57"/>
      <c r="G17" s="55"/>
      <c r="H17" s="56"/>
      <c r="I17" s="77"/>
      <c r="J17" s="78"/>
    </row>
    <row r="18" spans="1:10" x14ac:dyDescent="0.2">
      <c r="A18" s="117" t="s">
        <v>189</v>
      </c>
      <c r="B18" s="55">
        <v>4</v>
      </c>
      <c r="C18" s="56">
        <v>0</v>
      </c>
      <c r="D18" s="55">
        <v>14</v>
      </c>
      <c r="E18" s="56">
        <v>40</v>
      </c>
      <c r="F18" s="57"/>
      <c r="G18" s="55">
        <f t="shared" ref="G18:G34" si="0">B18-C18</f>
        <v>4</v>
      </c>
      <c r="H18" s="56">
        <f t="shared" ref="H18:H34" si="1">D18-E18</f>
        <v>-26</v>
      </c>
      <c r="I18" s="77" t="str">
        <f t="shared" ref="I18:I34" si="2">IF(C18=0, "-", IF(G18/C18&lt;10, G18/C18, "&gt;999%"))</f>
        <v>-</v>
      </c>
      <c r="J18" s="78">
        <f t="shared" ref="J18:J34" si="3">IF(E18=0, "-", IF(H18/E18&lt;10, H18/E18, "&gt;999%"))</f>
        <v>-0.65</v>
      </c>
    </row>
    <row r="19" spans="1:10" x14ac:dyDescent="0.2">
      <c r="A19" s="117" t="s">
        <v>220</v>
      </c>
      <c r="B19" s="55">
        <v>22</v>
      </c>
      <c r="C19" s="56">
        <v>18</v>
      </c>
      <c r="D19" s="55">
        <v>92</v>
      </c>
      <c r="E19" s="56">
        <v>97</v>
      </c>
      <c r="F19" s="57"/>
      <c r="G19" s="55">
        <f t="shared" si="0"/>
        <v>4</v>
      </c>
      <c r="H19" s="56">
        <f t="shared" si="1"/>
        <v>-5</v>
      </c>
      <c r="I19" s="77">
        <f t="shared" si="2"/>
        <v>0.22222222222222221</v>
      </c>
      <c r="J19" s="78">
        <f t="shared" si="3"/>
        <v>-5.1546391752577317E-2</v>
      </c>
    </row>
    <row r="20" spans="1:10" x14ac:dyDescent="0.2">
      <c r="A20" s="117" t="s">
        <v>313</v>
      </c>
      <c r="B20" s="55">
        <v>4</v>
      </c>
      <c r="C20" s="56">
        <v>0</v>
      </c>
      <c r="D20" s="55">
        <v>9</v>
      </c>
      <c r="E20" s="56">
        <v>5</v>
      </c>
      <c r="F20" s="57"/>
      <c r="G20" s="55">
        <f t="shared" si="0"/>
        <v>4</v>
      </c>
      <c r="H20" s="56">
        <f t="shared" si="1"/>
        <v>4</v>
      </c>
      <c r="I20" s="77" t="str">
        <f t="shared" si="2"/>
        <v>-</v>
      </c>
      <c r="J20" s="78">
        <f t="shared" si="3"/>
        <v>0.8</v>
      </c>
    </row>
    <row r="21" spans="1:10" x14ac:dyDescent="0.2">
      <c r="A21" s="117" t="s">
        <v>247</v>
      </c>
      <c r="B21" s="55">
        <v>11</v>
      </c>
      <c r="C21" s="56">
        <v>8</v>
      </c>
      <c r="D21" s="55">
        <v>24</v>
      </c>
      <c r="E21" s="56">
        <v>34</v>
      </c>
      <c r="F21" s="57"/>
      <c r="G21" s="55">
        <f t="shared" si="0"/>
        <v>3</v>
      </c>
      <c r="H21" s="56">
        <f t="shared" si="1"/>
        <v>-10</v>
      </c>
      <c r="I21" s="77">
        <f t="shared" si="2"/>
        <v>0.375</v>
      </c>
      <c r="J21" s="78">
        <f t="shared" si="3"/>
        <v>-0.29411764705882354</v>
      </c>
    </row>
    <row r="22" spans="1:10" x14ac:dyDescent="0.2">
      <c r="A22" s="117" t="s">
        <v>324</v>
      </c>
      <c r="B22" s="55">
        <v>2</v>
      </c>
      <c r="C22" s="56">
        <v>3</v>
      </c>
      <c r="D22" s="55">
        <v>4</v>
      </c>
      <c r="E22" s="56">
        <v>15</v>
      </c>
      <c r="F22" s="57"/>
      <c r="G22" s="55">
        <f t="shared" si="0"/>
        <v>-1</v>
      </c>
      <c r="H22" s="56">
        <f t="shared" si="1"/>
        <v>-11</v>
      </c>
      <c r="I22" s="77">
        <f t="shared" si="2"/>
        <v>-0.33333333333333331</v>
      </c>
      <c r="J22" s="78">
        <f t="shared" si="3"/>
        <v>-0.73333333333333328</v>
      </c>
    </row>
    <row r="23" spans="1:10" x14ac:dyDescent="0.2">
      <c r="A23" s="117" t="s">
        <v>248</v>
      </c>
      <c r="B23" s="55">
        <v>2</v>
      </c>
      <c r="C23" s="56">
        <v>5</v>
      </c>
      <c r="D23" s="55">
        <v>14</v>
      </c>
      <c r="E23" s="56">
        <v>20</v>
      </c>
      <c r="F23" s="57"/>
      <c r="G23" s="55">
        <f t="shared" si="0"/>
        <v>-3</v>
      </c>
      <c r="H23" s="56">
        <f t="shared" si="1"/>
        <v>-6</v>
      </c>
      <c r="I23" s="77">
        <f t="shared" si="2"/>
        <v>-0.6</v>
      </c>
      <c r="J23" s="78">
        <f t="shared" si="3"/>
        <v>-0.3</v>
      </c>
    </row>
    <row r="24" spans="1:10" x14ac:dyDescent="0.2">
      <c r="A24" s="117" t="s">
        <v>268</v>
      </c>
      <c r="B24" s="55">
        <v>3</v>
      </c>
      <c r="C24" s="56">
        <v>0</v>
      </c>
      <c r="D24" s="55">
        <v>4</v>
      </c>
      <c r="E24" s="56">
        <v>0</v>
      </c>
      <c r="F24" s="57"/>
      <c r="G24" s="55">
        <f t="shared" si="0"/>
        <v>3</v>
      </c>
      <c r="H24" s="56">
        <f t="shared" si="1"/>
        <v>4</v>
      </c>
      <c r="I24" s="77" t="str">
        <f t="shared" si="2"/>
        <v>-</v>
      </c>
      <c r="J24" s="78" t="str">
        <f t="shared" si="3"/>
        <v>-</v>
      </c>
    </row>
    <row r="25" spans="1:10" x14ac:dyDescent="0.2">
      <c r="A25" s="117" t="s">
        <v>269</v>
      </c>
      <c r="B25" s="55">
        <v>0</v>
      </c>
      <c r="C25" s="56">
        <v>0</v>
      </c>
      <c r="D25" s="55">
        <v>3</v>
      </c>
      <c r="E25" s="56">
        <v>4</v>
      </c>
      <c r="F25" s="57"/>
      <c r="G25" s="55">
        <f t="shared" si="0"/>
        <v>0</v>
      </c>
      <c r="H25" s="56">
        <f t="shared" si="1"/>
        <v>-1</v>
      </c>
      <c r="I25" s="77" t="str">
        <f t="shared" si="2"/>
        <v>-</v>
      </c>
      <c r="J25" s="78">
        <f t="shared" si="3"/>
        <v>-0.25</v>
      </c>
    </row>
    <row r="26" spans="1:10" x14ac:dyDescent="0.2">
      <c r="A26" s="117" t="s">
        <v>281</v>
      </c>
      <c r="B26" s="55">
        <v>0</v>
      </c>
      <c r="C26" s="56">
        <v>0</v>
      </c>
      <c r="D26" s="55">
        <v>0</v>
      </c>
      <c r="E26" s="56">
        <v>2</v>
      </c>
      <c r="F26" s="57"/>
      <c r="G26" s="55">
        <f t="shared" si="0"/>
        <v>0</v>
      </c>
      <c r="H26" s="56">
        <f t="shared" si="1"/>
        <v>-2</v>
      </c>
      <c r="I26" s="77" t="str">
        <f t="shared" si="2"/>
        <v>-</v>
      </c>
      <c r="J26" s="78">
        <f t="shared" si="3"/>
        <v>-1</v>
      </c>
    </row>
    <row r="27" spans="1:10" x14ac:dyDescent="0.2">
      <c r="A27" s="117" t="s">
        <v>396</v>
      </c>
      <c r="B27" s="55">
        <v>8</v>
      </c>
      <c r="C27" s="56">
        <v>6</v>
      </c>
      <c r="D27" s="55">
        <v>47</v>
      </c>
      <c r="E27" s="56">
        <v>56</v>
      </c>
      <c r="F27" s="57"/>
      <c r="G27" s="55">
        <f t="shared" si="0"/>
        <v>2</v>
      </c>
      <c r="H27" s="56">
        <f t="shared" si="1"/>
        <v>-9</v>
      </c>
      <c r="I27" s="77">
        <f t="shared" si="2"/>
        <v>0.33333333333333331</v>
      </c>
      <c r="J27" s="78">
        <f t="shared" si="3"/>
        <v>-0.16071428571428573</v>
      </c>
    </row>
    <row r="28" spans="1:10" x14ac:dyDescent="0.2">
      <c r="A28" s="117" t="s">
        <v>397</v>
      </c>
      <c r="B28" s="55">
        <v>27</v>
      </c>
      <c r="C28" s="56">
        <v>0</v>
      </c>
      <c r="D28" s="55">
        <v>133</v>
      </c>
      <c r="E28" s="56">
        <v>16</v>
      </c>
      <c r="F28" s="57"/>
      <c r="G28" s="55">
        <f t="shared" si="0"/>
        <v>27</v>
      </c>
      <c r="H28" s="56">
        <f t="shared" si="1"/>
        <v>117</v>
      </c>
      <c r="I28" s="77" t="str">
        <f t="shared" si="2"/>
        <v>-</v>
      </c>
      <c r="J28" s="78">
        <f t="shared" si="3"/>
        <v>7.3125</v>
      </c>
    </row>
    <row r="29" spans="1:10" x14ac:dyDescent="0.2">
      <c r="A29" s="117" t="s">
        <v>435</v>
      </c>
      <c r="B29" s="55">
        <v>22</v>
      </c>
      <c r="C29" s="56">
        <v>21</v>
      </c>
      <c r="D29" s="55">
        <v>95</v>
      </c>
      <c r="E29" s="56">
        <v>100</v>
      </c>
      <c r="F29" s="57"/>
      <c r="G29" s="55">
        <f t="shared" si="0"/>
        <v>1</v>
      </c>
      <c r="H29" s="56">
        <f t="shared" si="1"/>
        <v>-5</v>
      </c>
      <c r="I29" s="77">
        <f t="shared" si="2"/>
        <v>4.7619047619047616E-2</v>
      </c>
      <c r="J29" s="78">
        <f t="shared" si="3"/>
        <v>-0.05</v>
      </c>
    </row>
    <row r="30" spans="1:10" x14ac:dyDescent="0.2">
      <c r="A30" s="117" t="s">
        <v>477</v>
      </c>
      <c r="B30" s="55">
        <v>8</v>
      </c>
      <c r="C30" s="56">
        <v>1</v>
      </c>
      <c r="D30" s="55">
        <v>39</v>
      </c>
      <c r="E30" s="56">
        <v>8</v>
      </c>
      <c r="F30" s="57"/>
      <c r="G30" s="55">
        <f t="shared" si="0"/>
        <v>7</v>
      </c>
      <c r="H30" s="56">
        <f t="shared" si="1"/>
        <v>31</v>
      </c>
      <c r="I30" s="77">
        <f t="shared" si="2"/>
        <v>7</v>
      </c>
      <c r="J30" s="78">
        <f t="shared" si="3"/>
        <v>3.875</v>
      </c>
    </row>
    <row r="31" spans="1:10" x14ac:dyDescent="0.2">
      <c r="A31" s="117" t="s">
        <v>500</v>
      </c>
      <c r="B31" s="55">
        <v>1</v>
      </c>
      <c r="C31" s="56">
        <v>4</v>
      </c>
      <c r="D31" s="55">
        <v>6</v>
      </c>
      <c r="E31" s="56">
        <v>15</v>
      </c>
      <c r="F31" s="57"/>
      <c r="G31" s="55">
        <f t="shared" si="0"/>
        <v>-3</v>
      </c>
      <c r="H31" s="56">
        <f t="shared" si="1"/>
        <v>-9</v>
      </c>
      <c r="I31" s="77">
        <f t="shared" si="2"/>
        <v>-0.75</v>
      </c>
      <c r="J31" s="78">
        <f t="shared" si="3"/>
        <v>-0.6</v>
      </c>
    </row>
    <row r="32" spans="1:10" x14ac:dyDescent="0.2">
      <c r="A32" s="117" t="s">
        <v>342</v>
      </c>
      <c r="B32" s="55">
        <v>0</v>
      </c>
      <c r="C32" s="56">
        <v>0</v>
      </c>
      <c r="D32" s="55">
        <v>0</v>
      </c>
      <c r="E32" s="56">
        <v>1</v>
      </c>
      <c r="F32" s="57"/>
      <c r="G32" s="55">
        <f t="shared" si="0"/>
        <v>0</v>
      </c>
      <c r="H32" s="56">
        <f t="shared" si="1"/>
        <v>-1</v>
      </c>
      <c r="I32" s="77" t="str">
        <f t="shared" si="2"/>
        <v>-</v>
      </c>
      <c r="J32" s="78">
        <f t="shared" si="3"/>
        <v>-1</v>
      </c>
    </row>
    <row r="33" spans="1:10" x14ac:dyDescent="0.2">
      <c r="A33" s="117" t="s">
        <v>325</v>
      </c>
      <c r="B33" s="55">
        <v>0</v>
      </c>
      <c r="C33" s="56">
        <v>0</v>
      </c>
      <c r="D33" s="55">
        <v>1</v>
      </c>
      <c r="E33" s="56">
        <v>1</v>
      </c>
      <c r="F33" s="57"/>
      <c r="G33" s="55">
        <f t="shared" si="0"/>
        <v>0</v>
      </c>
      <c r="H33" s="56">
        <f t="shared" si="1"/>
        <v>0</v>
      </c>
      <c r="I33" s="77" t="str">
        <f t="shared" si="2"/>
        <v>-</v>
      </c>
      <c r="J33" s="78">
        <f t="shared" si="3"/>
        <v>0</v>
      </c>
    </row>
    <row r="34" spans="1:10" s="38" customFormat="1" x14ac:dyDescent="0.2">
      <c r="A34" s="143" t="s">
        <v>619</v>
      </c>
      <c r="B34" s="32">
        <v>114</v>
      </c>
      <c r="C34" s="33">
        <v>66</v>
      </c>
      <c r="D34" s="32">
        <v>485</v>
      </c>
      <c r="E34" s="33">
        <v>414</v>
      </c>
      <c r="F34" s="34"/>
      <c r="G34" s="32">
        <f t="shared" si="0"/>
        <v>48</v>
      </c>
      <c r="H34" s="33">
        <f t="shared" si="1"/>
        <v>71</v>
      </c>
      <c r="I34" s="35">
        <f t="shared" si="2"/>
        <v>0.72727272727272729</v>
      </c>
      <c r="J34" s="36">
        <f t="shared" si="3"/>
        <v>0.17149758454106281</v>
      </c>
    </row>
    <row r="35" spans="1:10" x14ac:dyDescent="0.2">
      <c r="A35" s="142"/>
      <c r="B35" s="63"/>
      <c r="C35" s="64"/>
      <c r="D35" s="63"/>
      <c r="E35" s="64"/>
      <c r="F35" s="65"/>
      <c r="G35" s="63"/>
      <c r="H35" s="64"/>
      <c r="I35" s="79"/>
      <c r="J35" s="80"/>
    </row>
    <row r="36" spans="1:10" x14ac:dyDescent="0.2">
      <c r="A36" s="111" t="s">
        <v>52</v>
      </c>
      <c r="B36" s="55"/>
      <c r="C36" s="56"/>
      <c r="D36" s="55"/>
      <c r="E36" s="56"/>
      <c r="F36" s="57"/>
      <c r="G36" s="55"/>
      <c r="H36" s="56"/>
      <c r="I36" s="77"/>
      <c r="J36" s="78"/>
    </row>
    <row r="37" spans="1:10" x14ac:dyDescent="0.2">
      <c r="A37" s="117" t="s">
        <v>501</v>
      </c>
      <c r="B37" s="55">
        <v>0</v>
      </c>
      <c r="C37" s="56">
        <v>1</v>
      </c>
      <c r="D37" s="55">
        <v>4</v>
      </c>
      <c r="E37" s="56">
        <v>4</v>
      </c>
      <c r="F37" s="57"/>
      <c r="G37" s="55">
        <f>B37-C37</f>
        <v>-1</v>
      </c>
      <c r="H37" s="56">
        <f>D37-E37</f>
        <v>0</v>
      </c>
      <c r="I37" s="77">
        <f>IF(C37=0, "-", IF(G37/C37&lt;10, G37/C37, "&gt;999%"))</f>
        <v>-1</v>
      </c>
      <c r="J37" s="78">
        <f>IF(E37=0, "-", IF(H37/E37&lt;10, H37/E37, "&gt;999%"))</f>
        <v>0</v>
      </c>
    </row>
    <row r="38" spans="1:10" x14ac:dyDescent="0.2">
      <c r="A38" s="117" t="s">
        <v>343</v>
      </c>
      <c r="B38" s="55">
        <v>1</v>
      </c>
      <c r="C38" s="56">
        <v>0</v>
      </c>
      <c r="D38" s="55">
        <v>5</v>
      </c>
      <c r="E38" s="56">
        <v>4</v>
      </c>
      <c r="F38" s="57"/>
      <c r="G38" s="55">
        <f>B38-C38</f>
        <v>1</v>
      </c>
      <c r="H38" s="56">
        <f>D38-E38</f>
        <v>1</v>
      </c>
      <c r="I38" s="77" t="str">
        <f>IF(C38=0, "-", IF(G38/C38&lt;10, G38/C38, "&gt;999%"))</f>
        <v>-</v>
      </c>
      <c r="J38" s="78">
        <f>IF(E38=0, "-", IF(H38/E38&lt;10, H38/E38, "&gt;999%"))</f>
        <v>0.25</v>
      </c>
    </row>
    <row r="39" spans="1:10" x14ac:dyDescent="0.2">
      <c r="A39" s="117" t="s">
        <v>282</v>
      </c>
      <c r="B39" s="55">
        <v>1</v>
      </c>
      <c r="C39" s="56">
        <v>0</v>
      </c>
      <c r="D39" s="55">
        <v>2</v>
      </c>
      <c r="E39" s="56">
        <v>0</v>
      </c>
      <c r="F39" s="57"/>
      <c r="G39" s="55">
        <f>B39-C39</f>
        <v>1</v>
      </c>
      <c r="H39" s="56">
        <f>D39-E39</f>
        <v>2</v>
      </c>
      <c r="I39" s="77" t="str">
        <f>IF(C39=0, "-", IF(G39/C39&lt;10, G39/C39, "&gt;999%"))</f>
        <v>-</v>
      </c>
      <c r="J39" s="78" t="str">
        <f>IF(E39=0, "-", IF(H39/E39&lt;10, H39/E39, "&gt;999%"))</f>
        <v>-</v>
      </c>
    </row>
    <row r="40" spans="1:10" s="38" customFormat="1" x14ac:dyDescent="0.2">
      <c r="A40" s="143" t="s">
        <v>620</v>
      </c>
      <c r="B40" s="32">
        <v>2</v>
      </c>
      <c r="C40" s="33">
        <v>1</v>
      </c>
      <c r="D40" s="32">
        <v>11</v>
      </c>
      <c r="E40" s="33">
        <v>8</v>
      </c>
      <c r="F40" s="34"/>
      <c r="G40" s="32">
        <f>B40-C40</f>
        <v>1</v>
      </c>
      <c r="H40" s="33">
        <f>D40-E40</f>
        <v>3</v>
      </c>
      <c r="I40" s="35">
        <f>IF(C40=0, "-", IF(G40/C40&lt;10, G40/C40, "&gt;999%"))</f>
        <v>1</v>
      </c>
      <c r="J40" s="36">
        <f>IF(E40=0, "-", IF(H40/E40&lt;10, H40/E40, "&gt;999%"))</f>
        <v>0.375</v>
      </c>
    </row>
    <row r="41" spans="1:10" x14ac:dyDescent="0.2">
      <c r="A41" s="142"/>
      <c r="B41" s="63"/>
      <c r="C41" s="64"/>
      <c r="D41" s="63"/>
      <c r="E41" s="64"/>
      <c r="F41" s="65"/>
      <c r="G41" s="63"/>
      <c r="H41" s="64"/>
      <c r="I41" s="79"/>
      <c r="J41" s="80"/>
    </row>
    <row r="42" spans="1:10" x14ac:dyDescent="0.2">
      <c r="A42" s="111" t="s">
        <v>53</v>
      </c>
      <c r="B42" s="55"/>
      <c r="C42" s="56"/>
      <c r="D42" s="55"/>
      <c r="E42" s="56"/>
      <c r="F42" s="57"/>
      <c r="G42" s="55"/>
      <c r="H42" s="56"/>
      <c r="I42" s="77"/>
      <c r="J42" s="78"/>
    </row>
    <row r="43" spans="1:10" x14ac:dyDescent="0.2">
      <c r="A43" s="117" t="s">
        <v>221</v>
      </c>
      <c r="B43" s="55">
        <v>17</v>
      </c>
      <c r="C43" s="56">
        <v>15</v>
      </c>
      <c r="D43" s="55">
        <v>82</v>
      </c>
      <c r="E43" s="56">
        <v>59</v>
      </c>
      <c r="F43" s="57"/>
      <c r="G43" s="55">
        <f t="shared" ref="G43:G63" si="4">B43-C43</f>
        <v>2</v>
      </c>
      <c r="H43" s="56">
        <f t="shared" ref="H43:H63" si="5">D43-E43</f>
        <v>23</v>
      </c>
      <c r="I43" s="77">
        <f t="shared" ref="I43:I63" si="6">IF(C43=0, "-", IF(G43/C43&lt;10, G43/C43, "&gt;999%"))</f>
        <v>0.13333333333333333</v>
      </c>
      <c r="J43" s="78">
        <f t="shared" ref="J43:J63" si="7">IF(E43=0, "-", IF(H43/E43&lt;10, H43/E43, "&gt;999%"))</f>
        <v>0.38983050847457629</v>
      </c>
    </row>
    <row r="44" spans="1:10" x14ac:dyDescent="0.2">
      <c r="A44" s="117" t="s">
        <v>314</v>
      </c>
      <c r="B44" s="55">
        <v>0</v>
      </c>
      <c r="C44" s="56">
        <v>2</v>
      </c>
      <c r="D44" s="55">
        <v>17</v>
      </c>
      <c r="E44" s="56">
        <v>20</v>
      </c>
      <c r="F44" s="57"/>
      <c r="G44" s="55">
        <f t="shared" si="4"/>
        <v>-2</v>
      </c>
      <c r="H44" s="56">
        <f t="shared" si="5"/>
        <v>-3</v>
      </c>
      <c r="I44" s="77">
        <f t="shared" si="6"/>
        <v>-1</v>
      </c>
      <c r="J44" s="78">
        <f t="shared" si="7"/>
        <v>-0.15</v>
      </c>
    </row>
    <row r="45" spans="1:10" x14ac:dyDescent="0.2">
      <c r="A45" s="117" t="s">
        <v>222</v>
      </c>
      <c r="B45" s="55">
        <v>16</v>
      </c>
      <c r="C45" s="56">
        <v>0</v>
      </c>
      <c r="D45" s="55">
        <v>36</v>
      </c>
      <c r="E45" s="56">
        <v>0</v>
      </c>
      <c r="F45" s="57"/>
      <c r="G45" s="55">
        <f t="shared" si="4"/>
        <v>16</v>
      </c>
      <c r="H45" s="56">
        <f t="shared" si="5"/>
        <v>36</v>
      </c>
      <c r="I45" s="77" t="str">
        <f t="shared" si="6"/>
        <v>-</v>
      </c>
      <c r="J45" s="78" t="str">
        <f t="shared" si="7"/>
        <v>-</v>
      </c>
    </row>
    <row r="46" spans="1:10" x14ac:dyDescent="0.2">
      <c r="A46" s="117" t="s">
        <v>249</v>
      </c>
      <c r="B46" s="55">
        <v>27</v>
      </c>
      <c r="C46" s="56">
        <v>21</v>
      </c>
      <c r="D46" s="55">
        <v>101</v>
      </c>
      <c r="E46" s="56">
        <v>89</v>
      </c>
      <c r="F46" s="57"/>
      <c r="G46" s="55">
        <f t="shared" si="4"/>
        <v>6</v>
      </c>
      <c r="H46" s="56">
        <f t="shared" si="5"/>
        <v>12</v>
      </c>
      <c r="I46" s="77">
        <f t="shared" si="6"/>
        <v>0.2857142857142857</v>
      </c>
      <c r="J46" s="78">
        <f t="shared" si="7"/>
        <v>0.1348314606741573</v>
      </c>
    </row>
    <row r="47" spans="1:10" x14ac:dyDescent="0.2">
      <c r="A47" s="117" t="s">
        <v>326</v>
      </c>
      <c r="B47" s="55">
        <v>1</v>
      </c>
      <c r="C47" s="56">
        <v>0</v>
      </c>
      <c r="D47" s="55">
        <v>5</v>
      </c>
      <c r="E47" s="56">
        <v>4</v>
      </c>
      <c r="F47" s="57"/>
      <c r="G47" s="55">
        <f t="shared" si="4"/>
        <v>1</v>
      </c>
      <c r="H47" s="56">
        <f t="shared" si="5"/>
        <v>1</v>
      </c>
      <c r="I47" s="77" t="str">
        <f t="shared" si="6"/>
        <v>-</v>
      </c>
      <c r="J47" s="78">
        <f t="shared" si="7"/>
        <v>0.25</v>
      </c>
    </row>
    <row r="48" spans="1:10" x14ac:dyDescent="0.2">
      <c r="A48" s="117" t="s">
        <v>250</v>
      </c>
      <c r="B48" s="55">
        <v>0</v>
      </c>
      <c r="C48" s="56">
        <v>1</v>
      </c>
      <c r="D48" s="55">
        <v>0</v>
      </c>
      <c r="E48" s="56">
        <v>12</v>
      </c>
      <c r="F48" s="57"/>
      <c r="G48" s="55">
        <f t="shared" si="4"/>
        <v>-1</v>
      </c>
      <c r="H48" s="56">
        <f t="shared" si="5"/>
        <v>-12</v>
      </c>
      <c r="I48" s="77">
        <f t="shared" si="6"/>
        <v>-1</v>
      </c>
      <c r="J48" s="78">
        <f t="shared" si="7"/>
        <v>-1</v>
      </c>
    </row>
    <row r="49" spans="1:10" x14ac:dyDescent="0.2">
      <c r="A49" s="117" t="s">
        <v>270</v>
      </c>
      <c r="B49" s="55">
        <v>5</v>
      </c>
      <c r="C49" s="56">
        <v>1</v>
      </c>
      <c r="D49" s="55">
        <v>9</v>
      </c>
      <c r="E49" s="56">
        <v>11</v>
      </c>
      <c r="F49" s="57"/>
      <c r="G49" s="55">
        <f t="shared" si="4"/>
        <v>4</v>
      </c>
      <c r="H49" s="56">
        <f t="shared" si="5"/>
        <v>-2</v>
      </c>
      <c r="I49" s="77">
        <f t="shared" si="6"/>
        <v>4</v>
      </c>
      <c r="J49" s="78">
        <f t="shared" si="7"/>
        <v>-0.18181818181818182</v>
      </c>
    </row>
    <row r="50" spans="1:10" x14ac:dyDescent="0.2">
      <c r="A50" s="117" t="s">
        <v>283</v>
      </c>
      <c r="B50" s="55">
        <v>2</v>
      </c>
      <c r="C50" s="56">
        <v>0</v>
      </c>
      <c r="D50" s="55">
        <v>5</v>
      </c>
      <c r="E50" s="56">
        <v>1</v>
      </c>
      <c r="F50" s="57"/>
      <c r="G50" s="55">
        <f t="shared" si="4"/>
        <v>2</v>
      </c>
      <c r="H50" s="56">
        <f t="shared" si="5"/>
        <v>4</v>
      </c>
      <c r="I50" s="77" t="str">
        <f t="shared" si="6"/>
        <v>-</v>
      </c>
      <c r="J50" s="78">
        <f t="shared" si="7"/>
        <v>4</v>
      </c>
    </row>
    <row r="51" spans="1:10" x14ac:dyDescent="0.2">
      <c r="A51" s="117" t="s">
        <v>344</v>
      </c>
      <c r="B51" s="55">
        <v>1</v>
      </c>
      <c r="C51" s="56">
        <v>1</v>
      </c>
      <c r="D51" s="55">
        <v>4</v>
      </c>
      <c r="E51" s="56">
        <v>2</v>
      </c>
      <c r="F51" s="57"/>
      <c r="G51" s="55">
        <f t="shared" si="4"/>
        <v>0</v>
      </c>
      <c r="H51" s="56">
        <f t="shared" si="5"/>
        <v>2</v>
      </c>
      <c r="I51" s="77">
        <f t="shared" si="6"/>
        <v>0</v>
      </c>
      <c r="J51" s="78">
        <f t="shared" si="7"/>
        <v>1</v>
      </c>
    </row>
    <row r="52" spans="1:10" x14ac:dyDescent="0.2">
      <c r="A52" s="117" t="s">
        <v>284</v>
      </c>
      <c r="B52" s="55">
        <v>0</v>
      </c>
      <c r="C52" s="56">
        <v>0</v>
      </c>
      <c r="D52" s="55">
        <v>2</v>
      </c>
      <c r="E52" s="56">
        <v>0</v>
      </c>
      <c r="F52" s="57"/>
      <c r="G52" s="55">
        <f t="shared" si="4"/>
        <v>0</v>
      </c>
      <c r="H52" s="56">
        <f t="shared" si="5"/>
        <v>2</v>
      </c>
      <c r="I52" s="77" t="str">
        <f t="shared" si="6"/>
        <v>-</v>
      </c>
      <c r="J52" s="78" t="str">
        <f t="shared" si="7"/>
        <v>-</v>
      </c>
    </row>
    <row r="53" spans="1:10" x14ac:dyDescent="0.2">
      <c r="A53" s="117" t="s">
        <v>223</v>
      </c>
      <c r="B53" s="55">
        <v>0</v>
      </c>
      <c r="C53" s="56">
        <v>1</v>
      </c>
      <c r="D53" s="55">
        <v>5</v>
      </c>
      <c r="E53" s="56">
        <v>3</v>
      </c>
      <c r="F53" s="57"/>
      <c r="G53" s="55">
        <f t="shared" si="4"/>
        <v>-1</v>
      </c>
      <c r="H53" s="56">
        <f t="shared" si="5"/>
        <v>2</v>
      </c>
      <c r="I53" s="77">
        <f t="shared" si="6"/>
        <v>-1</v>
      </c>
      <c r="J53" s="78">
        <f t="shared" si="7"/>
        <v>0.66666666666666663</v>
      </c>
    </row>
    <row r="54" spans="1:10" x14ac:dyDescent="0.2">
      <c r="A54" s="117" t="s">
        <v>345</v>
      </c>
      <c r="B54" s="55">
        <v>0</v>
      </c>
      <c r="C54" s="56">
        <v>0</v>
      </c>
      <c r="D54" s="55">
        <v>0</v>
      </c>
      <c r="E54" s="56">
        <v>1</v>
      </c>
      <c r="F54" s="57"/>
      <c r="G54" s="55">
        <f t="shared" si="4"/>
        <v>0</v>
      </c>
      <c r="H54" s="56">
        <f t="shared" si="5"/>
        <v>-1</v>
      </c>
      <c r="I54" s="77" t="str">
        <f t="shared" si="6"/>
        <v>-</v>
      </c>
      <c r="J54" s="78">
        <f t="shared" si="7"/>
        <v>-1</v>
      </c>
    </row>
    <row r="55" spans="1:10" x14ac:dyDescent="0.2">
      <c r="A55" s="117" t="s">
        <v>398</v>
      </c>
      <c r="B55" s="55">
        <v>18</v>
      </c>
      <c r="C55" s="56">
        <v>15</v>
      </c>
      <c r="D55" s="55">
        <v>65</v>
      </c>
      <c r="E55" s="56">
        <v>70</v>
      </c>
      <c r="F55" s="57"/>
      <c r="G55" s="55">
        <f t="shared" si="4"/>
        <v>3</v>
      </c>
      <c r="H55" s="56">
        <f t="shared" si="5"/>
        <v>-5</v>
      </c>
      <c r="I55" s="77">
        <f t="shared" si="6"/>
        <v>0.2</v>
      </c>
      <c r="J55" s="78">
        <f t="shared" si="7"/>
        <v>-7.1428571428571425E-2</v>
      </c>
    </row>
    <row r="56" spans="1:10" x14ac:dyDescent="0.2">
      <c r="A56" s="117" t="s">
        <v>399</v>
      </c>
      <c r="B56" s="55">
        <v>9</v>
      </c>
      <c r="C56" s="56">
        <v>7</v>
      </c>
      <c r="D56" s="55">
        <v>31</v>
      </c>
      <c r="E56" s="56">
        <v>54</v>
      </c>
      <c r="F56" s="57"/>
      <c r="G56" s="55">
        <f t="shared" si="4"/>
        <v>2</v>
      </c>
      <c r="H56" s="56">
        <f t="shared" si="5"/>
        <v>-23</v>
      </c>
      <c r="I56" s="77">
        <f t="shared" si="6"/>
        <v>0.2857142857142857</v>
      </c>
      <c r="J56" s="78">
        <f t="shared" si="7"/>
        <v>-0.42592592592592593</v>
      </c>
    </row>
    <row r="57" spans="1:10" x14ac:dyDescent="0.2">
      <c r="A57" s="117" t="s">
        <v>436</v>
      </c>
      <c r="B57" s="55">
        <v>22</v>
      </c>
      <c r="C57" s="56">
        <v>14</v>
      </c>
      <c r="D57" s="55">
        <v>113</v>
      </c>
      <c r="E57" s="56">
        <v>120</v>
      </c>
      <c r="F57" s="57"/>
      <c r="G57" s="55">
        <f t="shared" si="4"/>
        <v>8</v>
      </c>
      <c r="H57" s="56">
        <f t="shared" si="5"/>
        <v>-7</v>
      </c>
      <c r="I57" s="77">
        <f t="shared" si="6"/>
        <v>0.5714285714285714</v>
      </c>
      <c r="J57" s="78">
        <f t="shared" si="7"/>
        <v>-5.8333333333333334E-2</v>
      </c>
    </row>
    <row r="58" spans="1:10" x14ac:dyDescent="0.2">
      <c r="A58" s="117" t="s">
        <v>437</v>
      </c>
      <c r="B58" s="55">
        <v>10</v>
      </c>
      <c r="C58" s="56">
        <v>11</v>
      </c>
      <c r="D58" s="55">
        <v>41</v>
      </c>
      <c r="E58" s="56">
        <v>39</v>
      </c>
      <c r="F58" s="57"/>
      <c r="G58" s="55">
        <f t="shared" si="4"/>
        <v>-1</v>
      </c>
      <c r="H58" s="56">
        <f t="shared" si="5"/>
        <v>2</v>
      </c>
      <c r="I58" s="77">
        <f t="shared" si="6"/>
        <v>-9.0909090909090912E-2</v>
      </c>
      <c r="J58" s="78">
        <f t="shared" si="7"/>
        <v>5.128205128205128E-2</v>
      </c>
    </row>
    <row r="59" spans="1:10" x14ac:dyDescent="0.2">
      <c r="A59" s="117" t="s">
        <v>478</v>
      </c>
      <c r="B59" s="55">
        <v>9</v>
      </c>
      <c r="C59" s="56">
        <v>17</v>
      </c>
      <c r="D59" s="55">
        <v>55</v>
      </c>
      <c r="E59" s="56">
        <v>80</v>
      </c>
      <c r="F59" s="57"/>
      <c r="G59" s="55">
        <f t="shared" si="4"/>
        <v>-8</v>
      </c>
      <c r="H59" s="56">
        <f t="shared" si="5"/>
        <v>-25</v>
      </c>
      <c r="I59" s="77">
        <f t="shared" si="6"/>
        <v>-0.47058823529411764</v>
      </c>
      <c r="J59" s="78">
        <f t="shared" si="7"/>
        <v>-0.3125</v>
      </c>
    </row>
    <row r="60" spans="1:10" x14ac:dyDescent="0.2">
      <c r="A60" s="117" t="s">
        <v>479</v>
      </c>
      <c r="B60" s="55">
        <v>1</v>
      </c>
      <c r="C60" s="56">
        <v>0</v>
      </c>
      <c r="D60" s="55">
        <v>29</v>
      </c>
      <c r="E60" s="56">
        <v>2</v>
      </c>
      <c r="F60" s="57"/>
      <c r="G60" s="55">
        <f t="shared" si="4"/>
        <v>1</v>
      </c>
      <c r="H60" s="56">
        <f t="shared" si="5"/>
        <v>27</v>
      </c>
      <c r="I60" s="77" t="str">
        <f t="shared" si="6"/>
        <v>-</v>
      </c>
      <c r="J60" s="78" t="str">
        <f t="shared" si="7"/>
        <v>&gt;999%</v>
      </c>
    </row>
    <row r="61" spans="1:10" x14ac:dyDescent="0.2">
      <c r="A61" s="117" t="s">
        <v>502</v>
      </c>
      <c r="B61" s="55">
        <v>8</v>
      </c>
      <c r="C61" s="56">
        <v>3</v>
      </c>
      <c r="D61" s="55">
        <v>18</v>
      </c>
      <c r="E61" s="56">
        <v>10</v>
      </c>
      <c r="F61" s="57"/>
      <c r="G61" s="55">
        <f t="shared" si="4"/>
        <v>5</v>
      </c>
      <c r="H61" s="56">
        <f t="shared" si="5"/>
        <v>8</v>
      </c>
      <c r="I61" s="77">
        <f t="shared" si="6"/>
        <v>1.6666666666666667</v>
      </c>
      <c r="J61" s="78">
        <f t="shared" si="7"/>
        <v>0.8</v>
      </c>
    </row>
    <row r="62" spans="1:10" x14ac:dyDescent="0.2">
      <c r="A62" s="117" t="s">
        <v>327</v>
      </c>
      <c r="B62" s="55">
        <v>11</v>
      </c>
      <c r="C62" s="56">
        <v>3</v>
      </c>
      <c r="D62" s="55">
        <v>14</v>
      </c>
      <c r="E62" s="56">
        <v>5</v>
      </c>
      <c r="F62" s="57"/>
      <c r="G62" s="55">
        <f t="shared" si="4"/>
        <v>8</v>
      </c>
      <c r="H62" s="56">
        <f t="shared" si="5"/>
        <v>9</v>
      </c>
      <c r="I62" s="77">
        <f t="shared" si="6"/>
        <v>2.6666666666666665</v>
      </c>
      <c r="J62" s="78">
        <f t="shared" si="7"/>
        <v>1.8</v>
      </c>
    </row>
    <row r="63" spans="1:10" s="38" customFormat="1" x14ac:dyDescent="0.2">
      <c r="A63" s="143" t="s">
        <v>621</v>
      </c>
      <c r="B63" s="32">
        <v>157</v>
      </c>
      <c r="C63" s="33">
        <v>112</v>
      </c>
      <c r="D63" s="32">
        <v>632</v>
      </c>
      <c r="E63" s="33">
        <v>582</v>
      </c>
      <c r="F63" s="34"/>
      <c r="G63" s="32">
        <f t="shared" si="4"/>
        <v>45</v>
      </c>
      <c r="H63" s="33">
        <f t="shared" si="5"/>
        <v>50</v>
      </c>
      <c r="I63" s="35">
        <f t="shared" si="6"/>
        <v>0.4017857142857143</v>
      </c>
      <c r="J63" s="36">
        <f t="shared" si="7"/>
        <v>8.5910652920962199E-2</v>
      </c>
    </row>
    <row r="64" spans="1:10" x14ac:dyDescent="0.2">
      <c r="A64" s="142"/>
      <c r="B64" s="63"/>
      <c r="C64" s="64"/>
      <c r="D64" s="63"/>
      <c r="E64" s="64"/>
      <c r="F64" s="65"/>
      <c r="G64" s="63"/>
      <c r="H64" s="64"/>
      <c r="I64" s="79"/>
      <c r="J64" s="80"/>
    </row>
    <row r="65" spans="1:10" x14ac:dyDescent="0.2">
      <c r="A65" s="111" t="s">
        <v>54</v>
      </c>
      <c r="B65" s="55"/>
      <c r="C65" s="56"/>
      <c r="D65" s="55"/>
      <c r="E65" s="56"/>
      <c r="F65" s="57"/>
      <c r="G65" s="55"/>
      <c r="H65" s="56"/>
      <c r="I65" s="77"/>
      <c r="J65" s="78"/>
    </row>
    <row r="66" spans="1:10" x14ac:dyDescent="0.2">
      <c r="A66" s="117" t="s">
        <v>278</v>
      </c>
      <c r="B66" s="55">
        <v>1</v>
      </c>
      <c r="C66" s="56">
        <v>6</v>
      </c>
      <c r="D66" s="55">
        <v>9</v>
      </c>
      <c r="E66" s="56">
        <v>11</v>
      </c>
      <c r="F66" s="57"/>
      <c r="G66" s="55">
        <f>B66-C66</f>
        <v>-5</v>
      </c>
      <c r="H66" s="56">
        <f>D66-E66</f>
        <v>-2</v>
      </c>
      <c r="I66" s="77">
        <f>IF(C66=0, "-", IF(G66/C66&lt;10, G66/C66, "&gt;999%"))</f>
        <v>-0.83333333333333337</v>
      </c>
      <c r="J66" s="78">
        <f>IF(E66=0, "-", IF(H66/E66&lt;10, H66/E66, "&gt;999%"))</f>
        <v>-0.18181818181818182</v>
      </c>
    </row>
    <row r="67" spans="1:10" s="38" customFormat="1" x14ac:dyDescent="0.2">
      <c r="A67" s="143" t="s">
        <v>622</v>
      </c>
      <c r="B67" s="32">
        <v>1</v>
      </c>
      <c r="C67" s="33">
        <v>6</v>
      </c>
      <c r="D67" s="32">
        <v>9</v>
      </c>
      <c r="E67" s="33">
        <v>11</v>
      </c>
      <c r="F67" s="34"/>
      <c r="G67" s="32">
        <f>B67-C67</f>
        <v>-5</v>
      </c>
      <c r="H67" s="33">
        <f>D67-E67</f>
        <v>-2</v>
      </c>
      <c r="I67" s="35">
        <f>IF(C67=0, "-", IF(G67/C67&lt;10, G67/C67, "&gt;999%"))</f>
        <v>-0.83333333333333337</v>
      </c>
      <c r="J67" s="36">
        <f>IF(E67=0, "-", IF(H67/E67&lt;10, H67/E67, "&gt;999%"))</f>
        <v>-0.18181818181818182</v>
      </c>
    </row>
    <row r="68" spans="1:10" x14ac:dyDescent="0.2">
      <c r="A68" s="142"/>
      <c r="B68" s="63"/>
      <c r="C68" s="64"/>
      <c r="D68" s="63"/>
      <c r="E68" s="64"/>
      <c r="F68" s="65"/>
      <c r="G68" s="63"/>
      <c r="H68" s="64"/>
      <c r="I68" s="79"/>
      <c r="J68" s="80"/>
    </row>
    <row r="69" spans="1:10" x14ac:dyDescent="0.2">
      <c r="A69" s="111" t="s">
        <v>55</v>
      </c>
      <c r="B69" s="55"/>
      <c r="C69" s="56"/>
      <c r="D69" s="55"/>
      <c r="E69" s="56"/>
      <c r="F69" s="57"/>
      <c r="G69" s="55"/>
      <c r="H69" s="56"/>
      <c r="I69" s="77"/>
      <c r="J69" s="78"/>
    </row>
    <row r="70" spans="1:10" x14ac:dyDescent="0.2">
      <c r="A70" s="117" t="s">
        <v>525</v>
      </c>
      <c r="B70" s="55">
        <v>0</v>
      </c>
      <c r="C70" s="56">
        <v>0</v>
      </c>
      <c r="D70" s="55">
        <v>0</v>
      </c>
      <c r="E70" s="56">
        <v>2</v>
      </c>
      <c r="F70" s="57"/>
      <c r="G70" s="55">
        <f t="shared" ref="G70:G75" si="8">B70-C70</f>
        <v>0</v>
      </c>
      <c r="H70" s="56">
        <f t="shared" ref="H70:H75" si="9">D70-E70</f>
        <v>-2</v>
      </c>
      <c r="I70" s="77" t="str">
        <f t="shared" ref="I70:I75" si="10">IF(C70=0, "-", IF(G70/C70&lt;10, G70/C70, "&gt;999%"))</f>
        <v>-</v>
      </c>
      <c r="J70" s="78">
        <f t="shared" ref="J70:J75" si="11">IF(E70=0, "-", IF(H70/E70&lt;10, H70/E70, "&gt;999%"))</f>
        <v>-1</v>
      </c>
    </row>
    <row r="71" spans="1:10" x14ac:dyDescent="0.2">
      <c r="A71" s="117" t="s">
        <v>190</v>
      </c>
      <c r="B71" s="55">
        <v>1</v>
      </c>
      <c r="C71" s="56">
        <v>0</v>
      </c>
      <c r="D71" s="55">
        <v>2</v>
      </c>
      <c r="E71" s="56">
        <v>2</v>
      </c>
      <c r="F71" s="57"/>
      <c r="G71" s="55">
        <f t="shared" si="8"/>
        <v>1</v>
      </c>
      <c r="H71" s="56">
        <f t="shared" si="9"/>
        <v>0</v>
      </c>
      <c r="I71" s="77" t="str">
        <f t="shared" si="10"/>
        <v>-</v>
      </c>
      <c r="J71" s="78">
        <f t="shared" si="11"/>
        <v>0</v>
      </c>
    </row>
    <row r="72" spans="1:10" x14ac:dyDescent="0.2">
      <c r="A72" s="117" t="s">
        <v>361</v>
      </c>
      <c r="B72" s="55">
        <v>0</v>
      </c>
      <c r="C72" s="56">
        <v>0</v>
      </c>
      <c r="D72" s="55">
        <v>1</v>
      </c>
      <c r="E72" s="56">
        <v>0</v>
      </c>
      <c r="F72" s="57"/>
      <c r="G72" s="55">
        <f t="shared" si="8"/>
        <v>0</v>
      </c>
      <c r="H72" s="56">
        <f t="shared" si="9"/>
        <v>1</v>
      </c>
      <c r="I72" s="77" t="str">
        <f t="shared" si="10"/>
        <v>-</v>
      </c>
      <c r="J72" s="78" t="str">
        <f t="shared" si="11"/>
        <v>-</v>
      </c>
    </row>
    <row r="73" spans="1:10" x14ac:dyDescent="0.2">
      <c r="A73" s="117" t="s">
        <v>362</v>
      </c>
      <c r="B73" s="55">
        <v>0</v>
      </c>
      <c r="C73" s="56">
        <v>0</v>
      </c>
      <c r="D73" s="55">
        <v>0</v>
      </c>
      <c r="E73" s="56">
        <v>1</v>
      </c>
      <c r="F73" s="57"/>
      <c r="G73" s="55">
        <f t="shared" si="8"/>
        <v>0</v>
      </c>
      <c r="H73" s="56">
        <f t="shared" si="9"/>
        <v>-1</v>
      </c>
      <c r="I73" s="77" t="str">
        <f t="shared" si="10"/>
        <v>-</v>
      </c>
      <c r="J73" s="78">
        <f t="shared" si="11"/>
        <v>-1</v>
      </c>
    </row>
    <row r="74" spans="1:10" x14ac:dyDescent="0.2">
      <c r="A74" s="117" t="s">
        <v>409</v>
      </c>
      <c r="B74" s="55">
        <v>0</v>
      </c>
      <c r="C74" s="56">
        <v>0</v>
      </c>
      <c r="D74" s="55">
        <v>2</v>
      </c>
      <c r="E74" s="56">
        <v>0</v>
      </c>
      <c r="F74" s="57"/>
      <c r="G74" s="55">
        <f t="shared" si="8"/>
        <v>0</v>
      </c>
      <c r="H74" s="56">
        <f t="shared" si="9"/>
        <v>2</v>
      </c>
      <c r="I74" s="77" t="str">
        <f t="shared" si="10"/>
        <v>-</v>
      </c>
      <c r="J74" s="78" t="str">
        <f t="shared" si="11"/>
        <v>-</v>
      </c>
    </row>
    <row r="75" spans="1:10" s="38" customFormat="1" x14ac:dyDescent="0.2">
      <c r="A75" s="143" t="s">
        <v>623</v>
      </c>
      <c r="B75" s="32">
        <v>1</v>
      </c>
      <c r="C75" s="33">
        <v>0</v>
      </c>
      <c r="D75" s="32">
        <v>5</v>
      </c>
      <c r="E75" s="33">
        <v>5</v>
      </c>
      <c r="F75" s="34"/>
      <c r="G75" s="32">
        <f t="shared" si="8"/>
        <v>1</v>
      </c>
      <c r="H75" s="33">
        <f t="shared" si="9"/>
        <v>0</v>
      </c>
      <c r="I75" s="35" t="str">
        <f t="shared" si="10"/>
        <v>-</v>
      </c>
      <c r="J75" s="36">
        <f t="shared" si="11"/>
        <v>0</v>
      </c>
    </row>
    <row r="76" spans="1:10" x14ac:dyDescent="0.2">
      <c r="A76" s="142"/>
      <c r="B76" s="63"/>
      <c r="C76" s="64"/>
      <c r="D76" s="63"/>
      <c r="E76" s="64"/>
      <c r="F76" s="65"/>
      <c r="G76" s="63"/>
      <c r="H76" s="64"/>
      <c r="I76" s="79"/>
      <c r="J76" s="80"/>
    </row>
    <row r="77" spans="1:10" x14ac:dyDescent="0.2">
      <c r="A77" s="111" t="s">
        <v>97</v>
      </c>
      <c r="B77" s="55"/>
      <c r="C77" s="56"/>
      <c r="D77" s="55"/>
      <c r="E77" s="56"/>
      <c r="F77" s="57"/>
      <c r="G77" s="55"/>
      <c r="H77" s="56"/>
      <c r="I77" s="77"/>
      <c r="J77" s="78"/>
    </row>
    <row r="78" spans="1:10" x14ac:dyDescent="0.2">
      <c r="A78" s="117" t="s">
        <v>600</v>
      </c>
      <c r="B78" s="55">
        <v>1</v>
      </c>
      <c r="C78" s="56">
        <v>4</v>
      </c>
      <c r="D78" s="55">
        <v>12</v>
      </c>
      <c r="E78" s="56">
        <v>11</v>
      </c>
      <c r="F78" s="57"/>
      <c r="G78" s="55">
        <f>B78-C78</f>
        <v>-3</v>
      </c>
      <c r="H78" s="56">
        <f>D78-E78</f>
        <v>1</v>
      </c>
      <c r="I78" s="77">
        <f>IF(C78=0, "-", IF(G78/C78&lt;10, G78/C78, "&gt;999%"))</f>
        <v>-0.75</v>
      </c>
      <c r="J78" s="78">
        <f>IF(E78=0, "-", IF(H78/E78&lt;10, H78/E78, "&gt;999%"))</f>
        <v>9.0909090909090912E-2</v>
      </c>
    </row>
    <row r="79" spans="1:10" s="38" customFormat="1" x14ac:dyDescent="0.2">
      <c r="A79" s="143" t="s">
        <v>624</v>
      </c>
      <c r="B79" s="32">
        <v>1</v>
      </c>
      <c r="C79" s="33">
        <v>4</v>
      </c>
      <c r="D79" s="32">
        <v>12</v>
      </c>
      <c r="E79" s="33">
        <v>11</v>
      </c>
      <c r="F79" s="34"/>
      <c r="G79" s="32">
        <f>B79-C79</f>
        <v>-3</v>
      </c>
      <c r="H79" s="33">
        <f>D79-E79</f>
        <v>1</v>
      </c>
      <c r="I79" s="35">
        <f>IF(C79=0, "-", IF(G79/C79&lt;10, G79/C79, "&gt;999%"))</f>
        <v>-0.75</v>
      </c>
      <c r="J79" s="36">
        <f>IF(E79=0, "-", IF(H79/E79&lt;10, H79/E79, "&gt;999%"))</f>
        <v>9.0909090909090912E-2</v>
      </c>
    </row>
    <row r="80" spans="1:10" x14ac:dyDescent="0.2">
      <c r="A80" s="142"/>
      <c r="B80" s="63"/>
      <c r="C80" s="64"/>
      <c r="D80" s="63"/>
      <c r="E80" s="64"/>
      <c r="F80" s="65"/>
      <c r="G80" s="63"/>
      <c r="H80" s="64"/>
      <c r="I80" s="79"/>
      <c r="J80" s="80"/>
    </row>
    <row r="81" spans="1:10" x14ac:dyDescent="0.2">
      <c r="A81" s="111" t="s">
        <v>56</v>
      </c>
      <c r="B81" s="55"/>
      <c r="C81" s="56"/>
      <c r="D81" s="55"/>
      <c r="E81" s="56"/>
      <c r="F81" s="57"/>
      <c r="G81" s="55"/>
      <c r="H81" s="56"/>
      <c r="I81" s="77"/>
      <c r="J81" s="78"/>
    </row>
    <row r="82" spans="1:10" x14ac:dyDescent="0.2">
      <c r="A82" s="117" t="s">
        <v>346</v>
      </c>
      <c r="B82" s="55">
        <v>1</v>
      </c>
      <c r="C82" s="56">
        <v>0</v>
      </c>
      <c r="D82" s="55">
        <v>8</v>
      </c>
      <c r="E82" s="56">
        <v>15</v>
      </c>
      <c r="F82" s="57"/>
      <c r="G82" s="55">
        <f>B82-C82</f>
        <v>1</v>
      </c>
      <c r="H82" s="56">
        <f>D82-E82</f>
        <v>-7</v>
      </c>
      <c r="I82" s="77" t="str">
        <f>IF(C82=0, "-", IF(G82/C82&lt;10, G82/C82, "&gt;999%"))</f>
        <v>-</v>
      </c>
      <c r="J82" s="78">
        <f>IF(E82=0, "-", IF(H82/E82&lt;10, H82/E82, "&gt;999%"))</f>
        <v>-0.46666666666666667</v>
      </c>
    </row>
    <row r="83" spans="1:10" s="38" customFormat="1" x14ac:dyDescent="0.2">
      <c r="A83" s="143" t="s">
        <v>625</v>
      </c>
      <c r="B83" s="32">
        <v>1</v>
      </c>
      <c r="C83" s="33">
        <v>0</v>
      </c>
      <c r="D83" s="32">
        <v>8</v>
      </c>
      <c r="E83" s="33">
        <v>15</v>
      </c>
      <c r="F83" s="34"/>
      <c r="G83" s="32">
        <f>B83-C83</f>
        <v>1</v>
      </c>
      <c r="H83" s="33">
        <f>D83-E83</f>
        <v>-7</v>
      </c>
      <c r="I83" s="35" t="str">
        <f>IF(C83=0, "-", IF(G83/C83&lt;10, G83/C83, "&gt;999%"))</f>
        <v>-</v>
      </c>
      <c r="J83" s="36">
        <f>IF(E83=0, "-", IF(H83/E83&lt;10, H83/E83, "&gt;999%"))</f>
        <v>-0.46666666666666667</v>
      </c>
    </row>
    <row r="84" spans="1:10" x14ac:dyDescent="0.2">
      <c r="A84" s="142"/>
      <c r="B84" s="63"/>
      <c r="C84" s="64"/>
      <c r="D84" s="63"/>
      <c r="E84" s="64"/>
      <c r="F84" s="65"/>
      <c r="G84" s="63"/>
      <c r="H84" s="64"/>
      <c r="I84" s="79"/>
      <c r="J84" s="80"/>
    </row>
    <row r="85" spans="1:10" x14ac:dyDescent="0.2">
      <c r="A85" s="111" t="s">
        <v>57</v>
      </c>
      <c r="B85" s="55"/>
      <c r="C85" s="56"/>
      <c r="D85" s="55"/>
      <c r="E85" s="56"/>
      <c r="F85" s="57"/>
      <c r="G85" s="55"/>
      <c r="H85" s="56"/>
      <c r="I85" s="77"/>
      <c r="J85" s="78"/>
    </row>
    <row r="86" spans="1:10" x14ac:dyDescent="0.2">
      <c r="A86" s="117" t="s">
        <v>312</v>
      </c>
      <c r="B86" s="55">
        <v>0</v>
      </c>
      <c r="C86" s="56">
        <v>0</v>
      </c>
      <c r="D86" s="55">
        <v>0</v>
      </c>
      <c r="E86" s="56">
        <v>4</v>
      </c>
      <c r="F86" s="57"/>
      <c r="G86" s="55">
        <f>B86-C86</f>
        <v>0</v>
      </c>
      <c r="H86" s="56">
        <f>D86-E86</f>
        <v>-4</v>
      </c>
      <c r="I86" s="77" t="str">
        <f>IF(C86=0, "-", IF(G86/C86&lt;10, G86/C86, "&gt;999%"))</f>
        <v>-</v>
      </c>
      <c r="J86" s="78">
        <f>IF(E86=0, "-", IF(H86/E86&lt;10, H86/E86, "&gt;999%"))</f>
        <v>-1</v>
      </c>
    </row>
    <row r="87" spans="1:10" x14ac:dyDescent="0.2">
      <c r="A87" s="117" t="s">
        <v>167</v>
      </c>
      <c r="B87" s="55">
        <v>6</v>
      </c>
      <c r="C87" s="56">
        <v>0</v>
      </c>
      <c r="D87" s="55">
        <v>23</v>
      </c>
      <c r="E87" s="56">
        <v>30</v>
      </c>
      <c r="F87" s="57"/>
      <c r="G87" s="55">
        <f>B87-C87</f>
        <v>6</v>
      </c>
      <c r="H87" s="56">
        <f>D87-E87</f>
        <v>-7</v>
      </c>
      <c r="I87" s="77" t="str">
        <f>IF(C87=0, "-", IF(G87/C87&lt;10, G87/C87, "&gt;999%"))</f>
        <v>-</v>
      </c>
      <c r="J87" s="78">
        <f>IF(E87=0, "-", IF(H87/E87&lt;10, H87/E87, "&gt;999%"))</f>
        <v>-0.23333333333333334</v>
      </c>
    </row>
    <row r="88" spans="1:10" x14ac:dyDescent="0.2">
      <c r="A88" s="117" t="s">
        <v>375</v>
      </c>
      <c r="B88" s="55">
        <v>0</v>
      </c>
      <c r="C88" s="56">
        <v>0</v>
      </c>
      <c r="D88" s="55">
        <v>1</v>
      </c>
      <c r="E88" s="56">
        <v>6</v>
      </c>
      <c r="F88" s="57"/>
      <c r="G88" s="55">
        <f>B88-C88</f>
        <v>0</v>
      </c>
      <c r="H88" s="56">
        <f>D88-E88</f>
        <v>-5</v>
      </c>
      <c r="I88" s="77" t="str">
        <f>IF(C88=0, "-", IF(G88/C88&lt;10, G88/C88, "&gt;999%"))</f>
        <v>-</v>
      </c>
      <c r="J88" s="78">
        <f>IF(E88=0, "-", IF(H88/E88&lt;10, H88/E88, "&gt;999%"))</f>
        <v>-0.83333333333333337</v>
      </c>
    </row>
    <row r="89" spans="1:10" s="38" customFormat="1" x14ac:dyDescent="0.2">
      <c r="A89" s="143" t="s">
        <v>626</v>
      </c>
      <c r="B89" s="32">
        <v>6</v>
      </c>
      <c r="C89" s="33">
        <v>0</v>
      </c>
      <c r="D89" s="32">
        <v>24</v>
      </c>
      <c r="E89" s="33">
        <v>40</v>
      </c>
      <c r="F89" s="34"/>
      <c r="G89" s="32">
        <f>B89-C89</f>
        <v>6</v>
      </c>
      <c r="H89" s="33">
        <f>D89-E89</f>
        <v>-16</v>
      </c>
      <c r="I89" s="35" t="str">
        <f>IF(C89=0, "-", IF(G89/C89&lt;10, G89/C89, "&gt;999%"))</f>
        <v>-</v>
      </c>
      <c r="J89" s="36">
        <f>IF(E89=0, "-", IF(H89/E89&lt;10, H89/E89, "&gt;999%"))</f>
        <v>-0.4</v>
      </c>
    </row>
    <row r="90" spans="1:10" x14ac:dyDescent="0.2">
      <c r="A90" s="142"/>
      <c r="B90" s="63"/>
      <c r="C90" s="64"/>
      <c r="D90" s="63"/>
      <c r="E90" s="64"/>
      <c r="F90" s="65"/>
      <c r="G90" s="63"/>
      <c r="H90" s="64"/>
      <c r="I90" s="79"/>
      <c r="J90" s="80"/>
    </row>
    <row r="91" spans="1:10" x14ac:dyDescent="0.2">
      <c r="A91" s="111" t="s">
        <v>58</v>
      </c>
      <c r="B91" s="55"/>
      <c r="C91" s="56"/>
      <c r="D91" s="55"/>
      <c r="E91" s="56"/>
      <c r="F91" s="57"/>
      <c r="G91" s="55"/>
      <c r="H91" s="56"/>
      <c r="I91" s="77"/>
      <c r="J91" s="78"/>
    </row>
    <row r="92" spans="1:10" x14ac:dyDescent="0.2">
      <c r="A92" s="117" t="s">
        <v>526</v>
      </c>
      <c r="B92" s="55">
        <v>1</v>
      </c>
      <c r="C92" s="56">
        <v>1</v>
      </c>
      <c r="D92" s="55">
        <v>6</v>
      </c>
      <c r="E92" s="56">
        <v>4</v>
      </c>
      <c r="F92" s="57"/>
      <c r="G92" s="55">
        <f>B92-C92</f>
        <v>0</v>
      </c>
      <c r="H92" s="56">
        <f>D92-E92</f>
        <v>2</v>
      </c>
      <c r="I92" s="77">
        <f>IF(C92=0, "-", IF(G92/C92&lt;10, G92/C92, "&gt;999%"))</f>
        <v>0</v>
      </c>
      <c r="J92" s="78">
        <f>IF(E92=0, "-", IF(H92/E92&lt;10, H92/E92, "&gt;999%"))</f>
        <v>0.5</v>
      </c>
    </row>
    <row r="93" spans="1:10" x14ac:dyDescent="0.2">
      <c r="A93" s="117" t="s">
        <v>575</v>
      </c>
      <c r="B93" s="55">
        <v>9</v>
      </c>
      <c r="C93" s="56">
        <v>8</v>
      </c>
      <c r="D93" s="55">
        <v>35</v>
      </c>
      <c r="E93" s="56">
        <v>39</v>
      </c>
      <c r="F93" s="57"/>
      <c r="G93" s="55">
        <f>B93-C93</f>
        <v>1</v>
      </c>
      <c r="H93" s="56">
        <f>D93-E93</f>
        <v>-4</v>
      </c>
      <c r="I93" s="77">
        <f>IF(C93=0, "-", IF(G93/C93&lt;10, G93/C93, "&gt;999%"))</f>
        <v>0.125</v>
      </c>
      <c r="J93" s="78">
        <f>IF(E93=0, "-", IF(H93/E93&lt;10, H93/E93, "&gt;999%"))</f>
        <v>-0.10256410256410256</v>
      </c>
    </row>
    <row r="94" spans="1:10" s="38" customFormat="1" x14ac:dyDescent="0.2">
      <c r="A94" s="143" t="s">
        <v>627</v>
      </c>
      <c r="B94" s="32">
        <v>10</v>
      </c>
      <c r="C94" s="33">
        <v>9</v>
      </c>
      <c r="D94" s="32">
        <v>41</v>
      </c>
      <c r="E94" s="33">
        <v>43</v>
      </c>
      <c r="F94" s="34"/>
      <c r="G94" s="32">
        <f>B94-C94</f>
        <v>1</v>
      </c>
      <c r="H94" s="33">
        <f>D94-E94</f>
        <v>-2</v>
      </c>
      <c r="I94" s="35">
        <f>IF(C94=0, "-", IF(G94/C94&lt;10, G94/C94, "&gt;999%"))</f>
        <v>0.1111111111111111</v>
      </c>
      <c r="J94" s="36">
        <f>IF(E94=0, "-", IF(H94/E94&lt;10, H94/E94, "&gt;999%"))</f>
        <v>-4.6511627906976744E-2</v>
      </c>
    </row>
    <row r="95" spans="1:10" x14ac:dyDescent="0.2">
      <c r="A95" s="142"/>
      <c r="B95" s="63"/>
      <c r="C95" s="64"/>
      <c r="D95" s="63"/>
      <c r="E95" s="64"/>
      <c r="F95" s="65"/>
      <c r="G95" s="63"/>
      <c r="H95" s="64"/>
      <c r="I95" s="79"/>
      <c r="J95" s="80"/>
    </row>
    <row r="96" spans="1:10" x14ac:dyDescent="0.2">
      <c r="A96" s="111" t="s">
        <v>59</v>
      </c>
      <c r="B96" s="55"/>
      <c r="C96" s="56"/>
      <c r="D96" s="55"/>
      <c r="E96" s="56"/>
      <c r="F96" s="57"/>
      <c r="G96" s="55"/>
      <c r="H96" s="56"/>
      <c r="I96" s="77"/>
      <c r="J96" s="78"/>
    </row>
    <row r="97" spans="1:10" x14ac:dyDescent="0.2">
      <c r="A97" s="117" t="s">
        <v>363</v>
      </c>
      <c r="B97" s="55">
        <v>2</v>
      </c>
      <c r="C97" s="56">
        <v>7</v>
      </c>
      <c r="D97" s="55">
        <v>4</v>
      </c>
      <c r="E97" s="56">
        <v>26</v>
      </c>
      <c r="F97" s="57"/>
      <c r="G97" s="55">
        <f t="shared" ref="G97:G109" si="12">B97-C97</f>
        <v>-5</v>
      </c>
      <c r="H97" s="56">
        <f t="shared" ref="H97:H109" si="13">D97-E97</f>
        <v>-22</v>
      </c>
      <c r="I97" s="77">
        <f t="shared" ref="I97:I109" si="14">IF(C97=0, "-", IF(G97/C97&lt;10, G97/C97, "&gt;999%"))</f>
        <v>-0.7142857142857143</v>
      </c>
      <c r="J97" s="78">
        <f t="shared" ref="J97:J109" si="15">IF(E97=0, "-", IF(H97/E97&lt;10, H97/E97, "&gt;999%"))</f>
        <v>-0.84615384615384615</v>
      </c>
    </row>
    <row r="98" spans="1:10" x14ac:dyDescent="0.2">
      <c r="A98" s="117" t="s">
        <v>450</v>
      </c>
      <c r="B98" s="55">
        <v>19</v>
      </c>
      <c r="C98" s="56">
        <v>22</v>
      </c>
      <c r="D98" s="55">
        <v>49</v>
      </c>
      <c r="E98" s="56">
        <v>100</v>
      </c>
      <c r="F98" s="57"/>
      <c r="G98" s="55">
        <f t="shared" si="12"/>
        <v>-3</v>
      </c>
      <c r="H98" s="56">
        <f t="shared" si="13"/>
        <v>-51</v>
      </c>
      <c r="I98" s="77">
        <f t="shared" si="14"/>
        <v>-0.13636363636363635</v>
      </c>
      <c r="J98" s="78">
        <f t="shared" si="15"/>
        <v>-0.51</v>
      </c>
    </row>
    <row r="99" spans="1:10" x14ac:dyDescent="0.2">
      <c r="A99" s="117" t="s">
        <v>410</v>
      </c>
      <c r="B99" s="55">
        <v>9</v>
      </c>
      <c r="C99" s="56">
        <v>32</v>
      </c>
      <c r="D99" s="55">
        <v>78</v>
      </c>
      <c r="E99" s="56">
        <v>179</v>
      </c>
      <c r="F99" s="57"/>
      <c r="G99" s="55">
        <f t="shared" si="12"/>
        <v>-23</v>
      </c>
      <c r="H99" s="56">
        <f t="shared" si="13"/>
        <v>-101</v>
      </c>
      <c r="I99" s="77">
        <f t="shared" si="14"/>
        <v>-0.71875</v>
      </c>
      <c r="J99" s="78">
        <f t="shared" si="15"/>
        <v>-0.56424581005586594</v>
      </c>
    </row>
    <row r="100" spans="1:10" x14ac:dyDescent="0.2">
      <c r="A100" s="117" t="s">
        <v>451</v>
      </c>
      <c r="B100" s="55">
        <v>67</v>
      </c>
      <c r="C100" s="56">
        <v>73</v>
      </c>
      <c r="D100" s="55">
        <v>280</v>
      </c>
      <c r="E100" s="56">
        <v>290</v>
      </c>
      <c r="F100" s="57"/>
      <c r="G100" s="55">
        <f t="shared" si="12"/>
        <v>-6</v>
      </c>
      <c r="H100" s="56">
        <f t="shared" si="13"/>
        <v>-10</v>
      </c>
      <c r="I100" s="77">
        <f t="shared" si="14"/>
        <v>-8.2191780821917804E-2</v>
      </c>
      <c r="J100" s="78">
        <f t="shared" si="15"/>
        <v>-3.4482758620689655E-2</v>
      </c>
    </row>
    <row r="101" spans="1:10" x14ac:dyDescent="0.2">
      <c r="A101" s="117" t="s">
        <v>172</v>
      </c>
      <c r="B101" s="55">
        <v>3</v>
      </c>
      <c r="C101" s="56">
        <v>0</v>
      </c>
      <c r="D101" s="55">
        <v>3</v>
      </c>
      <c r="E101" s="56">
        <v>0</v>
      </c>
      <c r="F101" s="57"/>
      <c r="G101" s="55">
        <f t="shared" si="12"/>
        <v>3</v>
      </c>
      <c r="H101" s="56">
        <f t="shared" si="13"/>
        <v>3</v>
      </c>
      <c r="I101" s="77" t="str">
        <f t="shared" si="14"/>
        <v>-</v>
      </c>
      <c r="J101" s="78" t="str">
        <f t="shared" si="15"/>
        <v>-</v>
      </c>
    </row>
    <row r="102" spans="1:10" x14ac:dyDescent="0.2">
      <c r="A102" s="117" t="s">
        <v>196</v>
      </c>
      <c r="B102" s="55">
        <v>49</v>
      </c>
      <c r="C102" s="56">
        <v>35</v>
      </c>
      <c r="D102" s="55">
        <v>113</v>
      </c>
      <c r="E102" s="56">
        <v>186</v>
      </c>
      <c r="F102" s="57"/>
      <c r="G102" s="55">
        <f t="shared" si="12"/>
        <v>14</v>
      </c>
      <c r="H102" s="56">
        <f t="shared" si="13"/>
        <v>-73</v>
      </c>
      <c r="I102" s="77">
        <f t="shared" si="14"/>
        <v>0.4</v>
      </c>
      <c r="J102" s="78">
        <f t="shared" si="15"/>
        <v>-0.39247311827956988</v>
      </c>
    </row>
    <row r="103" spans="1:10" x14ac:dyDescent="0.2">
      <c r="A103" s="117" t="s">
        <v>232</v>
      </c>
      <c r="B103" s="55">
        <v>0</v>
      </c>
      <c r="C103" s="56">
        <v>2</v>
      </c>
      <c r="D103" s="55">
        <v>5</v>
      </c>
      <c r="E103" s="56">
        <v>30</v>
      </c>
      <c r="F103" s="57"/>
      <c r="G103" s="55">
        <f t="shared" si="12"/>
        <v>-2</v>
      </c>
      <c r="H103" s="56">
        <f t="shared" si="13"/>
        <v>-25</v>
      </c>
      <c r="I103" s="77">
        <f t="shared" si="14"/>
        <v>-1</v>
      </c>
      <c r="J103" s="78">
        <f t="shared" si="15"/>
        <v>-0.83333333333333337</v>
      </c>
    </row>
    <row r="104" spans="1:10" x14ac:dyDescent="0.2">
      <c r="A104" s="117" t="s">
        <v>315</v>
      </c>
      <c r="B104" s="55">
        <v>18</v>
      </c>
      <c r="C104" s="56">
        <v>22</v>
      </c>
      <c r="D104" s="55">
        <v>91</v>
      </c>
      <c r="E104" s="56">
        <v>166</v>
      </c>
      <c r="F104" s="57"/>
      <c r="G104" s="55">
        <f t="shared" si="12"/>
        <v>-4</v>
      </c>
      <c r="H104" s="56">
        <f t="shared" si="13"/>
        <v>-75</v>
      </c>
      <c r="I104" s="77">
        <f t="shared" si="14"/>
        <v>-0.18181818181818182</v>
      </c>
      <c r="J104" s="78">
        <f t="shared" si="15"/>
        <v>-0.45180722891566266</v>
      </c>
    </row>
    <row r="105" spans="1:10" x14ac:dyDescent="0.2">
      <c r="A105" s="117" t="s">
        <v>542</v>
      </c>
      <c r="B105" s="55">
        <v>20</v>
      </c>
      <c r="C105" s="56">
        <v>41</v>
      </c>
      <c r="D105" s="55">
        <v>108</v>
      </c>
      <c r="E105" s="56">
        <v>190</v>
      </c>
      <c r="F105" s="57"/>
      <c r="G105" s="55">
        <f t="shared" si="12"/>
        <v>-21</v>
      </c>
      <c r="H105" s="56">
        <f t="shared" si="13"/>
        <v>-82</v>
      </c>
      <c r="I105" s="77">
        <f t="shared" si="14"/>
        <v>-0.51219512195121952</v>
      </c>
      <c r="J105" s="78">
        <f t="shared" si="15"/>
        <v>-0.43157894736842106</v>
      </c>
    </row>
    <row r="106" spans="1:10" x14ac:dyDescent="0.2">
      <c r="A106" s="117" t="s">
        <v>553</v>
      </c>
      <c r="B106" s="55">
        <v>521</v>
      </c>
      <c r="C106" s="56">
        <v>406</v>
      </c>
      <c r="D106" s="55">
        <v>1621</v>
      </c>
      <c r="E106" s="56">
        <v>1779</v>
      </c>
      <c r="F106" s="57"/>
      <c r="G106" s="55">
        <f t="shared" si="12"/>
        <v>115</v>
      </c>
      <c r="H106" s="56">
        <f t="shared" si="13"/>
        <v>-158</v>
      </c>
      <c r="I106" s="77">
        <f t="shared" si="14"/>
        <v>0.28325123152709358</v>
      </c>
      <c r="J106" s="78">
        <f t="shared" si="15"/>
        <v>-8.8813940415964021E-2</v>
      </c>
    </row>
    <row r="107" spans="1:10" x14ac:dyDescent="0.2">
      <c r="A107" s="117" t="s">
        <v>531</v>
      </c>
      <c r="B107" s="55">
        <v>39</v>
      </c>
      <c r="C107" s="56">
        <v>25</v>
      </c>
      <c r="D107" s="55">
        <v>117</v>
      </c>
      <c r="E107" s="56">
        <v>101</v>
      </c>
      <c r="F107" s="57"/>
      <c r="G107" s="55">
        <f t="shared" si="12"/>
        <v>14</v>
      </c>
      <c r="H107" s="56">
        <f t="shared" si="13"/>
        <v>16</v>
      </c>
      <c r="I107" s="77">
        <f t="shared" si="14"/>
        <v>0.56000000000000005</v>
      </c>
      <c r="J107" s="78">
        <f t="shared" si="15"/>
        <v>0.15841584158415842</v>
      </c>
    </row>
    <row r="108" spans="1:10" x14ac:dyDescent="0.2">
      <c r="A108" s="117" t="s">
        <v>576</v>
      </c>
      <c r="B108" s="55">
        <v>20</v>
      </c>
      <c r="C108" s="56">
        <v>8</v>
      </c>
      <c r="D108" s="55">
        <v>49</v>
      </c>
      <c r="E108" s="56">
        <v>30</v>
      </c>
      <c r="F108" s="57"/>
      <c r="G108" s="55">
        <f t="shared" si="12"/>
        <v>12</v>
      </c>
      <c r="H108" s="56">
        <f t="shared" si="13"/>
        <v>19</v>
      </c>
      <c r="I108" s="77">
        <f t="shared" si="14"/>
        <v>1.5</v>
      </c>
      <c r="J108" s="78">
        <f t="shared" si="15"/>
        <v>0.6333333333333333</v>
      </c>
    </row>
    <row r="109" spans="1:10" s="38" customFormat="1" x14ac:dyDescent="0.2">
      <c r="A109" s="143" t="s">
        <v>628</v>
      </c>
      <c r="B109" s="32">
        <v>767</v>
      </c>
      <c r="C109" s="33">
        <v>673</v>
      </c>
      <c r="D109" s="32">
        <v>2518</v>
      </c>
      <c r="E109" s="33">
        <v>3077</v>
      </c>
      <c r="F109" s="34"/>
      <c r="G109" s="32">
        <f t="shared" si="12"/>
        <v>94</v>
      </c>
      <c r="H109" s="33">
        <f t="shared" si="13"/>
        <v>-559</v>
      </c>
      <c r="I109" s="35">
        <f t="shared" si="14"/>
        <v>0.13967310549777118</v>
      </c>
      <c r="J109" s="36">
        <f t="shared" si="15"/>
        <v>-0.18167045823854402</v>
      </c>
    </row>
    <row r="110" spans="1:10" x14ac:dyDescent="0.2">
      <c r="A110" s="142"/>
      <c r="B110" s="63"/>
      <c r="C110" s="64"/>
      <c r="D110" s="63"/>
      <c r="E110" s="64"/>
      <c r="F110" s="65"/>
      <c r="G110" s="63"/>
      <c r="H110" s="64"/>
      <c r="I110" s="79"/>
      <c r="J110" s="80"/>
    </row>
    <row r="111" spans="1:10" x14ac:dyDescent="0.2">
      <c r="A111" s="111" t="s">
        <v>98</v>
      </c>
      <c r="B111" s="55"/>
      <c r="C111" s="56"/>
      <c r="D111" s="55"/>
      <c r="E111" s="56"/>
      <c r="F111" s="57"/>
      <c r="G111" s="55"/>
      <c r="H111" s="56"/>
      <c r="I111" s="77"/>
      <c r="J111" s="78"/>
    </row>
    <row r="112" spans="1:10" x14ac:dyDescent="0.2">
      <c r="A112" s="117" t="s">
        <v>601</v>
      </c>
      <c r="B112" s="55">
        <v>3</v>
      </c>
      <c r="C112" s="56">
        <v>1</v>
      </c>
      <c r="D112" s="55">
        <v>8</v>
      </c>
      <c r="E112" s="56">
        <v>3</v>
      </c>
      <c r="F112" s="57"/>
      <c r="G112" s="55">
        <f>B112-C112</f>
        <v>2</v>
      </c>
      <c r="H112" s="56">
        <f>D112-E112</f>
        <v>5</v>
      </c>
      <c r="I112" s="77">
        <f>IF(C112=0, "-", IF(G112/C112&lt;10, G112/C112, "&gt;999%"))</f>
        <v>2</v>
      </c>
      <c r="J112" s="78">
        <f>IF(E112=0, "-", IF(H112/E112&lt;10, H112/E112, "&gt;999%"))</f>
        <v>1.6666666666666667</v>
      </c>
    </row>
    <row r="113" spans="1:10" s="38" customFormat="1" x14ac:dyDescent="0.2">
      <c r="A113" s="143" t="s">
        <v>629</v>
      </c>
      <c r="B113" s="32">
        <v>3</v>
      </c>
      <c r="C113" s="33">
        <v>1</v>
      </c>
      <c r="D113" s="32">
        <v>8</v>
      </c>
      <c r="E113" s="33">
        <v>3</v>
      </c>
      <c r="F113" s="34"/>
      <c r="G113" s="32">
        <f>B113-C113</f>
        <v>2</v>
      </c>
      <c r="H113" s="33">
        <f>D113-E113</f>
        <v>5</v>
      </c>
      <c r="I113" s="35">
        <f>IF(C113=0, "-", IF(G113/C113&lt;10, G113/C113, "&gt;999%"))</f>
        <v>2</v>
      </c>
      <c r="J113" s="36">
        <f>IF(E113=0, "-", IF(H113/E113&lt;10, H113/E113, "&gt;999%"))</f>
        <v>1.6666666666666667</v>
      </c>
    </row>
    <row r="114" spans="1:10" x14ac:dyDescent="0.2">
      <c r="A114" s="142"/>
      <c r="B114" s="63"/>
      <c r="C114" s="64"/>
      <c r="D114" s="63"/>
      <c r="E114" s="64"/>
      <c r="F114" s="65"/>
      <c r="G114" s="63"/>
      <c r="H114" s="64"/>
      <c r="I114" s="79"/>
      <c r="J114" s="80"/>
    </row>
    <row r="115" spans="1:10" x14ac:dyDescent="0.2">
      <c r="A115" s="111" t="s">
        <v>99</v>
      </c>
      <c r="B115" s="55"/>
      <c r="C115" s="56"/>
      <c r="D115" s="55"/>
      <c r="E115" s="56"/>
      <c r="F115" s="57"/>
      <c r="G115" s="55"/>
      <c r="H115" s="56"/>
      <c r="I115" s="77"/>
      <c r="J115" s="78"/>
    </row>
    <row r="116" spans="1:10" x14ac:dyDescent="0.2">
      <c r="A116" s="117" t="s">
        <v>577</v>
      </c>
      <c r="B116" s="55">
        <v>30</v>
      </c>
      <c r="C116" s="56">
        <v>19</v>
      </c>
      <c r="D116" s="55">
        <v>133</v>
      </c>
      <c r="E116" s="56">
        <v>85</v>
      </c>
      <c r="F116" s="57"/>
      <c r="G116" s="55">
        <f>B116-C116</f>
        <v>11</v>
      </c>
      <c r="H116" s="56">
        <f>D116-E116</f>
        <v>48</v>
      </c>
      <c r="I116" s="77">
        <f>IF(C116=0, "-", IF(G116/C116&lt;10, G116/C116, "&gt;999%"))</f>
        <v>0.57894736842105265</v>
      </c>
      <c r="J116" s="78">
        <f>IF(E116=0, "-", IF(H116/E116&lt;10, H116/E116, "&gt;999%"))</f>
        <v>0.56470588235294117</v>
      </c>
    </row>
    <row r="117" spans="1:10" x14ac:dyDescent="0.2">
      <c r="A117" s="117" t="s">
        <v>589</v>
      </c>
      <c r="B117" s="55">
        <v>8</v>
      </c>
      <c r="C117" s="56">
        <v>7</v>
      </c>
      <c r="D117" s="55">
        <v>40</v>
      </c>
      <c r="E117" s="56">
        <v>29</v>
      </c>
      <c r="F117" s="57"/>
      <c r="G117" s="55">
        <f>B117-C117</f>
        <v>1</v>
      </c>
      <c r="H117" s="56">
        <f>D117-E117</f>
        <v>11</v>
      </c>
      <c r="I117" s="77">
        <f>IF(C117=0, "-", IF(G117/C117&lt;10, G117/C117, "&gt;999%"))</f>
        <v>0.14285714285714285</v>
      </c>
      <c r="J117" s="78">
        <f>IF(E117=0, "-", IF(H117/E117&lt;10, H117/E117, "&gt;999%"))</f>
        <v>0.37931034482758619</v>
      </c>
    </row>
    <row r="118" spans="1:10" x14ac:dyDescent="0.2">
      <c r="A118" s="117" t="s">
        <v>602</v>
      </c>
      <c r="B118" s="55">
        <v>2</v>
      </c>
      <c r="C118" s="56">
        <v>0</v>
      </c>
      <c r="D118" s="55">
        <v>27</v>
      </c>
      <c r="E118" s="56">
        <v>9</v>
      </c>
      <c r="F118" s="57"/>
      <c r="G118" s="55">
        <f>B118-C118</f>
        <v>2</v>
      </c>
      <c r="H118" s="56">
        <f>D118-E118</f>
        <v>18</v>
      </c>
      <c r="I118" s="77" t="str">
        <f>IF(C118=0, "-", IF(G118/C118&lt;10, G118/C118, "&gt;999%"))</f>
        <v>-</v>
      </c>
      <c r="J118" s="78">
        <f>IF(E118=0, "-", IF(H118/E118&lt;10, H118/E118, "&gt;999%"))</f>
        <v>2</v>
      </c>
    </row>
    <row r="119" spans="1:10" s="38" customFormat="1" x14ac:dyDescent="0.2">
      <c r="A119" s="143" t="s">
        <v>630</v>
      </c>
      <c r="B119" s="32">
        <v>40</v>
      </c>
      <c r="C119" s="33">
        <v>26</v>
      </c>
      <c r="D119" s="32">
        <v>200</v>
      </c>
      <c r="E119" s="33">
        <v>123</v>
      </c>
      <c r="F119" s="34"/>
      <c r="G119" s="32">
        <f>B119-C119</f>
        <v>14</v>
      </c>
      <c r="H119" s="33">
        <f>D119-E119</f>
        <v>77</v>
      </c>
      <c r="I119" s="35">
        <f>IF(C119=0, "-", IF(G119/C119&lt;10, G119/C119, "&gt;999%"))</f>
        <v>0.53846153846153844</v>
      </c>
      <c r="J119" s="36">
        <f>IF(E119=0, "-", IF(H119/E119&lt;10, H119/E119, "&gt;999%"))</f>
        <v>0.62601626016260159</v>
      </c>
    </row>
    <row r="120" spans="1:10" x14ac:dyDescent="0.2">
      <c r="A120" s="142"/>
      <c r="B120" s="63"/>
      <c r="C120" s="64"/>
      <c r="D120" s="63"/>
      <c r="E120" s="64"/>
      <c r="F120" s="65"/>
      <c r="G120" s="63"/>
      <c r="H120" s="64"/>
      <c r="I120" s="79"/>
      <c r="J120" s="80"/>
    </row>
    <row r="121" spans="1:10" x14ac:dyDescent="0.2">
      <c r="A121" s="111" t="s">
        <v>60</v>
      </c>
      <c r="B121" s="55"/>
      <c r="C121" s="56"/>
      <c r="D121" s="55"/>
      <c r="E121" s="56"/>
      <c r="F121" s="57"/>
      <c r="G121" s="55"/>
      <c r="H121" s="56"/>
      <c r="I121" s="77"/>
      <c r="J121" s="78"/>
    </row>
    <row r="122" spans="1:10" x14ac:dyDescent="0.2">
      <c r="A122" s="117" t="s">
        <v>543</v>
      </c>
      <c r="B122" s="55">
        <v>7</v>
      </c>
      <c r="C122" s="56">
        <v>2</v>
      </c>
      <c r="D122" s="55">
        <v>21</v>
      </c>
      <c r="E122" s="56">
        <v>16</v>
      </c>
      <c r="F122" s="57"/>
      <c r="G122" s="55">
        <f>B122-C122</f>
        <v>5</v>
      </c>
      <c r="H122" s="56">
        <f>D122-E122</f>
        <v>5</v>
      </c>
      <c r="I122" s="77">
        <f>IF(C122=0, "-", IF(G122/C122&lt;10, G122/C122, "&gt;999%"))</f>
        <v>2.5</v>
      </c>
      <c r="J122" s="78">
        <f>IF(E122=0, "-", IF(H122/E122&lt;10, H122/E122, "&gt;999%"))</f>
        <v>0.3125</v>
      </c>
    </row>
    <row r="123" spans="1:10" x14ac:dyDescent="0.2">
      <c r="A123" s="117" t="s">
        <v>554</v>
      </c>
      <c r="B123" s="55">
        <v>2</v>
      </c>
      <c r="C123" s="56">
        <v>4</v>
      </c>
      <c r="D123" s="55">
        <v>15</v>
      </c>
      <c r="E123" s="56">
        <v>17</v>
      </c>
      <c r="F123" s="57"/>
      <c r="G123" s="55">
        <f>B123-C123</f>
        <v>-2</v>
      </c>
      <c r="H123" s="56">
        <f>D123-E123</f>
        <v>-2</v>
      </c>
      <c r="I123" s="77">
        <f>IF(C123=0, "-", IF(G123/C123&lt;10, G123/C123, "&gt;999%"))</f>
        <v>-0.5</v>
      </c>
      <c r="J123" s="78">
        <f>IF(E123=0, "-", IF(H123/E123&lt;10, H123/E123, "&gt;999%"))</f>
        <v>-0.11764705882352941</v>
      </c>
    </row>
    <row r="124" spans="1:10" s="38" customFormat="1" x14ac:dyDescent="0.2">
      <c r="A124" s="143" t="s">
        <v>631</v>
      </c>
      <c r="B124" s="32">
        <v>9</v>
      </c>
      <c r="C124" s="33">
        <v>6</v>
      </c>
      <c r="D124" s="32">
        <v>36</v>
      </c>
      <c r="E124" s="33">
        <v>33</v>
      </c>
      <c r="F124" s="34"/>
      <c r="G124" s="32">
        <f>B124-C124</f>
        <v>3</v>
      </c>
      <c r="H124" s="33">
        <f>D124-E124</f>
        <v>3</v>
      </c>
      <c r="I124" s="35">
        <f>IF(C124=0, "-", IF(G124/C124&lt;10, G124/C124, "&gt;999%"))</f>
        <v>0.5</v>
      </c>
      <c r="J124" s="36">
        <f>IF(E124=0, "-", IF(H124/E124&lt;10, H124/E124, "&gt;999%"))</f>
        <v>9.0909090909090912E-2</v>
      </c>
    </row>
    <row r="125" spans="1:10" x14ac:dyDescent="0.2">
      <c r="A125" s="142"/>
      <c r="B125" s="63"/>
      <c r="C125" s="64"/>
      <c r="D125" s="63"/>
      <c r="E125" s="64"/>
      <c r="F125" s="65"/>
      <c r="G125" s="63"/>
      <c r="H125" s="64"/>
      <c r="I125" s="79"/>
      <c r="J125" s="80"/>
    </row>
    <row r="126" spans="1:10" x14ac:dyDescent="0.2">
      <c r="A126" s="111" t="s">
        <v>61</v>
      </c>
      <c r="B126" s="55"/>
      <c r="C126" s="56"/>
      <c r="D126" s="55"/>
      <c r="E126" s="56"/>
      <c r="F126" s="57"/>
      <c r="G126" s="55"/>
      <c r="H126" s="56"/>
      <c r="I126" s="77"/>
      <c r="J126" s="78"/>
    </row>
    <row r="127" spans="1:10" x14ac:dyDescent="0.2">
      <c r="A127" s="117" t="s">
        <v>376</v>
      </c>
      <c r="B127" s="55">
        <v>7</v>
      </c>
      <c r="C127" s="56">
        <v>4</v>
      </c>
      <c r="D127" s="55">
        <v>23</v>
      </c>
      <c r="E127" s="56">
        <v>14</v>
      </c>
      <c r="F127" s="57"/>
      <c r="G127" s="55">
        <f>B127-C127</f>
        <v>3</v>
      </c>
      <c r="H127" s="56">
        <f>D127-E127</f>
        <v>9</v>
      </c>
      <c r="I127" s="77">
        <f>IF(C127=0, "-", IF(G127/C127&lt;10, G127/C127, "&gt;999%"))</f>
        <v>0.75</v>
      </c>
      <c r="J127" s="78">
        <f>IF(E127=0, "-", IF(H127/E127&lt;10, H127/E127, "&gt;999%"))</f>
        <v>0.6428571428571429</v>
      </c>
    </row>
    <row r="128" spans="1:10" x14ac:dyDescent="0.2">
      <c r="A128" s="117" t="s">
        <v>411</v>
      </c>
      <c r="B128" s="55">
        <v>5</v>
      </c>
      <c r="C128" s="56">
        <v>1</v>
      </c>
      <c r="D128" s="55">
        <v>13</v>
      </c>
      <c r="E128" s="56">
        <v>5</v>
      </c>
      <c r="F128" s="57"/>
      <c r="G128" s="55">
        <f>B128-C128</f>
        <v>4</v>
      </c>
      <c r="H128" s="56">
        <f>D128-E128</f>
        <v>8</v>
      </c>
      <c r="I128" s="77">
        <f>IF(C128=0, "-", IF(G128/C128&lt;10, G128/C128, "&gt;999%"))</f>
        <v>4</v>
      </c>
      <c r="J128" s="78">
        <f>IF(E128=0, "-", IF(H128/E128&lt;10, H128/E128, "&gt;999%"))</f>
        <v>1.6</v>
      </c>
    </row>
    <row r="129" spans="1:10" x14ac:dyDescent="0.2">
      <c r="A129" s="117" t="s">
        <v>452</v>
      </c>
      <c r="B129" s="55">
        <v>6</v>
      </c>
      <c r="C129" s="56">
        <v>1</v>
      </c>
      <c r="D129" s="55">
        <v>17</v>
      </c>
      <c r="E129" s="56">
        <v>8</v>
      </c>
      <c r="F129" s="57"/>
      <c r="G129" s="55">
        <f>B129-C129</f>
        <v>5</v>
      </c>
      <c r="H129" s="56">
        <f>D129-E129</f>
        <v>9</v>
      </c>
      <c r="I129" s="77">
        <f>IF(C129=0, "-", IF(G129/C129&lt;10, G129/C129, "&gt;999%"))</f>
        <v>5</v>
      </c>
      <c r="J129" s="78">
        <f>IF(E129=0, "-", IF(H129/E129&lt;10, H129/E129, "&gt;999%"))</f>
        <v>1.125</v>
      </c>
    </row>
    <row r="130" spans="1:10" s="38" customFormat="1" x14ac:dyDescent="0.2">
      <c r="A130" s="143" t="s">
        <v>632</v>
      </c>
      <c r="B130" s="32">
        <v>18</v>
      </c>
      <c r="C130" s="33">
        <v>6</v>
      </c>
      <c r="D130" s="32">
        <v>53</v>
      </c>
      <c r="E130" s="33">
        <v>27</v>
      </c>
      <c r="F130" s="34"/>
      <c r="G130" s="32">
        <f>B130-C130</f>
        <v>12</v>
      </c>
      <c r="H130" s="33">
        <f>D130-E130</f>
        <v>26</v>
      </c>
      <c r="I130" s="35">
        <f>IF(C130=0, "-", IF(G130/C130&lt;10, G130/C130, "&gt;999%"))</f>
        <v>2</v>
      </c>
      <c r="J130" s="36">
        <f>IF(E130=0, "-", IF(H130/E130&lt;10, H130/E130, "&gt;999%"))</f>
        <v>0.96296296296296291</v>
      </c>
    </row>
    <row r="131" spans="1:10" x14ac:dyDescent="0.2">
      <c r="A131" s="142"/>
      <c r="B131" s="63"/>
      <c r="C131" s="64"/>
      <c r="D131" s="63"/>
      <c r="E131" s="64"/>
      <c r="F131" s="65"/>
      <c r="G131" s="63"/>
      <c r="H131" s="64"/>
      <c r="I131" s="79"/>
      <c r="J131" s="80"/>
    </row>
    <row r="132" spans="1:10" x14ac:dyDescent="0.2">
      <c r="A132" s="111" t="s">
        <v>100</v>
      </c>
      <c r="B132" s="55"/>
      <c r="C132" s="56"/>
      <c r="D132" s="55"/>
      <c r="E132" s="56"/>
      <c r="F132" s="57"/>
      <c r="G132" s="55"/>
      <c r="H132" s="56"/>
      <c r="I132" s="77"/>
      <c r="J132" s="78"/>
    </row>
    <row r="133" spans="1:10" x14ac:dyDescent="0.2">
      <c r="A133" s="117" t="s">
        <v>603</v>
      </c>
      <c r="B133" s="55">
        <v>9</v>
      </c>
      <c r="C133" s="56">
        <v>14</v>
      </c>
      <c r="D133" s="55">
        <v>67</v>
      </c>
      <c r="E133" s="56">
        <v>60</v>
      </c>
      <c r="F133" s="57"/>
      <c r="G133" s="55">
        <f>B133-C133</f>
        <v>-5</v>
      </c>
      <c r="H133" s="56">
        <f>D133-E133</f>
        <v>7</v>
      </c>
      <c r="I133" s="77">
        <f>IF(C133=0, "-", IF(G133/C133&lt;10, G133/C133, "&gt;999%"))</f>
        <v>-0.35714285714285715</v>
      </c>
      <c r="J133" s="78">
        <f>IF(E133=0, "-", IF(H133/E133&lt;10, H133/E133, "&gt;999%"))</f>
        <v>0.11666666666666667</v>
      </c>
    </row>
    <row r="134" spans="1:10" x14ac:dyDescent="0.2">
      <c r="A134" s="117" t="s">
        <v>578</v>
      </c>
      <c r="B134" s="55">
        <v>40</v>
      </c>
      <c r="C134" s="56">
        <v>25</v>
      </c>
      <c r="D134" s="55">
        <v>134</v>
      </c>
      <c r="E134" s="56">
        <v>131</v>
      </c>
      <c r="F134" s="57"/>
      <c r="G134" s="55">
        <f>B134-C134</f>
        <v>15</v>
      </c>
      <c r="H134" s="56">
        <f>D134-E134</f>
        <v>3</v>
      </c>
      <c r="I134" s="77">
        <f>IF(C134=0, "-", IF(G134/C134&lt;10, G134/C134, "&gt;999%"))</f>
        <v>0.6</v>
      </c>
      <c r="J134" s="78">
        <f>IF(E134=0, "-", IF(H134/E134&lt;10, H134/E134, "&gt;999%"))</f>
        <v>2.2900763358778626E-2</v>
      </c>
    </row>
    <row r="135" spans="1:10" x14ac:dyDescent="0.2">
      <c r="A135" s="117" t="s">
        <v>590</v>
      </c>
      <c r="B135" s="55">
        <v>20</v>
      </c>
      <c r="C135" s="56">
        <v>20</v>
      </c>
      <c r="D135" s="55">
        <v>90</v>
      </c>
      <c r="E135" s="56">
        <v>102</v>
      </c>
      <c r="F135" s="57"/>
      <c r="G135" s="55">
        <f>B135-C135</f>
        <v>0</v>
      </c>
      <c r="H135" s="56">
        <f>D135-E135</f>
        <v>-12</v>
      </c>
      <c r="I135" s="77">
        <f>IF(C135=0, "-", IF(G135/C135&lt;10, G135/C135, "&gt;999%"))</f>
        <v>0</v>
      </c>
      <c r="J135" s="78">
        <f>IF(E135=0, "-", IF(H135/E135&lt;10, H135/E135, "&gt;999%"))</f>
        <v>-0.11764705882352941</v>
      </c>
    </row>
    <row r="136" spans="1:10" s="38" customFormat="1" x14ac:dyDescent="0.2">
      <c r="A136" s="143" t="s">
        <v>633</v>
      </c>
      <c r="B136" s="32">
        <v>69</v>
      </c>
      <c r="C136" s="33">
        <v>59</v>
      </c>
      <c r="D136" s="32">
        <v>291</v>
      </c>
      <c r="E136" s="33">
        <v>293</v>
      </c>
      <c r="F136" s="34"/>
      <c r="G136" s="32">
        <f>B136-C136</f>
        <v>10</v>
      </c>
      <c r="H136" s="33">
        <f>D136-E136</f>
        <v>-2</v>
      </c>
      <c r="I136" s="35">
        <f>IF(C136=0, "-", IF(G136/C136&lt;10, G136/C136, "&gt;999%"))</f>
        <v>0.16949152542372881</v>
      </c>
      <c r="J136" s="36">
        <f>IF(E136=0, "-", IF(H136/E136&lt;10, H136/E136, "&gt;999%"))</f>
        <v>-6.8259385665529011E-3</v>
      </c>
    </row>
    <row r="137" spans="1:10" x14ac:dyDescent="0.2">
      <c r="A137" s="142"/>
      <c r="B137" s="63"/>
      <c r="C137" s="64"/>
      <c r="D137" s="63"/>
      <c r="E137" s="64"/>
      <c r="F137" s="65"/>
      <c r="G137" s="63"/>
      <c r="H137" s="64"/>
      <c r="I137" s="79"/>
      <c r="J137" s="80"/>
    </row>
    <row r="138" spans="1:10" x14ac:dyDescent="0.2">
      <c r="A138" s="111" t="s">
        <v>62</v>
      </c>
      <c r="B138" s="55"/>
      <c r="C138" s="56"/>
      <c r="D138" s="55"/>
      <c r="E138" s="56"/>
      <c r="F138" s="57"/>
      <c r="G138" s="55"/>
      <c r="H138" s="56"/>
      <c r="I138" s="77"/>
      <c r="J138" s="78"/>
    </row>
    <row r="139" spans="1:10" x14ac:dyDescent="0.2">
      <c r="A139" s="117" t="s">
        <v>453</v>
      </c>
      <c r="B139" s="55">
        <v>15</v>
      </c>
      <c r="C139" s="56">
        <v>29</v>
      </c>
      <c r="D139" s="55">
        <v>84</v>
      </c>
      <c r="E139" s="56">
        <v>120</v>
      </c>
      <c r="F139" s="57"/>
      <c r="G139" s="55">
        <f t="shared" ref="G139:G149" si="16">B139-C139</f>
        <v>-14</v>
      </c>
      <c r="H139" s="56">
        <f t="shared" ref="H139:H149" si="17">D139-E139</f>
        <v>-36</v>
      </c>
      <c r="I139" s="77">
        <f t="shared" ref="I139:I149" si="18">IF(C139=0, "-", IF(G139/C139&lt;10, G139/C139, "&gt;999%"))</f>
        <v>-0.48275862068965519</v>
      </c>
      <c r="J139" s="78">
        <f t="shared" ref="J139:J149" si="19">IF(E139=0, "-", IF(H139/E139&lt;10, H139/E139, "&gt;999%"))</f>
        <v>-0.3</v>
      </c>
    </row>
    <row r="140" spans="1:10" x14ac:dyDescent="0.2">
      <c r="A140" s="117" t="s">
        <v>197</v>
      </c>
      <c r="B140" s="55">
        <v>2</v>
      </c>
      <c r="C140" s="56">
        <v>7</v>
      </c>
      <c r="D140" s="55">
        <v>70</v>
      </c>
      <c r="E140" s="56">
        <v>276</v>
      </c>
      <c r="F140" s="57"/>
      <c r="G140" s="55">
        <f t="shared" si="16"/>
        <v>-5</v>
      </c>
      <c r="H140" s="56">
        <f t="shared" si="17"/>
        <v>-206</v>
      </c>
      <c r="I140" s="77">
        <f t="shared" si="18"/>
        <v>-0.7142857142857143</v>
      </c>
      <c r="J140" s="78">
        <f t="shared" si="19"/>
        <v>-0.74637681159420288</v>
      </c>
    </row>
    <row r="141" spans="1:10" x14ac:dyDescent="0.2">
      <c r="A141" s="117" t="s">
        <v>173</v>
      </c>
      <c r="B141" s="55">
        <v>0</v>
      </c>
      <c r="C141" s="56">
        <v>0</v>
      </c>
      <c r="D141" s="55">
        <v>0</v>
      </c>
      <c r="E141" s="56">
        <v>3</v>
      </c>
      <c r="F141" s="57"/>
      <c r="G141" s="55">
        <f t="shared" si="16"/>
        <v>0</v>
      </c>
      <c r="H141" s="56">
        <f t="shared" si="17"/>
        <v>-3</v>
      </c>
      <c r="I141" s="77" t="str">
        <f t="shared" si="18"/>
        <v>-</v>
      </c>
      <c r="J141" s="78">
        <f t="shared" si="19"/>
        <v>-1</v>
      </c>
    </row>
    <row r="142" spans="1:10" x14ac:dyDescent="0.2">
      <c r="A142" s="117" t="s">
        <v>454</v>
      </c>
      <c r="B142" s="55">
        <v>0</v>
      </c>
      <c r="C142" s="56">
        <v>0</v>
      </c>
      <c r="D142" s="55">
        <v>0</v>
      </c>
      <c r="E142" s="56">
        <v>15</v>
      </c>
      <c r="F142" s="57"/>
      <c r="G142" s="55">
        <f t="shared" si="16"/>
        <v>0</v>
      </c>
      <c r="H142" s="56">
        <f t="shared" si="17"/>
        <v>-15</v>
      </c>
      <c r="I142" s="77" t="str">
        <f t="shared" si="18"/>
        <v>-</v>
      </c>
      <c r="J142" s="78">
        <f t="shared" si="19"/>
        <v>-1</v>
      </c>
    </row>
    <row r="143" spans="1:10" x14ac:dyDescent="0.2">
      <c r="A143" s="117" t="s">
        <v>544</v>
      </c>
      <c r="B143" s="55">
        <v>8</v>
      </c>
      <c r="C143" s="56">
        <v>15</v>
      </c>
      <c r="D143" s="55">
        <v>37</v>
      </c>
      <c r="E143" s="56">
        <v>70</v>
      </c>
      <c r="F143" s="57"/>
      <c r="G143" s="55">
        <f t="shared" si="16"/>
        <v>-7</v>
      </c>
      <c r="H143" s="56">
        <f t="shared" si="17"/>
        <v>-33</v>
      </c>
      <c r="I143" s="77">
        <f t="shared" si="18"/>
        <v>-0.46666666666666667</v>
      </c>
      <c r="J143" s="78">
        <f t="shared" si="19"/>
        <v>-0.47142857142857142</v>
      </c>
    </row>
    <row r="144" spans="1:10" x14ac:dyDescent="0.2">
      <c r="A144" s="117" t="s">
        <v>555</v>
      </c>
      <c r="B144" s="55">
        <v>66</v>
      </c>
      <c r="C144" s="56">
        <v>187</v>
      </c>
      <c r="D144" s="55">
        <v>490</v>
      </c>
      <c r="E144" s="56">
        <v>834</v>
      </c>
      <c r="F144" s="57"/>
      <c r="G144" s="55">
        <f t="shared" si="16"/>
        <v>-121</v>
      </c>
      <c r="H144" s="56">
        <f t="shared" si="17"/>
        <v>-344</v>
      </c>
      <c r="I144" s="77">
        <f t="shared" si="18"/>
        <v>-0.6470588235294118</v>
      </c>
      <c r="J144" s="78">
        <f t="shared" si="19"/>
        <v>-0.41247002398081534</v>
      </c>
    </row>
    <row r="145" spans="1:10" x14ac:dyDescent="0.2">
      <c r="A145" s="117" t="s">
        <v>263</v>
      </c>
      <c r="B145" s="55">
        <v>8</v>
      </c>
      <c r="C145" s="56">
        <v>19</v>
      </c>
      <c r="D145" s="55">
        <v>71</v>
      </c>
      <c r="E145" s="56">
        <v>156</v>
      </c>
      <c r="F145" s="57"/>
      <c r="G145" s="55">
        <f t="shared" si="16"/>
        <v>-11</v>
      </c>
      <c r="H145" s="56">
        <f t="shared" si="17"/>
        <v>-85</v>
      </c>
      <c r="I145" s="77">
        <f t="shared" si="18"/>
        <v>-0.57894736842105265</v>
      </c>
      <c r="J145" s="78">
        <f t="shared" si="19"/>
        <v>-0.54487179487179482</v>
      </c>
    </row>
    <row r="146" spans="1:10" x14ac:dyDescent="0.2">
      <c r="A146" s="117" t="s">
        <v>412</v>
      </c>
      <c r="B146" s="55">
        <v>21</v>
      </c>
      <c r="C146" s="56">
        <v>22</v>
      </c>
      <c r="D146" s="55">
        <v>93</v>
      </c>
      <c r="E146" s="56">
        <v>122</v>
      </c>
      <c r="F146" s="57"/>
      <c r="G146" s="55">
        <f t="shared" si="16"/>
        <v>-1</v>
      </c>
      <c r="H146" s="56">
        <f t="shared" si="17"/>
        <v>-29</v>
      </c>
      <c r="I146" s="77">
        <f t="shared" si="18"/>
        <v>-4.5454545454545456E-2</v>
      </c>
      <c r="J146" s="78">
        <f t="shared" si="19"/>
        <v>-0.23770491803278687</v>
      </c>
    </row>
    <row r="147" spans="1:10" x14ac:dyDescent="0.2">
      <c r="A147" s="117" t="s">
        <v>455</v>
      </c>
      <c r="B147" s="55">
        <v>22</v>
      </c>
      <c r="C147" s="56">
        <v>23</v>
      </c>
      <c r="D147" s="55">
        <v>90</v>
      </c>
      <c r="E147" s="56">
        <v>127</v>
      </c>
      <c r="F147" s="57"/>
      <c r="G147" s="55">
        <f t="shared" si="16"/>
        <v>-1</v>
      </c>
      <c r="H147" s="56">
        <f t="shared" si="17"/>
        <v>-37</v>
      </c>
      <c r="I147" s="77">
        <f t="shared" si="18"/>
        <v>-4.3478260869565216E-2</v>
      </c>
      <c r="J147" s="78">
        <f t="shared" si="19"/>
        <v>-0.29133858267716534</v>
      </c>
    </row>
    <row r="148" spans="1:10" x14ac:dyDescent="0.2">
      <c r="A148" s="117" t="s">
        <v>364</v>
      </c>
      <c r="B148" s="55">
        <v>14</v>
      </c>
      <c r="C148" s="56">
        <v>57</v>
      </c>
      <c r="D148" s="55">
        <v>192</v>
      </c>
      <c r="E148" s="56">
        <v>157</v>
      </c>
      <c r="F148" s="57"/>
      <c r="G148" s="55">
        <f t="shared" si="16"/>
        <v>-43</v>
      </c>
      <c r="H148" s="56">
        <f t="shared" si="17"/>
        <v>35</v>
      </c>
      <c r="I148" s="77">
        <f t="shared" si="18"/>
        <v>-0.75438596491228072</v>
      </c>
      <c r="J148" s="78">
        <f t="shared" si="19"/>
        <v>0.22292993630573249</v>
      </c>
    </row>
    <row r="149" spans="1:10" s="38" customFormat="1" x14ac:dyDescent="0.2">
      <c r="A149" s="143" t="s">
        <v>634</v>
      </c>
      <c r="B149" s="32">
        <v>156</v>
      </c>
      <c r="C149" s="33">
        <v>359</v>
      </c>
      <c r="D149" s="32">
        <v>1127</v>
      </c>
      <c r="E149" s="33">
        <v>1880</v>
      </c>
      <c r="F149" s="34"/>
      <c r="G149" s="32">
        <f t="shared" si="16"/>
        <v>-203</v>
      </c>
      <c r="H149" s="33">
        <f t="shared" si="17"/>
        <v>-753</v>
      </c>
      <c r="I149" s="35">
        <f t="shared" si="18"/>
        <v>-0.56545961002785516</v>
      </c>
      <c r="J149" s="36">
        <f t="shared" si="19"/>
        <v>-0.400531914893617</v>
      </c>
    </row>
    <row r="150" spans="1:10" x14ac:dyDescent="0.2">
      <c r="A150" s="142"/>
      <c r="B150" s="63"/>
      <c r="C150" s="64"/>
      <c r="D150" s="63"/>
      <c r="E150" s="64"/>
      <c r="F150" s="65"/>
      <c r="G150" s="63"/>
      <c r="H150" s="64"/>
      <c r="I150" s="79"/>
      <c r="J150" s="80"/>
    </row>
    <row r="151" spans="1:10" x14ac:dyDescent="0.2">
      <c r="A151" s="111" t="s">
        <v>63</v>
      </c>
      <c r="B151" s="55"/>
      <c r="C151" s="56"/>
      <c r="D151" s="55"/>
      <c r="E151" s="56"/>
      <c r="F151" s="57"/>
      <c r="G151" s="55"/>
      <c r="H151" s="56"/>
      <c r="I151" s="77"/>
      <c r="J151" s="78"/>
    </row>
    <row r="152" spans="1:10" x14ac:dyDescent="0.2">
      <c r="A152" s="117" t="s">
        <v>233</v>
      </c>
      <c r="B152" s="55">
        <v>0</v>
      </c>
      <c r="C152" s="56">
        <v>1</v>
      </c>
      <c r="D152" s="55">
        <v>4</v>
      </c>
      <c r="E152" s="56">
        <v>6</v>
      </c>
      <c r="F152" s="57"/>
      <c r="G152" s="55">
        <f t="shared" ref="G152:G160" si="20">B152-C152</f>
        <v>-1</v>
      </c>
      <c r="H152" s="56">
        <f t="shared" ref="H152:H160" si="21">D152-E152</f>
        <v>-2</v>
      </c>
      <c r="I152" s="77">
        <f t="shared" ref="I152:I160" si="22">IF(C152=0, "-", IF(G152/C152&lt;10, G152/C152, "&gt;999%"))</f>
        <v>-1</v>
      </c>
      <c r="J152" s="78">
        <f t="shared" ref="J152:J160" si="23">IF(E152=0, "-", IF(H152/E152&lt;10, H152/E152, "&gt;999%"))</f>
        <v>-0.33333333333333331</v>
      </c>
    </row>
    <row r="153" spans="1:10" x14ac:dyDescent="0.2">
      <c r="A153" s="117" t="s">
        <v>174</v>
      </c>
      <c r="B153" s="55">
        <v>1</v>
      </c>
      <c r="C153" s="56">
        <v>0</v>
      </c>
      <c r="D153" s="55">
        <v>7</v>
      </c>
      <c r="E153" s="56">
        <v>20</v>
      </c>
      <c r="F153" s="57"/>
      <c r="G153" s="55">
        <f t="shared" si="20"/>
        <v>1</v>
      </c>
      <c r="H153" s="56">
        <f t="shared" si="21"/>
        <v>-13</v>
      </c>
      <c r="I153" s="77" t="str">
        <f t="shared" si="22"/>
        <v>-</v>
      </c>
      <c r="J153" s="78">
        <f t="shared" si="23"/>
        <v>-0.65</v>
      </c>
    </row>
    <row r="154" spans="1:10" x14ac:dyDescent="0.2">
      <c r="A154" s="117" t="s">
        <v>198</v>
      </c>
      <c r="B154" s="55">
        <v>60</v>
      </c>
      <c r="C154" s="56">
        <v>88</v>
      </c>
      <c r="D154" s="55">
        <v>298</v>
      </c>
      <c r="E154" s="56">
        <v>363</v>
      </c>
      <c r="F154" s="57"/>
      <c r="G154" s="55">
        <f t="shared" si="20"/>
        <v>-28</v>
      </c>
      <c r="H154" s="56">
        <f t="shared" si="21"/>
        <v>-65</v>
      </c>
      <c r="I154" s="77">
        <f t="shared" si="22"/>
        <v>-0.31818181818181818</v>
      </c>
      <c r="J154" s="78">
        <f t="shared" si="23"/>
        <v>-0.1790633608815427</v>
      </c>
    </row>
    <row r="155" spans="1:10" x14ac:dyDescent="0.2">
      <c r="A155" s="117" t="s">
        <v>413</v>
      </c>
      <c r="B155" s="55">
        <v>112</v>
      </c>
      <c r="C155" s="56">
        <v>137</v>
      </c>
      <c r="D155" s="55">
        <v>515</v>
      </c>
      <c r="E155" s="56">
        <v>557</v>
      </c>
      <c r="F155" s="57"/>
      <c r="G155" s="55">
        <f t="shared" si="20"/>
        <v>-25</v>
      </c>
      <c r="H155" s="56">
        <f t="shared" si="21"/>
        <v>-42</v>
      </c>
      <c r="I155" s="77">
        <f t="shared" si="22"/>
        <v>-0.18248175182481752</v>
      </c>
      <c r="J155" s="78">
        <f t="shared" si="23"/>
        <v>-7.5403949730700179E-2</v>
      </c>
    </row>
    <row r="156" spans="1:10" x14ac:dyDescent="0.2">
      <c r="A156" s="117" t="s">
        <v>377</v>
      </c>
      <c r="B156" s="55">
        <v>65</v>
      </c>
      <c r="C156" s="56">
        <v>112</v>
      </c>
      <c r="D156" s="55">
        <v>367</v>
      </c>
      <c r="E156" s="56">
        <v>453</v>
      </c>
      <c r="F156" s="57"/>
      <c r="G156" s="55">
        <f t="shared" si="20"/>
        <v>-47</v>
      </c>
      <c r="H156" s="56">
        <f t="shared" si="21"/>
        <v>-86</v>
      </c>
      <c r="I156" s="77">
        <f t="shared" si="22"/>
        <v>-0.41964285714285715</v>
      </c>
      <c r="J156" s="78">
        <f t="shared" si="23"/>
        <v>-0.18984547461368653</v>
      </c>
    </row>
    <row r="157" spans="1:10" x14ac:dyDescent="0.2">
      <c r="A157" s="117" t="s">
        <v>175</v>
      </c>
      <c r="B157" s="55">
        <v>12</v>
      </c>
      <c r="C157" s="56">
        <v>52</v>
      </c>
      <c r="D157" s="55">
        <v>80</v>
      </c>
      <c r="E157" s="56">
        <v>213</v>
      </c>
      <c r="F157" s="57"/>
      <c r="G157" s="55">
        <f t="shared" si="20"/>
        <v>-40</v>
      </c>
      <c r="H157" s="56">
        <f t="shared" si="21"/>
        <v>-133</v>
      </c>
      <c r="I157" s="77">
        <f t="shared" si="22"/>
        <v>-0.76923076923076927</v>
      </c>
      <c r="J157" s="78">
        <f t="shared" si="23"/>
        <v>-0.62441314553990612</v>
      </c>
    </row>
    <row r="158" spans="1:10" x14ac:dyDescent="0.2">
      <c r="A158" s="117" t="s">
        <v>347</v>
      </c>
      <c r="B158" s="55">
        <v>0</v>
      </c>
      <c r="C158" s="56">
        <v>0</v>
      </c>
      <c r="D158" s="55">
        <v>0</v>
      </c>
      <c r="E158" s="56">
        <v>1</v>
      </c>
      <c r="F158" s="57"/>
      <c r="G158" s="55">
        <f t="shared" si="20"/>
        <v>0</v>
      </c>
      <c r="H158" s="56">
        <f t="shared" si="21"/>
        <v>-1</v>
      </c>
      <c r="I158" s="77" t="str">
        <f t="shared" si="22"/>
        <v>-</v>
      </c>
      <c r="J158" s="78">
        <f t="shared" si="23"/>
        <v>-1</v>
      </c>
    </row>
    <row r="159" spans="1:10" x14ac:dyDescent="0.2">
      <c r="A159" s="117" t="s">
        <v>294</v>
      </c>
      <c r="B159" s="55">
        <v>9</v>
      </c>
      <c r="C159" s="56">
        <v>12</v>
      </c>
      <c r="D159" s="55">
        <v>35</v>
      </c>
      <c r="E159" s="56">
        <v>59</v>
      </c>
      <c r="F159" s="57"/>
      <c r="G159" s="55">
        <f t="shared" si="20"/>
        <v>-3</v>
      </c>
      <c r="H159" s="56">
        <f t="shared" si="21"/>
        <v>-24</v>
      </c>
      <c r="I159" s="77">
        <f t="shared" si="22"/>
        <v>-0.25</v>
      </c>
      <c r="J159" s="78">
        <f t="shared" si="23"/>
        <v>-0.40677966101694918</v>
      </c>
    </row>
    <row r="160" spans="1:10" s="38" customFormat="1" x14ac:dyDescent="0.2">
      <c r="A160" s="143" t="s">
        <v>635</v>
      </c>
      <c r="B160" s="32">
        <v>259</v>
      </c>
      <c r="C160" s="33">
        <v>402</v>
      </c>
      <c r="D160" s="32">
        <v>1306</v>
      </c>
      <c r="E160" s="33">
        <v>1672</v>
      </c>
      <c r="F160" s="34"/>
      <c r="G160" s="32">
        <f t="shared" si="20"/>
        <v>-143</v>
      </c>
      <c r="H160" s="33">
        <f t="shared" si="21"/>
        <v>-366</v>
      </c>
      <c r="I160" s="35">
        <f t="shared" si="22"/>
        <v>-0.35572139303482586</v>
      </c>
      <c r="J160" s="36">
        <f t="shared" si="23"/>
        <v>-0.21889952153110048</v>
      </c>
    </row>
    <row r="161" spans="1:10" x14ac:dyDescent="0.2">
      <c r="A161" s="142"/>
      <c r="B161" s="63"/>
      <c r="C161" s="64"/>
      <c r="D161" s="63"/>
      <c r="E161" s="64"/>
      <c r="F161" s="65"/>
      <c r="G161" s="63"/>
      <c r="H161" s="64"/>
      <c r="I161" s="79"/>
      <c r="J161" s="80"/>
    </row>
    <row r="162" spans="1:10" x14ac:dyDescent="0.2">
      <c r="A162" s="111" t="s">
        <v>64</v>
      </c>
      <c r="B162" s="55"/>
      <c r="C162" s="56"/>
      <c r="D162" s="55"/>
      <c r="E162" s="56"/>
      <c r="F162" s="57"/>
      <c r="G162" s="55"/>
      <c r="H162" s="56"/>
      <c r="I162" s="77"/>
      <c r="J162" s="78"/>
    </row>
    <row r="163" spans="1:10" x14ac:dyDescent="0.2">
      <c r="A163" s="117" t="s">
        <v>176</v>
      </c>
      <c r="B163" s="55">
        <v>0</v>
      </c>
      <c r="C163" s="56">
        <v>88</v>
      </c>
      <c r="D163" s="55">
        <v>27</v>
      </c>
      <c r="E163" s="56">
        <v>562</v>
      </c>
      <c r="F163" s="57"/>
      <c r="G163" s="55">
        <f t="shared" ref="G163:G176" si="24">B163-C163</f>
        <v>-88</v>
      </c>
      <c r="H163" s="56">
        <f t="shared" ref="H163:H176" si="25">D163-E163</f>
        <v>-535</v>
      </c>
      <c r="I163" s="77">
        <f t="shared" ref="I163:I176" si="26">IF(C163=0, "-", IF(G163/C163&lt;10, G163/C163, "&gt;999%"))</f>
        <v>-1</v>
      </c>
      <c r="J163" s="78">
        <f t="shared" ref="J163:J176" si="27">IF(E163=0, "-", IF(H163/E163&lt;10, H163/E163, "&gt;999%"))</f>
        <v>-0.95195729537366547</v>
      </c>
    </row>
    <row r="164" spans="1:10" x14ac:dyDescent="0.2">
      <c r="A164" s="117" t="s">
        <v>199</v>
      </c>
      <c r="B164" s="55">
        <v>25</v>
      </c>
      <c r="C164" s="56">
        <v>28</v>
      </c>
      <c r="D164" s="55">
        <v>97</v>
      </c>
      <c r="E164" s="56">
        <v>117</v>
      </c>
      <c r="F164" s="57"/>
      <c r="G164" s="55">
        <f t="shared" si="24"/>
        <v>-3</v>
      </c>
      <c r="H164" s="56">
        <f t="shared" si="25"/>
        <v>-20</v>
      </c>
      <c r="I164" s="77">
        <f t="shared" si="26"/>
        <v>-0.10714285714285714</v>
      </c>
      <c r="J164" s="78">
        <f t="shared" si="27"/>
        <v>-0.17094017094017094</v>
      </c>
    </row>
    <row r="165" spans="1:10" x14ac:dyDescent="0.2">
      <c r="A165" s="117" t="s">
        <v>200</v>
      </c>
      <c r="B165" s="55">
        <v>205</v>
      </c>
      <c r="C165" s="56">
        <v>563</v>
      </c>
      <c r="D165" s="55">
        <v>956</v>
      </c>
      <c r="E165" s="56">
        <v>1737</v>
      </c>
      <c r="F165" s="57"/>
      <c r="G165" s="55">
        <f t="shared" si="24"/>
        <v>-358</v>
      </c>
      <c r="H165" s="56">
        <f t="shared" si="25"/>
        <v>-781</v>
      </c>
      <c r="I165" s="77">
        <f t="shared" si="26"/>
        <v>-0.63587921847246887</v>
      </c>
      <c r="J165" s="78">
        <f t="shared" si="27"/>
        <v>-0.44962579159470351</v>
      </c>
    </row>
    <row r="166" spans="1:10" x14ac:dyDescent="0.2">
      <c r="A166" s="117" t="s">
        <v>234</v>
      </c>
      <c r="B166" s="55">
        <v>0</v>
      </c>
      <c r="C166" s="56">
        <v>1</v>
      </c>
      <c r="D166" s="55">
        <v>0</v>
      </c>
      <c r="E166" s="56">
        <v>2</v>
      </c>
      <c r="F166" s="57"/>
      <c r="G166" s="55">
        <f t="shared" si="24"/>
        <v>-1</v>
      </c>
      <c r="H166" s="56">
        <f t="shared" si="25"/>
        <v>-2</v>
      </c>
      <c r="I166" s="77">
        <f t="shared" si="26"/>
        <v>-1</v>
      </c>
      <c r="J166" s="78">
        <f t="shared" si="27"/>
        <v>-1</v>
      </c>
    </row>
    <row r="167" spans="1:10" x14ac:dyDescent="0.2">
      <c r="A167" s="117" t="s">
        <v>532</v>
      </c>
      <c r="B167" s="55">
        <v>23</v>
      </c>
      <c r="C167" s="56">
        <v>23</v>
      </c>
      <c r="D167" s="55">
        <v>113</v>
      </c>
      <c r="E167" s="56">
        <v>149</v>
      </c>
      <c r="F167" s="57"/>
      <c r="G167" s="55">
        <f t="shared" si="24"/>
        <v>0</v>
      </c>
      <c r="H167" s="56">
        <f t="shared" si="25"/>
        <v>-36</v>
      </c>
      <c r="I167" s="77">
        <f t="shared" si="26"/>
        <v>0</v>
      </c>
      <c r="J167" s="78">
        <f t="shared" si="27"/>
        <v>-0.24161073825503357</v>
      </c>
    </row>
    <row r="168" spans="1:10" x14ac:dyDescent="0.2">
      <c r="A168" s="117" t="s">
        <v>295</v>
      </c>
      <c r="B168" s="55">
        <v>4</v>
      </c>
      <c r="C168" s="56">
        <v>9</v>
      </c>
      <c r="D168" s="55">
        <v>32</v>
      </c>
      <c r="E168" s="56">
        <v>33</v>
      </c>
      <c r="F168" s="57"/>
      <c r="G168" s="55">
        <f t="shared" si="24"/>
        <v>-5</v>
      </c>
      <c r="H168" s="56">
        <f t="shared" si="25"/>
        <v>-1</v>
      </c>
      <c r="I168" s="77">
        <f t="shared" si="26"/>
        <v>-0.55555555555555558</v>
      </c>
      <c r="J168" s="78">
        <f t="shared" si="27"/>
        <v>-3.0303030303030304E-2</v>
      </c>
    </row>
    <row r="169" spans="1:10" x14ac:dyDescent="0.2">
      <c r="A169" s="117" t="s">
        <v>201</v>
      </c>
      <c r="B169" s="55">
        <v>3</v>
      </c>
      <c r="C169" s="56">
        <v>2</v>
      </c>
      <c r="D169" s="55">
        <v>25</v>
      </c>
      <c r="E169" s="56">
        <v>22</v>
      </c>
      <c r="F169" s="57"/>
      <c r="G169" s="55">
        <f t="shared" si="24"/>
        <v>1</v>
      </c>
      <c r="H169" s="56">
        <f t="shared" si="25"/>
        <v>3</v>
      </c>
      <c r="I169" s="77">
        <f t="shared" si="26"/>
        <v>0.5</v>
      </c>
      <c r="J169" s="78">
        <f t="shared" si="27"/>
        <v>0.13636363636363635</v>
      </c>
    </row>
    <row r="170" spans="1:10" x14ac:dyDescent="0.2">
      <c r="A170" s="117" t="s">
        <v>378</v>
      </c>
      <c r="B170" s="55">
        <v>121</v>
      </c>
      <c r="C170" s="56">
        <v>143</v>
      </c>
      <c r="D170" s="55">
        <v>536</v>
      </c>
      <c r="E170" s="56">
        <v>607</v>
      </c>
      <c r="F170" s="57"/>
      <c r="G170" s="55">
        <f t="shared" si="24"/>
        <v>-22</v>
      </c>
      <c r="H170" s="56">
        <f t="shared" si="25"/>
        <v>-71</v>
      </c>
      <c r="I170" s="77">
        <f t="shared" si="26"/>
        <v>-0.15384615384615385</v>
      </c>
      <c r="J170" s="78">
        <f t="shared" si="27"/>
        <v>-0.11696869851729819</v>
      </c>
    </row>
    <row r="171" spans="1:10" x14ac:dyDescent="0.2">
      <c r="A171" s="117" t="s">
        <v>456</v>
      </c>
      <c r="B171" s="55">
        <v>44</v>
      </c>
      <c r="C171" s="56">
        <v>44</v>
      </c>
      <c r="D171" s="55">
        <v>221</v>
      </c>
      <c r="E171" s="56">
        <v>240</v>
      </c>
      <c r="F171" s="57"/>
      <c r="G171" s="55">
        <f t="shared" si="24"/>
        <v>0</v>
      </c>
      <c r="H171" s="56">
        <f t="shared" si="25"/>
        <v>-19</v>
      </c>
      <c r="I171" s="77">
        <f t="shared" si="26"/>
        <v>0</v>
      </c>
      <c r="J171" s="78">
        <f t="shared" si="27"/>
        <v>-7.9166666666666663E-2</v>
      </c>
    </row>
    <row r="172" spans="1:10" x14ac:dyDescent="0.2">
      <c r="A172" s="117" t="s">
        <v>235</v>
      </c>
      <c r="B172" s="55">
        <v>0</v>
      </c>
      <c r="C172" s="56">
        <v>1</v>
      </c>
      <c r="D172" s="55">
        <v>1</v>
      </c>
      <c r="E172" s="56">
        <v>20</v>
      </c>
      <c r="F172" s="57"/>
      <c r="G172" s="55">
        <f t="shared" si="24"/>
        <v>-1</v>
      </c>
      <c r="H172" s="56">
        <f t="shared" si="25"/>
        <v>-19</v>
      </c>
      <c r="I172" s="77">
        <f t="shared" si="26"/>
        <v>-1</v>
      </c>
      <c r="J172" s="78">
        <f t="shared" si="27"/>
        <v>-0.95</v>
      </c>
    </row>
    <row r="173" spans="1:10" x14ac:dyDescent="0.2">
      <c r="A173" s="117" t="s">
        <v>414</v>
      </c>
      <c r="B173" s="55">
        <v>193</v>
      </c>
      <c r="C173" s="56">
        <v>170</v>
      </c>
      <c r="D173" s="55">
        <v>711</v>
      </c>
      <c r="E173" s="56">
        <v>854</v>
      </c>
      <c r="F173" s="57"/>
      <c r="G173" s="55">
        <f t="shared" si="24"/>
        <v>23</v>
      </c>
      <c r="H173" s="56">
        <f t="shared" si="25"/>
        <v>-143</v>
      </c>
      <c r="I173" s="77">
        <f t="shared" si="26"/>
        <v>0.13529411764705881</v>
      </c>
      <c r="J173" s="78">
        <f t="shared" si="27"/>
        <v>-0.16744730679156908</v>
      </c>
    </row>
    <row r="174" spans="1:10" x14ac:dyDescent="0.2">
      <c r="A174" s="117" t="s">
        <v>316</v>
      </c>
      <c r="B174" s="55">
        <v>4</v>
      </c>
      <c r="C174" s="56">
        <v>0</v>
      </c>
      <c r="D174" s="55">
        <v>23</v>
      </c>
      <c r="E174" s="56">
        <v>0</v>
      </c>
      <c r="F174" s="57"/>
      <c r="G174" s="55">
        <f t="shared" si="24"/>
        <v>4</v>
      </c>
      <c r="H174" s="56">
        <f t="shared" si="25"/>
        <v>23</v>
      </c>
      <c r="I174" s="77" t="str">
        <f t="shared" si="26"/>
        <v>-</v>
      </c>
      <c r="J174" s="78" t="str">
        <f t="shared" si="27"/>
        <v>-</v>
      </c>
    </row>
    <row r="175" spans="1:10" x14ac:dyDescent="0.2">
      <c r="A175" s="117" t="s">
        <v>365</v>
      </c>
      <c r="B175" s="55">
        <v>26</v>
      </c>
      <c r="C175" s="56">
        <v>0</v>
      </c>
      <c r="D175" s="55">
        <v>171</v>
      </c>
      <c r="E175" s="56">
        <v>0</v>
      </c>
      <c r="F175" s="57"/>
      <c r="G175" s="55">
        <f t="shared" si="24"/>
        <v>26</v>
      </c>
      <c r="H175" s="56">
        <f t="shared" si="25"/>
        <v>171</v>
      </c>
      <c r="I175" s="77" t="str">
        <f t="shared" si="26"/>
        <v>-</v>
      </c>
      <c r="J175" s="78" t="str">
        <f t="shared" si="27"/>
        <v>-</v>
      </c>
    </row>
    <row r="176" spans="1:10" s="38" customFormat="1" x14ac:dyDescent="0.2">
      <c r="A176" s="143" t="s">
        <v>636</v>
      </c>
      <c r="B176" s="32">
        <v>648</v>
      </c>
      <c r="C176" s="33">
        <v>1072</v>
      </c>
      <c r="D176" s="32">
        <v>2913</v>
      </c>
      <c r="E176" s="33">
        <v>4343</v>
      </c>
      <c r="F176" s="34"/>
      <c r="G176" s="32">
        <f t="shared" si="24"/>
        <v>-424</v>
      </c>
      <c r="H176" s="33">
        <f t="shared" si="25"/>
        <v>-1430</v>
      </c>
      <c r="I176" s="35">
        <f t="shared" si="26"/>
        <v>-0.39552238805970147</v>
      </c>
      <c r="J176" s="36">
        <f t="shared" si="27"/>
        <v>-0.32926548468800371</v>
      </c>
    </row>
    <row r="177" spans="1:10" x14ac:dyDescent="0.2">
      <c r="A177" s="142"/>
      <c r="B177" s="63"/>
      <c r="C177" s="64"/>
      <c r="D177" s="63"/>
      <c r="E177" s="64"/>
      <c r="F177" s="65"/>
      <c r="G177" s="63"/>
      <c r="H177" s="64"/>
      <c r="I177" s="79"/>
      <c r="J177" s="80"/>
    </row>
    <row r="178" spans="1:10" x14ac:dyDescent="0.2">
      <c r="A178" s="111" t="s">
        <v>101</v>
      </c>
      <c r="B178" s="55"/>
      <c r="C178" s="56"/>
      <c r="D178" s="55"/>
      <c r="E178" s="56"/>
      <c r="F178" s="57"/>
      <c r="G178" s="55"/>
      <c r="H178" s="56"/>
      <c r="I178" s="77"/>
      <c r="J178" s="78"/>
    </row>
    <row r="179" spans="1:10" x14ac:dyDescent="0.2">
      <c r="A179" s="117" t="s">
        <v>579</v>
      </c>
      <c r="B179" s="55">
        <v>1</v>
      </c>
      <c r="C179" s="56">
        <v>0</v>
      </c>
      <c r="D179" s="55">
        <v>13</v>
      </c>
      <c r="E179" s="56">
        <v>5</v>
      </c>
      <c r="F179" s="57"/>
      <c r="G179" s="55">
        <f>B179-C179</f>
        <v>1</v>
      </c>
      <c r="H179" s="56">
        <f>D179-E179</f>
        <v>8</v>
      </c>
      <c r="I179" s="77" t="str">
        <f>IF(C179=0, "-", IF(G179/C179&lt;10, G179/C179, "&gt;999%"))</f>
        <v>-</v>
      </c>
      <c r="J179" s="78">
        <f>IF(E179=0, "-", IF(H179/E179&lt;10, H179/E179, "&gt;999%"))</f>
        <v>1.6</v>
      </c>
    </row>
    <row r="180" spans="1:10" x14ac:dyDescent="0.2">
      <c r="A180" s="117" t="s">
        <v>580</v>
      </c>
      <c r="B180" s="55">
        <v>0</v>
      </c>
      <c r="C180" s="56">
        <v>0</v>
      </c>
      <c r="D180" s="55">
        <v>2</v>
      </c>
      <c r="E180" s="56">
        <v>5</v>
      </c>
      <c r="F180" s="57"/>
      <c r="G180" s="55">
        <f>B180-C180</f>
        <v>0</v>
      </c>
      <c r="H180" s="56">
        <f>D180-E180</f>
        <v>-3</v>
      </c>
      <c r="I180" s="77" t="str">
        <f>IF(C180=0, "-", IF(G180/C180&lt;10, G180/C180, "&gt;999%"))</f>
        <v>-</v>
      </c>
      <c r="J180" s="78">
        <f>IF(E180=0, "-", IF(H180/E180&lt;10, H180/E180, "&gt;999%"))</f>
        <v>-0.6</v>
      </c>
    </row>
    <row r="181" spans="1:10" s="38" customFormat="1" x14ac:dyDescent="0.2">
      <c r="A181" s="143" t="s">
        <v>637</v>
      </c>
      <c r="B181" s="32">
        <v>1</v>
      </c>
      <c r="C181" s="33">
        <v>0</v>
      </c>
      <c r="D181" s="32">
        <v>15</v>
      </c>
      <c r="E181" s="33">
        <v>10</v>
      </c>
      <c r="F181" s="34"/>
      <c r="G181" s="32">
        <f>B181-C181</f>
        <v>1</v>
      </c>
      <c r="H181" s="33">
        <f>D181-E181</f>
        <v>5</v>
      </c>
      <c r="I181" s="35" t="str">
        <f>IF(C181=0, "-", IF(G181/C181&lt;10, G181/C181, "&gt;999%"))</f>
        <v>-</v>
      </c>
      <c r="J181" s="36">
        <f>IF(E181=0, "-", IF(H181/E181&lt;10, H181/E181, "&gt;999%"))</f>
        <v>0.5</v>
      </c>
    </row>
    <row r="182" spans="1:10" x14ac:dyDescent="0.2">
      <c r="A182" s="142"/>
      <c r="B182" s="63"/>
      <c r="C182" s="64"/>
      <c r="D182" s="63"/>
      <c r="E182" s="64"/>
      <c r="F182" s="65"/>
      <c r="G182" s="63"/>
      <c r="H182" s="64"/>
      <c r="I182" s="79"/>
      <c r="J182" s="80"/>
    </row>
    <row r="183" spans="1:10" x14ac:dyDescent="0.2">
      <c r="A183" s="111" t="s">
        <v>65</v>
      </c>
      <c r="B183" s="55"/>
      <c r="C183" s="56"/>
      <c r="D183" s="55"/>
      <c r="E183" s="56"/>
      <c r="F183" s="57"/>
      <c r="G183" s="55"/>
      <c r="H183" s="56"/>
      <c r="I183" s="77"/>
      <c r="J183" s="78"/>
    </row>
    <row r="184" spans="1:10" x14ac:dyDescent="0.2">
      <c r="A184" s="117" t="s">
        <v>400</v>
      </c>
      <c r="B184" s="55">
        <v>0</v>
      </c>
      <c r="C184" s="56">
        <v>0</v>
      </c>
      <c r="D184" s="55">
        <v>6</v>
      </c>
      <c r="E184" s="56">
        <v>2</v>
      </c>
      <c r="F184" s="57"/>
      <c r="G184" s="55">
        <f t="shared" ref="G184:G189" si="28">B184-C184</f>
        <v>0</v>
      </c>
      <c r="H184" s="56">
        <f t="shared" ref="H184:H189" si="29">D184-E184</f>
        <v>4</v>
      </c>
      <c r="I184" s="77" t="str">
        <f t="shared" ref="I184:I189" si="30">IF(C184=0, "-", IF(G184/C184&lt;10, G184/C184, "&gt;999%"))</f>
        <v>-</v>
      </c>
      <c r="J184" s="78">
        <f t="shared" ref="J184:J189" si="31">IF(E184=0, "-", IF(H184/E184&lt;10, H184/E184, "&gt;999%"))</f>
        <v>2</v>
      </c>
    </row>
    <row r="185" spans="1:10" x14ac:dyDescent="0.2">
      <c r="A185" s="117" t="s">
        <v>251</v>
      </c>
      <c r="B185" s="55">
        <v>0</v>
      </c>
      <c r="C185" s="56">
        <v>2</v>
      </c>
      <c r="D185" s="55">
        <v>3</v>
      </c>
      <c r="E185" s="56">
        <v>5</v>
      </c>
      <c r="F185" s="57"/>
      <c r="G185" s="55">
        <f t="shared" si="28"/>
        <v>-2</v>
      </c>
      <c r="H185" s="56">
        <f t="shared" si="29"/>
        <v>-2</v>
      </c>
      <c r="I185" s="77">
        <f t="shared" si="30"/>
        <v>-1</v>
      </c>
      <c r="J185" s="78">
        <f t="shared" si="31"/>
        <v>-0.4</v>
      </c>
    </row>
    <row r="186" spans="1:10" x14ac:dyDescent="0.2">
      <c r="A186" s="117" t="s">
        <v>328</v>
      </c>
      <c r="B186" s="55">
        <v>0</v>
      </c>
      <c r="C186" s="56">
        <v>1</v>
      </c>
      <c r="D186" s="55">
        <v>3</v>
      </c>
      <c r="E186" s="56">
        <v>7</v>
      </c>
      <c r="F186" s="57"/>
      <c r="G186" s="55">
        <f t="shared" si="28"/>
        <v>-1</v>
      </c>
      <c r="H186" s="56">
        <f t="shared" si="29"/>
        <v>-4</v>
      </c>
      <c r="I186" s="77">
        <f t="shared" si="30"/>
        <v>-1</v>
      </c>
      <c r="J186" s="78">
        <f t="shared" si="31"/>
        <v>-0.5714285714285714</v>
      </c>
    </row>
    <row r="187" spans="1:10" x14ac:dyDescent="0.2">
      <c r="A187" s="117" t="s">
        <v>480</v>
      </c>
      <c r="B187" s="55">
        <v>0</v>
      </c>
      <c r="C187" s="56">
        <v>0</v>
      </c>
      <c r="D187" s="55">
        <v>0</v>
      </c>
      <c r="E187" s="56">
        <v>2</v>
      </c>
      <c r="F187" s="57"/>
      <c r="G187" s="55">
        <f t="shared" si="28"/>
        <v>0</v>
      </c>
      <c r="H187" s="56">
        <f t="shared" si="29"/>
        <v>-2</v>
      </c>
      <c r="I187" s="77" t="str">
        <f t="shared" si="30"/>
        <v>-</v>
      </c>
      <c r="J187" s="78">
        <f t="shared" si="31"/>
        <v>-1</v>
      </c>
    </row>
    <row r="188" spans="1:10" x14ac:dyDescent="0.2">
      <c r="A188" s="117" t="s">
        <v>503</v>
      </c>
      <c r="B188" s="55">
        <v>0</v>
      </c>
      <c r="C188" s="56">
        <v>1</v>
      </c>
      <c r="D188" s="55">
        <v>0</v>
      </c>
      <c r="E188" s="56">
        <v>3</v>
      </c>
      <c r="F188" s="57"/>
      <c r="G188" s="55">
        <f t="shared" si="28"/>
        <v>-1</v>
      </c>
      <c r="H188" s="56">
        <f t="shared" si="29"/>
        <v>-3</v>
      </c>
      <c r="I188" s="77">
        <f t="shared" si="30"/>
        <v>-1</v>
      </c>
      <c r="J188" s="78">
        <f t="shared" si="31"/>
        <v>-1</v>
      </c>
    </row>
    <row r="189" spans="1:10" s="38" customFormat="1" x14ac:dyDescent="0.2">
      <c r="A189" s="143" t="s">
        <v>638</v>
      </c>
      <c r="B189" s="32">
        <v>0</v>
      </c>
      <c r="C189" s="33">
        <v>4</v>
      </c>
      <c r="D189" s="32">
        <v>12</v>
      </c>
      <c r="E189" s="33">
        <v>19</v>
      </c>
      <c r="F189" s="34"/>
      <c r="G189" s="32">
        <f t="shared" si="28"/>
        <v>-4</v>
      </c>
      <c r="H189" s="33">
        <f t="shared" si="29"/>
        <v>-7</v>
      </c>
      <c r="I189" s="35">
        <f t="shared" si="30"/>
        <v>-1</v>
      </c>
      <c r="J189" s="36">
        <f t="shared" si="31"/>
        <v>-0.36842105263157893</v>
      </c>
    </row>
    <row r="190" spans="1:10" x14ac:dyDescent="0.2">
      <c r="A190" s="142"/>
      <c r="B190" s="63"/>
      <c r="C190" s="64"/>
      <c r="D190" s="63"/>
      <c r="E190" s="64"/>
      <c r="F190" s="65"/>
      <c r="G190" s="63"/>
      <c r="H190" s="64"/>
      <c r="I190" s="79"/>
      <c r="J190" s="80"/>
    </row>
    <row r="191" spans="1:10" x14ac:dyDescent="0.2">
      <c r="A191" s="111" t="s">
        <v>102</v>
      </c>
      <c r="B191" s="55"/>
      <c r="C191" s="56"/>
      <c r="D191" s="55"/>
      <c r="E191" s="56"/>
      <c r="F191" s="57"/>
      <c r="G191" s="55"/>
      <c r="H191" s="56"/>
      <c r="I191" s="77"/>
      <c r="J191" s="78"/>
    </row>
    <row r="192" spans="1:10" x14ac:dyDescent="0.2">
      <c r="A192" s="117" t="s">
        <v>102</v>
      </c>
      <c r="B192" s="55">
        <v>2</v>
      </c>
      <c r="C192" s="56">
        <v>2</v>
      </c>
      <c r="D192" s="55">
        <v>3</v>
      </c>
      <c r="E192" s="56">
        <v>3</v>
      </c>
      <c r="F192" s="57"/>
      <c r="G192" s="55">
        <f>B192-C192</f>
        <v>0</v>
      </c>
      <c r="H192" s="56">
        <f>D192-E192</f>
        <v>0</v>
      </c>
      <c r="I192" s="77">
        <f>IF(C192=0, "-", IF(G192/C192&lt;10, G192/C192, "&gt;999%"))</f>
        <v>0</v>
      </c>
      <c r="J192" s="78">
        <f>IF(E192=0, "-", IF(H192/E192&lt;10, H192/E192, "&gt;999%"))</f>
        <v>0</v>
      </c>
    </row>
    <row r="193" spans="1:10" s="38" customFormat="1" x14ac:dyDescent="0.2">
      <c r="A193" s="143" t="s">
        <v>639</v>
      </c>
      <c r="B193" s="32">
        <v>2</v>
      </c>
      <c r="C193" s="33">
        <v>2</v>
      </c>
      <c r="D193" s="32">
        <v>3</v>
      </c>
      <c r="E193" s="33">
        <v>3</v>
      </c>
      <c r="F193" s="34"/>
      <c r="G193" s="32">
        <f>B193-C193</f>
        <v>0</v>
      </c>
      <c r="H193" s="33">
        <f>D193-E193</f>
        <v>0</v>
      </c>
      <c r="I193" s="35">
        <f>IF(C193=0, "-", IF(G193/C193&lt;10, G193/C193, "&gt;999%"))</f>
        <v>0</v>
      </c>
      <c r="J193" s="36">
        <f>IF(E193=0, "-", IF(H193/E193&lt;10, H193/E193, "&gt;999%"))</f>
        <v>0</v>
      </c>
    </row>
    <row r="194" spans="1:10" x14ac:dyDescent="0.2">
      <c r="A194" s="142"/>
      <c r="B194" s="63"/>
      <c r="C194" s="64"/>
      <c r="D194" s="63"/>
      <c r="E194" s="64"/>
      <c r="F194" s="65"/>
      <c r="G194" s="63"/>
      <c r="H194" s="64"/>
      <c r="I194" s="79"/>
      <c r="J194" s="80"/>
    </row>
    <row r="195" spans="1:10" x14ac:dyDescent="0.2">
      <c r="A195" s="111" t="s">
        <v>103</v>
      </c>
      <c r="B195" s="55"/>
      <c r="C195" s="56"/>
      <c r="D195" s="55"/>
      <c r="E195" s="56"/>
      <c r="F195" s="57"/>
      <c r="G195" s="55"/>
      <c r="H195" s="56"/>
      <c r="I195" s="77"/>
      <c r="J195" s="78"/>
    </row>
    <row r="196" spans="1:10" x14ac:dyDescent="0.2">
      <c r="A196" s="117" t="s">
        <v>604</v>
      </c>
      <c r="B196" s="55">
        <v>24</v>
      </c>
      <c r="C196" s="56">
        <v>27</v>
      </c>
      <c r="D196" s="55">
        <v>130</v>
      </c>
      <c r="E196" s="56">
        <v>144</v>
      </c>
      <c r="F196" s="57"/>
      <c r="G196" s="55">
        <f>B196-C196</f>
        <v>-3</v>
      </c>
      <c r="H196" s="56">
        <f>D196-E196</f>
        <v>-14</v>
      </c>
      <c r="I196" s="77">
        <f>IF(C196=0, "-", IF(G196/C196&lt;10, G196/C196, "&gt;999%"))</f>
        <v>-0.1111111111111111</v>
      </c>
      <c r="J196" s="78">
        <f>IF(E196=0, "-", IF(H196/E196&lt;10, H196/E196, "&gt;999%"))</f>
        <v>-9.7222222222222224E-2</v>
      </c>
    </row>
    <row r="197" spans="1:10" x14ac:dyDescent="0.2">
      <c r="A197" s="117" t="s">
        <v>581</v>
      </c>
      <c r="B197" s="55">
        <v>50</v>
      </c>
      <c r="C197" s="56">
        <v>48</v>
      </c>
      <c r="D197" s="55">
        <v>249</v>
      </c>
      <c r="E197" s="56">
        <v>220</v>
      </c>
      <c r="F197" s="57"/>
      <c r="G197" s="55">
        <f>B197-C197</f>
        <v>2</v>
      </c>
      <c r="H197" s="56">
        <f>D197-E197</f>
        <v>29</v>
      </c>
      <c r="I197" s="77">
        <f>IF(C197=0, "-", IF(G197/C197&lt;10, G197/C197, "&gt;999%"))</f>
        <v>4.1666666666666664E-2</v>
      </c>
      <c r="J197" s="78">
        <f>IF(E197=0, "-", IF(H197/E197&lt;10, H197/E197, "&gt;999%"))</f>
        <v>0.13181818181818181</v>
      </c>
    </row>
    <row r="198" spans="1:10" x14ac:dyDescent="0.2">
      <c r="A198" s="117" t="s">
        <v>591</v>
      </c>
      <c r="B198" s="55">
        <v>44</v>
      </c>
      <c r="C198" s="56">
        <v>32</v>
      </c>
      <c r="D198" s="55">
        <v>131</v>
      </c>
      <c r="E198" s="56">
        <v>134</v>
      </c>
      <c r="F198" s="57"/>
      <c r="G198" s="55">
        <f>B198-C198</f>
        <v>12</v>
      </c>
      <c r="H198" s="56">
        <f>D198-E198</f>
        <v>-3</v>
      </c>
      <c r="I198" s="77">
        <f>IF(C198=0, "-", IF(G198/C198&lt;10, G198/C198, "&gt;999%"))</f>
        <v>0.375</v>
      </c>
      <c r="J198" s="78">
        <f>IF(E198=0, "-", IF(H198/E198&lt;10, H198/E198, "&gt;999%"))</f>
        <v>-2.2388059701492536E-2</v>
      </c>
    </row>
    <row r="199" spans="1:10" s="38" customFormat="1" x14ac:dyDescent="0.2">
      <c r="A199" s="143" t="s">
        <v>640</v>
      </c>
      <c r="B199" s="32">
        <v>118</v>
      </c>
      <c r="C199" s="33">
        <v>107</v>
      </c>
      <c r="D199" s="32">
        <v>510</v>
      </c>
      <c r="E199" s="33">
        <v>498</v>
      </c>
      <c r="F199" s="34"/>
      <c r="G199" s="32">
        <f>B199-C199</f>
        <v>11</v>
      </c>
      <c r="H199" s="33">
        <f>D199-E199</f>
        <v>12</v>
      </c>
      <c r="I199" s="35">
        <f>IF(C199=0, "-", IF(G199/C199&lt;10, G199/C199, "&gt;999%"))</f>
        <v>0.10280373831775701</v>
      </c>
      <c r="J199" s="36">
        <f>IF(E199=0, "-", IF(H199/E199&lt;10, H199/E199, "&gt;999%"))</f>
        <v>2.4096385542168676E-2</v>
      </c>
    </row>
    <row r="200" spans="1:10" x14ac:dyDescent="0.2">
      <c r="A200" s="142"/>
      <c r="B200" s="63"/>
      <c r="C200" s="64"/>
      <c r="D200" s="63"/>
      <c r="E200" s="64"/>
      <c r="F200" s="65"/>
      <c r="G200" s="63"/>
      <c r="H200" s="64"/>
      <c r="I200" s="79"/>
      <c r="J200" s="80"/>
    </row>
    <row r="201" spans="1:10" x14ac:dyDescent="0.2">
      <c r="A201" s="111" t="s">
        <v>66</v>
      </c>
      <c r="B201" s="55"/>
      <c r="C201" s="56"/>
      <c r="D201" s="55"/>
      <c r="E201" s="56"/>
      <c r="F201" s="57"/>
      <c r="G201" s="55"/>
      <c r="H201" s="56"/>
      <c r="I201" s="77"/>
      <c r="J201" s="78"/>
    </row>
    <row r="202" spans="1:10" x14ac:dyDescent="0.2">
      <c r="A202" s="117" t="s">
        <v>545</v>
      </c>
      <c r="B202" s="55">
        <v>25</v>
      </c>
      <c r="C202" s="56">
        <v>33</v>
      </c>
      <c r="D202" s="55">
        <v>149</v>
      </c>
      <c r="E202" s="56">
        <v>156</v>
      </c>
      <c r="F202" s="57"/>
      <c r="G202" s="55">
        <f>B202-C202</f>
        <v>-8</v>
      </c>
      <c r="H202" s="56">
        <f>D202-E202</f>
        <v>-7</v>
      </c>
      <c r="I202" s="77">
        <f>IF(C202=0, "-", IF(G202/C202&lt;10, G202/C202, "&gt;999%"))</f>
        <v>-0.24242424242424243</v>
      </c>
      <c r="J202" s="78">
        <f>IF(E202=0, "-", IF(H202/E202&lt;10, H202/E202, "&gt;999%"))</f>
        <v>-4.4871794871794872E-2</v>
      </c>
    </row>
    <row r="203" spans="1:10" x14ac:dyDescent="0.2">
      <c r="A203" s="117" t="s">
        <v>556</v>
      </c>
      <c r="B203" s="55">
        <v>114</v>
      </c>
      <c r="C203" s="56">
        <v>118</v>
      </c>
      <c r="D203" s="55">
        <v>485</v>
      </c>
      <c r="E203" s="56">
        <v>637</v>
      </c>
      <c r="F203" s="57"/>
      <c r="G203" s="55">
        <f>B203-C203</f>
        <v>-4</v>
      </c>
      <c r="H203" s="56">
        <f>D203-E203</f>
        <v>-152</v>
      </c>
      <c r="I203" s="77">
        <f>IF(C203=0, "-", IF(G203/C203&lt;10, G203/C203, "&gt;999%"))</f>
        <v>-3.3898305084745763E-2</v>
      </c>
      <c r="J203" s="78">
        <f>IF(E203=0, "-", IF(H203/E203&lt;10, H203/E203, "&gt;999%"))</f>
        <v>-0.23861852433281006</v>
      </c>
    </row>
    <row r="204" spans="1:10" x14ac:dyDescent="0.2">
      <c r="A204" s="117" t="s">
        <v>457</v>
      </c>
      <c r="B204" s="55">
        <v>136</v>
      </c>
      <c r="C204" s="56">
        <v>75</v>
      </c>
      <c r="D204" s="55">
        <v>369</v>
      </c>
      <c r="E204" s="56">
        <v>376</v>
      </c>
      <c r="F204" s="57"/>
      <c r="G204" s="55">
        <f>B204-C204</f>
        <v>61</v>
      </c>
      <c r="H204" s="56">
        <f>D204-E204</f>
        <v>-7</v>
      </c>
      <c r="I204" s="77">
        <f>IF(C204=0, "-", IF(G204/C204&lt;10, G204/C204, "&gt;999%"))</f>
        <v>0.81333333333333335</v>
      </c>
      <c r="J204" s="78">
        <f>IF(E204=0, "-", IF(H204/E204&lt;10, H204/E204, "&gt;999%"))</f>
        <v>-1.8617021276595744E-2</v>
      </c>
    </row>
    <row r="205" spans="1:10" s="38" customFormat="1" x14ac:dyDescent="0.2">
      <c r="A205" s="143" t="s">
        <v>641</v>
      </c>
      <c r="B205" s="32">
        <v>275</v>
      </c>
      <c r="C205" s="33">
        <v>226</v>
      </c>
      <c r="D205" s="32">
        <v>1003</v>
      </c>
      <c r="E205" s="33">
        <v>1169</v>
      </c>
      <c r="F205" s="34"/>
      <c r="G205" s="32">
        <f>B205-C205</f>
        <v>49</v>
      </c>
      <c r="H205" s="33">
        <f>D205-E205</f>
        <v>-166</v>
      </c>
      <c r="I205" s="35">
        <f>IF(C205=0, "-", IF(G205/C205&lt;10, G205/C205, "&gt;999%"))</f>
        <v>0.2168141592920354</v>
      </c>
      <c r="J205" s="36">
        <f>IF(E205=0, "-", IF(H205/E205&lt;10, H205/E205, "&gt;999%"))</f>
        <v>-0.1420017108639863</v>
      </c>
    </row>
    <row r="206" spans="1:10" x14ac:dyDescent="0.2">
      <c r="A206" s="142"/>
      <c r="B206" s="63"/>
      <c r="C206" s="64"/>
      <c r="D206" s="63"/>
      <c r="E206" s="64"/>
      <c r="F206" s="65"/>
      <c r="G206" s="63"/>
      <c r="H206" s="64"/>
      <c r="I206" s="79"/>
      <c r="J206" s="80"/>
    </row>
    <row r="207" spans="1:10" x14ac:dyDescent="0.2">
      <c r="A207" s="111" t="s">
        <v>67</v>
      </c>
      <c r="B207" s="55"/>
      <c r="C207" s="56"/>
      <c r="D207" s="55"/>
      <c r="E207" s="56"/>
      <c r="F207" s="57"/>
      <c r="G207" s="55"/>
      <c r="H207" s="56"/>
      <c r="I207" s="77"/>
      <c r="J207" s="78"/>
    </row>
    <row r="208" spans="1:10" x14ac:dyDescent="0.2">
      <c r="A208" s="117" t="s">
        <v>518</v>
      </c>
      <c r="B208" s="55">
        <v>1</v>
      </c>
      <c r="C208" s="56">
        <v>0</v>
      </c>
      <c r="D208" s="55">
        <v>1</v>
      </c>
      <c r="E208" s="56">
        <v>0</v>
      </c>
      <c r="F208" s="57"/>
      <c r="G208" s="55">
        <f>B208-C208</f>
        <v>1</v>
      </c>
      <c r="H208" s="56">
        <f>D208-E208</f>
        <v>1</v>
      </c>
      <c r="I208" s="77" t="str">
        <f>IF(C208=0, "-", IF(G208/C208&lt;10, G208/C208, "&gt;999%"))</f>
        <v>-</v>
      </c>
      <c r="J208" s="78" t="str">
        <f>IF(E208=0, "-", IF(H208/E208&lt;10, H208/E208, "&gt;999%"))</f>
        <v>-</v>
      </c>
    </row>
    <row r="209" spans="1:10" s="38" customFormat="1" x14ac:dyDescent="0.2">
      <c r="A209" s="143" t="s">
        <v>642</v>
      </c>
      <c r="B209" s="32">
        <v>1</v>
      </c>
      <c r="C209" s="33">
        <v>0</v>
      </c>
      <c r="D209" s="32">
        <v>1</v>
      </c>
      <c r="E209" s="33">
        <v>0</v>
      </c>
      <c r="F209" s="34"/>
      <c r="G209" s="32">
        <f>B209-C209</f>
        <v>1</v>
      </c>
      <c r="H209" s="33">
        <f>D209-E209</f>
        <v>1</v>
      </c>
      <c r="I209" s="35" t="str">
        <f>IF(C209=0, "-", IF(G209/C209&lt;10, G209/C209, "&gt;999%"))</f>
        <v>-</v>
      </c>
      <c r="J209" s="36" t="str">
        <f>IF(E209=0, "-", IF(H209/E209&lt;10, H209/E209, "&gt;999%"))</f>
        <v>-</v>
      </c>
    </row>
    <row r="210" spans="1:10" x14ac:dyDescent="0.2">
      <c r="A210" s="142"/>
      <c r="B210" s="63"/>
      <c r="C210" s="64"/>
      <c r="D210" s="63"/>
      <c r="E210" s="64"/>
      <c r="F210" s="65"/>
      <c r="G210" s="63"/>
      <c r="H210" s="64"/>
      <c r="I210" s="79"/>
      <c r="J210" s="80"/>
    </row>
    <row r="211" spans="1:10" x14ac:dyDescent="0.2">
      <c r="A211" s="111" t="s">
        <v>104</v>
      </c>
      <c r="B211" s="55"/>
      <c r="C211" s="56"/>
      <c r="D211" s="55"/>
      <c r="E211" s="56"/>
      <c r="F211" s="57"/>
      <c r="G211" s="55"/>
      <c r="H211" s="56"/>
      <c r="I211" s="77"/>
      <c r="J211" s="78"/>
    </row>
    <row r="212" spans="1:10" x14ac:dyDescent="0.2">
      <c r="A212" s="117" t="s">
        <v>605</v>
      </c>
      <c r="B212" s="55">
        <v>9</v>
      </c>
      <c r="C212" s="56">
        <v>5</v>
      </c>
      <c r="D212" s="55">
        <v>18</v>
      </c>
      <c r="E212" s="56">
        <v>13</v>
      </c>
      <c r="F212" s="57"/>
      <c r="G212" s="55">
        <f>B212-C212</f>
        <v>4</v>
      </c>
      <c r="H212" s="56">
        <f>D212-E212</f>
        <v>5</v>
      </c>
      <c r="I212" s="77">
        <f>IF(C212=0, "-", IF(G212/C212&lt;10, G212/C212, "&gt;999%"))</f>
        <v>0.8</v>
      </c>
      <c r="J212" s="78">
        <f>IF(E212=0, "-", IF(H212/E212&lt;10, H212/E212, "&gt;999%"))</f>
        <v>0.38461538461538464</v>
      </c>
    </row>
    <row r="213" spans="1:10" x14ac:dyDescent="0.2">
      <c r="A213" s="117" t="s">
        <v>592</v>
      </c>
      <c r="B213" s="55">
        <v>1</v>
      </c>
      <c r="C213" s="56">
        <v>1</v>
      </c>
      <c r="D213" s="55">
        <v>3</v>
      </c>
      <c r="E213" s="56">
        <v>2</v>
      </c>
      <c r="F213" s="57"/>
      <c r="G213" s="55">
        <f>B213-C213</f>
        <v>0</v>
      </c>
      <c r="H213" s="56">
        <f>D213-E213</f>
        <v>1</v>
      </c>
      <c r="I213" s="77">
        <f>IF(C213=0, "-", IF(G213/C213&lt;10, G213/C213, "&gt;999%"))</f>
        <v>0</v>
      </c>
      <c r="J213" s="78">
        <f>IF(E213=0, "-", IF(H213/E213&lt;10, H213/E213, "&gt;999%"))</f>
        <v>0.5</v>
      </c>
    </row>
    <row r="214" spans="1:10" x14ac:dyDescent="0.2">
      <c r="A214" s="117" t="s">
        <v>582</v>
      </c>
      <c r="B214" s="55">
        <v>9</v>
      </c>
      <c r="C214" s="56">
        <v>6</v>
      </c>
      <c r="D214" s="55">
        <v>16</v>
      </c>
      <c r="E214" s="56">
        <v>20</v>
      </c>
      <c r="F214" s="57"/>
      <c r="G214" s="55">
        <f>B214-C214</f>
        <v>3</v>
      </c>
      <c r="H214" s="56">
        <f>D214-E214</f>
        <v>-4</v>
      </c>
      <c r="I214" s="77">
        <f>IF(C214=0, "-", IF(G214/C214&lt;10, G214/C214, "&gt;999%"))</f>
        <v>0.5</v>
      </c>
      <c r="J214" s="78">
        <f>IF(E214=0, "-", IF(H214/E214&lt;10, H214/E214, "&gt;999%"))</f>
        <v>-0.2</v>
      </c>
    </row>
    <row r="215" spans="1:10" x14ac:dyDescent="0.2">
      <c r="A215" s="117" t="s">
        <v>583</v>
      </c>
      <c r="B215" s="55">
        <v>0</v>
      </c>
      <c r="C215" s="56">
        <v>1</v>
      </c>
      <c r="D215" s="55">
        <v>5</v>
      </c>
      <c r="E215" s="56">
        <v>2</v>
      </c>
      <c r="F215" s="57"/>
      <c r="G215" s="55">
        <f>B215-C215</f>
        <v>-1</v>
      </c>
      <c r="H215" s="56">
        <f>D215-E215</f>
        <v>3</v>
      </c>
      <c r="I215" s="77">
        <f>IF(C215=0, "-", IF(G215/C215&lt;10, G215/C215, "&gt;999%"))</f>
        <v>-1</v>
      </c>
      <c r="J215" s="78">
        <f>IF(E215=0, "-", IF(H215/E215&lt;10, H215/E215, "&gt;999%"))</f>
        <v>1.5</v>
      </c>
    </row>
    <row r="216" spans="1:10" s="38" customFormat="1" x14ac:dyDescent="0.2">
      <c r="A216" s="143" t="s">
        <v>643</v>
      </c>
      <c r="B216" s="32">
        <v>19</v>
      </c>
      <c r="C216" s="33">
        <v>13</v>
      </c>
      <c r="D216" s="32">
        <v>42</v>
      </c>
      <c r="E216" s="33">
        <v>37</v>
      </c>
      <c r="F216" s="34"/>
      <c r="G216" s="32">
        <f>B216-C216</f>
        <v>6</v>
      </c>
      <c r="H216" s="33">
        <f>D216-E216</f>
        <v>5</v>
      </c>
      <c r="I216" s="35">
        <f>IF(C216=0, "-", IF(G216/C216&lt;10, G216/C216, "&gt;999%"))</f>
        <v>0.46153846153846156</v>
      </c>
      <c r="J216" s="36">
        <f>IF(E216=0, "-", IF(H216/E216&lt;10, H216/E216, "&gt;999%"))</f>
        <v>0.13513513513513514</v>
      </c>
    </row>
    <row r="217" spans="1:10" x14ac:dyDescent="0.2">
      <c r="A217" s="142"/>
      <c r="B217" s="63"/>
      <c r="C217" s="64"/>
      <c r="D217" s="63"/>
      <c r="E217" s="64"/>
      <c r="F217" s="65"/>
      <c r="G217" s="63"/>
      <c r="H217" s="64"/>
      <c r="I217" s="79"/>
      <c r="J217" s="80"/>
    </row>
    <row r="218" spans="1:10" x14ac:dyDescent="0.2">
      <c r="A218" s="111" t="s">
        <v>68</v>
      </c>
      <c r="B218" s="55"/>
      <c r="C218" s="56"/>
      <c r="D218" s="55"/>
      <c r="E218" s="56"/>
      <c r="F218" s="57"/>
      <c r="G218" s="55"/>
      <c r="H218" s="56"/>
      <c r="I218" s="77"/>
      <c r="J218" s="78"/>
    </row>
    <row r="219" spans="1:10" x14ac:dyDescent="0.2">
      <c r="A219" s="117" t="s">
        <v>401</v>
      </c>
      <c r="B219" s="55">
        <v>10</v>
      </c>
      <c r="C219" s="56">
        <v>9</v>
      </c>
      <c r="D219" s="55">
        <v>41</v>
      </c>
      <c r="E219" s="56">
        <v>35</v>
      </c>
      <c r="F219" s="57"/>
      <c r="G219" s="55">
        <f t="shared" ref="G219:G226" si="32">B219-C219</f>
        <v>1</v>
      </c>
      <c r="H219" s="56">
        <f t="shared" ref="H219:H226" si="33">D219-E219</f>
        <v>6</v>
      </c>
      <c r="I219" s="77">
        <f t="shared" ref="I219:I226" si="34">IF(C219=0, "-", IF(G219/C219&lt;10, G219/C219, "&gt;999%"))</f>
        <v>0.1111111111111111</v>
      </c>
      <c r="J219" s="78">
        <f t="shared" ref="J219:J226" si="35">IF(E219=0, "-", IF(H219/E219&lt;10, H219/E219, "&gt;999%"))</f>
        <v>0.17142857142857143</v>
      </c>
    </row>
    <row r="220" spans="1:10" x14ac:dyDescent="0.2">
      <c r="A220" s="117" t="s">
        <v>481</v>
      </c>
      <c r="B220" s="55">
        <v>2</v>
      </c>
      <c r="C220" s="56">
        <v>2</v>
      </c>
      <c r="D220" s="55">
        <v>12</v>
      </c>
      <c r="E220" s="56">
        <v>17</v>
      </c>
      <c r="F220" s="57"/>
      <c r="G220" s="55">
        <f t="shared" si="32"/>
        <v>0</v>
      </c>
      <c r="H220" s="56">
        <f t="shared" si="33"/>
        <v>-5</v>
      </c>
      <c r="I220" s="77">
        <f t="shared" si="34"/>
        <v>0</v>
      </c>
      <c r="J220" s="78">
        <f t="shared" si="35"/>
        <v>-0.29411764705882354</v>
      </c>
    </row>
    <row r="221" spans="1:10" x14ac:dyDescent="0.2">
      <c r="A221" s="117" t="s">
        <v>329</v>
      </c>
      <c r="B221" s="55">
        <v>0</v>
      </c>
      <c r="C221" s="56">
        <v>1</v>
      </c>
      <c r="D221" s="55">
        <v>0</v>
      </c>
      <c r="E221" s="56">
        <v>4</v>
      </c>
      <c r="F221" s="57"/>
      <c r="G221" s="55">
        <f t="shared" si="32"/>
        <v>-1</v>
      </c>
      <c r="H221" s="56">
        <f t="shared" si="33"/>
        <v>-4</v>
      </c>
      <c r="I221" s="77">
        <f t="shared" si="34"/>
        <v>-1</v>
      </c>
      <c r="J221" s="78">
        <f t="shared" si="35"/>
        <v>-1</v>
      </c>
    </row>
    <row r="222" spans="1:10" x14ac:dyDescent="0.2">
      <c r="A222" s="117" t="s">
        <v>482</v>
      </c>
      <c r="B222" s="55">
        <v>0</v>
      </c>
      <c r="C222" s="56">
        <v>4</v>
      </c>
      <c r="D222" s="55">
        <v>2</v>
      </c>
      <c r="E222" s="56">
        <v>5</v>
      </c>
      <c r="F222" s="57"/>
      <c r="G222" s="55">
        <f t="shared" si="32"/>
        <v>-4</v>
      </c>
      <c r="H222" s="56">
        <f t="shared" si="33"/>
        <v>-3</v>
      </c>
      <c r="I222" s="77">
        <f t="shared" si="34"/>
        <v>-1</v>
      </c>
      <c r="J222" s="78">
        <f t="shared" si="35"/>
        <v>-0.6</v>
      </c>
    </row>
    <row r="223" spans="1:10" x14ac:dyDescent="0.2">
      <c r="A223" s="117" t="s">
        <v>252</v>
      </c>
      <c r="B223" s="55">
        <v>2</v>
      </c>
      <c r="C223" s="56">
        <v>0</v>
      </c>
      <c r="D223" s="55">
        <v>8</v>
      </c>
      <c r="E223" s="56">
        <v>11</v>
      </c>
      <c r="F223" s="57"/>
      <c r="G223" s="55">
        <f t="shared" si="32"/>
        <v>2</v>
      </c>
      <c r="H223" s="56">
        <f t="shared" si="33"/>
        <v>-3</v>
      </c>
      <c r="I223" s="77" t="str">
        <f t="shared" si="34"/>
        <v>-</v>
      </c>
      <c r="J223" s="78">
        <f t="shared" si="35"/>
        <v>-0.27272727272727271</v>
      </c>
    </row>
    <row r="224" spans="1:10" x14ac:dyDescent="0.2">
      <c r="A224" s="117" t="s">
        <v>271</v>
      </c>
      <c r="B224" s="55">
        <v>0</v>
      </c>
      <c r="C224" s="56">
        <v>0</v>
      </c>
      <c r="D224" s="55">
        <v>3</v>
      </c>
      <c r="E224" s="56">
        <v>4</v>
      </c>
      <c r="F224" s="57"/>
      <c r="G224" s="55">
        <f t="shared" si="32"/>
        <v>0</v>
      </c>
      <c r="H224" s="56">
        <f t="shared" si="33"/>
        <v>-1</v>
      </c>
      <c r="I224" s="77" t="str">
        <f t="shared" si="34"/>
        <v>-</v>
      </c>
      <c r="J224" s="78">
        <f t="shared" si="35"/>
        <v>-0.25</v>
      </c>
    </row>
    <row r="225" spans="1:10" x14ac:dyDescent="0.2">
      <c r="A225" s="117" t="s">
        <v>285</v>
      </c>
      <c r="B225" s="55">
        <v>0</v>
      </c>
      <c r="C225" s="56">
        <v>0</v>
      </c>
      <c r="D225" s="55">
        <v>0</v>
      </c>
      <c r="E225" s="56">
        <v>1</v>
      </c>
      <c r="F225" s="57"/>
      <c r="G225" s="55">
        <f t="shared" si="32"/>
        <v>0</v>
      </c>
      <c r="H225" s="56">
        <f t="shared" si="33"/>
        <v>-1</v>
      </c>
      <c r="I225" s="77" t="str">
        <f t="shared" si="34"/>
        <v>-</v>
      </c>
      <c r="J225" s="78">
        <f t="shared" si="35"/>
        <v>-1</v>
      </c>
    </row>
    <row r="226" spans="1:10" s="38" customFormat="1" x14ac:dyDescent="0.2">
      <c r="A226" s="143" t="s">
        <v>644</v>
      </c>
      <c r="B226" s="32">
        <v>14</v>
      </c>
      <c r="C226" s="33">
        <v>16</v>
      </c>
      <c r="D226" s="32">
        <v>66</v>
      </c>
      <c r="E226" s="33">
        <v>77</v>
      </c>
      <c r="F226" s="34"/>
      <c r="G226" s="32">
        <f t="shared" si="32"/>
        <v>-2</v>
      </c>
      <c r="H226" s="33">
        <f t="shared" si="33"/>
        <v>-11</v>
      </c>
      <c r="I226" s="35">
        <f t="shared" si="34"/>
        <v>-0.125</v>
      </c>
      <c r="J226" s="36">
        <f t="shared" si="35"/>
        <v>-0.14285714285714285</v>
      </c>
    </row>
    <row r="227" spans="1:10" x14ac:dyDescent="0.2">
      <c r="A227" s="142"/>
      <c r="B227" s="63"/>
      <c r="C227" s="64"/>
      <c r="D227" s="63"/>
      <c r="E227" s="64"/>
      <c r="F227" s="65"/>
      <c r="G227" s="63"/>
      <c r="H227" s="64"/>
      <c r="I227" s="79"/>
      <c r="J227" s="80"/>
    </row>
    <row r="228" spans="1:10" x14ac:dyDescent="0.2">
      <c r="A228" s="111" t="s">
        <v>69</v>
      </c>
      <c r="B228" s="55"/>
      <c r="C228" s="56"/>
      <c r="D228" s="55"/>
      <c r="E228" s="56"/>
      <c r="F228" s="57"/>
      <c r="G228" s="55"/>
      <c r="H228" s="56"/>
      <c r="I228" s="77"/>
      <c r="J228" s="78"/>
    </row>
    <row r="229" spans="1:10" x14ac:dyDescent="0.2">
      <c r="A229" s="117" t="s">
        <v>415</v>
      </c>
      <c r="B229" s="55">
        <v>1</v>
      </c>
      <c r="C229" s="56">
        <v>2</v>
      </c>
      <c r="D229" s="55">
        <v>7</v>
      </c>
      <c r="E229" s="56">
        <v>19</v>
      </c>
      <c r="F229" s="57"/>
      <c r="G229" s="55">
        <f t="shared" ref="G229:G235" si="36">B229-C229</f>
        <v>-1</v>
      </c>
      <c r="H229" s="56">
        <f t="shared" ref="H229:H235" si="37">D229-E229</f>
        <v>-12</v>
      </c>
      <c r="I229" s="77">
        <f t="shared" ref="I229:I235" si="38">IF(C229=0, "-", IF(G229/C229&lt;10, G229/C229, "&gt;999%"))</f>
        <v>-0.5</v>
      </c>
      <c r="J229" s="78">
        <f t="shared" ref="J229:J235" si="39">IF(E229=0, "-", IF(H229/E229&lt;10, H229/E229, "&gt;999%"))</f>
        <v>-0.63157894736842102</v>
      </c>
    </row>
    <row r="230" spans="1:10" x14ac:dyDescent="0.2">
      <c r="A230" s="117" t="s">
        <v>379</v>
      </c>
      <c r="B230" s="55">
        <v>4</v>
      </c>
      <c r="C230" s="56">
        <v>11</v>
      </c>
      <c r="D230" s="55">
        <v>17</v>
      </c>
      <c r="E230" s="56">
        <v>41</v>
      </c>
      <c r="F230" s="57"/>
      <c r="G230" s="55">
        <f t="shared" si="36"/>
        <v>-7</v>
      </c>
      <c r="H230" s="56">
        <f t="shared" si="37"/>
        <v>-24</v>
      </c>
      <c r="I230" s="77">
        <f t="shared" si="38"/>
        <v>-0.63636363636363635</v>
      </c>
      <c r="J230" s="78">
        <f t="shared" si="39"/>
        <v>-0.58536585365853655</v>
      </c>
    </row>
    <row r="231" spans="1:10" x14ac:dyDescent="0.2">
      <c r="A231" s="117" t="s">
        <v>557</v>
      </c>
      <c r="B231" s="55">
        <v>4</v>
      </c>
      <c r="C231" s="56">
        <v>0</v>
      </c>
      <c r="D231" s="55">
        <v>10</v>
      </c>
      <c r="E231" s="56">
        <v>0</v>
      </c>
      <c r="F231" s="57"/>
      <c r="G231" s="55">
        <f t="shared" si="36"/>
        <v>4</v>
      </c>
      <c r="H231" s="56">
        <f t="shared" si="37"/>
        <v>10</v>
      </c>
      <c r="I231" s="77" t="str">
        <f t="shared" si="38"/>
        <v>-</v>
      </c>
      <c r="J231" s="78" t="str">
        <f t="shared" si="39"/>
        <v>-</v>
      </c>
    </row>
    <row r="232" spans="1:10" x14ac:dyDescent="0.2">
      <c r="A232" s="117" t="s">
        <v>458</v>
      </c>
      <c r="B232" s="55">
        <v>28</v>
      </c>
      <c r="C232" s="56">
        <v>21</v>
      </c>
      <c r="D232" s="55">
        <v>92</v>
      </c>
      <c r="E232" s="56">
        <v>116</v>
      </c>
      <c r="F232" s="57"/>
      <c r="G232" s="55">
        <f t="shared" si="36"/>
        <v>7</v>
      </c>
      <c r="H232" s="56">
        <f t="shared" si="37"/>
        <v>-24</v>
      </c>
      <c r="I232" s="77">
        <f t="shared" si="38"/>
        <v>0.33333333333333331</v>
      </c>
      <c r="J232" s="78">
        <f t="shared" si="39"/>
        <v>-0.20689655172413793</v>
      </c>
    </row>
    <row r="233" spans="1:10" x14ac:dyDescent="0.2">
      <c r="A233" s="117" t="s">
        <v>380</v>
      </c>
      <c r="B233" s="55">
        <v>0</v>
      </c>
      <c r="C233" s="56">
        <v>1</v>
      </c>
      <c r="D233" s="55">
        <v>0</v>
      </c>
      <c r="E233" s="56">
        <v>7</v>
      </c>
      <c r="F233" s="57"/>
      <c r="G233" s="55">
        <f t="shared" si="36"/>
        <v>-1</v>
      </c>
      <c r="H233" s="56">
        <f t="shared" si="37"/>
        <v>-7</v>
      </c>
      <c r="I233" s="77">
        <f t="shared" si="38"/>
        <v>-1</v>
      </c>
      <c r="J233" s="78">
        <f t="shared" si="39"/>
        <v>-1</v>
      </c>
    </row>
    <row r="234" spans="1:10" x14ac:dyDescent="0.2">
      <c r="A234" s="117" t="s">
        <v>459</v>
      </c>
      <c r="B234" s="55">
        <v>11</v>
      </c>
      <c r="C234" s="56">
        <v>6</v>
      </c>
      <c r="D234" s="55">
        <v>31</v>
      </c>
      <c r="E234" s="56">
        <v>47</v>
      </c>
      <c r="F234" s="57"/>
      <c r="G234" s="55">
        <f t="shared" si="36"/>
        <v>5</v>
      </c>
      <c r="H234" s="56">
        <f t="shared" si="37"/>
        <v>-16</v>
      </c>
      <c r="I234" s="77">
        <f t="shared" si="38"/>
        <v>0.83333333333333337</v>
      </c>
      <c r="J234" s="78">
        <f t="shared" si="39"/>
        <v>-0.34042553191489361</v>
      </c>
    </row>
    <row r="235" spans="1:10" s="38" customFormat="1" x14ac:dyDescent="0.2">
      <c r="A235" s="143" t="s">
        <v>645</v>
      </c>
      <c r="B235" s="32">
        <v>48</v>
      </c>
      <c r="C235" s="33">
        <v>41</v>
      </c>
      <c r="D235" s="32">
        <v>157</v>
      </c>
      <c r="E235" s="33">
        <v>230</v>
      </c>
      <c r="F235" s="34"/>
      <c r="G235" s="32">
        <f t="shared" si="36"/>
        <v>7</v>
      </c>
      <c r="H235" s="33">
        <f t="shared" si="37"/>
        <v>-73</v>
      </c>
      <c r="I235" s="35">
        <f t="shared" si="38"/>
        <v>0.17073170731707318</v>
      </c>
      <c r="J235" s="36">
        <f t="shared" si="39"/>
        <v>-0.31739130434782609</v>
      </c>
    </row>
    <row r="236" spans="1:10" x14ac:dyDescent="0.2">
      <c r="A236" s="142"/>
      <c r="B236" s="63"/>
      <c r="C236" s="64"/>
      <c r="D236" s="63"/>
      <c r="E236" s="64"/>
      <c r="F236" s="65"/>
      <c r="G236" s="63"/>
      <c r="H236" s="64"/>
      <c r="I236" s="79"/>
      <c r="J236" s="80"/>
    </row>
    <row r="237" spans="1:10" x14ac:dyDescent="0.2">
      <c r="A237" s="111" t="s">
        <v>105</v>
      </c>
      <c r="B237" s="55"/>
      <c r="C237" s="56"/>
      <c r="D237" s="55"/>
      <c r="E237" s="56"/>
      <c r="F237" s="57"/>
      <c r="G237" s="55"/>
      <c r="H237" s="56"/>
      <c r="I237" s="77"/>
      <c r="J237" s="78"/>
    </row>
    <row r="238" spans="1:10" x14ac:dyDescent="0.2">
      <c r="A238" s="117" t="s">
        <v>105</v>
      </c>
      <c r="B238" s="55">
        <v>11</v>
      </c>
      <c r="C238" s="56">
        <v>10</v>
      </c>
      <c r="D238" s="55">
        <v>61</v>
      </c>
      <c r="E238" s="56">
        <v>54</v>
      </c>
      <c r="F238" s="57"/>
      <c r="G238" s="55">
        <f>B238-C238</f>
        <v>1</v>
      </c>
      <c r="H238" s="56">
        <f>D238-E238</f>
        <v>7</v>
      </c>
      <c r="I238" s="77">
        <f>IF(C238=0, "-", IF(G238/C238&lt;10, G238/C238, "&gt;999%"))</f>
        <v>0.1</v>
      </c>
      <c r="J238" s="78">
        <f>IF(E238=0, "-", IF(H238/E238&lt;10, H238/E238, "&gt;999%"))</f>
        <v>0.12962962962962962</v>
      </c>
    </row>
    <row r="239" spans="1:10" s="38" customFormat="1" x14ac:dyDescent="0.2">
      <c r="A239" s="143" t="s">
        <v>646</v>
      </c>
      <c r="B239" s="32">
        <v>11</v>
      </c>
      <c r="C239" s="33">
        <v>10</v>
      </c>
      <c r="D239" s="32">
        <v>61</v>
      </c>
      <c r="E239" s="33">
        <v>54</v>
      </c>
      <c r="F239" s="34"/>
      <c r="G239" s="32">
        <f>B239-C239</f>
        <v>1</v>
      </c>
      <c r="H239" s="33">
        <f>D239-E239</f>
        <v>7</v>
      </c>
      <c r="I239" s="35">
        <f>IF(C239=0, "-", IF(G239/C239&lt;10, G239/C239, "&gt;999%"))</f>
        <v>0.1</v>
      </c>
      <c r="J239" s="36">
        <f>IF(E239=0, "-", IF(H239/E239&lt;10, H239/E239, "&gt;999%"))</f>
        <v>0.12962962962962962</v>
      </c>
    </row>
    <row r="240" spans="1:10" x14ac:dyDescent="0.2">
      <c r="A240" s="142"/>
      <c r="B240" s="63"/>
      <c r="C240" s="64"/>
      <c r="D240" s="63"/>
      <c r="E240" s="64"/>
      <c r="F240" s="65"/>
      <c r="G240" s="63"/>
      <c r="H240" s="64"/>
      <c r="I240" s="79"/>
      <c r="J240" s="80"/>
    </row>
    <row r="241" spans="1:10" x14ac:dyDescent="0.2">
      <c r="A241" s="111" t="s">
        <v>70</v>
      </c>
      <c r="B241" s="55"/>
      <c r="C241" s="56"/>
      <c r="D241" s="55"/>
      <c r="E241" s="56"/>
      <c r="F241" s="57"/>
      <c r="G241" s="55"/>
      <c r="H241" s="56"/>
      <c r="I241" s="77"/>
      <c r="J241" s="78"/>
    </row>
    <row r="242" spans="1:10" x14ac:dyDescent="0.2">
      <c r="A242" s="117" t="s">
        <v>296</v>
      </c>
      <c r="B242" s="55">
        <v>55</v>
      </c>
      <c r="C242" s="56">
        <v>25</v>
      </c>
      <c r="D242" s="55">
        <v>207</v>
      </c>
      <c r="E242" s="56">
        <v>155</v>
      </c>
      <c r="F242" s="57"/>
      <c r="G242" s="55">
        <f t="shared" ref="G242:G254" si="40">B242-C242</f>
        <v>30</v>
      </c>
      <c r="H242" s="56">
        <f t="shared" ref="H242:H254" si="41">D242-E242</f>
        <v>52</v>
      </c>
      <c r="I242" s="77">
        <f t="shared" ref="I242:I254" si="42">IF(C242=0, "-", IF(G242/C242&lt;10, G242/C242, "&gt;999%"))</f>
        <v>1.2</v>
      </c>
      <c r="J242" s="78">
        <f t="shared" ref="J242:J254" si="43">IF(E242=0, "-", IF(H242/E242&lt;10, H242/E242, "&gt;999%"))</f>
        <v>0.33548387096774196</v>
      </c>
    </row>
    <row r="243" spans="1:10" x14ac:dyDescent="0.2">
      <c r="A243" s="117" t="s">
        <v>202</v>
      </c>
      <c r="B243" s="55">
        <v>152</v>
      </c>
      <c r="C243" s="56">
        <v>186</v>
      </c>
      <c r="D243" s="55">
        <v>724</v>
      </c>
      <c r="E243" s="56">
        <v>855</v>
      </c>
      <c r="F243" s="57"/>
      <c r="G243" s="55">
        <f t="shared" si="40"/>
        <v>-34</v>
      </c>
      <c r="H243" s="56">
        <f t="shared" si="41"/>
        <v>-131</v>
      </c>
      <c r="I243" s="77">
        <f t="shared" si="42"/>
        <v>-0.18279569892473119</v>
      </c>
      <c r="J243" s="78">
        <f t="shared" si="43"/>
        <v>-0.15321637426900586</v>
      </c>
    </row>
    <row r="244" spans="1:10" x14ac:dyDescent="0.2">
      <c r="A244" s="117" t="s">
        <v>236</v>
      </c>
      <c r="B244" s="55">
        <v>1</v>
      </c>
      <c r="C244" s="56">
        <v>1</v>
      </c>
      <c r="D244" s="55">
        <v>4</v>
      </c>
      <c r="E244" s="56">
        <v>6</v>
      </c>
      <c r="F244" s="57"/>
      <c r="G244" s="55">
        <f t="shared" si="40"/>
        <v>0</v>
      </c>
      <c r="H244" s="56">
        <f t="shared" si="41"/>
        <v>-2</v>
      </c>
      <c r="I244" s="77">
        <f t="shared" si="42"/>
        <v>0</v>
      </c>
      <c r="J244" s="78">
        <f t="shared" si="43"/>
        <v>-0.33333333333333331</v>
      </c>
    </row>
    <row r="245" spans="1:10" x14ac:dyDescent="0.2">
      <c r="A245" s="117" t="s">
        <v>168</v>
      </c>
      <c r="B245" s="55">
        <v>30</v>
      </c>
      <c r="C245" s="56">
        <v>47</v>
      </c>
      <c r="D245" s="55">
        <v>145</v>
      </c>
      <c r="E245" s="56">
        <v>263</v>
      </c>
      <c r="F245" s="57"/>
      <c r="G245" s="55">
        <f t="shared" si="40"/>
        <v>-17</v>
      </c>
      <c r="H245" s="56">
        <f t="shared" si="41"/>
        <v>-118</v>
      </c>
      <c r="I245" s="77">
        <f t="shared" si="42"/>
        <v>-0.36170212765957449</v>
      </c>
      <c r="J245" s="78">
        <f t="shared" si="43"/>
        <v>-0.44866920152091255</v>
      </c>
    </row>
    <row r="246" spans="1:10" x14ac:dyDescent="0.2">
      <c r="A246" s="117" t="s">
        <v>177</v>
      </c>
      <c r="B246" s="55">
        <v>54</v>
      </c>
      <c r="C246" s="56">
        <v>50</v>
      </c>
      <c r="D246" s="55">
        <v>228</v>
      </c>
      <c r="E246" s="56">
        <v>221</v>
      </c>
      <c r="F246" s="57"/>
      <c r="G246" s="55">
        <f t="shared" si="40"/>
        <v>4</v>
      </c>
      <c r="H246" s="56">
        <f t="shared" si="41"/>
        <v>7</v>
      </c>
      <c r="I246" s="77">
        <f t="shared" si="42"/>
        <v>0.08</v>
      </c>
      <c r="J246" s="78">
        <f t="shared" si="43"/>
        <v>3.1674208144796379E-2</v>
      </c>
    </row>
    <row r="247" spans="1:10" x14ac:dyDescent="0.2">
      <c r="A247" s="117" t="s">
        <v>297</v>
      </c>
      <c r="B247" s="55">
        <v>0</v>
      </c>
      <c r="C247" s="56">
        <v>0</v>
      </c>
      <c r="D247" s="55">
        <v>0</v>
      </c>
      <c r="E247" s="56">
        <v>1</v>
      </c>
      <c r="F247" s="57"/>
      <c r="G247" s="55">
        <f t="shared" si="40"/>
        <v>0</v>
      </c>
      <c r="H247" s="56">
        <f t="shared" si="41"/>
        <v>-1</v>
      </c>
      <c r="I247" s="77" t="str">
        <f t="shared" si="42"/>
        <v>-</v>
      </c>
      <c r="J247" s="78">
        <f t="shared" si="43"/>
        <v>-1</v>
      </c>
    </row>
    <row r="248" spans="1:10" x14ac:dyDescent="0.2">
      <c r="A248" s="117" t="s">
        <v>203</v>
      </c>
      <c r="B248" s="55">
        <v>0</v>
      </c>
      <c r="C248" s="56">
        <v>0</v>
      </c>
      <c r="D248" s="55">
        <v>0</v>
      </c>
      <c r="E248" s="56">
        <v>1</v>
      </c>
      <c r="F248" s="57"/>
      <c r="G248" s="55">
        <f t="shared" si="40"/>
        <v>0</v>
      </c>
      <c r="H248" s="56">
        <f t="shared" si="41"/>
        <v>-1</v>
      </c>
      <c r="I248" s="77" t="str">
        <f t="shared" si="42"/>
        <v>-</v>
      </c>
      <c r="J248" s="78">
        <f t="shared" si="43"/>
        <v>-1</v>
      </c>
    </row>
    <row r="249" spans="1:10" x14ac:dyDescent="0.2">
      <c r="A249" s="117" t="s">
        <v>381</v>
      </c>
      <c r="B249" s="55">
        <v>44</v>
      </c>
      <c r="C249" s="56">
        <v>0</v>
      </c>
      <c r="D249" s="55">
        <v>263</v>
      </c>
      <c r="E249" s="56">
        <v>0</v>
      </c>
      <c r="F249" s="57"/>
      <c r="G249" s="55">
        <f t="shared" si="40"/>
        <v>44</v>
      </c>
      <c r="H249" s="56">
        <f t="shared" si="41"/>
        <v>263</v>
      </c>
      <c r="I249" s="77" t="str">
        <f t="shared" si="42"/>
        <v>-</v>
      </c>
      <c r="J249" s="78" t="str">
        <f t="shared" si="43"/>
        <v>-</v>
      </c>
    </row>
    <row r="250" spans="1:10" x14ac:dyDescent="0.2">
      <c r="A250" s="117" t="s">
        <v>460</v>
      </c>
      <c r="B250" s="55">
        <v>30</v>
      </c>
      <c r="C250" s="56">
        <v>24</v>
      </c>
      <c r="D250" s="55">
        <v>88</v>
      </c>
      <c r="E250" s="56">
        <v>123</v>
      </c>
      <c r="F250" s="57"/>
      <c r="G250" s="55">
        <f t="shared" si="40"/>
        <v>6</v>
      </c>
      <c r="H250" s="56">
        <f t="shared" si="41"/>
        <v>-35</v>
      </c>
      <c r="I250" s="77">
        <f t="shared" si="42"/>
        <v>0.25</v>
      </c>
      <c r="J250" s="78">
        <f t="shared" si="43"/>
        <v>-0.28455284552845528</v>
      </c>
    </row>
    <row r="251" spans="1:10" x14ac:dyDescent="0.2">
      <c r="A251" s="117" t="s">
        <v>204</v>
      </c>
      <c r="B251" s="55">
        <v>0</v>
      </c>
      <c r="C251" s="56">
        <v>0</v>
      </c>
      <c r="D251" s="55">
        <v>0</v>
      </c>
      <c r="E251" s="56">
        <v>6</v>
      </c>
      <c r="F251" s="57"/>
      <c r="G251" s="55">
        <f t="shared" si="40"/>
        <v>0</v>
      </c>
      <c r="H251" s="56">
        <f t="shared" si="41"/>
        <v>-6</v>
      </c>
      <c r="I251" s="77" t="str">
        <f t="shared" si="42"/>
        <v>-</v>
      </c>
      <c r="J251" s="78">
        <f t="shared" si="43"/>
        <v>-1</v>
      </c>
    </row>
    <row r="252" spans="1:10" x14ac:dyDescent="0.2">
      <c r="A252" s="117" t="s">
        <v>416</v>
      </c>
      <c r="B252" s="55">
        <v>101</v>
      </c>
      <c r="C252" s="56">
        <v>126</v>
      </c>
      <c r="D252" s="55">
        <v>401</v>
      </c>
      <c r="E252" s="56">
        <v>606</v>
      </c>
      <c r="F252" s="57"/>
      <c r="G252" s="55">
        <f t="shared" si="40"/>
        <v>-25</v>
      </c>
      <c r="H252" s="56">
        <f t="shared" si="41"/>
        <v>-205</v>
      </c>
      <c r="I252" s="77">
        <f t="shared" si="42"/>
        <v>-0.1984126984126984</v>
      </c>
      <c r="J252" s="78">
        <f t="shared" si="43"/>
        <v>-0.33828382838283827</v>
      </c>
    </row>
    <row r="253" spans="1:10" x14ac:dyDescent="0.2">
      <c r="A253" s="117" t="s">
        <v>264</v>
      </c>
      <c r="B253" s="55">
        <v>15</v>
      </c>
      <c r="C253" s="56">
        <v>13</v>
      </c>
      <c r="D253" s="55">
        <v>72</v>
      </c>
      <c r="E253" s="56">
        <v>67</v>
      </c>
      <c r="F253" s="57"/>
      <c r="G253" s="55">
        <f t="shared" si="40"/>
        <v>2</v>
      </c>
      <c r="H253" s="56">
        <f t="shared" si="41"/>
        <v>5</v>
      </c>
      <c r="I253" s="77">
        <f t="shared" si="42"/>
        <v>0.15384615384615385</v>
      </c>
      <c r="J253" s="78">
        <f t="shared" si="43"/>
        <v>7.4626865671641784E-2</v>
      </c>
    </row>
    <row r="254" spans="1:10" s="38" customFormat="1" x14ac:dyDescent="0.2">
      <c r="A254" s="143" t="s">
        <v>647</v>
      </c>
      <c r="B254" s="32">
        <v>482</v>
      </c>
      <c r="C254" s="33">
        <v>472</v>
      </c>
      <c r="D254" s="32">
        <v>2132</v>
      </c>
      <c r="E254" s="33">
        <v>2304</v>
      </c>
      <c r="F254" s="34"/>
      <c r="G254" s="32">
        <f t="shared" si="40"/>
        <v>10</v>
      </c>
      <c r="H254" s="33">
        <f t="shared" si="41"/>
        <v>-172</v>
      </c>
      <c r="I254" s="35">
        <f t="shared" si="42"/>
        <v>2.1186440677966101E-2</v>
      </c>
      <c r="J254" s="36">
        <f t="shared" si="43"/>
        <v>-7.4652777777777776E-2</v>
      </c>
    </row>
    <row r="255" spans="1:10" x14ac:dyDescent="0.2">
      <c r="A255" s="142"/>
      <c r="B255" s="63"/>
      <c r="C255" s="64"/>
      <c r="D255" s="63"/>
      <c r="E255" s="64"/>
      <c r="F255" s="65"/>
      <c r="G255" s="63"/>
      <c r="H255" s="64"/>
      <c r="I255" s="79"/>
      <c r="J255" s="80"/>
    </row>
    <row r="256" spans="1:10" x14ac:dyDescent="0.2">
      <c r="A256" s="111" t="s">
        <v>71</v>
      </c>
      <c r="B256" s="55"/>
      <c r="C256" s="56"/>
      <c r="D256" s="55"/>
      <c r="E256" s="56"/>
      <c r="F256" s="57"/>
      <c r="G256" s="55"/>
      <c r="H256" s="56"/>
      <c r="I256" s="77"/>
      <c r="J256" s="78"/>
    </row>
    <row r="257" spans="1:10" x14ac:dyDescent="0.2">
      <c r="A257" s="117" t="s">
        <v>348</v>
      </c>
      <c r="B257" s="55">
        <v>0</v>
      </c>
      <c r="C257" s="56">
        <v>0</v>
      </c>
      <c r="D257" s="55">
        <v>4</v>
      </c>
      <c r="E257" s="56">
        <v>3</v>
      </c>
      <c r="F257" s="57"/>
      <c r="G257" s="55">
        <f>B257-C257</f>
        <v>0</v>
      </c>
      <c r="H257" s="56">
        <f>D257-E257</f>
        <v>1</v>
      </c>
      <c r="I257" s="77" t="str">
        <f>IF(C257=0, "-", IF(G257/C257&lt;10, G257/C257, "&gt;999%"))</f>
        <v>-</v>
      </c>
      <c r="J257" s="78">
        <f>IF(E257=0, "-", IF(H257/E257&lt;10, H257/E257, "&gt;999%"))</f>
        <v>0.33333333333333331</v>
      </c>
    </row>
    <row r="258" spans="1:10" x14ac:dyDescent="0.2">
      <c r="A258" s="117" t="s">
        <v>504</v>
      </c>
      <c r="B258" s="55">
        <v>0</v>
      </c>
      <c r="C258" s="56">
        <v>3</v>
      </c>
      <c r="D258" s="55">
        <v>2</v>
      </c>
      <c r="E258" s="56">
        <v>6</v>
      </c>
      <c r="F258" s="57"/>
      <c r="G258" s="55">
        <f>B258-C258</f>
        <v>-3</v>
      </c>
      <c r="H258" s="56">
        <f>D258-E258</f>
        <v>-4</v>
      </c>
      <c r="I258" s="77">
        <f>IF(C258=0, "-", IF(G258/C258&lt;10, G258/C258, "&gt;999%"))</f>
        <v>-1</v>
      </c>
      <c r="J258" s="78">
        <f>IF(E258=0, "-", IF(H258/E258&lt;10, H258/E258, "&gt;999%"))</f>
        <v>-0.66666666666666663</v>
      </c>
    </row>
    <row r="259" spans="1:10" s="38" customFormat="1" x14ac:dyDescent="0.2">
      <c r="A259" s="143" t="s">
        <v>648</v>
      </c>
      <c r="B259" s="32">
        <v>0</v>
      </c>
      <c r="C259" s="33">
        <v>3</v>
      </c>
      <c r="D259" s="32">
        <v>6</v>
      </c>
      <c r="E259" s="33">
        <v>9</v>
      </c>
      <c r="F259" s="34"/>
      <c r="G259" s="32">
        <f>B259-C259</f>
        <v>-3</v>
      </c>
      <c r="H259" s="33">
        <f>D259-E259</f>
        <v>-3</v>
      </c>
      <c r="I259" s="35">
        <f>IF(C259=0, "-", IF(G259/C259&lt;10, G259/C259, "&gt;999%"))</f>
        <v>-1</v>
      </c>
      <c r="J259" s="36">
        <f>IF(E259=0, "-", IF(H259/E259&lt;10, H259/E259, "&gt;999%"))</f>
        <v>-0.33333333333333331</v>
      </c>
    </row>
    <row r="260" spans="1:10" x14ac:dyDescent="0.2">
      <c r="A260" s="142"/>
      <c r="B260" s="63"/>
      <c r="C260" s="64"/>
      <c r="D260" s="63"/>
      <c r="E260" s="64"/>
      <c r="F260" s="65"/>
      <c r="G260" s="63"/>
      <c r="H260" s="64"/>
      <c r="I260" s="79"/>
      <c r="J260" s="80"/>
    </row>
    <row r="261" spans="1:10" x14ac:dyDescent="0.2">
      <c r="A261" s="111" t="s">
        <v>72</v>
      </c>
      <c r="B261" s="55"/>
      <c r="C261" s="56"/>
      <c r="D261" s="55"/>
      <c r="E261" s="56"/>
      <c r="F261" s="57"/>
      <c r="G261" s="55"/>
      <c r="H261" s="56"/>
      <c r="I261" s="77"/>
      <c r="J261" s="78"/>
    </row>
    <row r="262" spans="1:10" x14ac:dyDescent="0.2">
      <c r="A262" s="117" t="s">
        <v>505</v>
      </c>
      <c r="B262" s="55">
        <v>11</v>
      </c>
      <c r="C262" s="56">
        <v>11</v>
      </c>
      <c r="D262" s="55">
        <v>35</v>
      </c>
      <c r="E262" s="56">
        <v>43</v>
      </c>
      <c r="F262" s="57"/>
      <c r="G262" s="55">
        <f t="shared" ref="G262:G268" si="44">B262-C262</f>
        <v>0</v>
      </c>
      <c r="H262" s="56">
        <f t="shared" ref="H262:H268" si="45">D262-E262</f>
        <v>-8</v>
      </c>
      <c r="I262" s="77">
        <f t="shared" ref="I262:I268" si="46">IF(C262=0, "-", IF(G262/C262&lt;10, G262/C262, "&gt;999%"))</f>
        <v>0</v>
      </c>
      <c r="J262" s="78">
        <f t="shared" ref="J262:J268" si="47">IF(E262=0, "-", IF(H262/E262&lt;10, H262/E262, "&gt;999%"))</f>
        <v>-0.18604651162790697</v>
      </c>
    </row>
    <row r="263" spans="1:10" x14ac:dyDescent="0.2">
      <c r="A263" s="117" t="s">
        <v>438</v>
      </c>
      <c r="B263" s="55">
        <v>29</v>
      </c>
      <c r="C263" s="56">
        <v>27</v>
      </c>
      <c r="D263" s="55">
        <v>74</v>
      </c>
      <c r="E263" s="56">
        <v>82</v>
      </c>
      <c r="F263" s="57"/>
      <c r="G263" s="55">
        <f t="shared" si="44"/>
        <v>2</v>
      </c>
      <c r="H263" s="56">
        <f t="shared" si="45"/>
        <v>-8</v>
      </c>
      <c r="I263" s="77">
        <f t="shared" si="46"/>
        <v>7.407407407407407E-2</v>
      </c>
      <c r="J263" s="78">
        <f t="shared" si="47"/>
        <v>-9.7560975609756101E-2</v>
      </c>
    </row>
    <row r="264" spans="1:10" x14ac:dyDescent="0.2">
      <c r="A264" s="117" t="s">
        <v>506</v>
      </c>
      <c r="B264" s="55">
        <v>2</v>
      </c>
      <c r="C264" s="56">
        <v>1</v>
      </c>
      <c r="D264" s="55">
        <v>6</v>
      </c>
      <c r="E264" s="56">
        <v>12</v>
      </c>
      <c r="F264" s="57"/>
      <c r="G264" s="55">
        <f t="shared" si="44"/>
        <v>1</v>
      </c>
      <c r="H264" s="56">
        <f t="shared" si="45"/>
        <v>-6</v>
      </c>
      <c r="I264" s="77">
        <f t="shared" si="46"/>
        <v>1</v>
      </c>
      <c r="J264" s="78">
        <f t="shared" si="47"/>
        <v>-0.5</v>
      </c>
    </row>
    <row r="265" spans="1:10" x14ac:dyDescent="0.2">
      <c r="A265" s="117" t="s">
        <v>439</v>
      </c>
      <c r="B265" s="55">
        <v>21</v>
      </c>
      <c r="C265" s="56">
        <v>15</v>
      </c>
      <c r="D265" s="55">
        <v>61</v>
      </c>
      <c r="E265" s="56">
        <v>58</v>
      </c>
      <c r="F265" s="57"/>
      <c r="G265" s="55">
        <f t="shared" si="44"/>
        <v>6</v>
      </c>
      <c r="H265" s="56">
        <f t="shared" si="45"/>
        <v>3</v>
      </c>
      <c r="I265" s="77">
        <f t="shared" si="46"/>
        <v>0.4</v>
      </c>
      <c r="J265" s="78">
        <f t="shared" si="47"/>
        <v>5.1724137931034482E-2</v>
      </c>
    </row>
    <row r="266" spans="1:10" x14ac:dyDescent="0.2">
      <c r="A266" s="117" t="s">
        <v>483</v>
      </c>
      <c r="B266" s="55">
        <v>9</v>
      </c>
      <c r="C266" s="56">
        <v>17</v>
      </c>
      <c r="D266" s="55">
        <v>73</v>
      </c>
      <c r="E266" s="56">
        <v>94</v>
      </c>
      <c r="F266" s="57"/>
      <c r="G266" s="55">
        <f t="shared" si="44"/>
        <v>-8</v>
      </c>
      <c r="H266" s="56">
        <f t="shared" si="45"/>
        <v>-21</v>
      </c>
      <c r="I266" s="77">
        <f t="shared" si="46"/>
        <v>-0.47058823529411764</v>
      </c>
      <c r="J266" s="78">
        <f t="shared" si="47"/>
        <v>-0.22340425531914893</v>
      </c>
    </row>
    <row r="267" spans="1:10" x14ac:dyDescent="0.2">
      <c r="A267" s="117" t="s">
        <v>484</v>
      </c>
      <c r="B267" s="55">
        <v>7</v>
      </c>
      <c r="C267" s="56">
        <v>8</v>
      </c>
      <c r="D267" s="55">
        <v>15</v>
      </c>
      <c r="E267" s="56">
        <v>40</v>
      </c>
      <c r="F267" s="57"/>
      <c r="G267" s="55">
        <f t="shared" si="44"/>
        <v>-1</v>
      </c>
      <c r="H267" s="56">
        <f t="shared" si="45"/>
        <v>-25</v>
      </c>
      <c r="I267" s="77">
        <f t="shared" si="46"/>
        <v>-0.125</v>
      </c>
      <c r="J267" s="78">
        <f t="shared" si="47"/>
        <v>-0.625</v>
      </c>
    </row>
    <row r="268" spans="1:10" s="38" customFormat="1" x14ac:dyDescent="0.2">
      <c r="A268" s="143" t="s">
        <v>649</v>
      </c>
      <c r="B268" s="32">
        <v>79</v>
      </c>
      <c r="C268" s="33">
        <v>79</v>
      </c>
      <c r="D268" s="32">
        <v>264</v>
      </c>
      <c r="E268" s="33">
        <v>329</v>
      </c>
      <c r="F268" s="34"/>
      <c r="G268" s="32">
        <f t="shared" si="44"/>
        <v>0</v>
      </c>
      <c r="H268" s="33">
        <f t="shared" si="45"/>
        <v>-65</v>
      </c>
      <c r="I268" s="35">
        <f t="shared" si="46"/>
        <v>0</v>
      </c>
      <c r="J268" s="36">
        <f t="shared" si="47"/>
        <v>-0.19756838905775076</v>
      </c>
    </row>
    <row r="269" spans="1:10" x14ac:dyDescent="0.2">
      <c r="A269" s="142"/>
      <c r="B269" s="63"/>
      <c r="C269" s="64"/>
      <c r="D269" s="63"/>
      <c r="E269" s="64"/>
      <c r="F269" s="65"/>
      <c r="G269" s="63"/>
      <c r="H269" s="64"/>
      <c r="I269" s="79"/>
      <c r="J269" s="80"/>
    </row>
    <row r="270" spans="1:10" x14ac:dyDescent="0.2">
      <c r="A270" s="111" t="s">
        <v>73</v>
      </c>
      <c r="B270" s="55"/>
      <c r="C270" s="56"/>
      <c r="D270" s="55"/>
      <c r="E270" s="56"/>
      <c r="F270" s="57"/>
      <c r="G270" s="55"/>
      <c r="H270" s="56"/>
      <c r="I270" s="77"/>
      <c r="J270" s="78"/>
    </row>
    <row r="271" spans="1:10" x14ac:dyDescent="0.2">
      <c r="A271" s="117" t="s">
        <v>461</v>
      </c>
      <c r="B271" s="55">
        <v>6</v>
      </c>
      <c r="C271" s="56">
        <v>1</v>
      </c>
      <c r="D271" s="55">
        <v>15</v>
      </c>
      <c r="E271" s="56">
        <v>6</v>
      </c>
      <c r="F271" s="57"/>
      <c r="G271" s="55">
        <f t="shared" ref="G271:G276" si="48">B271-C271</f>
        <v>5</v>
      </c>
      <c r="H271" s="56">
        <f t="shared" ref="H271:H276" si="49">D271-E271</f>
        <v>9</v>
      </c>
      <c r="I271" s="77">
        <f t="shared" ref="I271:I276" si="50">IF(C271=0, "-", IF(G271/C271&lt;10, G271/C271, "&gt;999%"))</f>
        <v>5</v>
      </c>
      <c r="J271" s="78">
        <f t="shared" ref="J271:J276" si="51">IF(E271=0, "-", IF(H271/E271&lt;10, H271/E271, "&gt;999%"))</f>
        <v>1.5</v>
      </c>
    </row>
    <row r="272" spans="1:10" x14ac:dyDescent="0.2">
      <c r="A272" s="117" t="s">
        <v>533</v>
      </c>
      <c r="B272" s="55">
        <v>15</v>
      </c>
      <c r="C272" s="56">
        <v>6</v>
      </c>
      <c r="D272" s="55">
        <v>36</v>
      </c>
      <c r="E272" s="56">
        <v>29</v>
      </c>
      <c r="F272" s="57"/>
      <c r="G272" s="55">
        <f t="shared" si="48"/>
        <v>9</v>
      </c>
      <c r="H272" s="56">
        <f t="shared" si="49"/>
        <v>7</v>
      </c>
      <c r="I272" s="77">
        <f t="shared" si="50"/>
        <v>1.5</v>
      </c>
      <c r="J272" s="78">
        <f t="shared" si="51"/>
        <v>0.2413793103448276</v>
      </c>
    </row>
    <row r="273" spans="1:10" x14ac:dyDescent="0.2">
      <c r="A273" s="117" t="s">
        <v>298</v>
      </c>
      <c r="B273" s="55">
        <v>3</v>
      </c>
      <c r="C273" s="56">
        <v>7</v>
      </c>
      <c r="D273" s="55">
        <v>20</v>
      </c>
      <c r="E273" s="56">
        <v>28</v>
      </c>
      <c r="F273" s="57"/>
      <c r="G273" s="55">
        <f t="shared" si="48"/>
        <v>-4</v>
      </c>
      <c r="H273" s="56">
        <f t="shared" si="49"/>
        <v>-8</v>
      </c>
      <c r="I273" s="77">
        <f t="shared" si="50"/>
        <v>-0.5714285714285714</v>
      </c>
      <c r="J273" s="78">
        <f t="shared" si="51"/>
        <v>-0.2857142857142857</v>
      </c>
    </row>
    <row r="274" spans="1:10" x14ac:dyDescent="0.2">
      <c r="A274" s="117" t="s">
        <v>558</v>
      </c>
      <c r="B274" s="55">
        <v>35</v>
      </c>
      <c r="C274" s="56">
        <v>34</v>
      </c>
      <c r="D274" s="55">
        <v>144</v>
      </c>
      <c r="E274" s="56">
        <v>124</v>
      </c>
      <c r="F274" s="57"/>
      <c r="G274" s="55">
        <f t="shared" si="48"/>
        <v>1</v>
      </c>
      <c r="H274" s="56">
        <f t="shared" si="49"/>
        <v>20</v>
      </c>
      <c r="I274" s="77">
        <f t="shared" si="50"/>
        <v>2.9411764705882353E-2</v>
      </c>
      <c r="J274" s="78">
        <f t="shared" si="51"/>
        <v>0.16129032258064516</v>
      </c>
    </row>
    <row r="275" spans="1:10" x14ac:dyDescent="0.2">
      <c r="A275" s="117" t="s">
        <v>534</v>
      </c>
      <c r="B275" s="55">
        <v>9</v>
      </c>
      <c r="C275" s="56">
        <v>8</v>
      </c>
      <c r="D275" s="55">
        <v>12</v>
      </c>
      <c r="E275" s="56">
        <v>16</v>
      </c>
      <c r="F275" s="57"/>
      <c r="G275" s="55">
        <f t="shared" si="48"/>
        <v>1</v>
      </c>
      <c r="H275" s="56">
        <f t="shared" si="49"/>
        <v>-4</v>
      </c>
      <c r="I275" s="77">
        <f t="shared" si="50"/>
        <v>0.125</v>
      </c>
      <c r="J275" s="78">
        <f t="shared" si="51"/>
        <v>-0.25</v>
      </c>
    </row>
    <row r="276" spans="1:10" s="38" customFormat="1" x14ac:dyDescent="0.2">
      <c r="A276" s="143" t="s">
        <v>650</v>
      </c>
      <c r="B276" s="32">
        <v>68</v>
      </c>
      <c r="C276" s="33">
        <v>56</v>
      </c>
      <c r="D276" s="32">
        <v>227</v>
      </c>
      <c r="E276" s="33">
        <v>203</v>
      </c>
      <c r="F276" s="34"/>
      <c r="G276" s="32">
        <f t="shared" si="48"/>
        <v>12</v>
      </c>
      <c r="H276" s="33">
        <f t="shared" si="49"/>
        <v>24</v>
      </c>
      <c r="I276" s="35">
        <f t="shared" si="50"/>
        <v>0.21428571428571427</v>
      </c>
      <c r="J276" s="36">
        <f t="shared" si="51"/>
        <v>0.11822660098522167</v>
      </c>
    </row>
    <row r="277" spans="1:10" x14ac:dyDescent="0.2">
      <c r="A277" s="142"/>
      <c r="B277" s="63"/>
      <c r="C277" s="64"/>
      <c r="D277" s="63"/>
      <c r="E277" s="64"/>
      <c r="F277" s="65"/>
      <c r="G277" s="63"/>
      <c r="H277" s="64"/>
      <c r="I277" s="79"/>
      <c r="J277" s="80"/>
    </row>
    <row r="278" spans="1:10" x14ac:dyDescent="0.2">
      <c r="A278" s="111" t="s">
        <v>74</v>
      </c>
      <c r="B278" s="55"/>
      <c r="C278" s="56"/>
      <c r="D278" s="55"/>
      <c r="E278" s="56"/>
      <c r="F278" s="57"/>
      <c r="G278" s="55"/>
      <c r="H278" s="56"/>
      <c r="I278" s="77"/>
      <c r="J278" s="78"/>
    </row>
    <row r="279" spans="1:10" x14ac:dyDescent="0.2">
      <c r="A279" s="117" t="s">
        <v>224</v>
      </c>
      <c r="B279" s="55">
        <v>0</v>
      </c>
      <c r="C279" s="56">
        <v>2</v>
      </c>
      <c r="D279" s="55">
        <v>2</v>
      </c>
      <c r="E279" s="56">
        <v>10</v>
      </c>
      <c r="F279" s="57"/>
      <c r="G279" s="55">
        <f t="shared" ref="G279:G288" si="52">B279-C279</f>
        <v>-2</v>
      </c>
      <c r="H279" s="56">
        <f t="shared" ref="H279:H288" si="53">D279-E279</f>
        <v>-8</v>
      </c>
      <c r="I279" s="77">
        <f t="shared" ref="I279:I288" si="54">IF(C279=0, "-", IF(G279/C279&lt;10, G279/C279, "&gt;999%"))</f>
        <v>-1</v>
      </c>
      <c r="J279" s="78">
        <f t="shared" ref="J279:J288" si="55">IF(E279=0, "-", IF(H279/E279&lt;10, H279/E279, "&gt;999%"))</f>
        <v>-0.8</v>
      </c>
    </row>
    <row r="280" spans="1:10" x14ac:dyDescent="0.2">
      <c r="A280" s="117" t="s">
        <v>253</v>
      </c>
      <c r="B280" s="55">
        <v>3</v>
      </c>
      <c r="C280" s="56">
        <v>2</v>
      </c>
      <c r="D280" s="55">
        <v>13</v>
      </c>
      <c r="E280" s="56">
        <v>19</v>
      </c>
      <c r="F280" s="57"/>
      <c r="G280" s="55">
        <f t="shared" si="52"/>
        <v>1</v>
      </c>
      <c r="H280" s="56">
        <f t="shared" si="53"/>
        <v>-6</v>
      </c>
      <c r="I280" s="77">
        <f t="shared" si="54"/>
        <v>0.5</v>
      </c>
      <c r="J280" s="78">
        <f t="shared" si="55"/>
        <v>-0.31578947368421051</v>
      </c>
    </row>
    <row r="281" spans="1:10" x14ac:dyDescent="0.2">
      <c r="A281" s="117" t="s">
        <v>254</v>
      </c>
      <c r="B281" s="55">
        <v>7</v>
      </c>
      <c r="C281" s="56">
        <v>9</v>
      </c>
      <c r="D281" s="55">
        <v>20</v>
      </c>
      <c r="E281" s="56">
        <v>28</v>
      </c>
      <c r="F281" s="57"/>
      <c r="G281" s="55">
        <f t="shared" si="52"/>
        <v>-2</v>
      </c>
      <c r="H281" s="56">
        <f t="shared" si="53"/>
        <v>-8</v>
      </c>
      <c r="I281" s="77">
        <f t="shared" si="54"/>
        <v>-0.22222222222222221</v>
      </c>
      <c r="J281" s="78">
        <f t="shared" si="55"/>
        <v>-0.2857142857142857</v>
      </c>
    </row>
    <row r="282" spans="1:10" x14ac:dyDescent="0.2">
      <c r="A282" s="117" t="s">
        <v>286</v>
      </c>
      <c r="B282" s="55">
        <v>0</v>
      </c>
      <c r="C282" s="56">
        <v>1</v>
      </c>
      <c r="D282" s="55">
        <v>1</v>
      </c>
      <c r="E282" s="56">
        <v>1</v>
      </c>
      <c r="F282" s="57"/>
      <c r="G282" s="55">
        <f t="shared" si="52"/>
        <v>-1</v>
      </c>
      <c r="H282" s="56">
        <f t="shared" si="53"/>
        <v>0</v>
      </c>
      <c r="I282" s="77">
        <f t="shared" si="54"/>
        <v>-1</v>
      </c>
      <c r="J282" s="78">
        <f t="shared" si="55"/>
        <v>0</v>
      </c>
    </row>
    <row r="283" spans="1:10" x14ac:dyDescent="0.2">
      <c r="A283" s="117" t="s">
        <v>507</v>
      </c>
      <c r="B283" s="55">
        <v>4</v>
      </c>
      <c r="C283" s="56">
        <v>2</v>
      </c>
      <c r="D283" s="55">
        <v>13</v>
      </c>
      <c r="E283" s="56">
        <v>12</v>
      </c>
      <c r="F283" s="57"/>
      <c r="G283" s="55">
        <f t="shared" si="52"/>
        <v>2</v>
      </c>
      <c r="H283" s="56">
        <f t="shared" si="53"/>
        <v>1</v>
      </c>
      <c r="I283" s="77">
        <f t="shared" si="54"/>
        <v>1</v>
      </c>
      <c r="J283" s="78">
        <f t="shared" si="55"/>
        <v>8.3333333333333329E-2</v>
      </c>
    </row>
    <row r="284" spans="1:10" x14ac:dyDescent="0.2">
      <c r="A284" s="117" t="s">
        <v>440</v>
      </c>
      <c r="B284" s="55">
        <v>38</v>
      </c>
      <c r="C284" s="56">
        <v>19</v>
      </c>
      <c r="D284" s="55">
        <v>130</v>
      </c>
      <c r="E284" s="56">
        <v>97</v>
      </c>
      <c r="F284" s="57"/>
      <c r="G284" s="55">
        <f t="shared" si="52"/>
        <v>19</v>
      </c>
      <c r="H284" s="56">
        <f t="shared" si="53"/>
        <v>33</v>
      </c>
      <c r="I284" s="77">
        <f t="shared" si="54"/>
        <v>1</v>
      </c>
      <c r="J284" s="78">
        <f t="shared" si="55"/>
        <v>0.34020618556701032</v>
      </c>
    </row>
    <row r="285" spans="1:10" x14ac:dyDescent="0.2">
      <c r="A285" s="117" t="s">
        <v>330</v>
      </c>
      <c r="B285" s="55">
        <v>2</v>
      </c>
      <c r="C285" s="56">
        <v>2</v>
      </c>
      <c r="D285" s="55">
        <v>7</v>
      </c>
      <c r="E285" s="56">
        <v>10</v>
      </c>
      <c r="F285" s="57"/>
      <c r="G285" s="55">
        <f t="shared" si="52"/>
        <v>0</v>
      </c>
      <c r="H285" s="56">
        <f t="shared" si="53"/>
        <v>-3</v>
      </c>
      <c r="I285" s="77">
        <f t="shared" si="54"/>
        <v>0</v>
      </c>
      <c r="J285" s="78">
        <f t="shared" si="55"/>
        <v>-0.3</v>
      </c>
    </row>
    <row r="286" spans="1:10" x14ac:dyDescent="0.2">
      <c r="A286" s="117" t="s">
        <v>485</v>
      </c>
      <c r="B286" s="55">
        <v>17</v>
      </c>
      <c r="C286" s="56">
        <v>18</v>
      </c>
      <c r="D286" s="55">
        <v>53</v>
      </c>
      <c r="E286" s="56">
        <v>62</v>
      </c>
      <c r="F286" s="57"/>
      <c r="G286" s="55">
        <f t="shared" si="52"/>
        <v>-1</v>
      </c>
      <c r="H286" s="56">
        <f t="shared" si="53"/>
        <v>-9</v>
      </c>
      <c r="I286" s="77">
        <f t="shared" si="54"/>
        <v>-5.5555555555555552E-2</v>
      </c>
      <c r="J286" s="78">
        <f t="shared" si="55"/>
        <v>-0.14516129032258066</v>
      </c>
    </row>
    <row r="287" spans="1:10" x14ac:dyDescent="0.2">
      <c r="A287" s="117" t="s">
        <v>402</v>
      </c>
      <c r="B287" s="55">
        <v>20</v>
      </c>
      <c r="C287" s="56">
        <v>15</v>
      </c>
      <c r="D287" s="55">
        <v>46</v>
      </c>
      <c r="E287" s="56">
        <v>62</v>
      </c>
      <c r="F287" s="57"/>
      <c r="G287" s="55">
        <f t="shared" si="52"/>
        <v>5</v>
      </c>
      <c r="H287" s="56">
        <f t="shared" si="53"/>
        <v>-16</v>
      </c>
      <c r="I287" s="77">
        <f t="shared" si="54"/>
        <v>0.33333333333333331</v>
      </c>
      <c r="J287" s="78">
        <f t="shared" si="55"/>
        <v>-0.25806451612903225</v>
      </c>
    </row>
    <row r="288" spans="1:10" s="38" customFormat="1" x14ac:dyDescent="0.2">
      <c r="A288" s="143" t="s">
        <v>651</v>
      </c>
      <c r="B288" s="32">
        <v>91</v>
      </c>
      <c r="C288" s="33">
        <v>70</v>
      </c>
      <c r="D288" s="32">
        <v>285</v>
      </c>
      <c r="E288" s="33">
        <v>301</v>
      </c>
      <c r="F288" s="34"/>
      <c r="G288" s="32">
        <f t="shared" si="52"/>
        <v>21</v>
      </c>
      <c r="H288" s="33">
        <f t="shared" si="53"/>
        <v>-16</v>
      </c>
      <c r="I288" s="35">
        <f t="shared" si="54"/>
        <v>0.3</v>
      </c>
      <c r="J288" s="36">
        <f t="shared" si="55"/>
        <v>-5.3156146179401995E-2</v>
      </c>
    </row>
    <row r="289" spans="1:10" x14ac:dyDescent="0.2">
      <c r="A289" s="142"/>
      <c r="B289" s="63"/>
      <c r="C289" s="64"/>
      <c r="D289" s="63"/>
      <c r="E289" s="64"/>
      <c r="F289" s="65"/>
      <c r="G289" s="63"/>
      <c r="H289" s="64"/>
      <c r="I289" s="79"/>
      <c r="J289" s="80"/>
    </row>
    <row r="290" spans="1:10" x14ac:dyDescent="0.2">
      <c r="A290" s="111" t="s">
        <v>75</v>
      </c>
      <c r="B290" s="55"/>
      <c r="C290" s="56"/>
      <c r="D290" s="55"/>
      <c r="E290" s="56"/>
      <c r="F290" s="57"/>
      <c r="G290" s="55"/>
      <c r="H290" s="56"/>
      <c r="I290" s="77"/>
      <c r="J290" s="78"/>
    </row>
    <row r="291" spans="1:10" x14ac:dyDescent="0.2">
      <c r="A291" s="117" t="s">
        <v>331</v>
      </c>
      <c r="B291" s="55">
        <v>0</v>
      </c>
      <c r="C291" s="56">
        <v>0</v>
      </c>
      <c r="D291" s="55">
        <v>1</v>
      </c>
      <c r="E291" s="56">
        <v>0</v>
      </c>
      <c r="F291" s="57"/>
      <c r="G291" s="55">
        <f>B291-C291</f>
        <v>0</v>
      </c>
      <c r="H291" s="56">
        <f>D291-E291</f>
        <v>1</v>
      </c>
      <c r="I291" s="77" t="str">
        <f>IF(C291=0, "-", IF(G291/C291&lt;10, G291/C291, "&gt;999%"))</f>
        <v>-</v>
      </c>
      <c r="J291" s="78" t="str">
        <f>IF(E291=0, "-", IF(H291/E291&lt;10, H291/E291, "&gt;999%"))</f>
        <v>-</v>
      </c>
    </row>
    <row r="292" spans="1:10" x14ac:dyDescent="0.2">
      <c r="A292" s="117" t="s">
        <v>332</v>
      </c>
      <c r="B292" s="55">
        <v>0</v>
      </c>
      <c r="C292" s="56">
        <v>2</v>
      </c>
      <c r="D292" s="55">
        <v>1</v>
      </c>
      <c r="E292" s="56">
        <v>3</v>
      </c>
      <c r="F292" s="57"/>
      <c r="G292" s="55">
        <f>B292-C292</f>
        <v>-2</v>
      </c>
      <c r="H292" s="56">
        <f>D292-E292</f>
        <v>-2</v>
      </c>
      <c r="I292" s="77">
        <f>IF(C292=0, "-", IF(G292/C292&lt;10, G292/C292, "&gt;999%"))</f>
        <v>-1</v>
      </c>
      <c r="J292" s="78">
        <f>IF(E292=0, "-", IF(H292/E292&lt;10, H292/E292, "&gt;999%"))</f>
        <v>-0.66666666666666663</v>
      </c>
    </row>
    <row r="293" spans="1:10" s="38" customFormat="1" x14ac:dyDescent="0.2">
      <c r="A293" s="143" t="s">
        <v>652</v>
      </c>
      <c r="B293" s="32">
        <v>0</v>
      </c>
      <c r="C293" s="33">
        <v>2</v>
      </c>
      <c r="D293" s="32">
        <v>2</v>
      </c>
      <c r="E293" s="33">
        <v>3</v>
      </c>
      <c r="F293" s="34"/>
      <c r="G293" s="32">
        <f>B293-C293</f>
        <v>-2</v>
      </c>
      <c r="H293" s="33">
        <f>D293-E293</f>
        <v>-1</v>
      </c>
      <c r="I293" s="35">
        <f>IF(C293=0, "-", IF(G293/C293&lt;10, G293/C293, "&gt;999%"))</f>
        <v>-1</v>
      </c>
      <c r="J293" s="36">
        <f>IF(E293=0, "-", IF(H293/E293&lt;10, H293/E293, "&gt;999%"))</f>
        <v>-0.33333333333333331</v>
      </c>
    </row>
    <row r="294" spans="1:10" x14ac:dyDescent="0.2">
      <c r="A294" s="142"/>
      <c r="B294" s="63"/>
      <c r="C294" s="64"/>
      <c r="D294" s="63"/>
      <c r="E294" s="64"/>
      <c r="F294" s="65"/>
      <c r="G294" s="63"/>
      <c r="H294" s="64"/>
      <c r="I294" s="79"/>
      <c r="J294" s="80"/>
    </row>
    <row r="295" spans="1:10" x14ac:dyDescent="0.2">
      <c r="A295" s="111" t="s">
        <v>106</v>
      </c>
      <c r="B295" s="55"/>
      <c r="C295" s="56"/>
      <c r="D295" s="55"/>
      <c r="E295" s="56"/>
      <c r="F295" s="57"/>
      <c r="G295" s="55"/>
      <c r="H295" s="56"/>
      <c r="I295" s="77"/>
      <c r="J295" s="78"/>
    </row>
    <row r="296" spans="1:10" x14ac:dyDescent="0.2">
      <c r="A296" s="117" t="s">
        <v>606</v>
      </c>
      <c r="B296" s="55">
        <v>13</v>
      </c>
      <c r="C296" s="56">
        <v>14</v>
      </c>
      <c r="D296" s="55">
        <v>42</v>
      </c>
      <c r="E296" s="56">
        <v>45</v>
      </c>
      <c r="F296" s="57"/>
      <c r="G296" s="55">
        <f>B296-C296</f>
        <v>-1</v>
      </c>
      <c r="H296" s="56">
        <f>D296-E296</f>
        <v>-3</v>
      </c>
      <c r="I296" s="77">
        <f>IF(C296=0, "-", IF(G296/C296&lt;10, G296/C296, "&gt;999%"))</f>
        <v>-7.1428571428571425E-2</v>
      </c>
      <c r="J296" s="78">
        <f>IF(E296=0, "-", IF(H296/E296&lt;10, H296/E296, "&gt;999%"))</f>
        <v>-6.6666666666666666E-2</v>
      </c>
    </row>
    <row r="297" spans="1:10" s="38" customFormat="1" x14ac:dyDescent="0.2">
      <c r="A297" s="143" t="s">
        <v>653</v>
      </c>
      <c r="B297" s="32">
        <v>13</v>
      </c>
      <c r="C297" s="33">
        <v>14</v>
      </c>
      <c r="D297" s="32">
        <v>42</v>
      </c>
      <c r="E297" s="33">
        <v>45</v>
      </c>
      <c r="F297" s="34"/>
      <c r="G297" s="32">
        <f>B297-C297</f>
        <v>-1</v>
      </c>
      <c r="H297" s="33">
        <f>D297-E297</f>
        <v>-3</v>
      </c>
      <c r="I297" s="35">
        <f>IF(C297=0, "-", IF(G297/C297&lt;10, G297/C297, "&gt;999%"))</f>
        <v>-7.1428571428571425E-2</v>
      </c>
      <c r="J297" s="36">
        <f>IF(E297=0, "-", IF(H297/E297&lt;10, H297/E297, "&gt;999%"))</f>
        <v>-6.6666666666666666E-2</v>
      </c>
    </row>
    <row r="298" spans="1:10" x14ac:dyDescent="0.2">
      <c r="A298" s="142"/>
      <c r="B298" s="63"/>
      <c r="C298" s="64"/>
      <c r="D298" s="63"/>
      <c r="E298" s="64"/>
      <c r="F298" s="65"/>
      <c r="G298" s="63"/>
      <c r="H298" s="64"/>
      <c r="I298" s="79"/>
      <c r="J298" s="80"/>
    </row>
    <row r="299" spans="1:10" x14ac:dyDescent="0.2">
      <c r="A299" s="111" t="s">
        <v>107</v>
      </c>
      <c r="B299" s="55"/>
      <c r="C299" s="56"/>
      <c r="D299" s="55"/>
      <c r="E299" s="56"/>
      <c r="F299" s="57"/>
      <c r="G299" s="55"/>
      <c r="H299" s="56"/>
      <c r="I299" s="77"/>
      <c r="J299" s="78"/>
    </row>
    <row r="300" spans="1:10" x14ac:dyDescent="0.2">
      <c r="A300" s="117" t="s">
        <v>607</v>
      </c>
      <c r="B300" s="55">
        <v>1</v>
      </c>
      <c r="C300" s="56">
        <v>3</v>
      </c>
      <c r="D300" s="55">
        <v>21</v>
      </c>
      <c r="E300" s="56">
        <v>25</v>
      </c>
      <c r="F300" s="57"/>
      <c r="G300" s="55">
        <f>B300-C300</f>
        <v>-2</v>
      </c>
      <c r="H300" s="56">
        <f>D300-E300</f>
        <v>-4</v>
      </c>
      <c r="I300" s="77">
        <f>IF(C300=0, "-", IF(G300/C300&lt;10, G300/C300, "&gt;999%"))</f>
        <v>-0.66666666666666663</v>
      </c>
      <c r="J300" s="78">
        <f>IF(E300=0, "-", IF(H300/E300&lt;10, H300/E300, "&gt;999%"))</f>
        <v>-0.16</v>
      </c>
    </row>
    <row r="301" spans="1:10" x14ac:dyDescent="0.2">
      <c r="A301" s="117" t="s">
        <v>593</v>
      </c>
      <c r="B301" s="55">
        <v>2</v>
      </c>
      <c r="C301" s="56">
        <v>4</v>
      </c>
      <c r="D301" s="55">
        <v>8</v>
      </c>
      <c r="E301" s="56">
        <v>12</v>
      </c>
      <c r="F301" s="57"/>
      <c r="G301" s="55">
        <f>B301-C301</f>
        <v>-2</v>
      </c>
      <c r="H301" s="56">
        <f>D301-E301</f>
        <v>-4</v>
      </c>
      <c r="I301" s="77">
        <f>IF(C301=0, "-", IF(G301/C301&lt;10, G301/C301, "&gt;999%"))</f>
        <v>-0.5</v>
      </c>
      <c r="J301" s="78">
        <f>IF(E301=0, "-", IF(H301/E301&lt;10, H301/E301, "&gt;999%"))</f>
        <v>-0.33333333333333331</v>
      </c>
    </row>
    <row r="302" spans="1:10" s="38" customFormat="1" x14ac:dyDescent="0.2">
      <c r="A302" s="143" t="s">
        <v>654</v>
      </c>
      <c r="B302" s="32">
        <v>3</v>
      </c>
      <c r="C302" s="33">
        <v>7</v>
      </c>
      <c r="D302" s="32">
        <v>29</v>
      </c>
      <c r="E302" s="33">
        <v>37</v>
      </c>
      <c r="F302" s="34"/>
      <c r="G302" s="32">
        <f>B302-C302</f>
        <v>-4</v>
      </c>
      <c r="H302" s="33">
        <f>D302-E302</f>
        <v>-8</v>
      </c>
      <c r="I302" s="35">
        <f>IF(C302=0, "-", IF(G302/C302&lt;10, G302/C302, "&gt;999%"))</f>
        <v>-0.5714285714285714</v>
      </c>
      <c r="J302" s="36">
        <f>IF(E302=0, "-", IF(H302/E302&lt;10, H302/E302, "&gt;999%"))</f>
        <v>-0.21621621621621623</v>
      </c>
    </row>
    <row r="303" spans="1:10" x14ac:dyDescent="0.2">
      <c r="A303" s="142"/>
      <c r="B303" s="63"/>
      <c r="C303" s="64"/>
      <c r="D303" s="63"/>
      <c r="E303" s="64"/>
      <c r="F303" s="65"/>
      <c r="G303" s="63"/>
      <c r="H303" s="64"/>
      <c r="I303" s="79"/>
      <c r="J303" s="80"/>
    </row>
    <row r="304" spans="1:10" x14ac:dyDescent="0.2">
      <c r="A304" s="111" t="s">
        <v>76</v>
      </c>
      <c r="B304" s="55"/>
      <c r="C304" s="56"/>
      <c r="D304" s="55"/>
      <c r="E304" s="56"/>
      <c r="F304" s="57"/>
      <c r="G304" s="55"/>
      <c r="H304" s="56"/>
      <c r="I304" s="77"/>
      <c r="J304" s="78"/>
    </row>
    <row r="305" spans="1:10" x14ac:dyDescent="0.2">
      <c r="A305" s="117" t="s">
        <v>272</v>
      </c>
      <c r="B305" s="55">
        <v>0</v>
      </c>
      <c r="C305" s="56">
        <v>0</v>
      </c>
      <c r="D305" s="55">
        <v>1</v>
      </c>
      <c r="E305" s="56">
        <v>7</v>
      </c>
      <c r="F305" s="57"/>
      <c r="G305" s="55">
        <f>B305-C305</f>
        <v>0</v>
      </c>
      <c r="H305" s="56">
        <f>D305-E305</f>
        <v>-6</v>
      </c>
      <c r="I305" s="77" t="str">
        <f>IF(C305=0, "-", IF(G305/C305&lt;10, G305/C305, "&gt;999%"))</f>
        <v>-</v>
      </c>
      <c r="J305" s="78">
        <f>IF(E305=0, "-", IF(H305/E305&lt;10, H305/E305, "&gt;999%"))</f>
        <v>-0.8571428571428571</v>
      </c>
    </row>
    <row r="306" spans="1:10" x14ac:dyDescent="0.2">
      <c r="A306" s="117" t="s">
        <v>486</v>
      </c>
      <c r="B306" s="55">
        <v>0</v>
      </c>
      <c r="C306" s="56">
        <v>5</v>
      </c>
      <c r="D306" s="55">
        <v>9</v>
      </c>
      <c r="E306" s="56">
        <v>11</v>
      </c>
      <c r="F306" s="57"/>
      <c r="G306" s="55">
        <f>B306-C306</f>
        <v>-5</v>
      </c>
      <c r="H306" s="56">
        <f>D306-E306</f>
        <v>-2</v>
      </c>
      <c r="I306" s="77">
        <f>IF(C306=0, "-", IF(G306/C306&lt;10, G306/C306, "&gt;999%"))</f>
        <v>-1</v>
      </c>
      <c r="J306" s="78">
        <f>IF(E306=0, "-", IF(H306/E306&lt;10, H306/E306, "&gt;999%"))</f>
        <v>-0.18181818181818182</v>
      </c>
    </row>
    <row r="307" spans="1:10" x14ac:dyDescent="0.2">
      <c r="A307" s="117" t="s">
        <v>287</v>
      </c>
      <c r="B307" s="55">
        <v>0</v>
      </c>
      <c r="C307" s="56">
        <v>0</v>
      </c>
      <c r="D307" s="55">
        <v>0</v>
      </c>
      <c r="E307" s="56">
        <v>1</v>
      </c>
      <c r="F307" s="57"/>
      <c r="G307" s="55">
        <f>B307-C307</f>
        <v>0</v>
      </c>
      <c r="H307" s="56">
        <f>D307-E307</f>
        <v>-1</v>
      </c>
      <c r="I307" s="77" t="str">
        <f>IF(C307=0, "-", IF(G307/C307&lt;10, G307/C307, "&gt;999%"))</f>
        <v>-</v>
      </c>
      <c r="J307" s="78">
        <f>IF(E307=0, "-", IF(H307/E307&lt;10, H307/E307, "&gt;999%"))</f>
        <v>-1</v>
      </c>
    </row>
    <row r="308" spans="1:10" s="38" customFormat="1" x14ac:dyDescent="0.2">
      <c r="A308" s="143" t="s">
        <v>655</v>
      </c>
      <c r="B308" s="32">
        <v>0</v>
      </c>
      <c r="C308" s="33">
        <v>5</v>
      </c>
      <c r="D308" s="32">
        <v>10</v>
      </c>
      <c r="E308" s="33">
        <v>19</v>
      </c>
      <c r="F308" s="34"/>
      <c r="G308" s="32">
        <f>B308-C308</f>
        <v>-5</v>
      </c>
      <c r="H308" s="33">
        <f>D308-E308</f>
        <v>-9</v>
      </c>
      <c r="I308" s="35">
        <f>IF(C308=0, "-", IF(G308/C308&lt;10, G308/C308, "&gt;999%"))</f>
        <v>-1</v>
      </c>
      <c r="J308" s="36">
        <f>IF(E308=0, "-", IF(H308/E308&lt;10, H308/E308, "&gt;999%"))</f>
        <v>-0.47368421052631576</v>
      </c>
    </row>
    <row r="309" spans="1:10" x14ac:dyDescent="0.2">
      <c r="A309" s="142"/>
      <c r="B309" s="63"/>
      <c r="C309" s="64"/>
      <c r="D309" s="63"/>
      <c r="E309" s="64"/>
      <c r="F309" s="65"/>
      <c r="G309" s="63"/>
      <c r="H309" s="64"/>
      <c r="I309" s="79"/>
      <c r="J309" s="80"/>
    </row>
    <row r="310" spans="1:10" x14ac:dyDescent="0.2">
      <c r="A310" s="111" t="s">
        <v>77</v>
      </c>
      <c r="B310" s="55"/>
      <c r="C310" s="56"/>
      <c r="D310" s="55"/>
      <c r="E310" s="56"/>
      <c r="F310" s="57"/>
      <c r="G310" s="55"/>
      <c r="H310" s="56"/>
      <c r="I310" s="77"/>
      <c r="J310" s="78"/>
    </row>
    <row r="311" spans="1:10" x14ac:dyDescent="0.2">
      <c r="A311" s="117" t="s">
        <v>546</v>
      </c>
      <c r="B311" s="55">
        <v>9</v>
      </c>
      <c r="C311" s="56">
        <v>11</v>
      </c>
      <c r="D311" s="55">
        <v>41</v>
      </c>
      <c r="E311" s="56">
        <v>54</v>
      </c>
      <c r="F311" s="57"/>
      <c r="G311" s="55">
        <f t="shared" ref="G311:G322" si="56">B311-C311</f>
        <v>-2</v>
      </c>
      <c r="H311" s="56">
        <f t="shared" ref="H311:H322" si="57">D311-E311</f>
        <v>-13</v>
      </c>
      <c r="I311" s="77">
        <f t="shared" ref="I311:I322" si="58">IF(C311=0, "-", IF(G311/C311&lt;10, G311/C311, "&gt;999%"))</f>
        <v>-0.18181818181818182</v>
      </c>
      <c r="J311" s="78">
        <f t="shared" ref="J311:J322" si="59">IF(E311=0, "-", IF(H311/E311&lt;10, H311/E311, "&gt;999%"))</f>
        <v>-0.24074074074074073</v>
      </c>
    </row>
    <row r="312" spans="1:10" x14ac:dyDescent="0.2">
      <c r="A312" s="117" t="s">
        <v>559</v>
      </c>
      <c r="B312" s="55">
        <v>84</v>
      </c>
      <c r="C312" s="56">
        <v>69</v>
      </c>
      <c r="D312" s="55">
        <v>266</v>
      </c>
      <c r="E312" s="56">
        <v>278</v>
      </c>
      <c r="F312" s="57"/>
      <c r="G312" s="55">
        <f t="shared" si="56"/>
        <v>15</v>
      </c>
      <c r="H312" s="56">
        <f t="shared" si="57"/>
        <v>-12</v>
      </c>
      <c r="I312" s="77">
        <f t="shared" si="58"/>
        <v>0.21739130434782608</v>
      </c>
      <c r="J312" s="78">
        <f t="shared" si="59"/>
        <v>-4.3165467625899283E-2</v>
      </c>
    </row>
    <row r="313" spans="1:10" x14ac:dyDescent="0.2">
      <c r="A313" s="117" t="s">
        <v>366</v>
      </c>
      <c r="B313" s="55">
        <v>92</v>
      </c>
      <c r="C313" s="56">
        <v>148</v>
      </c>
      <c r="D313" s="55">
        <v>443</v>
      </c>
      <c r="E313" s="56">
        <v>621</v>
      </c>
      <c r="F313" s="57"/>
      <c r="G313" s="55">
        <f t="shared" si="56"/>
        <v>-56</v>
      </c>
      <c r="H313" s="56">
        <f t="shared" si="57"/>
        <v>-178</v>
      </c>
      <c r="I313" s="77">
        <f t="shared" si="58"/>
        <v>-0.3783783783783784</v>
      </c>
      <c r="J313" s="78">
        <f t="shared" si="59"/>
        <v>-0.28663446054750402</v>
      </c>
    </row>
    <row r="314" spans="1:10" x14ac:dyDescent="0.2">
      <c r="A314" s="117" t="s">
        <v>382</v>
      </c>
      <c r="B314" s="55">
        <v>81</v>
      </c>
      <c r="C314" s="56">
        <v>0</v>
      </c>
      <c r="D314" s="55">
        <v>310</v>
      </c>
      <c r="E314" s="56">
        <v>0</v>
      </c>
      <c r="F314" s="57"/>
      <c r="G314" s="55">
        <f t="shared" si="56"/>
        <v>81</v>
      </c>
      <c r="H314" s="56">
        <f t="shared" si="57"/>
        <v>310</v>
      </c>
      <c r="I314" s="77" t="str">
        <f t="shared" si="58"/>
        <v>-</v>
      </c>
      <c r="J314" s="78" t="str">
        <f t="shared" si="59"/>
        <v>-</v>
      </c>
    </row>
    <row r="315" spans="1:10" x14ac:dyDescent="0.2">
      <c r="A315" s="117" t="s">
        <v>417</v>
      </c>
      <c r="B315" s="55">
        <v>203</v>
      </c>
      <c r="C315" s="56">
        <v>230</v>
      </c>
      <c r="D315" s="55">
        <v>811</v>
      </c>
      <c r="E315" s="56">
        <v>1098</v>
      </c>
      <c r="F315" s="57"/>
      <c r="G315" s="55">
        <f t="shared" si="56"/>
        <v>-27</v>
      </c>
      <c r="H315" s="56">
        <f t="shared" si="57"/>
        <v>-287</v>
      </c>
      <c r="I315" s="77">
        <f t="shared" si="58"/>
        <v>-0.11739130434782609</v>
      </c>
      <c r="J315" s="78">
        <f t="shared" si="59"/>
        <v>-0.26138433515482695</v>
      </c>
    </row>
    <row r="316" spans="1:10" x14ac:dyDescent="0.2">
      <c r="A316" s="117" t="s">
        <v>462</v>
      </c>
      <c r="B316" s="55">
        <v>19</v>
      </c>
      <c r="C316" s="56">
        <v>27</v>
      </c>
      <c r="D316" s="55">
        <v>87</v>
      </c>
      <c r="E316" s="56">
        <v>107</v>
      </c>
      <c r="F316" s="57"/>
      <c r="G316" s="55">
        <f t="shared" si="56"/>
        <v>-8</v>
      </c>
      <c r="H316" s="56">
        <f t="shared" si="57"/>
        <v>-20</v>
      </c>
      <c r="I316" s="77">
        <f t="shared" si="58"/>
        <v>-0.29629629629629628</v>
      </c>
      <c r="J316" s="78">
        <f t="shared" si="59"/>
        <v>-0.18691588785046728</v>
      </c>
    </row>
    <row r="317" spans="1:10" x14ac:dyDescent="0.2">
      <c r="A317" s="117" t="s">
        <v>463</v>
      </c>
      <c r="B317" s="55">
        <v>65</v>
      </c>
      <c r="C317" s="56">
        <v>60</v>
      </c>
      <c r="D317" s="55">
        <v>253</v>
      </c>
      <c r="E317" s="56">
        <v>271</v>
      </c>
      <c r="F317" s="57"/>
      <c r="G317" s="55">
        <f t="shared" si="56"/>
        <v>5</v>
      </c>
      <c r="H317" s="56">
        <f t="shared" si="57"/>
        <v>-18</v>
      </c>
      <c r="I317" s="77">
        <f t="shared" si="58"/>
        <v>8.3333333333333329E-2</v>
      </c>
      <c r="J317" s="78">
        <f t="shared" si="59"/>
        <v>-6.6420664206642069E-2</v>
      </c>
    </row>
    <row r="318" spans="1:10" x14ac:dyDescent="0.2">
      <c r="A318" s="117" t="s">
        <v>317</v>
      </c>
      <c r="B318" s="55">
        <v>0</v>
      </c>
      <c r="C318" s="56">
        <v>6</v>
      </c>
      <c r="D318" s="55">
        <v>10</v>
      </c>
      <c r="E318" s="56">
        <v>28</v>
      </c>
      <c r="F318" s="57"/>
      <c r="G318" s="55">
        <f t="shared" si="56"/>
        <v>-6</v>
      </c>
      <c r="H318" s="56">
        <f t="shared" si="57"/>
        <v>-18</v>
      </c>
      <c r="I318" s="77">
        <f t="shared" si="58"/>
        <v>-1</v>
      </c>
      <c r="J318" s="78">
        <f t="shared" si="59"/>
        <v>-0.6428571428571429</v>
      </c>
    </row>
    <row r="319" spans="1:10" x14ac:dyDescent="0.2">
      <c r="A319" s="117" t="s">
        <v>178</v>
      </c>
      <c r="B319" s="55">
        <v>15</v>
      </c>
      <c r="C319" s="56">
        <v>57</v>
      </c>
      <c r="D319" s="55">
        <v>87</v>
      </c>
      <c r="E319" s="56">
        <v>320</v>
      </c>
      <c r="F319" s="57"/>
      <c r="G319" s="55">
        <f t="shared" si="56"/>
        <v>-42</v>
      </c>
      <c r="H319" s="56">
        <f t="shared" si="57"/>
        <v>-233</v>
      </c>
      <c r="I319" s="77">
        <f t="shared" si="58"/>
        <v>-0.73684210526315785</v>
      </c>
      <c r="J319" s="78">
        <f t="shared" si="59"/>
        <v>-0.72812500000000002</v>
      </c>
    </row>
    <row r="320" spans="1:10" x14ac:dyDescent="0.2">
      <c r="A320" s="117" t="s">
        <v>205</v>
      </c>
      <c r="B320" s="55">
        <v>111</v>
      </c>
      <c r="C320" s="56">
        <v>133</v>
      </c>
      <c r="D320" s="55">
        <v>496</v>
      </c>
      <c r="E320" s="56">
        <v>902</v>
      </c>
      <c r="F320" s="57"/>
      <c r="G320" s="55">
        <f t="shared" si="56"/>
        <v>-22</v>
      </c>
      <c r="H320" s="56">
        <f t="shared" si="57"/>
        <v>-406</v>
      </c>
      <c r="I320" s="77">
        <f t="shared" si="58"/>
        <v>-0.16541353383458646</v>
      </c>
      <c r="J320" s="78">
        <f t="shared" si="59"/>
        <v>-0.45011086474501111</v>
      </c>
    </row>
    <row r="321" spans="1:10" x14ac:dyDescent="0.2">
      <c r="A321" s="117" t="s">
        <v>237</v>
      </c>
      <c r="B321" s="55">
        <v>16</v>
      </c>
      <c r="C321" s="56">
        <v>25</v>
      </c>
      <c r="D321" s="55">
        <v>73</v>
      </c>
      <c r="E321" s="56">
        <v>116</v>
      </c>
      <c r="F321" s="57"/>
      <c r="G321" s="55">
        <f t="shared" si="56"/>
        <v>-9</v>
      </c>
      <c r="H321" s="56">
        <f t="shared" si="57"/>
        <v>-43</v>
      </c>
      <c r="I321" s="77">
        <f t="shared" si="58"/>
        <v>-0.36</v>
      </c>
      <c r="J321" s="78">
        <f t="shared" si="59"/>
        <v>-0.37068965517241381</v>
      </c>
    </row>
    <row r="322" spans="1:10" s="38" customFormat="1" x14ac:dyDescent="0.2">
      <c r="A322" s="143" t="s">
        <v>656</v>
      </c>
      <c r="B322" s="32">
        <v>695</v>
      </c>
      <c r="C322" s="33">
        <v>766</v>
      </c>
      <c r="D322" s="32">
        <v>2877</v>
      </c>
      <c r="E322" s="33">
        <v>3795</v>
      </c>
      <c r="F322" s="34"/>
      <c r="G322" s="32">
        <f t="shared" si="56"/>
        <v>-71</v>
      </c>
      <c r="H322" s="33">
        <f t="shared" si="57"/>
        <v>-918</v>
      </c>
      <c r="I322" s="35">
        <f t="shared" si="58"/>
        <v>-9.2689295039164496E-2</v>
      </c>
      <c r="J322" s="36">
        <f t="shared" si="59"/>
        <v>-0.24189723320158102</v>
      </c>
    </row>
    <row r="323" spans="1:10" x14ac:dyDescent="0.2">
      <c r="A323" s="142"/>
      <c r="B323" s="63"/>
      <c r="C323" s="64"/>
      <c r="D323" s="63"/>
      <c r="E323" s="64"/>
      <c r="F323" s="65"/>
      <c r="G323" s="63"/>
      <c r="H323" s="64"/>
      <c r="I323" s="79"/>
      <c r="J323" s="80"/>
    </row>
    <row r="324" spans="1:10" x14ac:dyDescent="0.2">
      <c r="A324" s="111" t="s">
        <v>78</v>
      </c>
      <c r="B324" s="55"/>
      <c r="C324" s="56"/>
      <c r="D324" s="55"/>
      <c r="E324" s="56"/>
      <c r="F324" s="57"/>
      <c r="G324" s="55"/>
      <c r="H324" s="56"/>
      <c r="I324" s="77"/>
      <c r="J324" s="78"/>
    </row>
    <row r="325" spans="1:10" x14ac:dyDescent="0.2">
      <c r="A325" s="117" t="s">
        <v>349</v>
      </c>
      <c r="B325" s="55">
        <v>0</v>
      </c>
      <c r="C325" s="56">
        <v>0</v>
      </c>
      <c r="D325" s="55">
        <v>2</v>
      </c>
      <c r="E325" s="56">
        <v>0</v>
      </c>
      <c r="F325" s="57"/>
      <c r="G325" s="55">
        <f>B325-C325</f>
        <v>0</v>
      </c>
      <c r="H325" s="56">
        <f>D325-E325</f>
        <v>2</v>
      </c>
      <c r="I325" s="77" t="str">
        <f>IF(C325=0, "-", IF(G325/C325&lt;10, G325/C325, "&gt;999%"))</f>
        <v>-</v>
      </c>
      <c r="J325" s="78" t="str">
        <f>IF(E325=0, "-", IF(H325/E325&lt;10, H325/E325, "&gt;999%"))</f>
        <v>-</v>
      </c>
    </row>
    <row r="326" spans="1:10" s="38" customFormat="1" x14ac:dyDescent="0.2">
      <c r="A326" s="143" t="s">
        <v>657</v>
      </c>
      <c r="B326" s="32">
        <v>0</v>
      </c>
      <c r="C326" s="33">
        <v>0</v>
      </c>
      <c r="D326" s="32">
        <v>2</v>
      </c>
      <c r="E326" s="33">
        <v>0</v>
      </c>
      <c r="F326" s="34"/>
      <c r="G326" s="32">
        <f>B326-C326</f>
        <v>0</v>
      </c>
      <c r="H326" s="33">
        <f>D326-E326</f>
        <v>2</v>
      </c>
      <c r="I326" s="35" t="str">
        <f>IF(C326=0, "-", IF(G326/C326&lt;10, G326/C326, "&gt;999%"))</f>
        <v>-</v>
      </c>
      <c r="J326" s="36" t="str">
        <f>IF(E326=0, "-", IF(H326/E326&lt;10, H326/E326, "&gt;999%"))</f>
        <v>-</v>
      </c>
    </row>
    <row r="327" spans="1:10" x14ac:dyDescent="0.2">
      <c r="A327" s="142"/>
      <c r="B327" s="63"/>
      <c r="C327" s="64"/>
      <c r="D327" s="63"/>
      <c r="E327" s="64"/>
      <c r="F327" s="65"/>
      <c r="G327" s="63"/>
      <c r="H327" s="64"/>
      <c r="I327" s="79"/>
      <c r="J327" s="80"/>
    </row>
    <row r="328" spans="1:10" x14ac:dyDescent="0.2">
      <c r="A328" s="111" t="s">
        <v>79</v>
      </c>
      <c r="B328" s="55"/>
      <c r="C328" s="56"/>
      <c r="D328" s="55"/>
      <c r="E328" s="56"/>
      <c r="F328" s="57"/>
      <c r="G328" s="55"/>
      <c r="H328" s="56"/>
      <c r="I328" s="77"/>
      <c r="J328" s="78"/>
    </row>
    <row r="329" spans="1:10" x14ac:dyDescent="0.2">
      <c r="A329" s="117" t="s">
        <v>288</v>
      </c>
      <c r="B329" s="55">
        <v>0</v>
      </c>
      <c r="C329" s="56">
        <v>1</v>
      </c>
      <c r="D329" s="55">
        <v>5</v>
      </c>
      <c r="E329" s="56">
        <v>1</v>
      </c>
      <c r="F329" s="57"/>
      <c r="G329" s="55">
        <f t="shared" ref="G329:G353" si="60">B329-C329</f>
        <v>-1</v>
      </c>
      <c r="H329" s="56">
        <f t="shared" ref="H329:H353" si="61">D329-E329</f>
        <v>4</v>
      </c>
      <c r="I329" s="77">
        <f t="shared" ref="I329:I353" si="62">IF(C329=0, "-", IF(G329/C329&lt;10, G329/C329, "&gt;999%"))</f>
        <v>-1</v>
      </c>
      <c r="J329" s="78">
        <f t="shared" ref="J329:J353" si="63">IF(E329=0, "-", IF(H329/E329&lt;10, H329/E329, "&gt;999%"))</f>
        <v>4</v>
      </c>
    </row>
    <row r="330" spans="1:10" x14ac:dyDescent="0.2">
      <c r="A330" s="117" t="s">
        <v>350</v>
      </c>
      <c r="B330" s="55">
        <v>0</v>
      </c>
      <c r="C330" s="56">
        <v>1</v>
      </c>
      <c r="D330" s="55">
        <v>0</v>
      </c>
      <c r="E330" s="56">
        <v>3</v>
      </c>
      <c r="F330" s="57"/>
      <c r="G330" s="55">
        <f t="shared" si="60"/>
        <v>-1</v>
      </c>
      <c r="H330" s="56">
        <f t="shared" si="61"/>
        <v>-3</v>
      </c>
      <c r="I330" s="77">
        <f t="shared" si="62"/>
        <v>-1</v>
      </c>
      <c r="J330" s="78">
        <f t="shared" si="63"/>
        <v>-1</v>
      </c>
    </row>
    <row r="331" spans="1:10" x14ac:dyDescent="0.2">
      <c r="A331" s="117" t="s">
        <v>225</v>
      </c>
      <c r="B331" s="55">
        <v>63</v>
      </c>
      <c r="C331" s="56">
        <v>21</v>
      </c>
      <c r="D331" s="55">
        <v>174</v>
      </c>
      <c r="E331" s="56">
        <v>141</v>
      </c>
      <c r="F331" s="57"/>
      <c r="G331" s="55">
        <f t="shared" si="60"/>
        <v>42</v>
      </c>
      <c r="H331" s="56">
        <f t="shared" si="61"/>
        <v>33</v>
      </c>
      <c r="I331" s="77">
        <f t="shared" si="62"/>
        <v>2</v>
      </c>
      <c r="J331" s="78">
        <f t="shared" si="63"/>
        <v>0.23404255319148937</v>
      </c>
    </row>
    <row r="332" spans="1:10" x14ac:dyDescent="0.2">
      <c r="A332" s="117" t="s">
        <v>226</v>
      </c>
      <c r="B332" s="55">
        <v>7</v>
      </c>
      <c r="C332" s="56">
        <v>3</v>
      </c>
      <c r="D332" s="55">
        <v>12</v>
      </c>
      <c r="E332" s="56">
        <v>17</v>
      </c>
      <c r="F332" s="57"/>
      <c r="G332" s="55">
        <f t="shared" si="60"/>
        <v>4</v>
      </c>
      <c r="H332" s="56">
        <f t="shared" si="61"/>
        <v>-5</v>
      </c>
      <c r="I332" s="77">
        <f t="shared" si="62"/>
        <v>1.3333333333333333</v>
      </c>
      <c r="J332" s="78">
        <f t="shared" si="63"/>
        <v>-0.29411764705882354</v>
      </c>
    </row>
    <row r="333" spans="1:10" x14ac:dyDescent="0.2">
      <c r="A333" s="117" t="s">
        <v>255</v>
      </c>
      <c r="B333" s="55">
        <v>21</v>
      </c>
      <c r="C333" s="56">
        <v>21</v>
      </c>
      <c r="D333" s="55">
        <v>51</v>
      </c>
      <c r="E333" s="56">
        <v>162</v>
      </c>
      <c r="F333" s="57"/>
      <c r="G333" s="55">
        <f t="shared" si="60"/>
        <v>0</v>
      </c>
      <c r="H333" s="56">
        <f t="shared" si="61"/>
        <v>-111</v>
      </c>
      <c r="I333" s="77">
        <f t="shared" si="62"/>
        <v>0</v>
      </c>
      <c r="J333" s="78">
        <f t="shared" si="63"/>
        <v>-0.68518518518518523</v>
      </c>
    </row>
    <row r="334" spans="1:10" x14ac:dyDescent="0.2">
      <c r="A334" s="117" t="s">
        <v>333</v>
      </c>
      <c r="B334" s="55">
        <v>9</v>
      </c>
      <c r="C334" s="56">
        <v>6</v>
      </c>
      <c r="D334" s="55">
        <v>35</v>
      </c>
      <c r="E334" s="56">
        <v>58</v>
      </c>
      <c r="F334" s="57"/>
      <c r="G334" s="55">
        <f t="shared" si="60"/>
        <v>3</v>
      </c>
      <c r="H334" s="56">
        <f t="shared" si="61"/>
        <v>-23</v>
      </c>
      <c r="I334" s="77">
        <f t="shared" si="62"/>
        <v>0.5</v>
      </c>
      <c r="J334" s="78">
        <f t="shared" si="63"/>
        <v>-0.39655172413793105</v>
      </c>
    </row>
    <row r="335" spans="1:10" x14ac:dyDescent="0.2">
      <c r="A335" s="117" t="s">
        <v>256</v>
      </c>
      <c r="B335" s="55">
        <v>14</v>
      </c>
      <c r="C335" s="56">
        <v>2</v>
      </c>
      <c r="D335" s="55">
        <v>38</v>
      </c>
      <c r="E335" s="56">
        <v>23</v>
      </c>
      <c r="F335" s="57"/>
      <c r="G335" s="55">
        <f t="shared" si="60"/>
        <v>12</v>
      </c>
      <c r="H335" s="56">
        <f t="shared" si="61"/>
        <v>15</v>
      </c>
      <c r="I335" s="77">
        <f t="shared" si="62"/>
        <v>6</v>
      </c>
      <c r="J335" s="78">
        <f t="shared" si="63"/>
        <v>0.65217391304347827</v>
      </c>
    </row>
    <row r="336" spans="1:10" x14ac:dyDescent="0.2">
      <c r="A336" s="117" t="s">
        <v>273</v>
      </c>
      <c r="B336" s="55">
        <v>0</v>
      </c>
      <c r="C336" s="56">
        <v>1</v>
      </c>
      <c r="D336" s="55">
        <v>2</v>
      </c>
      <c r="E336" s="56">
        <v>11</v>
      </c>
      <c r="F336" s="57"/>
      <c r="G336" s="55">
        <f t="shared" si="60"/>
        <v>-1</v>
      </c>
      <c r="H336" s="56">
        <f t="shared" si="61"/>
        <v>-9</v>
      </c>
      <c r="I336" s="77">
        <f t="shared" si="62"/>
        <v>-1</v>
      </c>
      <c r="J336" s="78">
        <f t="shared" si="63"/>
        <v>-0.81818181818181823</v>
      </c>
    </row>
    <row r="337" spans="1:10" x14ac:dyDescent="0.2">
      <c r="A337" s="117" t="s">
        <v>274</v>
      </c>
      <c r="B337" s="55">
        <v>8</v>
      </c>
      <c r="C337" s="56">
        <v>6</v>
      </c>
      <c r="D337" s="55">
        <v>19</v>
      </c>
      <c r="E337" s="56">
        <v>28</v>
      </c>
      <c r="F337" s="57"/>
      <c r="G337" s="55">
        <f t="shared" si="60"/>
        <v>2</v>
      </c>
      <c r="H337" s="56">
        <f t="shared" si="61"/>
        <v>-9</v>
      </c>
      <c r="I337" s="77">
        <f t="shared" si="62"/>
        <v>0.33333333333333331</v>
      </c>
      <c r="J337" s="78">
        <f t="shared" si="63"/>
        <v>-0.32142857142857145</v>
      </c>
    </row>
    <row r="338" spans="1:10" x14ac:dyDescent="0.2">
      <c r="A338" s="117" t="s">
        <v>334</v>
      </c>
      <c r="B338" s="55">
        <v>0</v>
      </c>
      <c r="C338" s="56">
        <v>1</v>
      </c>
      <c r="D338" s="55">
        <v>4</v>
      </c>
      <c r="E338" s="56">
        <v>15</v>
      </c>
      <c r="F338" s="57"/>
      <c r="G338" s="55">
        <f t="shared" si="60"/>
        <v>-1</v>
      </c>
      <c r="H338" s="56">
        <f t="shared" si="61"/>
        <v>-11</v>
      </c>
      <c r="I338" s="77">
        <f t="shared" si="62"/>
        <v>-1</v>
      </c>
      <c r="J338" s="78">
        <f t="shared" si="63"/>
        <v>-0.73333333333333328</v>
      </c>
    </row>
    <row r="339" spans="1:10" x14ac:dyDescent="0.2">
      <c r="A339" s="117" t="s">
        <v>441</v>
      </c>
      <c r="B339" s="55">
        <v>1</v>
      </c>
      <c r="C339" s="56">
        <v>0</v>
      </c>
      <c r="D339" s="55">
        <v>4</v>
      </c>
      <c r="E339" s="56">
        <v>0</v>
      </c>
      <c r="F339" s="57"/>
      <c r="G339" s="55">
        <f t="shared" si="60"/>
        <v>1</v>
      </c>
      <c r="H339" s="56">
        <f t="shared" si="61"/>
        <v>4</v>
      </c>
      <c r="I339" s="77" t="str">
        <f t="shared" si="62"/>
        <v>-</v>
      </c>
      <c r="J339" s="78" t="str">
        <f t="shared" si="63"/>
        <v>-</v>
      </c>
    </row>
    <row r="340" spans="1:10" x14ac:dyDescent="0.2">
      <c r="A340" s="117" t="s">
        <v>508</v>
      </c>
      <c r="B340" s="55">
        <v>1</v>
      </c>
      <c r="C340" s="56">
        <v>3</v>
      </c>
      <c r="D340" s="55">
        <v>2</v>
      </c>
      <c r="E340" s="56">
        <v>9</v>
      </c>
      <c r="F340" s="57"/>
      <c r="G340" s="55">
        <f t="shared" si="60"/>
        <v>-2</v>
      </c>
      <c r="H340" s="56">
        <f t="shared" si="61"/>
        <v>-7</v>
      </c>
      <c r="I340" s="77">
        <f t="shared" si="62"/>
        <v>-0.66666666666666663</v>
      </c>
      <c r="J340" s="78">
        <f t="shared" si="63"/>
        <v>-0.77777777777777779</v>
      </c>
    </row>
    <row r="341" spans="1:10" x14ac:dyDescent="0.2">
      <c r="A341" s="117" t="s">
        <v>403</v>
      </c>
      <c r="B341" s="55">
        <v>9</v>
      </c>
      <c r="C341" s="56">
        <v>17</v>
      </c>
      <c r="D341" s="55">
        <v>60</v>
      </c>
      <c r="E341" s="56">
        <v>64</v>
      </c>
      <c r="F341" s="57"/>
      <c r="G341" s="55">
        <f t="shared" si="60"/>
        <v>-8</v>
      </c>
      <c r="H341" s="56">
        <f t="shared" si="61"/>
        <v>-4</v>
      </c>
      <c r="I341" s="77">
        <f t="shared" si="62"/>
        <v>-0.47058823529411764</v>
      </c>
      <c r="J341" s="78">
        <f t="shared" si="63"/>
        <v>-6.25E-2</v>
      </c>
    </row>
    <row r="342" spans="1:10" x14ac:dyDescent="0.2">
      <c r="A342" s="117" t="s">
        <v>442</v>
      </c>
      <c r="B342" s="55">
        <v>8</v>
      </c>
      <c r="C342" s="56">
        <v>0</v>
      </c>
      <c r="D342" s="55">
        <v>8</v>
      </c>
      <c r="E342" s="56">
        <v>0</v>
      </c>
      <c r="F342" s="57"/>
      <c r="G342" s="55">
        <f t="shared" si="60"/>
        <v>8</v>
      </c>
      <c r="H342" s="56">
        <f t="shared" si="61"/>
        <v>8</v>
      </c>
      <c r="I342" s="77" t="str">
        <f t="shared" si="62"/>
        <v>-</v>
      </c>
      <c r="J342" s="78" t="str">
        <f t="shared" si="63"/>
        <v>-</v>
      </c>
    </row>
    <row r="343" spans="1:10" x14ac:dyDescent="0.2">
      <c r="A343" s="117" t="s">
        <v>443</v>
      </c>
      <c r="B343" s="55">
        <v>29</v>
      </c>
      <c r="C343" s="56">
        <v>32</v>
      </c>
      <c r="D343" s="55">
        <v>102</v>
      </c>
      <c r="E343" s="56">
        <v>143</v>
      </c>
      <c r="F343" s="57"/>
      <c r="G343" s="55">
        <f t="shared" si="60"/>
        <v>-3</v>
      </c>
      <c r="H343" s="56">
        <f t="shared" si="61"/>
        <v>-41</v>
      </c>
      <c r="I343" s="77">
        <f t="shared" si="62"/>
        <v>-9.375E-2</v>
      </c>
      <c r="J343" s="78">
        <f t="shared" si="63"/>
        <v>-0.28671328671328672</v>
      </c>
    </row>
    <row r="344" spans="1:10" x14ac:dyDescent="0.2">
      <c r="A344" s="117" t="s">
        <v>444</v>
      </c>
      <c r="B344" s="55">
        <v>7</v>
      </c>
      <c r="C344" s="56">
        <v>1</v>
      </c>
      <c r="D344" s="55">
        <v>30</v>
      </c>
      <c r="E344" s="56">
        <v>24</v>
      </c>
      <c r="F344" s="57"/>
      <c r="G344" s="55">
        <f t="shared" si="60"/>
        <v>6</v>
      </c>
      <c r="H344" s="56">
        <f t="shared" si="61"/>
        <v>6</v>
      </c>
      <c r="I344" s="77">
        <f t="shared" si="62"/>
        <v>6</v>
      </c>
      <c r="J344" s="78">
        <f t="shared" si="63"/>
        <v>0.25</v>
      </c>
    </row>
    <row r="345" spans="1:10" x14ac:dyDescent="0.2">
      <c r="A345" s="117" t="s">
        <v>487</v>
      </c>
      <c r="B345" s="55">
        <v>18</v>
      </c>
      <c r="C345" s="56">
        <v>2</v>
      </c>
      <c r="D345" s="55">
        <v>96</v>
      </c>
      <c r="E345" s="56">
        <v>12</v>
      </c>
      <c r="F345" s="57"/>
      <c r="G345" s="55">
        <f t="shared" si="60"/>
        <v>16</v>
      </c>
      <c r="H345" s="56">
        <f t="shared" si="61"/>
        <v>84</v>
      </c>
      <c r="I345" s="77">
        <f t="shared" si="62"/>
        <v>8</v>
      </c>
      <c r="J345" s="78">
        <f t="shared" si="63"/>
        <v>7</v>
      </c>
    </row>
    <row r="346" spans="1:10" x14ac:dyDescent="0.2">
      <c r="A346" s="117" t="s">
        <v>488</v>
      </c>
      <c r="B346" s="55">
        <v>0</v>
      </c>
      <c r="C346" s="56">
        <v>0</v>
      </c>
      <c r="D346" s="55">
        <v>1</v>
      </c>
      <c r="E346" s="56">
        <v>10</v>
      </c>
      <c r="F346" s="57"/>
      <c r="G346" s="55">
        <f t="shared" si="60"/>
        <v>0</v>
      </c>
      <c r="H346" s="56">
        <f t="shared" si="61"/>
        <v>-9</v>
      </c>
      <c r="I346" s="77" t="str">
        <f t="shared" si="62"/>
        <v>-</v>
      </c>
      <c r="J346" s="78">
        <f t="shared" si="63"/>
        <v>-0.9</v>
      </c>
    </row>
    <row r="347" spans="1:10" x14ac:dyDescent="0.2">
      <c r="A347" s="117" t="s">
        <v>509</v>
      </c>
      <c r="B347" s="55">
        <v>5</v>
      </c>
      <c r="C347" s="56">
        <v>0</v>
      </c>
      <c r="D347" s="55">
        <v>17</v>
      </c>
      <c r="E347" s="56">
        <v>10</v>
      </c>
      <c r="F347" s="57"/>
      <c r="G347" s="55">
        <f t="shared" si="60"/>
        <v>5</v>
      </c>
      <c r="H347" s="56">
        <f t="shared" si="61"/>
        <v>7</v>
      </c>
      <c r="I347" s="77" t="str">
        <f t="shared" si="62"/>
        <v>-</v>
      </c>
      <c r="J347" s="78">
        <f t="shared" si="63"/>
        <v>0.7</v>
      </c>
    </row>
    <row r="348" spans="1:10" x14ac:dyDescent="0.2">
      <c r="A348" s="117" t="s">
        <v>510</v>
      </c>
      <c r="B348" s="55">
        <v>0</v>
      </c>
      <c r="C348" s="56">
        <v>2</v>
      </c>
      <c r="D348" s="55">
        <v>0</v>
      </c>
      <c r="E348" s="56">
        <v>3</v>
      </c>
      <c r="F348" s="57"/>
      <c r="G348" s="55">
        <f t="shared" si="60"/>
        <v>-2</v>
      </c>
      <c r="H348" s="56">
        <f t="shared" si="61"/>
        <v>-3</v>
      </c>
      <c r="I348" s="77">
        <f t="shared" si="62"/>
        <v>-1</v>
      </c>
      <c r="J348" s="78">
        <f t="shared" si="63"/>
        <v>-1</v>
      </c>
    </row>
    <row r="349" spans="1:10" x14ac:dyDescent="0.2">
      <c r="A349" s="117" t="s">
        <v>560</v>
      </c>
      <c r="B349" s="55">
        <v>0</v>
      </c>
      <c r="C349" s="56">
        <v>0</v>
      </c>
      <c r="D349" s="55">
        <v>0</v>
      </c>
      <c r="E349" s="56">
        <v>2</v>
      </c>
      <c r="F349" s="57"/>
      <c r="G349" s="55">
        <f t="shared" si="60"/>
        <v>0</v>
      </c>
      <c r="H349" s="56">
        <f t="shared" si="61"/>
        <v>-2</v>
      </c>
      <c r="I349" s="77" t="str">
        <f t="shared" si="62"/>
        <v>-</v>
      </c>
      <c r="J349" s="78">
        <f t="shared" si="63"/>
        <v>-1</v>
      </c>
    </row>
    <row r="350" spans="1:10" x14ac:dyDescent="0.2">
      <c r="A350" s="117" t="s">
        <v>289</v>
      </c>
      <c r="B350" s="55">
        <v>0</v>
      </c>
      <c r="C350" s="56">
        <v>1</v>
      </c>
      <c r="D350" s="55">
        <v>2</v>
      </c>
      <c r="E350" s="56">
        <v>4</v>
      </c>
      <c r="F350" s="57"/>
      <c r="G350" s="55">
        <f t="shared" si="60"/>
        <v>-1</v>
      </c>
      <c r="H350" s="56">
        <f t="shared" si="61"/>
        <v>-2</v>
      </c>
      <c r="I350" s="77">
        <f t="shared" si="62"/>
        <v>-1</v>
      </c>
      <c r="J350" s="78">
        <f t="shared" si="63"/>
        <v>-0.5</v>
      </c>
    </row>
    <row r="351" spans="1:10" x14ac:dyDescent="0.2">
      <c r="A351" s="117" t="s">
        <v>351</v>
      </c>
      <c r="B351" s="55">
        <v>0</v>
      </c>
      <c r="C351" s="56">
        <v>0</v>
      </c>
      <c r="D351" s="55">
        <v>1</v>
      </c>
      <c r="E351" s="56">
        <v>2</v>
      </c>
      <c r="F351" s="57"/>
      <c r="G351" s="55">
        <f t="shared" si="60"/>
        <v>0</v>
      </c>
      <c r="H351" s="56">
        <f t="shared" si="61"/>
        <v>-1</v>
      </c>
      <c r="I351" s="77" t="str">
        <f t="shared" si="62"/>
        <v>-</v>
      </c>
      <c r="J351" s="78">
        <f t="shared" si="63"/>
        <v>-0.5</v>
      </c>
    </row>
    <row r="352" spans="1:10" x14ac:dyDescent="0.2">
      <c r="A352" s="117" t="s">
        <v>335</v>
      </c>
      <c r="B352" s="55">
        <v>0</v>
      </c>
      <c r="C352" s="56">
        <v>1</v>
      </c>
      <c r="D352" s="55">
        <v>0</v>
      </c>
      <c r="E352" s="56">
        <v>3</v>
      </c>
      <c r="F352" s="57"/>
      <c r="G352" s="55">
        <f t="shared" si="60"/>
        <v>-1</v>
      </c>
      <c r="H352" s="56">
        <f t="shared" si="61"/>
        <v>-3</v>
      </c>
      <c r="I352" s="77">
        <f t="shared" si="62"/>
        <v>-1</v>
      </c>
      <c r="J352" s="78">
        <f t="shared" si="63"/>
        <v>-1</v>
      </c>
    </row>
    <row r="353" spans="1:10" s="38" customFormat="1" x14ac:dyDescent="0.2">
      <c r="A353" s="143" t="s">
        <v>658</v>
      </c>
      <c r="B353" s="32">
        <v>200</v>
      </c>
      <c r="C353" s="33">
        <v>122</v>
      </c>
      <c r="D353" s="32">
        <v>663</v>
      </c>
      <c r="E353" s="33">
        <v>745</v>
      </c>
      <c r="F353" s="34"/>
      <c r="G353" s="32">
        <f t="shared" si="60"/>
        <v>78</v>
      </c>
      <c r="H353" s="33">
        <f t="shared" si="61"/>
        <v>-82</v>
      </c>
      <c r="I353" s="35">
        <f t="shared" si="62"/>
        <v>0.63934426229508201</v>
      </c>
      <c r="J353" s="36">
        <f t="shared" si="63"/>
        <v>-0.11006711409395974</v>
      </c>
    </row>
    <row r="354" spans="1:10" x14ac:dyDescent="0.2">
      <c r="A354" s="142"/>
      <c r="B354" s="63"/>
      <c r="C354" s="64"/>
      <c r="D354" s="63"/>
      <c r="E354" s="64"/>
      <c r="F354" s="65"/>
      <c r="G354" s="63"/>
      <c r="H354" s="64"/>
      <c r="I354" s="79"/>
      <c r="J354" s="80"/>
    </row>
    <row r="355" spans="1:10" x14ac:dyDescent="0.2">
      <c r="A355" s="111" t="s">
        <v>108</v>
      </c>
      <c r="B355" s="55"/>
      <c r="C355" s="56"/>
      <c r="D355" s="55"/>
      <c r="E355" s="56"/>
      <c r="F355" s="57"/>
      <c r="G355" s="55"/>
      <c r="H355" s="56"/>
      <c r="I355" s="77"/>
      <c r="J355" s="78"/>
    </row>
    <row r="356" spans="1:10" x14ac:dyDescent="0.2">
      <c r="A356" s="117" t="s">
        <v>608</v>
      </c>
      <c r="B356" s="55">
        <v>7</v>
      </c>
      <c r="C356" s="56">
        <v>16</v>
      </c>
      <c r="D356" s="55">
        <v>39</v>
      </c>
      <c r="E356" s="56">
        <v>77</v>
      </c>
      <c r="F356" s="57"/>
      <c r="G356" s="55">
        <f>B356-C356</f>
        <v>-9</v>
      </c>
      <c r="H356" s="56">
        <f>D356-E356</f>
        <v>-38</v>
      </c>
      <c r="I356" s="77">
        <f>IF(C356=0, "-", IF(G356/C356&lt;10, G356/C356, "&gt;999%"))</f>
        <v>-0.5625</v>
      </c>
      <c r="J356" s="78">
        <f>IF(E356=0, "-", IF(H356/E356&lt;10, H356/E356, "&gt;999%"))</f>
        <v>-0.4935064935064935</v>
      </c>
    </row>
    <row r="357" spans="1:10" x14ac:dyDescent="0.2">
      <c r="A357" s="117" t="s">
        <v>594</v>
      </c>
      <c r="B357" s="55">
        <v>1</v>
      </c>
      <c r="C357" s="56">
        <v>0</v>
      </c>
      <c r="D357" s="55">
        <v>1</v>
      </c>
      <c r="E357" s="56">
        <v>0</v>
      </c>
      <c r="F357" s="57"/>
      <c r="G357" s="55">
        <f>B357-C357</f>
        <v>1</v>
      </c>
      <c r="H357" s="56">
        <f>D357-E357</f>
        <v>1</v>
      </c>
      <c r="I357" s="77" t="str">
        <f>IF(C357=0, "-", IF(G357/C357&lt;10, G357/C357, "&gt;999%"))</f>
        <v>-</v>
      </c>
      <c r="J357" s="78" t="str">
        <f>IF(E357=0, "-", IF(H357/E357&lt;10, H357/E357, "&gt;999%"))</f>
        <v>-</v>
      </c>
    </row>
    <row r="358" spans="1:10" s="38" customFormat="1" x14ac:dyDescent="0.2">
      <c r="A358" s="143" t="s">
        <v>659</v>
      </c>
      <c r="B358" s="32">
        <v>8</v>
      </c>
      <c r="C358" s="33">
        <v>16</v>
      </c>
      <c r="D358" s="32">
        <v>40</v>
      </c>
      <c r="E358" s="33">
        <v>77</v>
      </c>
      <c r="F358" s="34"/>
      <c r="G358" s="32">
        <f>B358-C358</f>
        <v>-8</v>
      </c>
      <c r="H358" s="33">
        <f>D358-E358</f>
        <v>-37</v>
      </c>
      <c r="I358" s="35">
        <f>IF(C358=0, "-", IF(G358/C358&lt;10, G358/C358, "&gt;999%"))</f>
        <v>-0.5</v>
      </c>
      <c r="J358" s="36">
        <f>IF(E358=0, "-", IF(H358/E358&lt;10, H358/E358, "&gt;999%"))</f>
        <v>-0.48051948051948051</v>
      </c>
    </row>
    <row r="359" spans="1:10" x14ac:dyDescent="0.2">
      <c r="A359" s="142"/>
      <c r="B359" s="63"/>
      <c r="C359" s="64"/>
      <c r="D359" s="63"/>
      <c r="E359" s="64"/>
      <c r="F359" s="65"/>
      <c r="G359" s="63"/>
      <c r="H359" s="64"/>
      <c r="I359" s="79"/>
      <c r="J359" s="80"/>
    </row>
    <row r="360" spans="1:10" x14ac:dyDescent="0.2">
      <c r="A360" s="111" t="s">
        <v>80</v>
      </c>
      <c r="B360" s="55"/>
      <c r="C360" s="56"/>
      <c r="D360" s="55"/>
      <c r="E360" s="56"/>
      <c r="F360" s="57"/>
      <c r="G360" s="55"/>
      <c r="H360" s="56"/>
      <c r="I360" s="77"/>
      <c r="J360" s="78"/>
    </row>
    <row r="361" spans="1:10" x14ac:dyDescent="0.2">
      <c r="A361" s="117" t="s">
        <v>305</v>
      </c>
      <c r="B361" s="55">
        <v>0</v>
      </c>
      <c r="C361" s="56">
        <v>0</v>
      </c>
      <c r="D361" s="55">
        <v>0</v>
      </c>
      <c r="E361" s="56">
        <v>1</v>
      </c>
      <c r="F361" s="57"/>
      <c r="G361" s="55">
        <f t="shared" ref="G361:G369" si="64">B361-C361</f>
        <v>0</v>
      </c>
      <c r="H361" s="56">
        <f t="shared" ref="H361:H369" si="65">D361-E361</f>
        <v>-1</v>
      </c>
      <c r="I361" s="77" t="str">
        <f t="shared" ref="I361:I369" si="66">IF(C361=0, "-", IF(G361/C361&lt;10, G361/C361, "&gt;999%"))</f>
        <v>-</v>
      </c>
      <c r="J361" s="78">
        <f t="shared" ref="J361:J369" si="67">IF(E361=0, "-", IF(H361/E361&lt;10, H361/E361, "&gt;999%"))</f>
        <v>-1</v>
      </c>
    </row>
    <row r="362" spans="1:10" x14ac:dyDescent="0.2">
      <c r="A362" s="117" t="s">
        <v>584</v>
      </c>
      <c r="B362" s="55">
        <v>30</v>
      </c>
      <c r="C362" s="56">
        <v>13</v>
      </c>
      <c r="D362" s="55">
        <v>96</v>
      </c>
      <c r="E362" s="56">
        <v>67</v>
      </c>
      <c r="F362" s="57"/>
      <c r="G362" s="55">
        <f t="shared" si="64"/>
        <v>17</v>
      </c>
      <c r="H362" s="56">
        <f t="shared" si="65"/>
        <v>29</v>
      </c>
      <c r="I362" s="77">
        <f t="shared" si="66"/>
        <v>1.3076923076923077</v>
      </c>
      <c r="J362" s="78">
        <f t="shared" si="67"/>
        <v>0.43283582089552236</v>
      </c>
    </row>
    <row r="363" spans="1:10" x14ac:dyDescent="0.2">
      <c r="A363" s="117" t="s">
        <v>519</v>
      </c>
      <c r="B363" s="55">
        <v>0</v>
      </c>
      <c r="C363" s="56">
        <v>0</v>
      </c>
      <c r="D363" s="55">
        <v>5</v>
      </c>
      <c r="E363" s="56">
        <v>1</v>
      </c>
      <c r="F363" s="57"/>
      <c r="G363" s="55">
        <f t="shared" si="64"/>
        <v>0</v>
      </c>
      <c r="H363" s="56">
        <f t="shared" si="65"/>
        <v>4</v>
      </c>
      <c r="I363" s="77" t="str">
        <f t="shared" si="66"/>
        <v>-</v>
      </c>
      <c r="J363" s="78">
        <f t="shared" si="67"/>
        <v>4</v>
      </c>
    </row>
    <row r="364" spans="1:10" x14ac:dyDescent="0.2">
      <c r="A364" s="117" t="s">
        <v>306</v>
      </c>
      <c r="B364" s="55">
        <v>0</v>
      </c>
      <c r="C364" s="56">
        <v>0</v>
      </c>
      <c r="D364" s="55">
        <v>1</v>
      </c>
      <c r="E364" s="56">
        <v>2</v>
      </c>
      <c r="F364" s="57"/>
      <c r="G364" s="55">
        <f t="shared" si="64"/>
        <v>0</v>
      </c>
      <c r="H364" s="56">
        <f t="shared" si="65"/>
        <v>-1</v>
      </c>
      <c r="I364" s="77" t="str">
        <f t="shared" si="66"/>
        <v>-</v>
      </c>
      <c r="J364" s="78">
        <f t="shared" si="67"/>
        <v>-0.5</v>
      </c>
    </row>
    <row r="365" spans="1:10" x14ac:dyDescent="0.2">
      <c r="A365" s="117" t="s">
        <v>307</v>
      </c>
      <c r="B365" s="55">
        <v>2</v>
      </c>
      <c r="C365" s="56">
        <v>0</v>
      </c>
      <c r="D365" s="55">
        <v>10</v>
      </c>
      <c r="E365" s="56">
        <v>4</v>
      </c>
      <c r="F365" s="57"/>
      <c r="G365" s="55">
        <f t="shared" si="64"/>
        <v>2</v>
      </c>
      <c r="H365" s="56">
        <f t="shared" si="65"/>
        <v>6</v>
      </c>
      <c r="I365" s="77" t="str">
        <f t="shared" si="66"/>
        <v>-</v>
      </c>
      <c r="J365" s="78">
        <f t="shared" si="67"/>
        <v>1.5</v>
      </c>
    </row>
    <row r="366" spans="1:10" x14ac:dyDescent="0.2">
      <c r="A366" s="117" t="s">
        <v>535</v>
      </c>
      <c r="B366" s="55">
        <v>14</v>
      </c>
      <c r="C366" s="56">
        <v>0</v>
      </c>
      <c r="D366" s="55">
        <v>49</v>
      </c>
      <c r="E366" s="56">
        <v>26</v>
      </c>
      <c r="F366" s="57"/>
      <c r="G366" s="55">
        <f t="shared" si="64"/>
        <v>14</v>
      </c>
      <c r="H366" s="56">
        <f t="shared" si="65"/>
        <v>23</v>
      </c>
      <c r="I366" s="77" t="str">
        <f t="shared" si="66"/>
        <v>-</v>
      </c>
      <c r="J366" s="78">
        <f t="shared" si="67"/>
        <v>0.88461538461538458</v>
      </c>
    </row>
    <row r="367" spans="1:10" x14ac:dyDescent="0.2">
      <c r="A367" s="117" t="s">
        <v>547</v>
      </c>
      <c r="B367" s="55">
        <v>0</v>
      </c>
      <c r="C367" s="56">
        <v>1</v>
      </c>
      <c r="D367" s="55">
        <v>1</v>
      </c>
      <c r="E367" s="56">
        <v>1</v>
      </c>
      <c r="F367" s="57"/>
      <c r="G367" s="55">
        <f t="shared" si="64"/>
        <v>-1</v>
      </c>
      <c r="H367" s="56">
        <f t="shared" si="65"/>
        <v>0</v>
      </c>
      <c r="I367" s="77">
        <f t="shared" si="66"/>
        <v>-1</v>
      </c>
      <c r="J367" s="78">
        <f t="shared" si="67"/>
        <v>0</v>
      </c>
    </row>
    <row r="368" spans="1:10" x14ac:dyDescent="0.2">
      <c r="A368" s="117" t="s">
        <v>561</v>
      </c>
      <c r="B368" s="55">
        <v>32</v>
      </c>
      <c r="C368" s="56">
        <v>15</v>
      </c>
      <c r="D368" s="55">
        <v>96</v>
      </c>
      <c r="E368" s="56">
        <v>70</v>
      </c>
      <c r="F368" s="57"/>
      <c r="G368" s="55">
        <f t="shared" si="64"/>
        <v>17</v>
      </c>
      <c r="H368" s="56">
        <f t="shared" si="65"/>
        <v>26</v>
      </c>
      <c r="I368" s="77">
        <f t="shared" si="66"/>
        <v>1.1333333333333333</v>
      </c>
      <c r="J368" s="78">
        <f t="shared" si="67"/>
        <v>0.37142857142857144</v>
      </c>
    </row>
    <row r="369" spans="1:10" s="38" customFormat="1" x14ac:dyDescent="0.2">
      <c r="A369" s="143" t="s">
        <v>660</v>
      </c>
      <c r="B369" s="32">
        <v>78</v>
      </c>
      <c r="C369" s="33">
        <v>29</v>
      </c>
      <c r="D369" s="32">
        <v>258</v>
      </c>
      <c r="E369" s="33">
        <v>172</v>
      </c>
      <c r="F369" s="34"/>
      <c r="G369" s="32">
        <f t="shared" si="64"/>
        <v>49</v>
      </c>
      <c r="H369" s="33">
        <f t="shared" si="65"/>
        <v>86</v>
      </c>
      <c r="I369" s="35">
        <f t="shared" si="66"/>
        <v>1.6896551724137931</v>
      </c>
      <c r="J369" s="36">
        <f t="shared" si="67"/>
        <v>0.5</v>
      </c>
    </row>
    <row r="370" spans="1:10" x14ac:dyDescent="0.2">
      <c r="A370" s="142"/>
      <c r="B370" s="63"/>
      <c r="C370" s="64"/>
      <c r="D370" s="63"/>
      <c r="E370" s="64"/>
      <c r="F370" s="65"/>
      <c r="G370" s="63"/>
      <c r="H370" s="64"/>
      <c r="I370" s="79"/>
      <c r="J370" s="80"/>
    </row>
    <row r="371" spans="1:10" x14ac:dyDescent="0.2">
      <c r="A371" s="111" t="s">
        <v>81</v>
      </c>
      <c r="B371" s="55"/>
      <c r="C371" s="56"/>
      <c r="D371" s="55"/>
      <c r="E371" s="56"/>
      <c r="F371" s="57"/>
      <c r="G371" s="55"/>
      <c r="H371" s="56"/>
      <c r="I371" s="77"/>
      <c r="J371" s="78"/>
    </row>
    <row r="372" spans="1:10" x14ac:dyDescent="0.2">
      <c r="A372" s="117" t="s">
        <v>418</v>
      </c>
      <c r="B372" s="55">
        <v>0</v>
      </c>
      <c r="C372" s="56">
        <v>4</v>
      </c>
      <c r="D372" s="55">
        <v>0</v>
      </c>
      <c r="E372" s="56">
        <v>17</v>
      </c>
      <c r="F372" s="57"/>
      <c r="G372" s="55">
        <f t="shared" ref="G372:G377" si="68">B372-C372</f>
        <v>-4</v>
      </c>
      <c r="H372" s="56">
        <f t="shared" ref="H372:H377" si="69">D372-E372</f>
        <v>-17</v>
      </c>
      <c r="I372" s="77">
        <f t="shared" ref="I372:I377" si="70">IF(C372=0, "-", IF(G372/C372&lt;10, G372/C372, "&gt;999%"))</f>
        <v>-1</v>
      </c>
      <c r="J372" s="78">
        <f t="shared" ref="J372:J377" si="71">IF(E372=0, "-", IF(H372/E372&lt;10, H372/E372, "&gt;999%"))</f>
        <v>-1</v>
      </c>
    </row>
    <row r="373" spans="1:10" x14ac:dyDescent="0.2">
      <c r="A373" s="117" t="s">
        <v>419</v>
      </c>
      <c r="B373" s="55">
        <v>11</v>
      </c>
      <c r="C373" s="56">
        <v>0</v>
      </c>
      <c r="D373" s="55">
        <v>36</v>
      </c>
      <c r="E373" s="56">
        <v>0</v>
      </c>
      <c r="F373" s="57"/>
      <c r="G373" s="55">
        <f t="shared" si="68"/>
        <v>11</v>
      </c>
      <c r="H373" s="56">
        <f t="shared" si="69"/>
        <v>36</v>
      </c>
      <c r="I373" s="77" t="str">
        <f t="shared" si="70"/>
        <v>-</v>
      </c>
      <c r="J373" s="78" t="str">
        <f t="shared" si="71"/>
        <v>-</v>
      </c>
    </row>
    <row r="374" spans="1:10" x14ac:dyDescent="0.2">
      <c r="A374" s="117" t="s">
        <v>179</v>
      </c>
      <c r="B374" s="55">
        <v>33</v>
      </c>
      <c r="C374" s="56">
        <v>31</v>
      </c>
      <c r="D374" s="55">
        <v>210</v>
      </c>
      <c r="E374" s="56">
        <v>108</v>
      </c>
      <c r="F374" s="57"/>
      <c r="G374" s="55">
        <f t="shared" si="68"/>
        <v>2</v>
      </c>
      <c r="H374" s="56">
        <f t="shared" si="69"/>
        <v>102</v>
      </c>
      <c r="I374" s="77">
        <f t="shared" si="70"/>
        <v>6.4516129032258063E-2</v>
      </c>
      <c r="J374" s="78">
        <f t="shared" si="71"/>
        <v>0.94444444444444442</v>
      </c>
    </row>
    <row r="375" spans="1:10" x14ac:dyDescent="0.2">
      <c r="A375" s="117" t="s">
        <v>206</v>
      </c>
      <c r="B375" s="55">
        <v>0</v>
      </c>
      <c r="C375" s="56">
        <v>0</v>
      </c>
      <c r="D375" s="55">
        <v>0</v>
      </c>
      <c r="E375" s="56">
        <v>36</v>
      </c>
      <c r="F375" s="57"/>
      <c r="G375" s="55">
        <f t="shared" si="68"/>
        <v>0</v>
      </c>
      <c r="H375" s="56">
        <f t="shared" si="69"/>
        <v>-36</v>
      </c>
      <c r="I375" s="77" t="str">
        <f t="shared" si="70"/>
        <v>-</v>
      </c>
      <c r="J375" s="78">
        <f t="shared" si="71"/>
        <v>-1</v>
      </c>
    </row>
    <row r="376" spans="1:10" x14ac:dyDescent="0.2">
      <c r="A376" s="117" t="s">
        <v>383</v>
      </c>
      <c r="B376" s="55">
        <v>21</v>
      </c>
      <c r="C376" s="56">
        <v>23</v>
      </c>
      <c r="D376" s="55">
        <v>95</v>
      </c>
      <c r="E376" s="56">
        <v>85</v>
      </c>
      <c r="F376" s="57"/>
      <c r="G376" s="55">
        <f t="shared" si="68"/>
        <v>-2</v>
      </c>
      <c r="H376" s="56">
        <f t="shared" si="69"/>
        <v>10</v>
      </c>
      <c r="I376" s="77">
        <f t="shared" si="70"/>
        <v>-8.6956521739130432E-2</v>
      </c>
      <c r="J376" s="78">
        <f t="shared" si="71"/>
        <v>0.11764705882352941</v>
      </c>
    </row>
    <row r="377" spans="1:10" s="38" customFormat="1" x14ac:dyDescent="0.2">
      <c r="A377" s="143" t="s">
        <v>661</v>
      </c>
      <c r="B377" s="32">
        <v>65</v>
      </c>
      <c r="C377" s="33">
        <v>58</v>
      </c>
      <c r="D377" s="32">
        <v>341</v>
      </c>
      <c r="E377" s="33">
        <v>246</v>
      </c>
      <c r="F377" s="34"/>
      <c r="G377" s="32">
        <f t="shared" si="68"/>
        <v>7</v>
      </c>
      <c r="H377" s="33">
        <f t="shared" si="69"/>
        <v>95</v>
      </c>
      <c r="I377" s="35">
        <f t="shared" si="70"/>
        <v>0.1206896551724138</v>
      </c>
      <c r="J377" s="36">
        <f t="shared" si="71"/>
        <v>0.38617886178861788</v>
      </c>
    </row>
    <row r="378" spans="1:10" x14ac:dyDescent="0.2">
      <c r="A378" s="142"/>
      <c r="B378" s="63"/>
      <c r="C378" s="64"/>
      <c r="D378" s="63"/>
      <c r="E378" s="64"/>
      <c r="F378" s="65"/>
      <c r="G378" s="63"/>
      <c r="H378" s="64"/>
      <c r="I378" s="79"/>
      <c r="J378" s="80"/>
    </row>
    <row r="379" spans="1:10" x14ac:dyDescent="0.2">
      <c r="A379" s="111" t="s">
        <v>82</v>
      </c>
      <c r="B379" s="55"/>
      <c r="C379" s="56"/>
      <c r="D379" s="55"/>
      <c r="E379" s="56"/>
      <c r="F379" s="57"/>
      <c r="G379" s="55"/>
      <c r="H379" s="56"/>
      <c r="I379" s="77"/>
      <c r="J379" s="78"/>
    </row>
    <row r="380" spans="1:10" x14ac:dyDescent="0.2">
      <c r="A380" s="117" t="s">
        <v>318</v>
      </c>
      <c r="B380" s="55">
        <v>1</v>
      </c>
      <c r="C380" s="56">
        <v>1</v>
      </c>
      <c r="D380" s="55">
        <v>6</v>
      </c>
      <c r="E380" s="56">
        <v>5</v>
      </c>
      <c r="F380" s="57"/>
      <c r="G380" s="55">
        <f>B380-C380</f>
        <v>0</v>
      </c>
      <c r="H380" s="56">
        <f>D380-E380</f>
        <v>1</v>
      </c>
      <c r="I380" s="77">
        <f>IF(C380=0, "-", IF(G380/C380&lt;10, G380/C380, "&gt;999%"))</f>
        <v>0</v>
      </c>
      <c r="J380" s="78">
        <f>IF(E380=0, "-", IF(H380/E380&lt;10, H380/E380, "&gt;999%"))</f>
        <v>0.2</v>
      </c>
    </row>
    <row r="381" spans="1:10" x14ac:dyDescent="0.2">
      <c r="A381" s="117" t="s">
        <v>227</v>
      </c>
      <c r="B381" s="55">
        <v>5</v>
      </c>
      <c r="C381" s="56">
        <v>0</v>
      </c>
      <c r="D381" s="55">
        <v>11</v>
      </c>
      <c r="E381" s="56">
        <v>7</v>
      </c>
      <c r="F381" s="57"/>
      <c r="G381" s="55">
        <f>B381-C381</f>
        <v>5</v>
      </c>
      <c r="H381" s="56">
        <f>D381-E381</f>
        <v>4</v>
      </c>
      <c r="I381" s="77" t="str">
        <f>IF(C381=0, "-", IF(G381/C381&lt;10, G381/C381, "&gt;999%"))</f>
        <v>-</v>
      </c>
      <c r="J381" s="78">
        <f>IF(E381=0, "-", IF(H381/E381&lt;10, H381/E381, "&gt;999%"))</f>
        <v>0.5714285714285714</v>
      </c>
    </row>
    <row r="382" spans="1:10" x14ac:dyDescent="0.2">
      <c r="A382" s="117" t="s">
        <v>404</v>
      </c>
      <c r="B382" s="55">
        <v>8</v>
      </c>
      <c r="C382" s="56">
        <v>5</v>
      </c>
      <c r="D382" s="55">
        <v>27</v>
      </c>
      <c r="E382" s="56">
        <v>23</v>
      </c>
      <c r="F382" s="57"/>
      <c r="G382" s="55">
        <f>B382-C382</f>
        <v>3</v>
      </c>
      <c r="H382" s="56">
        <f>D382-E382</f>
        <v>4</v>
      </c>
      <c r="I382" s="77">
        <f>IF(C382=0, "-", IF(G382/C382&lt;10, G382/C382, "&gt;999%"))</f>
        <v>0.6</v>
      </c>
      <c r="J382" s="78">
        <f>IF(E382=0, "-", IF(H382/E382&lt;10, H382/E382, "&gt;999%"))</f>
        <v>0.17391304347826086</v>
      </c>
    </row>
    <row r="383" spans="1:10" x14ac:dyDescent="0.2">
      <c r="A383" s="117" t="s">
        <v>191</v>
      </c>
      <c r="B383" s="55">
        <v>9</v>
      </c>
      <c r="C383" s="56">
        <v>9</v>
      </c>
      <c r="D383" s="55">
        <v>56</v>
      </c>
      <c r="E383" s="56">
        <v>59</v>
      </c>
      <c r="F383" s="57"/>
      <c r="G383" s="55">
        <f>B383-C383</f>
        <v>0</v>
      </c>
      <c r="H383" s="56">
        <f>D383-E383</f>
        <v>-3</v>
      </c>
      <c r="I383" s="77">
        <f>IF(C383=0, "-", IF(G383/C383&lt;10, G383/C383, "&gt;999%"))</f>
        <v>0</v>
      </c>
      <c r="J383" s="78">
        <f>IF(E383=0, "-", IF(H383/E383&lt;10, H383/E383, "&gt;999%"))</f>
        <v>-5.0847457627118647E-2</v>
      </c>
    </row>
    <row r="384" spans="1:10" s="38" customFormat="1" x14ac:dyDescent="0.2">
      <c r="A384" s="143" t="s">
        <v>662</v>
      </c>
      <c r="B384" s="32">
        <v>23</v>
      </c>
      <c r="C384" s="33">
        <v>15</v>
      </c>
      <c r="D384" s="32">
        <v>100</v>
      </c>
      <c r="E384" s="33">
        <v>94</v>
      </c>
      <c r="F384" s="34"/>
      <c r="G384" s="32">
        <f>B384-C384</f>
        <v>8</v>
      </c>
      <c r="H384" s="33">
        <f>D384-E384</f>
        <v>6</v>
      </c>
      <c r="I384" s="35">
        <f>IF(C384=0, "-", IF(G384/C384&lt;10, G384/C384, "&gt;999%"))</f>
        <v>0.53333333333333333</v>
      </c>
      <c r="J384" s="36">
        <f>IF(E384=0, "-", IF(H384/E384&lt;10, H384/E384, "&gt;999%"))</f>
        <v>6.3829787234042548E-2</v>
      </c>
    </row>
    <row r="385" spans="1:10" x14ac:dyDescent="0.2">
      <c r="A385" s="142"/>
      <c r="B385" s="63"/>
      <c r="C385" s="64"/>
      <c r="D385" s="63"/>
      <c r="E385" s="64"/>
      <c r="F385" s="65"/>
      <c r="G385" s="63"/>
      <c r="H385" s="64"/>
      <c r="I385" s="79"/>
      <c r="J385" s="80"/>
    </row>
    <row r="386" spans="1:10" x14ac:dyDescent="0.2">
      <c r="A386" s="111" t="s">
        <v>83</v>
      </c>
      <c r="B386" s="55"/>
      <c r="C386" s="56"/>
      <c r="D386" s="55"/>
      <c r="E386" s="56"/>
      <c r="F386" s="57"/>
      <c r="G386" s="55"/>
      <c r="H386" s="56"/>
      <c r="I386" s="77"/>
      <c r="J386" s="78"/>
    </row>
    <row r="387" spans="1:10" x14ac:dyDescent="0.2">
      <c r="A387" s="117" t="s">
        <v>384</v>
      </c>
      <c r="B387" s="55">
        <v>198</v>
      </c>
      <c r="C387" s="56">
        <v>227</v>
      </c>
      <c r="D387" s="55">
        <v>882</v>
      </c>
      <c r="E387" s="56">
        <v>1010</v>
      </c>
      <c r="F387" s="57"/>
      <c r="G387" s="55">
        <f t="shared" ref="G387:G397" si="72">B387-C387</f>
        <v>-29</v>
      </c>
      <c r="H387" s="56">
        <f t="shared" ref="H387:H397" si="73">D387-E387</f>
        <v>-128</v>
      </c>
      <c r="I387" s="77">
        <f t="shared" ref="I387:I397" si="74">IF(C387=0, "-", IF(G387/C387&lt;10, G387/C387, "&gt;999%"))</f>
        <v>-0.1277533039647577</v>
      </c>
      <c r="J387" s="78">
        <f t="shared" ref="J387:J397" si="75">IF(E387=0, "-", IF(H387/E387&lt;10, H387/E387, "&gt;999%"))</f>
        <v>-0.12673267326732673</v>
      </c>
    </row>
    <row r="388" spans="1:10" x14ac:dyDescent="0.2">
      <c r="A388" s="117" t="s">
        <v>385</v>
      </c>
      <c r="B388" s="55">
        <v>43</v>
      </c>
      <c r="C388" s="56">
        <v>37</v>
      </c>
      <c r="D388" s="55">
        <v>153</v>
      </c>
      <c r="E388" s="56">
        <v>302</v>
      </c>
      <c r="F388" s="57"/>
      <c r="G388" s="55">
        <f t="shared" si="72"/>
        <v>6</v>
      </c>
      <c r="H388" s="56">
        <f t="shared" si="73"/>
        <v>-149</v>
      </c>
      <c r="I388" s="77">
        <f t="shared" si="74"/>
        <v>0.16216216216216217</v>
      </c>
      <c r="J388" s="78">
        <f t="shared" si="75"/>
        <v>-0.49337748344370863</v>
      </c>
    </row>
    <row r="389" spans="1:10" x14ac:dyDescent="0.2">
      <c r="A389" s="117" t="s">
        <v>536</v>
      </c>
      <c r="B389" s="55">
        <v>11</v>
      </c>
      <c r="C389" s="56">
        <v>0</v>
      </c>
      <c r="D389" s="55">
        <v>11</v>
      </c>
      <c r="E389" s="56">
        <v>0</v>
      </c>
      <c r="F389" s="57"/>
      <c r="G389" s="55">
        <f t="shared" si="72"/>
        <v>11</v>
      </c>
      <c r="H389" s="56">
        <f t="shared" si="73"/>
        <v>11</v>
      </c>
      <c r="I389" s="77" t="str">
        <f t="shared" si="74"/>
        <v>-</v>
      </c>
      <c r="J389" s="78" t="str">
        <f t="shared" si="75"/>
        <v>-</v>
      </c>
    </row>
    <row r="390" spans="1:10" x14ac:dyDescent="0.2">
      <c r="A390" s="117" t="s">
        <v>207</v>
      </c>
      <c r="B390" s="55">
        <v>0</v>
      </c>
      <c r="C390" s="56">
        <v>3</v>
      </c>
      <c r="D390" s="55">
        <v>0</v>
      </c>
      <c r="E390" s="56">
        <v>158</v>
      </c>
      <c r="F390" s="57"/>
      <c r="G390" s="55">
        <f t="shared" si="72"/>
        <v>-3</v>
      </c>
      <c r="H390" s="56">
        <f t="shared" si="73"/>
        <v>-158</v>
      </c>
      <c r="I390" s="77">
        <f t="shared" si="74"/>
        <v>-1</v>
      </c>
      <c r="J390" s="78">
        <f t="shared" si="75"/>
        <v>-1</v>
      </c>
    </row>
    <row r="391" spans="1:10" x14ac:dyDescent="0.2">
      <c r="A391" s="117" t="s">
        <v>169</v>
      </c>
      <c r="B391" s="55">
        <v>15</v>
      </c>
      <c r="C391" s="56">
        <v>1</v>
      </c>
      <c r="D391" s="55">
        <v>37</v>
      </c>
      <c r="E391" s="56">
        <v>12</v>
      </c>
      <c r="F391" s="57"/>
      <c r="G391" s="55">
        <f t="shared" si="72"/>
        <v>14</v>
      </c>
      <c r="H391" s="56">
        <f t="shared" si="73"/>
        <v>25</v>
      </c>
      <c r="I391" s="77" t="str">
        <f t="shared" si="74"/>
        <v>&gt;999%</v>
      </c>
      <c r="J391" s="78">
        <f t="shared" si="75"/>
        <v>2.0833333333333335</v>
      </c>
    </row>
    <row r="392" spans="1:10" x14ac:dyDescent="0.2">
      <c r="A392" s="117" t="s">
        <v>420</v>
      </c>
      <c r="B392" s="55">
        <v>147</v>
      </c>
      <c r="C392" s="56">
        <v>205</v>
      </c>
      <c r="D392" s="55">
        <v>728</v>
      </c>
      <c r="E392" s="56">
        <v>1068</v>
      </c>
      <c r="F392" s="57"/>
      <c r="G392" s="55">
        <f t="shared" si="72"/>
        <v>-58</v>
      </c>
      <c r="H392" s="56">
        <f t="shared" si="73"/>
        <v>-340</v>
      </c>
      <c r="I392" s="77">
        <f t="shared" si="74"/>
        <v>-0.28292682926829266</v>
      </c>
      <c r="J392" s="78">
        <f t="shared" si="75"/>
        <v>-0.31835205992509363</v>
      </c>
    </row>
    <row r="393" spans="1:10" x14ac:dyDescent="0.2">
      <c r="A393" s="117" t="s">
        <v>464</v>
      </c>
      <c r="B393" s="55">
        <v>48</v>
      </c>
      <c r="C393" s="56">
        <v>35</v>
      </c>
      <c r="D393" s="55">
        <v>216</v>
      </c>
      <c r="E393" s="56">
        <v>309</v>
      </c>
      <c r="F393" s="57"/>
      <c r="G393" s="55">
        <f t="shared" si="72"/>
        <v>13</v>
      </c>
      <c r="H393" s="56">
        <f t="shared" si="73"/>
        <v>-93</v>
      </c>
      <c r="I393" s="77">
        <f t="shared" si="74"/>
        <v>0.37142857142857144</v>
      </c>
      <c r="J393" s="78">
        <f t="shared" si="75"/>
        <v>-0.30097087378640774</v>
      </c>
    </row>
    <row r="394" spans="1:10" x14ac:dyDescent="0.2">
      <c r="A394" s="117" t="s">
        <v>465</v>
      </c>
      <c r="B394" s="55">
        <v>126</v>
      </c>
      <c r="C394" s="56">
        <v>85</v>
      </c>
      <c r="D394" s="55">
        <v>412</v>
      </c>
      <c r="E394" s="56">
        <v>344</v>
      </c>
      <c r="F394" s="57"/>
      <c r="G394" s="55">
        <f t="shared" si="72"/>
        <v>41</v>
      </c>
      <c r="H394" s="56">
        <f t="shared" si="73"/>
        <v>68</v>
      </c>
      <c r="I394" s="77">
        <f t="shared" si="74"/>
        <v>0.4823529411764706</v>
      </c>
      <c r="J394" s="78">
        <f t="shared" si="75"/>
        <v>0.19767441860465115</v>
      </c>
    </row>
    <row r="395" spans="1:10" x14ac:dyDescent="0.2">
      <c r="A395" s="117" t="s">
        <v>548</v>
      </c>
      <c r="B395" s="55">
        <v>21</v>
      </c>
      <c r="C395" s="56">
        <v>43</v>
      </c>
      <c r="D395" s="55">
        <v>132</v>
      </c>
      <c r="E395" s="56">
        <v>180</v>
      </c>
      <c r="F395" s="57"/>
      <c r="G395" s="55">
        <f t="shared" si="72"/>
        <v>-22</v>
      </c>
      <c r="H395" s="56">
        <f t="shared" si="73"/>
        <v>-48</v>
      </c>
      <c r="I395" s="77">
        <f t="shared" si="74"/>
        <v>-0.51162790697674421</v>
      </c>
      <c r="J395" s="78">
        <f t="shared" si="75"/>
        <v>-0.26666666666666666</v>
      </c>
    </row>
    <row r="396" spans="1:10" x14ac:dyDescent="0.2">
      <c r="A396" s="117" t="s">
        <v>562</v>
      </c>
      <c r="B396" s="55">
        <v>229</v>
      </c>
      <c r="C396" s="56">
        <v>205</v>
      </c>
      <c r="D396" s="55">
        <v>777</v>
      </c>
      <c r="E396" s="56">
        <v>947</v>
      </c>
      <c r="F396" s="57"/>
      <c r="G396" s="55">
        <f t="shared" si="72"/>
        <v>24</v>
      </c>
      <c r="H396" s="56">
        <f t="shared" si="73"/>
        <v>-170</v>
      </c>
      <c r="I396" s="77">
        <f t="shared" si="74"/>
        <v>0.11707317073170732</v>
      </c>
      <c r="J396" s="78">
        <f t="shared" si="75"/>
        <v>-0.17951425554382261</v>
      </c>
    </row>
    <row r="397" spans="1:10" s="38" customFormat="1" x14ac:dyDescent="0.2">
      <c r="A397" s="143" t="s">
        <v>663</v>
      </c>
      <c r="B397" s="32">
        <v>838</v>
      </c>
      <c r="C397" s="33">
        <v>841</v>
      </c>
      <c r="D397" s="32">
        <v>3348</v>
      </c>
      <c r="E397" s="33">
        <v>4330</v>
      </c>
      <c r="F397" s="34"/>
      <c r="G397" s="32">
        <f t="shared" si="72"/>
        <v>-3</v>
      </c>
      <c r="H397" s="33">
        <f t="shared" si="73"/>
        <v>-982</v>
      </c>
      <c r="I397" s="35">
        <f t="shared" si="74"/>
        <v>-3.5671819262782403E-3</v>
      </c>
      <c r="J397" s="36">
        <f t="shared" si="75"/>
        <v>-0.22678983833718244</v>
      </c>
    </row>
    <row r="398" spans="1:10" x14ac:dyDescent="0.2">
      <c r="A398" s="142"/>
      <c r="B398" s="63"/>
      <c r="C398" s="64"/>
      <c r="D398" s="63"/>
      <c r="E398" s="64"/>
      <c r="F398" s="65"/>
      <c r="G398" s="63"/>
      <c r="H398" s="64"/>
      <c r="I398" s="79"/>
      <c r="J398" s="80"/>
    </row>
    <row r="399" spans="1:10" x14ac:dyDescent="0.2">
      <c r="A399" s="111" t="s">
        <v>84</v>
      </c>
      <c r="B399" s="55"/>
      <c r="C399" s="56"/>
      <c r="D399" s="55"/>
      <c r="E399" s="56"/>
      <c r="F399" s="57"/>
      <c r="G399" s="55"/>
      <c r="H399" s="56"/>
      <c r="I399" s="77"/>
      <c r="J399" s="78"/>
    </row>
    <row r="400" spans="1:10" x14ac:dyDescent="0.2">
      <c r="A400" s="117" t="s">
        <v>319</v>
      </c>
      <c r="B400" s="55">
        <v>4</v>
      </c>
      <c r="C400" s="56">
        <v>2</v>
      </c>
      <c r="D400" s="55">
        <v>8</v>
      </c>
      <c r="E400" s="56">
        <v>8</v>
      </c>
      <c r="F400" s="57"/>
      <c r="G400" s="55">
        <f t="shared" ref="G400:G410" si="76">B400-C400</f>
        <v>2</v>
      </c>
      <c r="H400" s="56">
        <f t="shared" ref="H400:H410" si="77">D400-E400</f>
        <v>0</v>
      </c>
      <c r="I400" s="77">
        <f t="shared" ref="I400:I410" si="78">IF(C400=0, "-", IF(G400/C400&lt;10, G400/C400, "&gt;999%"))</f>
        <v>1</v>
      </c>
      <c r="J400" s="78">
        <f t="shared" ref="J400:J410" si="79">IF(E400=0, "-", IF(H400/E400&lt;10, H400/E400, "&gt;999%"))</f>
        <v>0</v>
      </c>
    </row>
    <row r="401" spans="1:10" x14ac:dyDescent="0.2">
      <c r="A401" s="117" t="s">
        <v>352</v>
      </c>
      <c r="B401" s="55">
        <v>0</v>
      </c>
      <c r="C401" s="56">
        <v>0</v>
      </c>
      <c r="D401" s="55">
        <v>1</v>
      </c>
      <c r="E401" s="56">
        <v>3</v>
      </c>
      <c r="F401" s="57"/>
      <c r="G401" s="55">
        <f t="shared" si="76"/>
        <v>0</v>
      </c>
      <c r="H401" s="56">
        <f t="shared" si="77"/>
        <v>-2</v>
      </c>
      <c r="I401" s="77" t="str">
        <f t="shared" si="78"/>
        <v>-</v>
      </c>
      <c r="J401" s="78">
        <f t="shared" si="79"/>
        <v>-0.66666666666666663</v>
      </c>
    </row>
    <row r="402" spans="1:10" x14ac:dyDescent="0.2">
      <c r="A402" s="117" t="s">
        <v>367</v>
      </c>
      <c r="B402" s="55">
        <v>12</v>
      </c>
      <c r="C402" s="56">
        <v>2</v>
      </c>
      <c r="D402" s="55">
        <v>15</v>
      </c>
      <c r="E402" s="56">
        <v>19</v>
      </c>
      <c r="F402" s="57"/>
      <c r="G402" s="55">
        <f t="shared" si="76"/>
        <v>10</v>
      </c>
      <c r="H402" s="56">
        <f t="shared" si="77"/>
        <v>-4</v>
      </c>
      <c r="I402" s="77">
        <f t="shared" si="78"/>
        <v>5</v>
      </c>
      <c r="J402" s="78">
        <f t="shared" si="79"/>
        <v>-0.21052631578947367</v>
      </c>
    </row>
    <row r="403" spans="1:10" x14ac:dyDescent="0.2">
      <c r="A403" s="117" t="s">
        <v>228</v>
      </c>
      <c r="B403" s="55">
        <v>8</v>
      </c>
      <c r="C403" s="56">
        <v>0</v>
      </c>
      <c r="D403" s="55">
        <v>17</v>
      </c>
      <c r="E403" s="56">
        <v>0</v>
      </c>
      <c r="F403" s="57"/>
      <c r="G403" s="55">
        <f t="shared" si="76"/>
        <v>8</v>
      </c>
      <c r="H403" s="56">
        <f t="shared" si="77"/>
        <v>17</v>
      </c>
      <c r="I403" s="77" t="str">
        <f t="shared" si="78"/>
        <v>-</v>
      </c>
      <c r="J403" s="78" t="str">
        <f t="shared" si="79"/>
        <v>-</v>
      </c>
    </row>
    <row r="404" spans="1:10" x14ac:dyDescent="0.2">
      <c r="A404" s="117" t="s">
        <v>549</v>
      </c>
      <c r="B404" s="55">
        <v>19</v>
      </c>
      <c r="C404" s="56">
        <v>15</v>
      </c>
      <c r="D404" s="55">
        <v>70</v>
      </c>
      <c r="E404" s="56">
        <v>65</v>
      </c>
      <c r="F404" s="57"/>
      <c r="G404" s="55">
        <f t="shared" si="76"/>
        <v>4</v>
      </c>
      <c r="H404" s="56">
        <f t="shared" si="77"/>
        <v>5</v>
      </c>
      <c r="I404" s="77">
        <f t="shared" si="78"/>
        <v>0.26666666666666666</v>
      </c>
      <c r="J404" s="78">
        <f t="shared" si="79"/>
        <v>7.6923076923076927E-2</v>
      </c>
    </row>
    <row r="405" spans="1:10" x14ac:dyDescent="0.2">
      <c r="A405" s="117" t="s">
        <v>563</v>
      </c>
      <c r="B405" s="55">
        <v>133</v>
      </c>
      <c r="C405" s="56">
        <v>84</v>
      </c>
      <c r="D405" s="55">
        <v>381</v>
      </c>
      <c r="E405" s="56">
        <v>500</v>
      </c>
      <c r="F405" s="57"/>
      <c r="G405" s="55">
        <f t="shared" si="76"/>
        <v>49</v>
      </c>
      <c r="H405" s="56">
        <f t="shared" si="77"/>
        <v>-119</v>
      </c>
      <c r="I405" s="77">
        <f t="shared" si="78"/>
        <v>0.58333333333333337</v>
      </c>
      <c r="J405" s="78">
        <f t="shared" si="79"/>
        <v>-0.23799999999999999</v>
      </c>
    </row>
    <row r="406" spans="1:10" x14ac:dyDescent="0.2">
      <c r="A406" s="117" t="s">
        <v>466</v>
      </c>
      <c r="B406" s="55">
        <v>7</v>
      </c>
      <c r="C406" s="56">
        <v>18</v>
      </c>
      <c r="D406" s="55">
        <v>35</v>
      </c>
      <c r="E406" s="56">
        <v>71</v>
      </c>
      <c r="F406" s="57"/>
      <c r="G406" s="55">
        <f t="shared" si="76"/>
        <v>-11</v>
      </c>
      <c r="H406" s="56">
        <f t="shared" si="77"/>
        <v>-36</v>
      </c>
      <c r="I406" s="77">
        <f t="shared" si="78"/>
        <v>-0.61111111111111116</v>
      </c>
      <c r="J406" s="78">
        <f t="shared" si="79"/>
        <v>-0.50704225352112675</v>
      </c>
    </row>
    <row r="407" spans="1:10" x14ac:dyDescent="0.2">
      <c r="A407" s="117" t="s">
        <v>496</v>
      </c>
      <c r="B407" s="55">
        <v>53</v>
      </c>
      <c r="C407" s="56">
        <v>15</v>
      </c>
      <c r="D407" s="55">
        <v>187</v>
      </c>
      <c r="E407" s="56">
        <v>121</v>
      </c>
      <c r="F407" s="57"/>
      <c r="G407" s="55">
        <f t="shared" si="76"/>
        <v>38</v>
      </c>
      <c r="H407" s="56">
        <f t="shared" si="77"/>
        <v>66</v>
      </c>
      <c r="I407" s="77">
        <f t="shared" si="78"/>
        <v>2.5333333333333332</v>
      </c>
      <c r="J407" s="78">
        <f t="shared" si="79"/>
        <v>0.54545454545454541</v>
      </c>
    </row>
    <row r="408" spans="1:10" x14ac:dyDescent="0.2">
      <c r="A408" s="117" t="s">
        <v>386</v>
      </c>
      <c r="B408" s="55">
        <v>97</v>
      </c>
      <c r="C408" s="56">
        <v>90</v>
      </c>
      <c r="D408" s="55">
        <v>381</v>
      </c>
      <c r="E408" s="56">
        <v>407</v>
      </c>
      <c r="F408" s="57"/>
      <c r="G408" s="55">
        <f t="shared" si="76"/>
        <v>7</v>
      </c>
      <c r="H408" s="56">
        <f t="shared" si="77"/>
        <v>-26</v>
      </c>
      <c r="I408" s="77">
        <f t="shared" si="78"/>
        <v>7.7777777777777779E-2</v>
      </c>
      <c r="J408" s="78">
        <f t="shared" si="79"/>
        <v>-6.3882063882063883E-2</v>
      </c>
    </row>
    <row r="409" spans="1:10" x14ac:dyDescent="0.2">
      <c r="A409" s="117" t="s">
        <v>421</v>
      </c>
      <c r="B409" s="55">
        <v>155</v>
      </c>
      <c r="C409" s="56">
        <v>144</v>
      </c>
      <c r="D409" s="55">
        <v>712</v>
      </c>
      <c r="E409" s="56">
        <v>837</v>
      </c>
      <c r="F409" s="57"/>
      <c r="G409" s="55">
        <f t="shared" si="76"/>
        <v>11</v>
      </c>
      <c r="H409" s="56">
        <f t="shared" si="77"/>
        <v>-125</v>
      </c>
      <c r="I409" s="77">
        <f t="shared" si="78"/>
        <v>7.6388888888888895E-2</v>
      </c>
      <c r="J409" s="78">
        <f t="shared" si="79"/>
        <v>-0.14934289127837516</v>
      </c>
    </row>
    <row r="410" spans="1:10" s="38" customFormat="1" x14ac:dyDescent="0.2">
      <c r="A410" s="143" t="s">
        <v>664</v>
      </c>
      <c r="B410" s="32">
        <v>488</v>
      </c>
      <c r="C410" s="33">
        <v>370</v>
      </c>
      <c r="D410" s="32">
        <v>1807</v>
      </c>
      <c r="E410" s="33">
        <v>2031</v>
      </c>
      <c r="F410" s="34"/>
      <c r="G410" s="32">
        <f t="shared" si="76"/>
        <v>118</v>
      </c>
      <c r="H410" s="33">
        <f t="shared" si="77"/>
        <v>-224</v>
      </c>
      <c r="I410" s="35">
        <f t="shared" si="78"/>
        <v>0.31891891891891894</v>
      </c>
      <c r="J410" s="36">
        <f t="shared" si="79"/>
        <v>-0.11029049729197439</v>
      </c>
    </row>
    <row r="411" spans="1:10" x14ac:dyDescent="0.2">
      <c r="A411" s="142"/>
      <c r="B411" s="63"/>
      <c r="C411" s="64"/>
      <c r="D411" s="63"/>
      <c r="E411" s="64"/>
      <c r="F411" s="65"/>
      <c r="G411" s="63"/>
      <c r="H411" s="64"/>
      <c r="I411" s="79"/>
      <c r="J411" s="80"/>
    </row>
    <row r="412" spans="1:10" x14ac:dyDescent="0.2">
      <c r="A412" s="111" t="s">
        <v>85</v>
      </c>
      <c r="B412" s="55"/>
      <c r="C412" s="56"/>
      <c r="D412" s="55"/>
      <c r="E412" s="56"/>
      <c r="F412" s="57"/>
      <c r="G412" s="55"/>
      <c r="H412" s="56"/>
      <c r="I412" s="77"/>
      <c r="J412" s="78"/>
    </row>
    <row r="413" spans="1:10" x14ac:dyDescent="0.2">
      <c r="A413" s="117" t="s">
        <v>387</v>
      </c>
      <c r="B413" s="55">
        <v>0</v>
      </c>
      <c r="C413" s="56">
        <v>2</v>
      </c>
      <c r="D413" s="55">
        <v>0</v>
      </c>
      <c r="E413" s="56">
        <v>2</v>
      </c>
      <c r="F413" s="57"/>
      <c r="G413" s="55">
        <f t="shared" ref="G413:G420" si="80">B413-C413</f>
        <v>-2</v>
      </c>
      <c r="H413" s="56">
        <f t="shared" ref="H413:H420" si="81">D413-E413</f>
        <v>-2</v>
      </c>
      <c r="I413" s="77">
        <f t="shared" ref="I413:I420" si="82">IF(C413=0, "-", IF(G413/C413&lt;10, G413/C413, "&gt;999%"))</f>
        <v>-1</v>
      </c>
      <c r="J413" s="78">
        <f t="shared" ref="J413:J420" si="83">IF(E413=0, "-", IF(H413/E413&lt;10, H413/E413, "&gt;999%"))</f>
        <v>-1</v>
      </c>
    </row>
    <row r="414" spans="1:10" x14ac:dyDescent="0.2">
      <c r="A414" s="117" t="s">
        <v>422</v>
      </c>
      <c r="B414" s="55">
        <v>10</v>
      </c>
      <c r="C414" s="56">
        <v>10</v>
      </c>
      <c r="D414" s="55">
        <v>15</v>
      </c>
      <c r="E414" s="56">
        <v>18</v>
      </c>
      <c r="F414" s="57"/>
      <c r="G414" s="55">
        <f t="shared" si="80"/>
        <v>0</v>
      </c>
      <c r="H414" s="56">
        <f t="shared" si="81"/>
        <v>-3</v>
      </c>
      <c r="I414" s="77">
        <f t="shared" si="82"/>
        <v>0</v>
      </c>
      <c r="J414" s="78">
        <f t="shared" si="83"/>
        <v>-0.16666666666666666</v>
      </c>
    </row>
    <row r="415" spans="1:10" x14ac:dyDescent="0.2">
      <c r="A415" s="117" t="s">
        <v>208</v>
      </c>
      <c r="B415" s="55">
        <v>0</v>
      </c>
      <c r="C415" s="56">
        <v>2</v>
      </c>
      <c r="D415" s="55">
        <v>2</v>
      </c>
      <c r="E415" s="56">
        <v>4</v>
      </c>
      <c r="F415" s="57"/>
      <c r="G415" s="55">
        <f t="shared" si="80"/>
        <v>-2</v>
      </c>
      <c r="H415" s="56">
        <f t="shared" si="81"/>
        <v>-2</v>
      </c>
      <c r="I415" s="77">
        <f t="shared" si="82"/>
        <v>-1</v>
      </c>
      <c r="J415" s="78">
        <f t="shared" si="83"/>
        <v>-0.5</v>
      </c>
    </row>
    <row r="416" spans="1:10" x14ac:dyDescent="0.2">
      <c r="A416" s="117" t="s">
        <v>423</v>
      </c>
      <c r="B416" s="55">
        <v>3</v>
      </c>
      <c r="C416" s="56">
        <v>8</v>
      </c>
      <c r="D416" s="55">
        <v>3</v>
      </c>
      <c r="E416" s="56">
        <v>12</v>
      </c>
      <c r="F416" s="57"/>
      <c r="G416" s="55">
        <f t="shared" si="80"/>
        <v>-5</v>
      </c>
      <c r="H416" s="56">
        <f t="shared" si="81"/>
        <v>-9</v>
      </c>
      <c r="I416" s="77">
        <f t="shared" si="82"/>
        <v>-0.625</v>
      </c>
      <c r="J416" s="78">
        <f t="shared" si="83"/>
        <v>-0.75</v>
      </c>
    </row>
    <row r="417" spans="1:10" x14ac:dyDescent="0.2">
      <c r="A417" s="117" t="s">
        <v>238</v>
      </c>
      <c r="B417" s="55">
        <v>0</v>
      </c>
      <c r="C417" s="56">
        <v>0</v>
      </c>
      <c r="D417" s="55">
        <v>5</v>
      </c>
      <c r="E417" s="56">
        <v>0</v>
      </c>
      <c r="F417" s="57"/>
      <c r="G417" s="55">
        <f t="shared" si="80"/>
        <v>0</v>
      </c>
      <c r="H417" s="56">
        <f t="shared" si="81"/>
        <v>5</v>
      </c>
      <c r="I417" s="77" t="str">
        <f t="shared" si="82"/>
        <v>-</v>
      </c>
      <c r="J417" s="78" t="str">
        <f t="shared" si="83"/>
        <v>-</v>
      </c>
    </row>
    <row r="418" spans="1:10" x14ac:dyDescent="0.2">
      <c r="A418" s="117" t="s">
        <v>537</v>
      </c>
      <c r="B418" s="55">
        <v>0</v>
      </c>
      <c r="C418" s="56">
        <v>0</v>
      </c>
      <c r="D418" s="55">
        <v>0</v>
      </c>
      <c r="E418" s="56">
        <v>1</v>
      </c>
      <c r="F418" s="57"/>
      <c r="G418" s="55">
        <f t="shared" si="80"/>
        <v>0</v>
      </c>
      <c r="H418" s="56">
        <f t="shared" si="81"/>
        <v>-1</v>
      </c>
      <c r="I418" s="77" t="str">
        <f t="shared" si="82"/>
        <v>-</v>
      </c>
      <c r="J418" s="78">
        <f t="shared" si="83"/>
        <v>-1</v>
      </c>
    </row>
    <row r="419" spans="1:10" x14ac:dyDescent="0.2">
      <c r="A419" s="117" t="s">
        <v>527</v>
      </c>
      <c r="B419" s="55">
        <v>0</v>
      </c>
      <c r="C419" s="56">
        <v>0</v>
      </c>
      <c r="D419" s="55">
        <v>3</v>
      </c>
      <c r="E419" s="56">
        <v>0</v>
      </c>
      <c r="F419" s="57"/>
      <c r="G419" s="55">
        <f t="shared" si="80"/>
        <v>0</v>
      </c>
      <c r="H419" s="56">
        <f t="shared" si="81"/>
        <v>3</v>
      </c>
      <c r="I419" s="77" t="str">
        <f t="shared" si="82"/>
        <v>-</v>
      </c>
      <c r="J419" s="78" t="str">
        <f t="shared" si="83"/>
        <v>-</v>
      </c>
    </row>
    <row r="420" spans="1:10" s="38" customFormat="1" x14ac:dyDescent="0.2">
      <c r="A420" s="143" t="s">
        <v>665</v>
      </c>
      <c r="B420" s="32">
        <v>13</v>
      </c>
      <c r="C420" s="33">
        <v>22</v>
      </c>
      <c r="D420" s="32">
        <v>28</v>
      </c>
      <c r="E420" s="33">
        <v>37</v>
      </c>
      <c r="F420" s="34"/>
      <c r="G420" s="32">
        <f t="shared" si="80"/>
        <v>-9</v>
      </c>
      <c r="H420" s="33">
        <f t="shared" si="81"/>
        <v>-9</v>
      </c>
      <c r="I420" s="35">
        <f t="shared" si="82"/>
        <v>-0.40909090909090912</v>
      </c>
      <c r="J420" s="36">
        <f t="shared" si="83"/>
        <v>-0.24324324324324326</v>
      </c>
    </row>
    <row r="421" spans="1:10" x14ac:dyDescent="0.2">
      <c r="A421" s="142"/>
      <c r="B421" s="63"/>
      <c r="C421" s="64"/>
      <c r="D421" s="63"/>
      <c r="E421" s="64"/>
      <c r="F421" s="65"/>
      <c r="G421" s="63"/>
      <c r="H421" s="64"/>
      <c r="I421" s="79"/>
      <c r="J421" s="80"/>
    </row>
    <row r="422" spans="1:10" x14ac:dyDescent="0.2">
      <c r="A422" s="111" t="s">
        <v>86</v>
      </c>
      <c r="B422" s="55"/>
      <c r="C422" s="56"/>
      <c r="D422" s="55"/>
      <c r="E422" s="56"/>
      <c r="F422" s="57"/>
      <c r="G422" s="55"/>
      <c r="H422" s="56"/>
      <c r="I422" s="77"/>
      <c r="J422" s="78"/>
    </row>
    <row r="423" spans="1:10" x14ac:dyDescent="0.2">
      <c r="A423" s="117" t="s">
        <v>353</v>
      </c>
      <c r="B423" s="55">
        <v>2</v>
      </c>
      <c r="C423" s="56">
        <v>1</v>
      </c>
      <c r="D423" s="55">
        <v>14</v>
      </c>
      <c r="E423" s="56">
        <v>18</v>
      </c>
      <c r="F423" s="57"/>
      <c r="G423" s="55">
        <f t="shared" ref="G423:G429" si="84">B423-C423</f>
        <v>1</v>
      </c>
      <c r="H423" s="56">
        <f t="shared" ref="H423:H429" si="85">D423-E423</f>
        <v>-4</v>
      </c>
      <c r="I423" s="77">
        <f t="shared" ref="I423:I429" si="86">IF(C423=0, "-", IF(G423/C423&lt;10, G423/C423, "&gt;999%"))</f>
        <v>1</v>
      </c>
      <c r="J423" s="78">
        <f t="shared" ref="J423:J429" si="87">IF(E423=0, "-", IF(H423/E423&lt;10, H423/E423, "&gt;999%"))</f>
        <v>-0.22222222222222221</v>
      </c>
    </row>
    <row r="424" spans="1:10" x14ac:dyDescent="0.2">
      <c r="A424" s="117" t="s">
        <v>336</v>
      </c>
      <c r="B424" s="55">
        <v>0</v>
      </c>
      <c r="C424" s="56">
        <v>0</v>
      </c>
      <c r="D424" s="55">
        <v>3</v>
      </c>
      <c r="E424" s="56">
        <v>4</v>
      </c>
      <c r="F424" s="57"/>
      <c r="G424" s="55">
        <f t="shared" si="84"/>
        <v>0</v>
      </c>
      <c r="H424" s="56">
        <f t="shared" si="85"/>
        <v>-1</v>
      </c>
      <c r="I424" s="77" t="str">
        <f t="shared" si="86"/>
        <v>-</v>
      </c>
      <c r="J424" s="78">
        <f t="shared" si="87"/>
        <v>-0.25</v>
      </c>
    </row>
    <row r="425" spans="1:10" x14ac:dyDescent="0.2">
      <c r="A425" s="117" t="s">
        <v>489</v>
      </c>
      <c r="B425" s="55">
        <v>9</v>
      </c>
      <c r="C425" s="56">
        <v>8</v>
      </c>
      <c r="D425" s="55">
        <v>57</v>
      </c>
      <c r="E425" s="56">
        <v>52</v>
      </c>
      <c r="F425" s="57"/>
      <c r="G425" s="55">
        <f t="shared" si="84"/>
        <v>1</v>
      </c>
      <c r="H425" s="56">
        <f t="shared" si="85"/>
        <v>5</v>
      </c>
      <c r="I425" s="77">
        <f t="shared" si="86"/>
        <v>0.125</v>
      </c>
      <c r="J425" s="78">
        <f t="shared" si="87"/>
        <v>9.6153846153846159E-2</v>
      </c>
    </row>
    <row r="426" spans="1:10" x14ac:dyDescent="0.2">
      <c r="A426" s="117" t="s">
        <v>337</v>
      </c>
      <c r="B426" s="55">
        <v>0</v>
      </c>
      <c r="C426" s="56">
        <v>2</v>
      </c>
      <c r="D426" s="55">
        <v>5</v>
      </c>
      <c r="E426" s="56">
        <v>6</v>
      </c>
      <c r="F426" s="57"/>
      <c r="G426" s="55">
        <f t="shared" si="84"/>
        <v>-2</v>
      </c>
      <c r="H426" s="56">
        <f t="shared" si="85"/>
        <v>-1</v>
      </c>
      <c r="I426" s="77">
        <f t="shared" si="86"/>
        <v>-1</v>
      </c>
      <c r="J426" s="78">
        <f t="shared" si="87"/>
        <v>-0.16666666666666666</v>
      </c>
    </row>
    <row r="427" spans="1:10" x14ac:dyDescent="0.2">
      <c r="A427" s="117" t="s">
        <v>445</v>
      </c>
      <c r="B427" s="55">
        <v>16</v>
      </c>
      <c r="C427" s="56">
        <v>8</v>
      </c>
      <c r="D427" s="55">
        <v>79</v>
      </c>
      <c r="E427" s="56">
        <v>68</v>
      </c>
      <c r="F427" s="57"/>
      <c r="G427" s="55">
        <f t="shared" si="84"/>
        <v>8</v>
      </c>
      <c r="H427" s="56">
        <f t="shared" si="85"/>
        <v>11</v>
      </c>
      <c r="I427" s="77">
        <f t="shared" si="86"/>
        <v>1</v>
      </c>
      <c r="J427" s="78">
        <f t="shared" si="87"/>
        <v>0.16176470588235295</v>
      </c>
    </row>
    <row r="428" spans="1:10" x14ac:dyDescent="0.2">
      <c r="A428" s="117" t="s">
        <v>290</v>
      </c>
      <c r="B428" s="55">
        <v>0</v>
      </c>
      <c r="C428" s="56">
        <v>1</v>
      </c>
      <c r="D428" s="55">
        <v>1</v>
      </c>
      <c r="E428" s="56">
        <v>2</v>
      </c>
      <c r="F428" s="57"/>
      <c r="G428" s="55">
        <f t="shared" si="84"/>
        <v>-1</v>
      </c>
      <c r="H428" s="56">
        <f t="shared" si="85"/>
        <v>-1</v>
      </c>
      <c r="I428" s="77">
        <f t="shared" si="86"/>
        <v>-1</v>
      </c>
      <c r="J428" s="78">
        <f t="shared" si="87"/>
        <v>-0.5</v>
      </c>
    </row>
    <row r="429" spans="1:10" s="38" customFormat="1" x14ac:dyDescent="0.2">
      <c r="A429" s="143" t="s">
        <v>666</v>
      </c>
      <c r="B429" s="32">
        <v>27</v>
      </c>
      <c r="C429" s="33">
        <v>20</v>
      </c>
      <c r="D429" s="32">
        <v>159</v>
      </c>
      <c r="E429" s="33">
        <v>150</v>
      </c>
      <c r="F429" s="34"/>
      <c r="G429" s="32">
        <f t="shared" si="84"/>
        <v>7</v>
      </c>
      <c r="H429" s="33">
        <f t="shared" si="85"/>
        <v>9</v>
      </c>
      <c r="I429" s="35">
        <f t="shared" si="86"/>
        <v>0.35</v>
      </c>
      <c r="J429" s="36">
        <f t="shared" si="87"/>
        <v>0.06</v>
      </c>
    </row>
    <row r="430" spans="1:10" x14ac:dyDescent="0.2">
      <c r="A430" s="142"/>
      <c r="B430" s="63"/>
      <c r="C430" s="64"/>
      <c r="D430" s="63"/>
      <c r="E430" s="64"/>
      <c r="F430" s="65"/>
      <c r="G430" s="63"/>
      <c r="H430" s="64"/>
      <c r="I430" s="79"/>
      <c r="J430" s="80"/>
    </row>
    <row r="431" spans="1:10" x14ac:dyDescent="0.2">
      <c r="A431" s="111" t="s">
        <v>87</v>
      </c>
      <c r="B431" s="55"/>
      <c r="C431" s="56"/>
      <c r="D431" s="55"/>
      <c r="E431" s="56"/>
      <c r="F431" s="57"/>
      <c r="G431" s="55"/>
      <c r="H431" s="56"/>
      <c r="I431" s="77"/>
      <c r="J431" s="78"/>
    </row>
    <row r="432" spans="1:10" x14ac:dyDescent="0.2">
      <c r="A432" s="117" t="s">
        <v>564</v>
      </c>
      <c r="B432" s="55">
        <v>38</v>
      </c>
      <c r="C432" s="56">
        <v>7</v>
      </c>
      <c r="D432" s="55">
        <v>89</v>
      </c>
      <c r="E432" s="56">
        <v>24</v>
      </c>
      <c r="F432" s="57"/>
      <c r="G432" s="55">
        <f>B432-C432</f>
        <v>31</v>
      </c>
      <c r="H432" s="56">
        <f>D432-E432</f>
        <v>65</v>
      </c>
      <c r="I432" s="77">
        <f>IF(C432=0, "-", IF(G432/C432&lt;10, G432/C432, "&gt;999%"))</f>
        <v>4.4285714285714288</v>
      </c>
      <c r="J432" s="78">
        <f>IF(E432=0, "-", IF(H432/E432&lt;10, H432/E432, "&gt;999%"))</f>
        <v>2.7083333333333335</v>
      </c>
    </row>
    <row r="433" spans="1:10" x14ac:dyDescent="0.2">
      <c r="A433" s="117" t="s">
        <v>565</v>
      </c>
      <c r="B433" s="55">
        <v>15</v>
      </c>
      <c r="C433" s="56">
        <v>6</v>
      </c>
      <c r="D433" s="55">
        <v>58</v>
      </c>
      <c r="E433" s="56">
        <v>18</v>
      </c>
      <c r="F433" s="57"/>
      <c r="G433" s="55">
        <f>B433-C433</f>
        <v>9</v>
      </c>
      <c r="H433" s="56">
        <f>D433-E433</f>
        <v>40</v>
      </c>
      <c r="I433" s="77">
        <f>IF(C433=0, "-", IF(G433/C433&lt;10, G433/C433, "&gt;999%"))</f>
        <v>1.5</v>
      </c>
      <c r="J433" s="78">
        <f>IF(E433=0, "-", IF(H433/E433&lt;10, H433/E433, "&gt;999%"))</f>
        <v>2.2222222222222223</v>
      </c>
    </row>
    <row r="434" spans="1:10" x14ac:dyDescent="0.2">
      <c r="A434" s="117" t="s">
        <v>566</v>
      </c>
      <c r="B434" s="55">
        <v>1</v>
      </c>
      <c r="C434" s="56">
        <v>1</v>
      </c>
      <c r="D434" s="55">
        <v>1</v>
      </c>
      <c r="E434" s="56">
        <v>7</v>
      </c>
      <c r="F434" s="57"/>
      <c r="G434" s="55">
        <f>B434-C434</f>
        <v>0</v>
      </c>
      <c r="H434" s="56">
        <f>D434-E434</f>
        <v>-6</v>
      </c>
      <c r="I434" s="77">
        <f>IF(C434=0, "-", IF(G434/C434&lt;10, G434/C434, "&gt;999%"))</f>
        <v>0</v>
      </c>
      <c r="J434" s="78">
        <f>IF(E434=0, "-", IF(H434/E434&lt;10, H434/E434, "&gt;999%"))</f>
        <v>-0.8571428571428571</v>
      </c>
    </row>
    <row r="435" spans="1:10" s="38" customFormat="1" x14ac:dyDescent="0.2">
      <c r="A435" s="143" t="s">
        <v>667</v>
      </c>
      <c r="B435" s="32">
        <v>54</v>
      </c>
      <c r="C435" s="33">
        <v>14</v>
      </c>
      <c r="D435" s="32">
        <v>148</v>
      </c>
      <c r="E435" s="33">
        <v>49</v>
      </c>
      <c r="F435" s="34"/>
      <c r="G435" s="32">
        <f>B435-C435</f>
        <v>40</v>
      </c>
      <c r="H435" s="33">
        <f>D435-E435</f>
        <v>99</v>
      </c>
      <c r="I435" s="35">
        <f>IF(C435=0, "-", IF(G435/C435&lt;10, G435/C435, "&gt;999%"))</f>
        <v>2.8571428571428572</v>
      </c>
      <c r="J435" s="36">
        <f>IF(E435=0, "-", IF(H435/E435&lt;10, H435/E435, "&gt;999%"))</f>
        <v>2.0204081632653059</v>
      </c>
    </row>
    <row r="436" spans="1:10" x14ac:dyDescent="0.2">
      <c r="A436" s="142"/>
      <c r="B436" s="63"/>
      <c r="C436" s="64"/>
      <c r="D436" s="63"/>
      <c r="E436" s="64"/>
      <c r="F436" s="65"/>
      <c r="G436" s="63"/>
      <c r="H436" s="64"/>
      <c r="I436" s="79"/>
      <c r="J436" s="80"/>
    </row>
    <row r="437" spans="1:10" x14ac:dyDescent="0.2">
      <c r="A437" s="111" t="s">
        <v>88</v>
      </c>
      <c r="B437" s="55"/>
      <c r="C437" s="56"/>
      <c r="D437" s="55"/>
      <c r="E437" s="56"/>
      <c r="F437" s="57"/>
      <c r="G437" s="55"/>
      <c r="H437" s="56"/>
      <c r="I437" s="77"/>
      <c r="J437" s="78"/>
    </row>
    <row r="438" spans="1:10" x14ac:dyDescent="0.2">
      <c r="A438" s="117" t="s">
        <v>368</v>
      </c>
      <c r="B438" s="55">
        <v>1</v>
      </c>
      <c r="C438" s="56">
        <v>2</v>
      </c>
      <c r="D438" s="55">
        <v>5</v>
      </c>
      <c r="E438" s="56">
        <v>14</v>
      </c>
      <c r="F438" s="57"/>
      <c r="G438" s="55">
        <f t="shared" ref="G438:G447" si="88">B438-C438</f>
        <v>-1</v>
      </c>
      <c r="H438" s="56">
        <f t="shared" ref="H438:H447" si="89">D438-E438</f>
        <v>-9</v>
      </c>
      <c r="I438" s="77">
        <f t="shared" ref="I438:I447" si="90">IF(C438=0, "-", IF(G438/C438&lt;10, G438/C438, "&gt;999%"))</f>
        <v>-0.5</v>
      </c>
      <c r="J438" s="78">
        <f t="shared" ref="J438:J447" si="91">IF(E438=0, "-", IF(H438/E438&lt;10, H438/E438, "&gt;999%"))</f>
        <v>-0.6428571428571429</v>
      </c>
    </row>
    <row r="439" spans="1:10" x14ac:dyDescent="0.2">
      <c r="A439" s="117" t="s">
        <v>180</v>
      </c>
      <c r="B439" s="55">
        <v>0</v>
      </c>
      <c r="C439" s="56">
        <v>7</v>
      </c>
      <c r="D439" s="55">
        <v>3</v>
      </c>
      <c r="E439" s="56">
        <v>23</v>
      </c>
      <c r="F439" s="57"/>
      <c r="G439" s="55">
        <f t="shared" si="88"/>
        <v>-7</v>
      </c>
      <c r="H439" s="56">
        <f t="shared" si="89"/>
        <v>-20</v>
      </c>
      <c r="I439" s="77">
        <f t="shared" si="90"/>
        <v>-1</v>
      </c>
      <c r="J439" s="78">
        <f t="shared" si="91"/>
        <v>-0.86956521739130432</v>
      </c>
    </row>
    <row r="440" spans="1:10" x14ac:dyDescent="0.2">
      <c r="A440" s="117" t="s">
        <v>388</v>
      </c>
      <c r="B440" s="55">
        <v>3</v>
      </c>
      <c r="C440" s="56">
        <v>0</v>
      </c>
      <c r="D440" s="55">
        <v>13</v>
      </c>
      <c r="E440" s="56">
        <v>0</v>
      </c>
      <c r="F440" s="57"/>
      <c r="G440" s="55">
        <f t="shared" si="88"/>
        <v>3</v>
      </c>
      <c r="H440" s="56">
        <f t="shared" si="89"/>
        <v>13</v>
      </c>
      <c r="I440" s="77" t="str">
        <f t="shared" si="90"/>
        <v>-</v>
      </c>
      <c r="J440" s="78" t="str">
        <f t="shared" si="91"/>
        <v>-</v>
      </c>
    </row>
    <row r="441" spans="1:10" x14ac:dyDescent="0.2">
      <c r="A441" s="117" t="s">
        <v>528</v>
      </c>
      <c r="B441" s="55">
        <v>4</v>
      </c>
      <c r="C441" s="56">
        <v>15</v>
      </c>
      <c r="D441" s="55">
        <v>23</v>
      </c>
      <c r="E441" s="56">
        <v>39</v>
      </c>
      <c r="F441" s="57"/>
      <c r="G441" s="55">
        <f t="shared" si="88"/>
        <v>-11</v>
      </c>
      <c r="H441" s="56">
        <f t="shared" si="89"/>
        <v>-16</v>
      </c>
      <c r="I441" s="77">
        <f t="shared" si="90"/>
        <v>-0.73333333333333328</v>
      </c>
      <c r="J441" s="78">
        <f t="shared" si="91"/>
        <v>-0.41025641025641024</v>
      </c>
    </row>
    <row r="442" spans="1:10" x14ac:dyDescent="0.2">
      <c r="A442" s="117" t="s">
        <v>424</v>
      </c>
      <c r="B442" s="55">
        <v>19</v>
      </c>
      <c r="C442" s="56">
        <v>12</v>
      </c>
      <c r="D442" s="55">
        <v>38</v>
      </c>
      <c r="E442" s="56">
        <v>74</v>
      </c>
      <c r="F442" s="57"/>
      <c r="G442" s="55">
        <f t="shared" si="88"/>
        <v>7</v>
      </c>
      <c r="H442" s="56">
        <f t="shared" si="89"/>
        <v>-36</v>
      </c>
      <c r="I442" s="77">
        <f t="shared" si="90"/>
        <v>0.58333333333333337</v>
      </c>
      <c r="J442" s="78">
        <f t="shared" si="91"/>
        <v>-0.48648648648648651</v>
      </c>
    </row>
    <row r="443" spans="1:10" x14ac:dyDescent="0.2">
      <c r="A443" s="117" t="s">
        <v>585</v>
      </c>
      <c r="B443" s="55">
        <v>8</v>
      </c>
      <c r="C443" s="56">
        <v>5</v>
      </c>
      <c r="D443" s="55">
        <v>25</v>
      </c>
      <c r="E443" s="56">
        <v>25</v>
      </c>
      <c r="F443" s="57"/>
      <c r="G443" s="55">
        <f t="shared" si="88"/>
        <v>3</v>
      </c>
      <c r="H443" s="56">
        <f t="shared" si="89"/>
        <v>0</v>
      </c>
      <c r="I443" s="77">
        <f t="shared" si="90"/>
        <v>0.6</v>
      </c>
      <c r="J443" s="78">
        <f t="shared" si="91"/>
        <v>0</v>
      </c>
    </row>
    <row r="444" spans="1:10" x14ac:dyDescent="0.2">
      <c r="A444" s="117" t="s">
        <v>520</v>
      </c>
      <c r="B444" s="55">
        <v>0</v>
      </c>
      <c r="C444" s="56">
        <v>0</v>
      </c>
      <c r="D444" s="55">
        <v>0</v>
      </c>
      <c r="E444" s="56">
        <v>1</v>
      </c>
      <c r="F444" s="57"/>
      <c r="G444" s="55">
        <f t="shared" si="88"/>
        <v>0</v>
      </c>
      <c r="H444" s="56">
        <f t="shared" si="89"/>
        <v>-1</v>
      </c>
      <c r="I444" s="77" t="str">
        <f t="shared" si="90"/>
        <v>-</v>
      </c>
      <c r="J444" s="78">
        <f t="shared" si="91"/>
        <v>-1</v>
      </c>
    </row>
    <row r="445" spans="1:10" x14ac:dyDescent="0.2">
      <c r="A445" s="117" t="s">
        <v>209</v>
      </c>
      <c r="B445" s="55">
        <v>1</v>
      </c>
      <c r="C445" s="56">
        <v>3</v>
      </c>
      <c r="D445" s="55">
        <v>9</v>
      </c>
      <c r="E445" s="56">
        <v>18</v>
      </c>
      <c r="F445" s="57"/>
      <c r="G445" s="55">
        <f t="shared" si="88"/>
        <v>-2</v>
      </c>
      <c r="H445" s="56">
        <f t="shared" si="89"/>
        <v>-9</v>
      </c>
      <c r="I445" s="77">
        <f t="shared" si="90"/>
        <v>-0.66666666666666663</v>
      </c>
      <c r="J445" s="78">
        <f t="shared" si="91"/>
        <v>-0.5</v>
      </c>
    </row>
    <row r="446" spans="1:10" x14ac:dyDescent="0.2">
      <c r="A446" s="117" t="s">
        <v>538</v>
      </c>
      <c r="B446" s="55">
        <v>10</v>
      </c>
      <c r="C446" s="56">
        <v>24</v>
      </c>
      <c r="D446" s="55">
        <v>39</v>
      </c>
      <c r="E446" s="56">
        <v>78</v>
      </c>
      <c r="F446" s="57"/>
      <c r="G446" s="55">
        <f t="shared" si="88"/>
        <v>-14</v>
      </c>
      <c r="H446" s="56">
        <f t="shared" si="89"/>
        <v>-39</v>
      </c>
      <c r="I446" s="77">
        <f t="shared" si="90"/>
        <v>-0.58333333333333337</v>
      </c>
      <c r="J446" s="78">
        <f t="shared" si="91"/>
        <v>-0.5</v>
      </c>
    </row>
    <row r="447" spans="1:10" s="38" customFormat="1" x14ac:dyDescent="0.2">
      <c r="A447" s="143" t="s">
        <v>668</v>
      </c>
      <c r="B447" s="32">
        <v>46</v>
      </c>
      <c r="C447" s="33">
        <v>68</v>
      </c>
      <c r="D447" s="32">
        <v>155</v>
      </c>
      <c r="E447" s="33">
        <v>272</v>
      </c>
      <c r="F447" s="34"/>
      <c r="G447" s="32">
        <f t="shared" si="88"/>
        <v>-22</v>
      </c>
      <c r="H447" s="33">
        <f t="shared" si="89"/>
        <v>-117</v>
      </c>
      <c r="I447" s="35">
        <f t="shared" si="90"/>
        <v>-0.3235294117647059</v>
      </c>
      <c r="J447" s="36">
        <f t="shared" si="91"/>
        <v>-0.43014705882352944</v>
      </c>
    </row>
    <row r="448" spans="1:10" x14ac:dyDescent="0.2">
      <c r="A448" s="142"/>
      <c r="B448" s="63"/>
      <c r="C448" s="64"/>
      <c r="D448" s="63"/>
      <c r="E448" s="64"/>
      <c r="F448" s="65"/>
      <c r="G448" s="63"/>
      <c r="H448" s="64"/>
      <c r="I448" s="79"/>
      <c r="J448" s="80"/>
    </row>
    <row r="449" spans="1:10" x14ac:dyDescent="0.2">
      <c r="A449" s="111" t="s">
        <v>89</v>
      </c>
      <c r="B449" s="55"/>
      <c r="C449" s="56"/>
      <c r="D449" s="55"/>
      <c r="E449" s="56"/>
      <c r="F449" s="57"/>
      <c r="G449" s="55"/>
      <c r="H449" s="56"/>
      <c r="I449" s="77"/>
      <c r="J449" s="78"/>
    </row>
    <row r="450" spans="1:10" x14ac:dyDescent="0.2">
      <c r="A450" s="117" t="s">
        <v>354</v>
      </c>
      <c r="B450" s="55">
        <v>0</v>
      </c>
      <c r="C450" s="56">
        <v>1</v>
      </c>
      <c r="D450" s="55">
        <v>2</v>
      </c>
      <c r="E450" s="56">
        <v>2</v>
      </c>
      <c r="F450" s="57"/>
      <c r="G450" s="55">
        <f>B450-C450</f>
        <v>-1</v>
      </c>
      <c r="H450" s="56">
        <f>D450-E450</f>
        <v>0</v>
      </c>
      <c r="I450" s="77">
        <f>IF(C450=0, "-", IF(G450/C450&lt;10, G450/C450, "&gt;999%"))</f>
        <v>-1</v>
      </c>
      <c r="J450" s="78">
        <f>IF(E450=0, "-", IF(H450/E450&lt;10, H450/E450, "&gt;999%"))</f>
        <v>0</v>
      </c>
    </row>
    <row r="451" spans="1:10" x14ac:dyDescent="0.2">
      <c r="A451" s="117" t="s">
        <v>511</v>
      </c>
      <c r="B451" s="55">
        <v>0</v>
      </c>
      <c r="C451" s="56">
        <v>0</v>
      </c>
      <c r="D451" s="55">
        <v>1</v>
      </c>
      <c r="E451" s="56">
        <v>0</v>
      </c>
      <c r="F451" s="57"/>
      <c r="G451" s="55">
        <f>B451-C451</f>
        <v>0</v>
      </c>
      <c r="H451" s="56">
        <f>D451-E451</f>
        <v>1</v>
      </c>
      <c r="I451" s="77" t="str">
        <f>IF(C451=0, "-", IF(G451/C451&lt;10, G451/C451, "&gt;999%"))</f>
        <v>-</v>
      </c>
      <c r="J451" s="78" t="str">
        <f>IF(E451=0, "-", IF(H451/E451&lt;10, H451/E451, "&gt;999%"))</f>
        <v>-</v>
      </c>
    </row>
    <row r="452" spans="1:10" s="38" customFormat="1" x14ac:dyDescent="0.2">
      <c r="A452" s="143" t="s">
        <v>669</v>
      </c>
      <c r="B452" s="32">
        <v>0</v>
      </c>
      <c r="C452" s="33">
        <v>1</v>
      </c>
      <c r="D452" s="32">
        <v>3</v>
      </c>
      <c r="E452" s="33">
        <v>2</v>
      </c>
      <c r="F452" s="34"/>
      <c r="G452" s="32">
        <f>B452-C452</f>
        <v>-1</v>
      </c>
      <c r="H452" s="33">
        <f>D452-E452</f>
        <v>1</v>
      </c>
      <c r="I452" s="35">
        <f>IF(C452=0, "-", IF(G452/C452&lt;10, G452/C452, "&gt;999%"))</f>
        <v>-1</v>
      </c>
      <c r="J452" s="36">
        <f>IF(E452=0, "-", IF(H452/E452&lt;10, H452/E452, "&gt;999%"))</f>
        <v>0.5</v>
      </c>
    </row>
    <row r="453" spans="1:10" x14ac:dyDescent="0.2">
      <c r="A453" s="142"/>
      <c r="B453" s="63"/>
      <c r="C453" s="64"/>
      <c r="D453" s="63"/>
      <c r="E453" s="64"/>
      <c r="F453" s="65"/>
      <c r="G453" s="63"/>
      <c r="H453" s="64"/>
      <c r="I453" s="79"/>
      <c r="J453" s="80"/>
    </row>
    <row r="454" spans="1:10" x14ac:dyDescent="0.2">
      <c r="A454" s="111" t="s">
        <v>109</v>
      </c>
      <c r="B454" s="55"/>
      <c r="C454" s="56"/>
      <c r="D454" s="55"/>
      <c r="E454" s="56"/>
      <c r="F454" s="57"/>
      <c r="G454" s="55"/>
      <c r="H454" s="56"/>
      <c r="I454" s="77"/>
      <c r="J454" s="78"/>
    </row>
    <row r="455" spans="1:10" x14ac:dyDescent="0.2">
      <c r="A455" s="117" t="s">
        <v>609</v>
      </c>
      <c r="B455" s="55">
        <v>15</v>
      </c>
      <c r="C455" s="56">
        <v>4</v>
      </c>
      <c r="D455" s="55">
        <v>63</v>
      </c>
      <c r="E455" s="56">
        <v>43</v>
      </c>
      <c r="F455" s="57"/>
      <c r="G455" s="55">
        <f>B455-C455</f>
        <v>11</v>
      </c>
      <c r="H455" s="56">
        <f>D455-E455</f>
        <v>20</v>
      </c>
      <c r="I455" s="77">
        <f>IF(C455=0, "-", IF(G455/C455&lt;10, G455/C455, "&gt;999%"))</f>
        <v>2.75</v>
      </c>
      <c r="J455" s="78">
        <f>IF(E455=0, "-", IF(H455/E455&lt;10, H455/E455, "&gt;999%"))</f>
        <v>0.46511627906976744</v>
      </c>
    </row>
    <row r="456" spans="1:10" x14ac:dyDescent="0.2">
      <c r="A456" s="117" t="s">
        <v>595</v>
      </c>
      <c r="B456" s="55">
        <v>0</v>
      </c>
      <c r="C456" s="56">
        <v>0</v>
      </c>
      <c r="D456" s="55">
        <v>4</v>
      </c>
      <c r="E456" s="56">
        <v>2</v>
      </c>
      <c r="F456" s="57"/>
      <c r="G456" s="55">
        <f>B456-C456</f>
        <v>0</v>
      </c>
      <c r="H456" s="56">
        <f>D456-E456</f>
        <v>2</v>
      </c>
      <c r="I456" s="77" t="str">
        <f>IF(C456=0, "-", IF(G456/C456&lt;10, G456/C456, "&gt;999%"))</f>
        <v>-</v>
      </c>
      <c r="J456" s="78">
        <f>IF(E456=0, "-", IF(H456/E456&lt;10, H456/E456, "&gt;999%"))</f>
        <v>1</v>
      </c>
    </row>
    <row r="457" spans="1:10" s="38" customFormat="1" x14ac:dyDescent="0.2">
      <c r="A457" s="143" t="s">
        <v>670</v>
      </c>
      <c r="B457" s="32">
        <v>15</v>
      </c>
      <c r="C457" s="33">
        <v>4</v>
      </c>
      <c r="D457" s="32">
        <v>67</v>
      </c>
      <c r="E457" s="33">
        <v>45</v>
      </c>
      <c r="F457" s="34"/>
      <c r="G457" s="32">
        <f>B457-C457</f>
        <v>11</v>
      </c>
      <c r="H457" s="33">
        <f>D457-E457</f>
        <v>22</v>
      </c>
      <c r="I457" s="35">
        <f>IF(C457=0, "-", IF(G457/C457&lt;10, G457/C457, "&gt;999%"))</f>
        <v>2.75</v>
      </c>
      <c r="J457" s="36">
        <f>IF(E457=0, "-", IF(H457/E457&lt;10, H457/E457, "&gt;999%"))</f>
        <v>0.48888888888888887</v>
      </c>
    </row>
    <row r="458" spans="1:10" x14ac:dyDescent="0.2">
      <c r="A458" s="142"/>
      <c r="B458" s="63"/>
      <c r="C458" s="64"/>
      <c r="D458" s="63"/>
      <c r="E458" s="64"/>
      <c r="F458" s="65"/>
      <c r="G458" s="63"/>
      <c r="H458" s="64"/>
      <c r="I458" s="79"/>
      <c r="J458" s="80"/>
    </row>
    <row r="459" spans="1:10" x14ac:dyDescent="0.2">
      <c r="A459" s="111" t="s">
        <v>90</v>
      </c>
      <c r="B459" s="55"/>
      <c r="C459" s="56"/>
      <c r="D459" s="55"/>
      <c r="E459" s="56"/>
      <c r="F459" s="57"/>
      <c r="G459" s="55"/>
      <c r="H459" s="56"/>
      <c r="I459" s="77"/>
      <c r="J459" s="78"/>
    </row>
    <row r="460" spans="1:10" x14ac:dyDescent="0.2">
      <c r="A460" s="117" t="s">
        <v>181</v>
      </c>
      <c r="B460" s="55">
        <v>3</v>
      </c>
      <c r="C460" s="56">
        <v>2</v>
      </c>
      <c r="D460" s="55">
        <v>15</v>
      </c>
      <c r="E460" s="56">
        <v>18</v>
      </c>
      <c r="F460" s="57"/>
      <c r="G460" s="55">
        <f t="shared" ref="G460:G467" si="92">B460-C460</f>
        <v>1</v>
      </c>
      <c r="H460" s="56">
        <f t="shared" ref="H460:H467" si="93">D460-E460</f>
        <v>-3</v>
      </c>
      <c r="I460" s="77">
        <f t="shared" ref="I460:I467" si="94">IF(C460=0, "-", IF(G460/C460&lt;10, G460/C460, "&gt;999%"))</f>
        <v>0.5</v>
      </c>
      <c r="J460" s="78">
        <f t="shared" ref="J460:J467" si="95">IF(E460=0, "-", IF(H460/E460&lt;10, H460/E460, "&gt;999%"))</f>
        <v>-0.16666666666666666</v>
      </c>
    </row>
    <row r="461" spans="1:10" x14ac:dyDescent="0.2">
      <c r="A461" s="117" t="s">
        <v>425</v>
      </c>
      <c r="B461" s="55">
        <v>4</v>
      </c>
      <c r="C461" s="56">
        <v>4</v>
      </c>
      <c r="D461" s="55">
        <v>11</v>
      </c>
      <c r="E461" s="56">
        <v>25</v>
      </c>
      <c r="F461" s="57"/>
      <c r="G461" s="55">
        <f t="shared" si="92"/>
        <v>0</v>
      </c>
      <c r="H461" s="56">
        <f t="shared" si="93"/>
        <v>-14</v>
      </c>
      <c r="I461" s="77">
        <f t="shared" si="94"/>
        <v>0</v>
      </c>
      <c r="J461" s="78">
        <f t="shared" si="95"/>
        <v>-0.56000000000000005</v>
      </c>
    </row>
    <row r="462" spans="1:10" x14ac:dyDescent="0.2">
      <c r="A462" s="117" t="s">
        <v>467</v>
      </c>
      <c r="B462" s="55">
        <v>10</v>
      </c>
      <c r="C462" s="56">
        <v>10</v>
      </c>
      <c r="D462" s="55">
        <v>45</v>
      </c>
      <c r="E462" s="56">
        <v>42</v>
      </c>
      <c r="F462" s="57"/>
      <c r="G462" s="55">
        <f t="shared" si="92"/>
        <v>0</v>
      </c>
      <c r="H462" s="56">
        <f t="shared" si="93"/>
        <v>3</v>
      </c>
      <c r="I462" s="77">
        <f t="shared" si="94"/>
        <v>0</v>
      </c>
      <c r="J462" s="78">
        <f t="shared" si="95"/>
        <v>7.1428571428571425E-2</v>
      </c>
    </row>
    <row r="463" spans="1:10" x14ac:dyDescent="0.2">
      <c r="A463" s="117" t="s">
        <v>239</v>
      </c>
      <c r="B463" s="55">
        <v>5</v>
      </c>
      <c r="C463" s="56">
        <v>11</v>
      </c>
      <c r="D463" s="55">
        <v>32</v>
      </c>
      <c r="E463" s="56">
        <v>35</v>
      </c>
      <c r="F463" s="57"/>
      <c r="G463" s="55">
        <f t="shared" si="92"/>
        <v>-6</v>
      </c>
      <c r="H463" s="56">
        <f t="shared" si="93"/>
        <v>-3</v>
      </c>
      <c r="I463" s="77">
        <f t="shared" si="94"/>
        <v>-0.54545454545454541</v>
      </c>
      <c r="J463" s="78">
        <f t="shared" si="95"/>
        <v>-8.5714285714285715E-2</v>
      </c>
    </row>
    <row r="464" spans="1:10" x14ac:dyDescent="0.2">
      <c r="A464" s="117" t="s">
        <v>210</v>
      </c>
      <c r="B464" s="55">
        <v>3</v>
      </c>
      <c r="C464" s="56">
        <v>1</v>
      </c>
      <c r="D464" s="55">
        <v>5</v>
      </c>
      <c r="E464" s="56">
        <v>4</v>
      </c>
      <c r="F464" s="57"/>
      <c r="G464" s="55">
        <f t="shared" si="92"/>
        <v>2</v>
      </c>
      <c r="H464" s="56">
        <f t="shared" si="93"/>
        <v>1</v>
      </c>
      <c r="I464" s="77">
        <f t="shared" si="94"/>
        <v>2</v>
      </c>
      <c r="J464" s="78">
        <f t="shared" si="95"/>
        <v>0.25</v>
      </c>
    </row>
    <row r="465" spans="1:10" x14ac:dyDescent="0.2">
      <c r="A465" s="117" t="s">
        <v>211</v>
      </c>
      <c r="B465" s="55">
        <v>2</v>
      </c>
      <c r="C465" s="56">
        <v>0</v>
      </c>
      <c r="D465" s="55">
        <v>2</v>
      </c>
      <c r="E465" s="56">
        <v>0</v>
      </c>
      <c r="F465" s="57"/>
      <c r="G465" s="55">
        <f t="shared" si="92"/>
        <v>2</v>
      </c>
      <c r="H465" s="56">
        <f t="shared" si="93"/>
        <v>2</v>
      </c>
      <c r="I465" s="77" t="str">
        <f t="shared" si="94"/>
        <v>-</v>
      </c>
      <c r="J465" s="78" t="str">
        <f t="shared" si="95"/>
        <v>-</v>
      </c>
    </row>
    <row r="466" spans="1:10" x14ac:dyDescent="0.2">
      <c r="A466" s="117" t="s">
        <v>265</v>
      </c>
      <c r="B466" s="55">
        <v>0</v>
      </c>
      <c r="C466" s="56">
        <v>3</v>
      </c>
      <c r="D466" s="55">
        <v>5</v>
      </c>
      <c r="E466" s="56">
        <v>23</v>
      </c>
      <c r="F466" s="57"/>
      <c r="G466" s="55">
        <f t="shared" si="92"/>
        <v>-3</v>
      </c>
      <c r="H466" s="56">
        <f t="shared" si="93"/>
        <v>-18</v>
      </c>
      <c r="I466" s="77">
        <f t="shared" si="94"/>
        <v>-1</v>
      </c>
      <c r="J466" s="78">
        <f t="shared" si="95"/>
        <v>-0.78260869565217395</v>
      </c>
    </row>
    <row r="467" spans="1:10" s="38" customFormat="1" x14ac:dyDescent="0.2">
      <c r="A467" s="143" t="s">
        <v>671</v>
      </c>
      <c r="B467" s="32">
        <v>27</v>
      </c>
      <c r="C467" s="33">
        <v>31</v>
      </c>
      <c r="D467" s="32">
        <v>115</v>
      </c>
      <c r="E467" s="33">
        <v>147</v>
      </c>
      <c r="F467" s="34"/>
      <c r="G467" s="32">
        <f t="shared" si="92"/>
        <v>-4</v>
      </c>
      <c r="H467" s="33">
        <f t="shared" si="93"/>
        <v>-32</v>
      </c>
      <c r="I467" s="35">
        <f t="shared" si="94"/>
        <v>-0.12903225806451613</v>
      </c>
      <c r="J467" s="36">
        <f t="shared" si="95"/>
        <v>-0.21768707482993196</v>
      </c>
    </row>
    <row r="468" spans="1:10" x14ac:dyDescent="0.2">
      <c r="A468" s="142"/>
      <c r="B468" s="63"/>
      <c r="C468" s="64"/>
      <c r="D468" s="63"/>
      <c r="E468" s="64"/>
      <c r="F468" s="65"/>
      <c r="G468" s="63"/>
      <c r="H468" s="64"/>
      <c r="I468" s="79"/>
      <c r="J468" s="80"/>
    </row>
    <row r="469" spans="1:10" x14ac:dyDescent="0.2">
      <c r="A469" s="111" t="s">
        <v>91</v>
      </c>
      <c r="B469" s="55"/>
      <c r="C469" s="56"/>
      <c r="D469" s="55"/>
      <c r="E469" s="56"/>
      <c r="F469" s="57"/>
      <c r="G469" s="55"/>
      <c r="H469" s="56"/>
      <c r="I469" s="77"/>
      <c r="J469" s="78"/>
    </row>
    <row r="470" spans="1:10" x14ac:dyDescent="0.2">
      <c r="A470" s="117" t="s">
        <v>426</v>
      </c>
      <c r="B470" s="55">
        <v>3</v>
      </c>
      <c r="C470" s="56">
        <v>0</v>
      </c>
      <c r="D470" s="55">
        <v>8</v>
      </c>
      <c r="E470" s="56">
        <v>0</v>
      </c>
      <c r="F470" s="57"/>
      <c r="G470" s="55">
        <f t="shared" ref="G470:G475" si="96">B470-C470</f>
        <v>3</v>
      </c>
      <c r="H470" s="56">
        <f t="shared" ref="H470:H475" si="97">D470-E470</f>
        <v>8</v>
      </c>
      <c r="I470" s="77" t="str">
        <f t="shared" ref="I470:I475" si="98">IF(C470=0, "-", IF(G470/C470&lt;10, G470/C470, "&gt;999%"))</f>
        <v>-</v>
      </c>
      <c r="J470" s="78" t="str">
        <f t="shared" ref="J470:J475" si="99">IF(E470=0, "-", IF(H470/E470&lt;10, H470/E470, "&gt;999%"))</f>
        <v>-</v>
      </c>
    </row>
    <row r="471" spans="1:10" x14ac:dyDescent="0.2">
      <c r="A471" s="117" t="s">
        <v>567</v>
      </c>
      <c r="B471" s="55">
        <v>17</v>
      </c>
      <c r="C471" s="56">
        <v>0</v>
      </c>
      <c r="D471" s="55">
        <v>42</v>
      </c>
      <c r="E471" s="56">
        <v>0</v>
      </c>
      <c r="F471" s="57"/>
      <c r="G471" s="55">
        <f t="shared" si="96"/>
        <v>17</v>
      </c>
      <c r="H471" s="56">
        <f t="shared" si="97"/>
        <v>42</v>
      </c>
      <c r="I471" s="77" t="str">
        <f t="shared" si="98"/>
        <v>-</v>
      </c>
      <c r="J471" s="78" t="str">
        <f t="shared" si="99"/>
        <v>-</v>
      </c>
    </row>
    <row r="472" spans="1:10" x14ac:dyDescent="0.2">
      <c r="A472" s="117" t="s">
        <v>468</v>
      </c>
      <c r="B472" s="55">
        <v>8</v>
      </c>
      <c r="C472" s="56">
        <v>0</v>
      </c>
      <c r="D472" s="55">
        <v>13</v>
      </c>
      <c r="E472" s="56">
        <v>0</v>
      </c>
      <c r="F472" s="57"/>
      <c r="G472" s="55">
        <f t="shared" si="96"/>
        <v>8</v>
      </c>
      <c r="H472" s="56">
        <f t="shared" si="97"/>
        <v>13</v>
      </c>
      <c r="I472" s="77" t="str">
        <f t="shared" si="98"/>
        <v>-</v>
      </c>
      <c r="J472" s="78" t="str">
        <f t="shared" si="99"/>
        <v>-</v>
      </c>
    </row>
    <row r="473" spans="1:10" x14ac:dyDescent="0.2">
      <c r="A473" s="117" t="s">
        <v>369</v>
      </c>
      <c r="B473" s="55">
        <v>0</v>
      </c>
      <c r="C473" s="56">
        <v>0</v>
      </c>
      <c r="D473" s="55">
        <v>4</v>
      </c>
      <c r="E473" s="56">
        <v>0</v>
      </c>
      <c r="F473" s="57"/>
      <c r="G473" s="55">
        <f t="shared" si="96"/>
        <v>0</v>
      </c>
      <c r="H473" s="56">
        <f t="shared" si="97"/>
        <v>4</v>
      </c>
      <c r="I473" s="77" t="str">
        <f t="shared" si="98"/>
        <v>-</v>
      </c>
      <c r="J473" s="78" t="str">
        <f t="shared" si="99"/>
        <v>-</v>
      </c>
    </row>
    <row r="474" spans="1:10" x14ac:dyDescent="0.2">
      <c r="A474" s="117" t="s">
        <v>389</v>
      </c>
      <c r="B474" s="55">
        <v>0</v>
      </c>
      <c r="C474" s="56">
        <v>0</v>
      </c>
      <c r="D474" s="55">
        <v>1</v>
      </c>
      <c r="E474" s="56">
        <v>0</v>
      </c>
      <c r="F474" s="57"/>
      <c r="G474" s="55">
        <f t="shared" si="96"/>
        <v>0</v>
      </c>
      <c r="H474" s="56">
        <f t="shared" si="97"/>
        <v>1</v>
      </c>
      <c r="I474" s="77" t="str">
        <f t="shared" si="98"/>
        <v>-</v>
      </c>
      <c r="J474" s="78" t="str">
        <f t="shared" si="99"/>
        <v>-</v>
      </c>
    </row>
    <row r="475" spans="1:10" s="38" customFormat="1" x14ac:dyDescent="0.2">
      <c r="A475" s="143" t="s">
        <v>672</v>
      </c>
      <c r="B475" s="32">
        <v>28</v>
      </c>
      <c r="C475" s="33">
        <v>0</v>
      </c>
      <c r="D475" s="32">
        <v>68</v>
      </c>
      <c r="E475" s="33">
        <v>0</v>
      </c>
      <c r="F475" s="34"/>
      <c r="G475" s="32">
        <f t="shared" si="96"/>
        <v>28</v>
      </c>
      <c r="H475" s="33">
        <f t="shared" si="97"/>
        <v>68</v>
      </c>
      <c r="I475" s="35" t="str">
        <f t="shared" si="98"/>
        <v>-</v>
      </c>
      <c r="J475" s="36" t="str">
        <f t="shared" si="99"/>
        <v>-</v>
      </c>
    </row>
    <row r="476" spans="1:10" x14ac:dyDescent="0.2">
      <c r="A476" s="142"/>
      <c r="B476" s="63"/>
      <c r="C476" s="64"/>
      <c r="D476" s="63"/>
      <c r="E476" s="64"/>
      <c r="F476" s="65"/>
      <c r="G476" s="63"/>
      <c r="H476" s="64"/>
      <c r="I476" s="79"/>
      <c r="J476" s="80"/>
    </row>
    <row r="477" spans="1:10" x14ac:dyDescent="0.2">
      <c r="A477" s="111" t="s">
        <v>92</v>
      </c>
      <c r="B477" s="55"/>
      <c r="C477" s="56"/>
      <c r="D477" s="55"/>
      <c r="E477" s="56"/>
      <c r="F477" s="57"/>
      <c r="G477" s="55"/>
      <c r="H477" s="56"/>
      <c r="I477" s="77"/>
      <c r="J477" s="78"/>
    </row>
    <row r="478" spans="1:10" x14ac:dyDescent="0.2">
      <c r="A478" s="117" t="s">
        <v>320</v>
      </c>
      <c r="B478" s="55">
        <v>1</v>
      </c>
      <c r="C478" s="56">
        <v>6</v>
      </c>
      <c r="D478" s="55">
        <v>13</v>
      </c>
      <c r="E478" s="56">
        <v>18</v>
      </c>
      <c r="F478" s="57"/>
      <c r="G478" s="55">
        <f t="shared" ref="G478:G486" si="100">B478-C478</f>
        <v>-5</v>
      </c>
      <c r="H478" s="56">
        <f t="shared" ref="H478:H486" si="101">D478-E478</f>
        <v>-5</v>
      </c>
      <c r="I478" s="77">
        <f t="shared" ref="I478:I486" si="102">IF(C478=0, "-", IF(G478/C478&lt;10, G478/C478, "&gt;999%"))</f>
        <v>-0.83333333333333337</v>
      </c>
      <c r="J478" s="78">
        <f t="shared" ref="J478:J486" si="103">IF(E478=0, "-", IF(H478/E478&lt;10, H478/E478, "&gt;999%"))</f>
        <v>-0.27777777777777779</v>
      </c>
    </row>
    <row r="479" spans="1:10" x14ac:dyDescent="0.2">
      <c r="A479" s="117" t="s">
        <v>427</v>
      </c>
      <c r="B479" s="55">
        <v>121</v>
      </c>
      <c r="C479" s="56">
        <v>139</v>
      </c>
      <c r="D479" s="55">
        <v>546</v>
      </c>
      <c r="E479" s="56">
        <v>539</v>
      </c>
      <c r="F479" s="57"/>
      <c r="G479" s="55">
        <f t="shared" si="100"/>
        <v>-18</v>
      </c>
      <c r="H479" s="56">
        <f t="shared" si="101"/>
        <v>7</v>
      </c>
      <c r="I479" s="77">
        <f t="shared" si="102"/>
        <v>-0.12949640287769784</v>
      </c>
      <c r="J479" s="78">
        <f t="shared" si="103"/>
        <v>1.2987012987012988E-2</v>
      </c>
    </row>
    <row r="480" spans="1:10" x14ac:dyDescent="0.2">
      <c r="A480" s="117" t="s">
        <v>212</v>
      </c>
      <c r="B480" s="55">
        <v>31</v>
      </c>
      <c r="C480" s="56">
        <v>14</v>
      </c>
      <c r="D480" s="55">
        <v>126</v>
      </c>
      <c r="E480" s="56">
        <v>128</v>
      </c>
      <c r="F480" s="57"/>
      <c r="G480" s="55">
        <f t="shared" si="100"/>
        <v>17</v>
      </c>
      <c r="H480" s="56">
        <f t="shared" si="101"/>
        <v>-2</v>
      </c>
      <c r="I480" s="77">
        <f t="shared" si="102"/>
        <v>1.2142857142857142</v>
      </c>
      <c r="J480" s="78">
        <f t="shared" si="103"/>
        <v>-1.5625E-2</v>
      </c>
    </row>
    <row r="481" spans="1:10" x14ac:dyDescent="0.2">
      <c r="A481" s="117" t="s">
        <v>240</v>
      </c>
      <c r="B481" s="55">
        <v>2</v>
      </c>
      <c r="C481" s="56">
        <v>3</v>
      </c>
      <c r="D481" s="55">
        <v>11</v>
      </c>
      <c r="E481" s="56">
        <v>6</v>
      </c>
      <c r="F481" s="57"/>
      <c r="G481" s="55">
        <f t="shared" si="100"/>
        <v>-1</v>
      </c>
      <c r="H481" s="56">
        <f t="shared" si="101"/>
        <v>5</v>
      </c>
      <c r="I481" s="77">
        <f t="shared" si="102"/>
        <v>-0.33333333333333331</v>
      </c>
      <c r="J481" s="78">
        <f t="shared" si="103"/>
        <v>0.83333333333333337</v>
      </c>
    </row>
    <row r="482" spans="1:10" x14ac:dyDescent="0.2">
      <c r="A482" s="117" t="s">
        <v>241</v>
      </c>
      <c r="B482" s="55">
        <v>16</v>
      </c>
      <c r="C482" s="56">
        <v>1</v>
      </c>
      <c r="D482" s="55">
        <v>38</v>
      </c>
      <c r="E482" s="56">
        <v>29</v>
      </c>
      <c r="F482" s="57"/>
      <c r="G482" s="55">
        <f t="shared" si="100"/>
        <v>15</v>
      </c>
      <c r="H482" s="56">
        <f t="shared" si="101"/>
        <v>9</v>
      </c>
      <c r="I482" s="77" t="str">
        <f t="shared" si="102"/>
        <v>&gt;999%</v>
      </c>
      <c r="J482" s="78">
        <f t="shared" si="103"/>
        <v>0.31034482758620691</v>
      </c>
    </row>
    <row r="483" spans="1:10" x14ac:dyDescent="0.2">
      <c r="A483" s="117" t="s">
        <v>469</v>
      </c>
      <c r="B483" s="55">
        <v>60</v>
      </c>
      <c r="C483" s="56">
        <v>44</v>
      </c>
      <c r="D483" s="55">
        <v>230</v>
      </c>
      <c r="E483" s="56">
        <v>313</v>
      </c>
      <c r="F483" s="57"/>
      <c r="G483" s="55">
        <f t="shared" si="100"/>
        <v>16</v>
      </c>
      <c r="H483" s="56">
        <f t="shared" si="101"/>
        <v>-83</v>
      </c>
      <c r="I483" s="77">
        <f t="shared" si="102"/>
        <v>0.36363636363636365</v>
      </c>
      <c r="J483" s="78">
        <f t="shared" si="103"/>
        <v>-0.26517571884984026</v>
      </c>
    </row>
    <row r="484" spans="1:10" x14ac:dyDescent="0.2">
      <c r="A484" s="117" t="s">
        <v>213</v>
      </c>
      <c r="B484" s="55">
        <v>10</v>
      </c>
      <c r="C484" s="56">
        <v>9</v>
      </c>
      <c r="D484" s="55">
        <v>48</v>
      </c>
      <c r="E484" s="56">
        <v>29</v>
      </c>
      <c r="F484" s="57"/>
      <c r="G484" s="55">
        <f t="shared" si="100"/>
        <v>1</v>
      </c>
      <c r="H484" s="56">
        <f t="shared" si="101"/>
        <v>19</v>
      </c>
      <c r="I484" s="77">
        <f t="shared" si="102"/>
        <v>0.1111111111111111</v>
      </c>
      <c r="J484" s="78">
        <f t="shared" si="103"/>
        <v>0.65517241379310343</v>
      </c>
    </row>
    <row r="485" spans="1:10" x14ac:dyDescent="0.2">
      <c r="A485" s="117" t="s">
        <v>390</v>
      </c>
      <c r="B485" s="55">
        <v>85</v>
      </c>
      <c r="C485" s="56">
        <v>80</v>
      </c>
      <c r="D485" s="55">
        <v>345</v>
      </c>
      <c r="E485" s="56">
        <v>388</v>
      </c>
      <c r="F485" s="57"/>
      <c r="G485" s="55">
        <f t="shared" si="100"/>
        <v>5</v>
      </c>
      <c r="H485" s="56">
        <f t="shared" si="101"/>
        <v>-43</v>
      </c>
      <c r="I485" s="77">
        <f t="shared" si="102"/>
        <v>6.25E-2</v>
      </c>
      <c r="J485" s="78">
        <f t="shared" si="103"/>
        <v>-0.11082474226804123</v>
      </c>
    </row>
    <row r="486" spans="1:10" s="38" customFormat="1" x14ac:dyDescent="0.2">
      <c r="A486" s="143" t="s">
        <v>673</v>
      </c>
      <c r="B486" s="32">
        <v>326</v>
      </c>
      <c r="C486" s="33">
        <v>296</v>
      </c>
      <c r="D486" s="32">
        <v>1357</v>
      </c>
      <c r="E486" s="33">
        <v>1450</v>
      </c>
      <c r="F486" s="34"/>
      <c r="G486" s="32">
        <f t="shared" si="100"/>
        <v>30</v>
      </c>
      <c r="H486" s="33">
        <f t="shared" si="101"/>
        <v>-93</v>
      </c>
      <c r="I486" s="35">
        <f t="shared" si="102"/>
        <v>0.10135135135135136</v>
      </c>
      <c r="J486" s="36">
        <f t="shared" si="103"/>
        <v>-6.4137931034482759E-2</v>
      </c>
    </row>
    <row r="487" spans="1:10" x14ac:dyDescent="0.2">
      <c r="A487" s="142"/>
      <c r="B487" s="63"/>
      <c r="C487" s="64"/>
      <c r="D487" s="63"/>
      <c r="E487" s="64"/>
      <c r="F487" s="65"/>
      <c r="G487" s="63"/>
      <c r="H487" s="64"/>
      <c r="I487" s="79"/>
      <c r="J487" s="80"/>
    </row>
    <row r="488" spans="1:10" x14ac:dyDescent="0.2">
      <c r="A488" s="111" t="s">
        <v>93</v>
      </c>
      <c r="B488" s="55"/>
      <c r="C488" s="56"/>
      <c r="D488" s="55"/>
      <c r="E488" s="56"/>
      <c r="F488" s="57"/>
      <c r="G488" s="55"/>
      <c r="H488" s="56"/>
      <c r="I488" s="77"/>
      <c r="J488" s="78"/>
    </row>
    <row r="489" spans="1:10" x14ac:dyDescent="0.2">
      <c r="A489" s="117" t="s">
        <v>182</v>
      </c>
      <c r="B489" s="55">
        <v>59</v>
      </c>
      <c r="C489" s="56">
        <v>31</v>
      </c>
      <c r="D489" s="55">
        <v>249</v>
      </c>
      <c r="E489" s="56">
        <v>96</v>
      </c>
      <c r="F489" s="57"/>
      <c r="G489" s="55">
        <f t="shared" ref="G489:G496" si="104">B489-C489</f>
        <v>28</v>
      </c>
      <c r="H489" s="56">
        <f t="shared" ref="H489:H496" si="105">D489-E489</f>
        <v>153</v>
      </c>
      <c r="I489" s="77">
        <f t="shared" ref="I489:I496" si="106">IF(C489=0, "-", IF(G489/C489&lt;10, G489/C489, "&gt;999%"))</f>
        <v>0.90322580645161288</v>
      </c>
      <c r="J489" s="78">
        <f t="shared" ref="J489:J496" si="107">IF(E489=0, "-", IF(H489/E489&lt;10, H489/E489, "&gt;999%"))</f>
        <v>1.59375</v>
      </c>
    </row>
    <row r="490" spans="1:10" x14ac:dyDescent="0.2">
      <c r="A490" s="117" t="s">
        <v>428</v>
      </c>
      <c r="B490" s="55">
        <v>0</v>
      </c>
      <c r="C490" s="56">
        <v>1</v>
      </c>
      <c r="D490" s="55">
        <v>0</v>
      </c>
      <c r="E490" s="56">
        <v>43</v>
      </c>
      <c r="F490" s="57"/>
      <c r="G490" s="55">
        <f t="shared" si="104"/>
        <v>-1</v>
      </c>
      <c r="H490" s="56">
        <f t="shared" si="105"/>
        <v>-43</v>
      </c>
      <c r="I490" s="77">
        <f t="shared" si="106"/>
        <v>-1</v>
      </c>
      <c r="J490" s="78">
        <f t="shared" si="107"/>
        <v>-1</v>
      </c>
    </row>
    <row r="491" spans="1:10" x14ac:dyDescent="0.2">
      <c r="A491" s="117" t="s">
        <v>370</v>
      </c>
      <c r="B491" s="55">
        <v>2</v>
      </c>
      <c r="C491" s="56">
        <v>9</v>
      </c>
      <c r="D491" s="55">
        <v>12</v>
      </c>
      <c r="E491" s="56">
        <v>78</v>
      </c>
      <c r="F491" s="57"/>
      <c r="G491" s="55">
        <f t="shared" si="104"/>
        <v>-7</v>
      </c>
      <c r="H491" s="56">
        <f t="shared" si="105"/>
        <v>-66</v>
      </c>
      <c r="I491" s="77">
        <f t="shared" si="106"/>
        <v>-0.77777777777777779</v>
      </c>
      <c r="J491" s="78">
        <f t="shared" si="107"/>
        <v>-0.84615384615384615</v>
      </c>
    </row>
    <row r="492" spans="1:10" x14ac:dyDescent="0.2">
      <c r="A492" s="117" t="s">
        <v>371</v>
      </c>
      <c r="B492" s="55">
        <v>2</v>
      </c>
      <c r="C492" s="56">
        <v>16</v>
      </c>
      <c r="D492" s="55">
        <v>89</v>
      </c>
      <c r="E492" s="56">
        <v>104</v>
      </c>
      <c r="F492" s="57"/>
      <c r="G492" s="55">
        <f t="shared" si="104"/>
        <v>-14</v>
      </c>
      <c r="H492" s="56">
        <f t="shared" si="105"/>
        <v>-15</v>
      </c>
      <c r="I492" s="77">
        <f t="shared" si="106"/>
        <v>-0.875</v>
      </c>
      <c r="J492" s="78">
        <f t="shared" si="107"/>
        <v>-0.14423076923076922</v>
      </c>
    </row>
    <row r="493" spans="1:10" x14ac:dyDescent="0.2">
      <c r="A493" s="117" t="s">
        <v>391</v>
      </c>
      <c r="B493" s="55">
        <v>25</v>
      </c>
      <c r="C493" s="56">
        <v>7</v>
      </c>
      <c r="D493" s="55">
        <v>39</v>
      </c>
      <c r="E493" s="56">
        <v>31</v>
      </c>
      <c r="F493" s="57"/>
      <c r="G493" s="55">
        <f t="shared" si="104"/>
        <v>18</v>
      </c>
      <c r="H493" s="56">
        <f t="shared" si="105"/>
        <v>8</v>
      </c>
      <c r="I493" s="77">
        <f t="shared" si="106"/>
        <v>2.5714285714285716</v>
      </c>
      <c r="J493" s="78">
        <f t="shared" si="107"/>
        <v>0.25806451612903225</v>
      </c>
    </row>
    <row r="494" spans="1:10" x14ac:dyDescent="0.2">
      <c r="A494" s="117" t="s">
        <v>183</v>
      </c>
      <c r="B494" s="55">
        <v>69</v>
      </c>
      <c r="C494" s="56">
        <v>87</v>
      </c>
      <c r="D494" s="55">
        <v>320</v>
      </c>
      <c r="E494" s="56">
        <v>443</v>
      </c>
      <c r="F494" s="57"/>
      <c r="G494" s="55">
        <f t="shared" si="104"/>
        <v>-18</v>
      </c>
      <c r="H494" s="56">
        <f t="shared" si="105"/>
        <v>-123</v>
      </c>
      <c r="I494" s="77">
        <f t="shared" si="106"/>
        <v>-0.20689655172413793</v>
      </c>
      <c r="J494" s="78">
        <f t="shared" si="107"/>
        <v>-0.27765237020316025</v>
      </c>
    </row>
    <row r="495" spans="1:10" x14ac:dyDescent="0.2">
      <c r="A495" s="117" t="s">
        <v>392</v>
      </c>
      <c r="B495" s="55">
        <v>79</v>
      </c>
      <c r="C495" s="56">
        <v>97</v>
      </c>
      <c r="D495" s="55">
        <v>305</v>
      </c>
      <c r="E495" s="56">
        <v>394</v>
      </c>
      <c r="F495" s="57"/>
      <c r="G495" s="55">
        <f t="shared" si="104"/>
        <v>-18</v>
      </c>
      <c r="H495" s="56">
        <f t="shared" si="105"/>
        <v>-89</v>
      </c>
      <c r="I495" s="77">
        <f t="shared" si="106"/>
        <v>-0.18556701030927836</v>
      </c>
      <c r="J495" s="78">
        <f t="shared" si="107"/>
        <v>-0.22588832487309646</v>
      </c>
    </row>
    <row r="496" spans="1:10" s="38" customFormat="1" x14ac:dyDescent="0.2">
      <c r="A496" s="143" t="s">
        <v>674</v>
      </c>
      <c r="B496" s="32">
        <v>236</v>
      </c>
      <c r="C496" s="33">
        <v>248</v>
      </c>
      <c r="D496" s="32">
        <v>1014</v>
      </c>
      <c r="E496" s="33">
        <v>1189</v>
      </c>
      <c r="F496" s="34"/>
      <c r="G496" s="32">
        <f t="shared" si="104"/>
        <v>-12</v>
      </c>
      <c r="H496" s="33">
        <f t="shared" si="105"/>
        <v>-175</v>
      </c>
      <c r="I496" s="35">
        <f t="shared" si="106"/>
        <v>-4.8387096774193547E-2</v>
      </c>
      <c r="J496" s="36">
        <f t="shared" si="107"/>
        <v>-0.1471825063078217</v>
      </c>
    </row>
    <row r="497" spans="1:10" x14ac:dyDescent="0.2">
      <c r="A497" s="142"/>
      <c r="B497" s="63"/>
      <c r="C497" s="64"/>
      <c r="D497" s="63"/>
      <c r="E497" s="64"/>
      <c r="F497" s="65"/>
      <c r="G497" s="63"/>
      <c r="H497" s="64"/>
      <c r="I497" s="79"/>
      <c r="J497" s="80"/>
    </row>
    <row r="498" spans="1:10" x14ac:dyDescent="0.2">
      <c r="A498" s="111" t="s">
        <v>94</v>
      </c>
      <c r="B498" s="55"/>
      <c r="C498" s="56"/>
      <c r="D498" s="55"/>
      <c r="E498" s="56"/>
      <c r="F498" s="57"/>
      <c r="G498" s="55"/>
      <c r="H498" s="56"/>
      <c r="I498" s="77"/>
      <c r="J498" s="78"/>
    </row>
    <row r="499" spans="1:10" x14ac:dyDescent="0.2">
      <c r="A499" s="117" t="s">
        <v>321</v>
      </c>
      <c r="B499" s="55">
        <v>0</v>
      </c>
      <c r="C499" s="56">
        <v>2</v>
      </c>
      <c r="D499" s="55">
        <v>8</v>
      </c>
      <c r="E499" s="56">
        <v>14</v>
      </c>
      <c r="F499" s="57"/>
      <c r="G499" s="55">
        <f t="shared" ref="G499:G521" si="108">B499-C499</f>
        <v>-2</v>
      </c>
      <c r="H499" s="56">
        <f t="shared" ref="H499:H521" si="109">D499-E499</f>
        <v>-6</v>
      </c>
      <c r="I499" s="77">
        <f t="shared" ref="I499:I521" si="110">IF(C499=0, "-", IF(G499/C499&lt;10, G499/C499, "&gt;999%"))</f>
        <v>-1</v>
      </c>
      <c r="J499" s="78">
        <f t="shared" ref="J499:J521" si="111">IF(E499=0, "-", IF(H499/E499&lt;10, H499/E499, "&gt;999%"))</f>
        <v>-0.42857142857142855</v>
      </c>
    </row>
    <row r="500" spans="1:10" x14ac:dyDescent="0.2">
      <c r="A500" s="117" t="s">
        <v>242</v>
      </c>
      <c r="B500" s="55">
        <v>83</v>
      </c>
      <c r="C500" s="56">
        <v>60</v>
      </c>
      <c r="D500" s="55">
        <v>566</v>
      </c>
      <c r="E500" s="56">
        <v>637</v>
      </c>
      <c r="F500" s="57"/>
      <c r="G500" s="55">
        <f t="shared" si="108"/>
        <v>23</v>
      </c>
      <c r="H500" s="56">
        <f t="shared" si="109"/>
        <v>-71</v>
      </c>
      <c r="I500" s="77">
        <f t="shared" si="110"/>
        <v>0.38333333333333336</v>
      </c>
      <c r="J500" s="78">
        <f t="shared" si="111"/>
        <v>-0.11145996860282574</v>
      </c>
    </row>
    <row r="501" spans="1:10" x14ac:dyDescent="0.2">
      <c r="A501" s="117" t="s">
        <v>393</v>
      </c>
      <c r="B501" s="55">
        <v>80</v>
      </c>
      <c r="C501" s="56">
        <v>60</v>
      </c>
      <c r="D501" s="55">
        <v>320</v>
      </c>
      <c r="E501" s="56">
        <v>297</v>
      </c>
      <c r="F501" s="57"/>
      <c r="G501" s="55">
        <f t="shared" si="108"/>
        <v>20</v>
      </c>
      <c r="H501" s="56">
        <f t="shared" si="109"/>
        <v>23</v>
      </c>
      <c r="I501" s="77">
        <f t="shared" si="110"/>
        <v>0.33333333333333331</v>
      </c>
      <c r="J501" s="78">
        <f t="shared" si="111"/>
        <v>7.7441077441077436E-2</v>
      </c>
    </row>
    <row r="502" spans="1:10" x14ac:dyDescent="0.2">
      <c r="A502" s="117" t="s">
        <v>523</v>
      </c>
      <c r="B502" s="55">
        <v>12</v>
      </c>
      <c r="C502" s="56">
        <v>4</v>
      </c>
      <c r="D502" s="55">
        <v>58</v>
      </c>
      <c r="E502" s="56">
        <v>37</v>
      </c>
      <c r="F502" s="57"/>
      <c r="G502" s="55">
        <f t="shared" si="108"/>
        <v>8</v>
      </c>
      <c r="H502" s="56">
        <f t="shared" si="109"/>
        <v>21</v>
      </c>
      <c r="I502" s="77">
        <f t="shared" si="110"/>
        <v>2</v>
      </c>
      <c r="J502" s="78">
        <f t="shared" si="111"/>
        <v>0.56756756756756754</v>
      </c>
    </row>
    <row r="503" spans="1:10" x14ac:dyDescent="0.2">
      <c r="A503" s="117" t="s">
        <v>214</v>
      </c>
      <c r="B503" s="55">
        <v>220</v>
      </c>
      <c r="C503" s="56">
        <v>163</v>
      </c>
      <c r="D503" s="55">
        <v>1129</v>
      </c>
      <c r="E503" s="56">
        <v>1095</v>
      </c>
      <c r="F503" s="57"/>
      <c r="G503" s="55">
        <f t="shared" si="108"/>
        <v>57</v>
      </c>
      <c r="H503" s="56">
        <f t="shared" si="109"/>
        <v>34</v>
      </c>
      <c r="I503" s="77">
        <f t="shared" si="110"/>
        <v>0.34969325153374231</v>
      </c>
      <c r="J503" s="78">
        <f t="shared" si="111"/>
        <v>3.1050228310502283E-2</v>
      </c>
    </row>
    <row r="504" spans="1:10" x14ac:dyDescent="0.2">
      <c r="A504" s="117" t="s">
        <v>470</v>
      </c>
      <c r="B504" s="55">
        <v>62</v>
      </c>
      <c r="C504" s="56">
        <v>39</v>
      </c>
      <c r="D504" s="55">
        <v>202</v>
      </c>
      <c r="E504" s="56">
        <v>262</v>
      </c>
      <c r="F504" s="57"/>
      <c r="G504" s="55">
        <f t="shared" si="108"/>
        <v>23</v>
      </c>
      <c r="H504" s="56">
        <f t="shared" si="109"/>
        <v>-60</v>
      </c>
      <c r="I504" s="77">
        <f t="shared" si="110"/>
        <v>0.58974358974358976</v>
      </c>
      <c r="J504" s="78">
        <f t="shared" si="111"/>
        <v>-0.22900763358778625</v>
      </c>
    </row>
    <row r="505" spans="1:10" x14ac:dyDescent="0.2">
      <c r="A505" s="117" t="s">
        <v>308</v>
      </c>
      <c r="B505" s="55">
        <v>4</v>
      </c>
      <c r="C505" s="56">
        <v>0</v>
      </c>
      <c r="D505" s="55">
        <v>15</v>
      </c>
      <c r="E505" s="56">
        <v>0</v>
      </c>
      <c r="F505" s="57"/>
      <c r="G505" s="55">
        <f t="shared" si="108"/>
        <v>4</v>
      </c>
      <c r="H505" s="56">
        <f t="shared" si="109"/>
        <v>15</v>
      </c>
      <c r="I505" s="77" t="str">
        <f t="shared" si="110"/>
        <v>-</v>
      </c>
      <c r="J505" s="78" t="str">
        <f t="shared" si="111"/>
        <v>-</v>
      </c>
    </row>
    <row r="506" spans="1:10" x14ac:dyDescent="0.2">
      <c r="A506" s="117" t="s">
        <v>521</v>
      </c>
      <c r="B506" s="55">
        <v>66</v>
      </c>
      <c r="C506" s="56">
        <v>41</v>
      </c>
      <c r="D506" s="55">
        <v>292</v>
      </c>
      <c r="E506" s="56">
        <v>238</v>
      </c>
      <c r="F506" s="57"/>
      <c r="G506" s="55">
        <f t="shared" si="108"/>
        <v>25</v>
      </c>
      <c r="H506" s="56">
        <f t="shared" si="109"/>
        <v>54</v>
      </c>
      <c r="I506" s="77">
        <f t="shared" si="110"/>
        <v>0.6097560975609756</v>
      </c>
      <c r="J506" s="78">
        <f t="shared" si="111"/>
        <v>0.22689075630252101</v>
      </c>
    </row>
    <row r="507" spans="1:10" x14ac:dyDescent="0.2">
      <c r="A507" s="117" t="s">
        <v>539</v>
      </c>
      <c r="B507" s="55">
        <v>60</v>
      </c>
      <c r="C507" s="56">
        <v>80</v>
      </c>
      <c r="D507" s="55">
        <v>163</v>
      </c>
      <c r="E507" s="56">
        <v>214</v>
      </c>
      <c r="F507" s="57"/>
      <c r="G507" s="55">
        <f t="shared" si="108"/>
        <v>-20</v>
      </c>
      <c r="H507" s="56">
        <f t="shared" si="109"/>
        <v>-51</v>
      </c>
      <c r="I507" s="77">
        <f t="shared" si="110"/>
        <v>-0.25</v>
      </c>
      <c r="J507" s="78">
        <f t="shared" si="111"/>
        <v>-0.23831775700934579</v>
      </c>
    </row>
    <row r="508" spans="1:10" x14ac:dyDescent="0.2">
      <c r="A508" s="117" t="s">
        <v>550</v>
      </c>
      <c r="B508" s="55">
        <v>120</v>
      </c>
      <c r="C508" s="56">
        <v>108</v>
      </c>
      <c r="D508" s="55">
        <v>427</v>
      </c>
      <c r="E508" s="56">
        <v>477</v>
      </c>
      <c r="F508" s="57"/>
      <c r="G508" s="55">
        <f t="shared" si="108"/>
        <v>12</v>
      </c>
      <c r="H508" s="56">
        <f t="shared" si="109"/>
        <v>-50</v>
      </c>
      <c r="I508" s="77">
        <f t="shared" si="110"/>
        <v>0.1111111111111111</v>
      </c>
      <c r="J508" s="78">
        <f t="shared" si="111"/>
        <v>-0.10482180293501048</v>
      </c>
    </row>
    <row r="509" spans="1:10" x14ac:dyDescent="0.2">
      <c r="A509" s="117" t="s">
        <v>568</v>
      </c>
      <c r="B509" s="55">
        <v>686</v>
      </c>
      <c r="C509" s="56">
        <v>616</v>
      </c>
      <c r="D509" s="55">
        <v>2909</v>
      </c>
      <c r="E509" s="56">
        <v>3104</v>
      </c>
      <c r="F509" s="57"/>
      <c r="G509" s="55">
        <f t="shared" si="108"/>
        <v>70</v>
      </c>
      <c r="H509" s="56">
        <f t="shared" si="109"/>
        <v>-195</v>
      </c>
      <c r="I509" s="77">
        <f t="shared" si="110"/>
        <v>0.11363636363636363</v>
      </c>
      <c r="J509" s="78">
        <f t="shared" si="111"/>
        <v>-6.2822164948453607E-2</v>
      </c>
    </row>
    <row r="510" spans="1:10" x14ac:dyDescent="0.2">
      <c r="A510" s="117" t="s">
        <v>471</v>
      </c>
      <c r="B510" s="55">
        <v>128</v>
      </c>
      <c r="C510" s="56">
        <v>91</v>
      </c>
      <c r="D510" s="55">
        <v>521</v>
      </c>
      <c r="E510" s="56">
        <v>497</v>
      </c>
      <c r="F510" s="57"/>
      <c r="G510" s="55">
        <f t="shared" si="108"/>
        <v>37</v>
      </c>
      <c r="H510" s="56">
        <f t="shared" si="109"/>
        <v>24</v>
      </c>
      <c r="I510" s="77">
        <f t="shared" si="110"/>
        <v>0.40659340659340659</v>
      </c>
      <c r="J510" s="78">
        <f t="shared" si="111"/>
        <v>4.8289738430583498E-2</v>
      </c>
    </row>
    <row r="511" spans="1:10" x14ac:dyDescent="0.2">
      <c r="A511" s="117" t="s">
        <v>569</v>
      </c>
      <c r="B511" s="55">
        <v>230</v>
      </c>
      <c r="C511" s="56">
        <v>193</v>
      </c>
      <c r="D511" s="55">
        <v>913</v>
      </c>
      <c r="E511" s="56">
        <v>1024</v>
      </c>
      <c r="F511" s="57"/>
      <c r="G511" s="55">
        <f t="shared" si="108"/>
        <v>37</v>
      </c>
      <c r="H511" s="56">
        <f t="shared" si="109"/>
        <v>-111</v>
      </c>
      <c r="I511" s="77">
        <f t="shared" si="110"/>
        <v>0.19170984455958548</v>
      </c>
      <c r="J511" s="78">
        <f t="shared" si="111"/>
        <v>-0.1083984375</v>
      </c>
    </row>
    <row r="512" spans="1:10" x14ac:dyDescent="0.2">
      <c r="A512" s="117" t="s">
        <v>497</v>
      </c>
      <c r="B512" s="55">
        <v>232</v>
      </c>
      <c r="C512" s="56">
        <v>179</v>
      </c>
      <c r="D512" s="55">
        <v>1102</v>
      </c>
      <c r="E512" s="56">
        <v>1137</v>
      </c>
      <c r="F512" s="57"/>
      <c r="G512" s="55">
        <f t="shared" si="108"/>
        <v>53</v>
      </c>
      <c r="H512" s="56">
        <f t="shared" si="109"/>
        <v>-35</v>
      </c>
      <c r="I512" s="77">
        <f t="shared" si="110"/>
        <v>0.29608938547486036</v>
      </c>
      <c r="J512" s="78">
        <f t="shared" si="111"/>
        <v>-3.0782761653474055E-2</v>
      </c>
    </row>
    <row r="513" spans="1:10" x14ac:dyDescent="0.2">
      <c r="A513" s="117" t="s">
        <v>472</v>
      </c>
      <c r="B513" s="55">
        <v>349</v>
      </c>
      <c r="C513" s="56">
        <v>238</v>
      </c>
      <c r="D513" s="55">
        <v>1350</v>
      </c>
      <c r="E513" s="56">
        <v>1427</v>
      </c>
      <c r="F513" s="57"/>
      <c r="G513" s="55">
        <f t="shared" si="108"/>
        <v>111</v>
      </c>
      <c r="H513" s="56">
        <f t="shared" si="109"/>
        <v>-77</v>
      </c>
      <c r="I513" s="77">
        <f t="shared" si="110"/>
        <v>0.46638655462184875</v>
      </c>
      <c r="J513" s="78">
        <f t="shared" si="111"/>
        <v>-5.3959355290819903E-2</v>
      </c>
    </row>
    <row r="514" spans="1:10" x14ac:dyDescent="0.2">
      <c r="A514" s="117" t="s">
        <v>215</v>
      </c>
      <c r="B514" s="55">
        <v>0</v>
      </c>
      <c r="C514" s="56">
        <v>0</v>
      </c>
      <c r="D514" s="55">
        <v>1</v>
      </c>
      <c r="E514" s="56">
        <v>3</v>
      </c>
      <c r="F514" s="57"/>
      <c r="G514" s="55">
        <f t="shared" si="108"/>
        <v>0</v>
      </c>
      <c r="H514" s="56">
        <f t="shared" si="109"/>
        <v>-2</v>
      </c>
      <c r="I514" s="77" t="str">
        <f t="shared" si="110"/>
        <v>-</v>
      </c>
      <c r="J514" s="78">
        <f t="shared" si="111"/>
        <v>-0.66666666666666663</v>
      </c>
    </row>
    <row r="515" spans="1:10" x14ac:dyDescent="0.2">
      <c r="A515" s="117" t="s">
        <v>184</v>
      </c>
      <c r="B515" s="55">
        <v>0</v>
      </c>
      <c r="C515" s="56">
        <v>2</v>
      </c>
      <c r="D515" s="55">
        <v>7</v>
      </c>
      <c r="E515" s="56">
        <v>16</v>
      </c>
      <c r="F515" s="57"/>
      <c r="G515" s="55">
        <f t="shared" si="108"/>
        <v>-2</v>
      </c>
      <c r="H515" s="56">
        <f t="shared" si="109"/>
        <v>-9</v>
      </c>
      <c r="I515" s="77">
        <f t="shared" si="110"/>
        <v>-1</v>
      </c>
      <c r="J515" s="78">
        <f t="shared" si="111"/>
        <v>-0.5625</v>
      </c>
    </row>
    <row r="516" spans="1:10" x14ac:dyDescent="0.2">
      <c r="A516" s="117" t="s">
        <v>216</v>
      </c>
      <c r="B516" s="55">
        <v>0</v>
      </c>
      <c r="C516" s="56">
        <v>0</v>
      </c>
      <c r="D516" s="55">
        <v>26</v>
      </c>
      <c r="E516" s="56">
        <v>6</v>
      </c>
      <c r="F516" s="57"/>
      <c r="G516" s="55">
        <f t="shared" si="108"/>
        <v>0</v>
      </c>
      <c r="H516" s="56">
        <f t="shared" si="109"/>
        <v>20</v>
      </c>
      <c r="I516" s="77" t="str">
        <f t="shared" si="110"/>
        <v>-</v>
      </c>
      <c r="J516" s="78">
        <f t="shared" si="111"/>
        <v>3.3333333333333335</v>
      </c>
    </row>
    <row r="517" spans="1:10" x14ac:dyDescent="0.2">
      <c r="A517" s="117" t="s">
        <v>429</v>
      </c>
      <c r="B517" s="55">
        <v>199</v>
      </c>
      <c r="C517" s="56">
        <v>181</v>
      </c>
      <c r="D517" s="55">
        <v>1456</v>
      </c>
      <c r="E517" s="56">
        <v>1048</v>
      </c>
      <c r="F517" s="57"/>
      <c r="G517" s="55">
        <f t="shared" si="108"/>
        <v>18</v>
      </c>
      <c r="H517" s="56">
        <f t="shared" si="109"/>
        <v>408</v>
      </c>
      <c r="I517" s="77">
        <f t="shared" si="110"/>
        <v>9.9447513812154692E-2</v>
      </c>
      <c r="J517" s="78">
        <f t="shared" si="111"/>
        <v>0.38931297709923662</v>
      </c>
    </row>
    <row r="518" spans="1:10" x14ac:dyDescent="0.2">
      <c r="A518" s="117" t="s">
        <v>338</v>
      </c>
      <c r="B518" s="55">
        <v>0</v>
      </c>
      <c r="C518" s="56">
        <v>0</v>
      </c>
      <c r="D518" s="55">
        <v>5</v>
      </c>
      <c r="E518" s="56">
        <v>0</v>
      </c>
      <c r="F518" s="57"/>
      <c r="G518" s="55">
        <f t="shared" si="108"/>
        <v>0</v>
      </c>
      <c r="H518" s="56">
        <f t="shared" si="109"/>
        <v>5</v>
      </c>
      <c r="I518" s="77" t="str">
        <f t="shared" si="110"/>
        <v>-</v>
      </c>
      <c r="J518" s="78" t="str">
        <f t="shared" si="111"/>
        <v>-</v>
      </c>
    </row>
    <row r="519" spans="1:10" x14ac:dyDescent="0.2">
      <c r="A519" s="117" t="s">
        <v>299</v>
      </c>
      <c r="B519" s="55">
        <v>3</v>
      </c>
      <c r="C519" s="56">
        <v>4</v>
      </c>
      <c r="D519" s="55">
        <v>6</v>
      </c>
      <c r="E519" s="56">
        <v>49</v>
      </c>
      <c r="F519" s="57"/>
      <c r="G519" s="55">
        <f t="shared" si="108"/>
        <v>-1</v>
      </c>
      <c r="H519" s="56">
        <f t="shared" si="109"/>
        <v>-43</v>
      </c>
      <c r="I519" s="77">
        <f t="shared" si="110"/>
        <v>-0.25</v>
      </c>
      <c r="J519" s="78">
        <f t="shared" si="111"/>
        <v>-0.87755102040816324</v>
      </c>
    </row>
    <row r="520" spans="1:10" x14ac:dyDescent="0.2">
      <c r="A520" s="117" t="s">
        <v>185</v>
      </c>
      <c r="B520" s="55">
        <v>17</v>
      </c>
      <c r="C520" s="56">
        <v>50</v>
      </c>
      <c r="D520" s="55">
        <v>296</v>
      </c>
      <c r="E520" s="56">
        <v>315</v>
      </c>
      <c r="F520" s="57"/>
      <c r="G520" s="55">
        <f t="shared" si="108"/>
        <v>-33</v>
      </c>
      <c r="H520" s="56">
        <f t="shared" si="109"/>
        <v>-19</v>
      </c>
      <c r="I520" s="77">
        <f t="shared" si="110"/>
        <v>-0.66</v>
      </c>
      <c r="J520" s="78">
        <f t="shared" si="111"/>
        <v>-6.0317460317460318E-2</v>
      </c>
    </row>
    <row r="521" spans="1:10" s="38" customFormat="1" x14ac:dyDescent="0.2">
      <c r="A521" s="143" t="s">
        <v>675</v>
      </c>
      <c r="B521" s="32">
        <v>2551</v>
      </c>
      <c r="C521" s="33">
        <v>2111</v>
      </c>
      <c r="D521" s="32">
        <v>11772</v>
      </c>
      <c r="E521" s="33">
        <v>11897</v>
      </c>
      <c r="F521" s="34"/>
      <c r="G521" s="32">
        <f t="shared" si="108"/>
        <v>440</v>
      </c>
      <c r="H521" s="33">
        <f t="shared" si="109"/>
        <v>-125</v>
      </c>
      <c r="I521" s="35">
        <f t="shared" si="110"/>
        <v>0.20843202273803885</v>
      </c>
      <c r="J521" s="36">
        <f t="shared" si="111"/>
        <v>-1.0506850466504162E-2</v>
      </c>
    </row>
    <row r="522" spans="1:10" x14ac:dyDescent="0.2">
      <c r="A522" s="142"/>
      <c r="B522" s="63"/>
      <c r="C522" s="64"/>
      <c r="D522" s="63"/>
      <c r="E522" s="64"/>
      <c r="F522" s="65"/>
      <c r="G522" s="63"/>
      <c r="H522" s="64"/>
      <c r="I522" s="79"/>
      <c r="J522" s="80"/>
    </row>
    <row r="523" spans="1:10" x14ac:dyDescent="0.2">
      <c r="A523" s="111" t="s">
        <v>110</v>
      </c>
      <c r="B523" s="55"/>
      <c r="C523" s="56"/>
      <c r="D523" s="55"/>
      <c r="E523" s="56"/>
      <c r="F523" s="57"/>
      <c r="G523" s="55"/>
      <c r="H523" s="56"/>
      <c r="I523" s="77"/>
      <c r="J523" s="78"/>
    </row>
    <row r="524" spans="1:10" x14ac:dyDescent="0.2">
      <c r="A524" s="117" t="s">
        <v>610</v>
      </c>
      <c r="B524" s="55">
        <v>12</v>
      </c>
      <c r="C524" s="56">
        <v>3</v>
      </c>
      <c r="D524" s="55">
        <v>28</v>
      </c>
      <c r="E524" s="56">
        <v>23</v>
      </c>
      <c r="F524" s="57"/>
      <c r="G524" s="55">
        <f>B524-C524</f>
        <v>9</v>
      </c>
      <c r="H524" s="56">
        <f>D524-E524</f>
        <v>5</v>
      </c>
      <c r="I524" s="77">
        <f>IF(C524=0, "-", IF(G524/C524&lt;10, G524/C524, "&gt;999%"))</f>
        <v>3</v>
      </c>
      <c r="J524" s="78">
        <f>IF(E524=0, "-", IF(H524/E524&lt;10, H524/E524, "&gt;999%"))</f>
        <v>0.21739130434782608</v>
      </c>
    </row>
    <row r="525" spans="1:10" x14ac:dyDescent="0.2">
      <c r="A525" s="117" t="s">
        <v>596</v>
      </c>
      <c r="B525" s="55">
        <v>5</v>
      </c>
      <c r="C525" s="56">
        <v>6</v>
      </c>
      <c r="D525" s="55">
        <v>8</v>
      </c>
      <c r="E525" s="56">
        <v>21</v>
      </c>
      <c r="F525" s="57"/>
      <c r="G525" s="55">
        <f>B525-C525</f>
        <v>-1</v>
      </c>
      <c r="H525" s="56">
        <f>D525-E525</f>
        <v>-13</v>
      </c>
      <c r="I525" s="77">
        <f>IF(C525=0, "-", IF(G525/C525&lt;10, G525/C525, "&gt;999%"))</f>
        <v>-0.16666666666666666</v>
      </c>
      <c r="J525" s="78">
        <f>IF(E525=0, "-", IF(H525/E525&lt;10, H525/E525, "&gt;999%"))</f>
        <v>-0.61904761904761907</v>
      </c>
    </row>
    <row r="526" spans="1:10" s="38" customFormat="1" x14ac:dyDescent="0.2">
      <c r="A526" s="143" t="s">
        <v>676</v>
      </c>
      <c r="B526" s="32">
        <v>17</v>
      </c>
      <c r="C526" s="33">
        <v>9</v>
      </c>
      <c r="D526" s="32">
        <v>36</v>
      </c>
      <c r="E526" s="33">
        <v>44</v>
      </c>
      <c r="F526" s="34"/>
      <c r="G526" s="32">
        <f>B526-C526</f>
        <v>8</v>
      </c>
      <c r="H526" s="33">
        <f>D526-E526</f>
        <v>-8</v>
      </c>
      <c r="I526" s="35">
        <f>IF(C526=0, "-", IF(G526/C526&lt;10, G526/C526, "&gt;999%"))</f>
        <v>0.88888888888888884</v>
      </c>
      <c r="J526" s="36">
        <f>IF(E526=0, "-", IF(H526/E526&lt;10, H526/E526, "&gt;999%"))</f>
        <v>-0.18181818181818182</v>
      </c>
    </row>
    <row r="527" spans="1:10" x14ac:dyDescent="0.2">
      <c r="A527" s="142"/>
      <c r="B527" s="63"/>
      <c r="C527" s="64"/>
      <c r="D527" s="63"/>
      <c r="E527" s="64"/>
      <c r="F527" s="65"/>
      <c r="G527" s="63"/>
      <c r="H527" s="64"/>
      <c r="I527" s="79"/>
      <c r="J527" s="80"/>
    </row>
    <row r="528" spans="1:10" x14ac:dyDescent="0.2">
      <c r="A528" s="111" t="s">
        <v>95</v>
      </c>
      <c r="B528" s="55"/>
      <c r="C528" s="56"/>
      <c r="D528" s="55"/>
      <c r="E528" s="56"/>
      <c r="F528" s="57"/>
      <c r="G528" s="55"/>
      <c r="H528" s="56"/>
      <c r="I528" s="77"/>
      <c r="J528" s="78"/>
    </row>
    <row r="529" spans="1:10" x14ac:dyDescent="0.2">
      <c r="A529" s="117" t="s">
        <v>551</v>
      </c>
      <c r="B529" s="55">
        <v>0</v>
      </c>
      <c r="C529" s="56">
        <v>0</v>
      </c>
      <c r="D529" s="55">
        <v>0</v>
      </c>
      <c r="E529" s="56">
        <v>2</v>
      </c>
      <c r="F529" s="57"/>
      <c r="G529" s="55">
        <f t="shared" ref="G529:G547" si="112">B529-C529</f>
        <v>0</v>
      </c>
      <c r="H529" s="56">
        <f t="shared" ref="H529:H547" si="113">D529-E529</f>
        <v>-2</v>
      </c>
      <c r="I529" s="77" t="str">
        <f t="shared" ref="I529:I547" si="114">IF(C529=0, "-", IF(G529/C529&lt;10, G529/C529, "&gt;999%"))</f>
        <v>-</v>
      </c>
      <c r="J529" s="78">
        <f t="shared" ref="J529:J547" si="115">IF(E529=0, "-", IF(H529/E529&lt;10, H529/E529, "&gt;999%"))</f>
        <v>-1</v>
      </c>
    </row>
    <row r="530" spans="1:10" x14ac:dyDescent="0.2">
      <c r="A530" s="117" t="s">
        <v>570</v>
      </c>
      <c r="B530" s="55">
        <v>111</v>
      </c>
      <c r="C530" s="56">
        <v>86</v>
      </c>
      <c r="D530" s="55">
        <v>288</v>
      </c>
      <c r="E530" s="56">
        <v>359</v>
      </c>
      <c r="F530" s="57"/>
      <c r="G530" s="55">
        <f t="shared" si="112"/>
        <v>25</v>
      </c>
      <c r="H530" s="56">
        <f t="shared" si="113"/>
        <v>-71</v>
      </c>
      <c r="I530" s="77">
        <f t="shared" si="114"/>
        <v>0.29069767441860467</v>
      </c>
      <c r="J530" s="78">
        <f t="shared" si="115"/>
        <v>-0.1977715877437326</v>
      </c>
    </row>
    <row r="531" spans="1:10" x14ac:dyDescent="0.2">
      <c r="A531" s="117" t="s">
        <v>257</v>
      </c>
      <c r="B531" s="55">
        <v>0</v>
      </c>
      <c r="C531" s="56">
        <v>2</v>
      </c>
      <c r="D531" s="55">
        <v>0</v>
      </c>
      <c r="E531" s="56">
        <v>8</v>
      </c>
      <c r="F531" s="57"/>
      <c r="G531" s="55">
        <f t="shared" si="112"/>
        <v>-2</v>
      </c>
      <c r="H531" s="56">
        <f t="shared" si="113"/>
        <v>-8</v>
      </c>
      <c r="I531" s="77">
        <f t="shared" si="114"/>
        <v>-1</v>
      </c>
      <c r="J531" s="78">
        <f t="shared" si="115"/>
        <v>-1</v>
      </c>
    </row>
    <row r="532" spans="1:10" x14ac:dyDescent="0.2">
      <c r="A532" s="117" t="s">
        <v>300</v>
      </c>
      <c r="B532" s="55">
        <v>3</v>
      </c>
      <c r="C532" s="56">
        <v>0</v>
      </c>
      <c r="D532" s="55">
        <v>10</v>
      </c>
      <c r="E532" s="56">
        <v>11</v>
      </c>
      <c r="F532" s="57"/>
      <c r="G532" s="55">
        <f t="shared" si="112"/>
        <v>3</v>
      </c>
      <c r="H532" s="56">
        <f t="shared" si="113"/>
        <v>-1</v>
      </c>
      <c r="I532" s="77" t="str">
        <f t="shared" si="114"/>
        <v>-</v>
      </c>
      <c r="J532" s="78">
        <f t="shared" si="115"/>
        <v>-9.0909090909090912E-2</v>
      </c>
    </row>
    <row r="533" spans="1:10" x14ac:dyDescent="0.2">
      <c r="A533" s="117" t="s">
        <v>529</v>
      </c>
      <c r="B533" s="55">
        <v>15</v>
      </c>
      <c r="C533" s="56">
        <v>17</v>
      </c>
      <c r="D533" s="55">
        <v>52</v>
      </c>
      <c r="E533" s="56">
        <v>64</v>
      </c>
      <c r="F533" s="57"/>
      <c r="G533" s="55">
        <f t="shared" si="112"/>
        <v>-2</v>
      </c>
      <c r="H533" s="56">
        <f t="shared" si="113"/>
        <v>-12</v>
      </c>
      <c r="I533" s="77">
        <f t="shared" si="114"/>
        <v>-0.11764705882352941</v>
      </c>
      <c r="J533" s="78">
        <f t="shared" si="115"/>
        <v>-0.1875</v>
      </c>
    </row>
    <row r="534" spans="1:10" x14ac:dyDescent="0.2">
      <c r="A534" s="117" t="s">
        <v>301</v>
      </c>
      <c r="B534" s="55">
        <v>0</v>
      </c>
      <c r="C534" s="56">
        <v>1</v>
      </c>
      <c r="D534" s="55">
        <v>0</v>
      </c>
      <c r="E534" s="56">
        <v>3</v>
      </c>
      <c r="F534" s="57"/>
      <c r="G534" s="55">
        <f t="shared" si="112"/>
        <v>-1</v>
      </c>
      <c r="H534" s="56">
        <f t="shared" si="113"/>
        <v>-3</v>
      </c>
      <c r="I534" s="77">
        <f t="shared" si="114"/>
        <v>-1</v>
      </c>
      <c r="J534" s="78">
        <f t="shared" si="115"/>
        <v>-1</v>
      </c>
    </row>
    <row r="535" spans="1:10" x14ac:dyDescent="0.2">
      <c r="A535" s="117" t="s">
        <v>586</v>
      </c>
      <c r="B535" s="55">
        <v>15</v>
      </c>
      <c r="C535" s="56">
        <v>11</v>
      </c>
      <c r="D535" s="55">
        <v>43</v>
      </c>
      <c r="E535" s="56">
        <v>38</v>
      </c>
      <c r="F535" s="57"/>
      <c r="G535" s="55">
        <f t="shared" si="112"/>
        <v>4</v>
      </c>
      <c r="H535" s="56">
        <f t="shared" si="113"/>
        <v>5</v>
      </c>
      <c r="I535" s="77">
        <f t="shared" si="114"/>
        <v>0.36363636363636365</v>
      </c>
      <c r="J535" s="78">
        <f t="shared" si="115"/>
        <v>0.13157894736842105</v>
      </c>
    </row>
    <row r="536" spans="1:10" x14ac:dyDescent="0.2">
      <c r="A536" s="117" t="s">
        <v>217</v>
      </c>
      <c r="B536" s="55">
        <v>88</v>
      </c>
      <c r="C536" s="56">
        <v>115</v>
      </c>
      <c r="D536" s="55">
        <v>379</v>
      </c>
      <c r="E536" s="56">
        <v>528</v>
      </c>
      <c r="F536" s="57"/>
      <c r="G536" s="55">
        <f t="shared" si="112"/>
        <v>-27</v>
      </c>
      <c r="H536" s="56">
        <f t="shared" si="113"/>
        <v>-149</v>
      </c>
      <c r="I536" s="77">
        <f t="shared" si="114"/>
        <v>-0.23478260869565218</v>
      </c>
      <c r="J536" s="78">
        <f t="shared" si="115"/>
        <v>-0.28219696969696972</v>
      </c>
    </row>
    <row r="537" spans="1:10" x14ac:dyDescent="0.2">
      <c r="A537" s="117" t="s">
        <v>430</v>
      </c>
      <c r="B537" s="55">
        <v>3</v>
      </c>
      <c r="C537" s="56">
        <v>5</v>
      </c>
      <c r="D537" s="55">
        <v>12</v>
      </c>
      <c r="E537" s="56">
        <v>23</v>
      </c>
      <c r="F537" s="57"/>
      <c r="G537" s="55">
        <f t="shared" si="112"/>
        <v>-2</v>
      </c>
      <c r="H537" s="56">
        <f t="shared" si="113"/>
        <v>-11</v>
      </c>
      <c r="I537" s="77">
        <f t="shared" si="114"/>
        <v>-0.4</v>
      </c>
      <c r="J537" s="78">
        <f t="shared" si="115"/>
        <v>-0.47826086956521741</v>
      </c>
    </row>
    <row r="538" spans="1:10" x14ac:dyDescent="0.2">
      <c r="A538" s="117" t="s">
        <v>302</v>
      </c>
      <c r="B538" s="55">
        <v>0</v>
      </c>
      <c r="C538" s="56">
        <v>4</v>
      </c>
      <c r="D538" s="55">
        <v>1</v>
      </c>
      <c r="E538" s="56">
        <v>30</v>
      </c>
      <c r="F538" s="57"/>
      <c r="G538" s="55">
        <f t="shared" si="112"/>
        <v>-4</v>
      </c>
      <c r="H538" s="56">
        <f t="shared" si="113"/>
        <v>-29</v>
      </c>
      <c r="I538" s="77">
        <f t="shared" si="114"/>
        <v>-1</v>
      </c>
      <c r="J538" s="78">
        <f t="shared" si="115"/>
        <v>-0.96666666666666667</v>
      </c>
    </row>
    <row r="539" spans="1:10" x14ac:dyDescent="0.2">
      <c r="A539" s="117" t="s">
        <v>243</v>
      </c>
      <c r="B539" s="55">
        <v>2</v>
      </c>
      <c r="C539" s="56">
        <v>3</v>
      </c>
      <c r="D539" s="55">
        <v>15</v>
      </c>
      <c r="E539" s="56">
        <v>27</v>
      </c>
      <c r="F539" s="57"/>
      <c r="G539" s="55">
        <f t="shared" si="112"/>
        <v>-1</v>
      </c>
      <c r="H539" s="56">
        <f t="shared" si="113"/>
        <v>-12</v>
      </c>
      <c r="I539" s="77">
        <f t="shared" si="114"/>
        <v>-0.33333333333333331</v>
      </c>
      <c r="J539" s="78">
        <f t="shared" si="115"/>
        <v>-0.44444444444444442</v>
      </c>
    </row>
    <row r="540" spans="1:10" x14ac:dyDescent="0.2">
      <c r="A540" s="117" t="s">
        <v>473</v>
      </c>
      <c r="B540" s="55">
        <v>0</v>
      </c>
      <c r="C540" s="56">
        <v>0</v>
      </c>
      <c r="D540" s="55">
        <v>0</v>
      </c>
      <c r="E540" s="56">
        <v>7</v>
      </c>
      <c r="F540" s="57"/>
      <c r="G540" s="55">
        <f t="shared" si="112"/>
        <v>0</v>
      </c>
      <c r="H540" s="56">
        <f t="shared" si="113"/>
        <v>-7</v>
      </c>
      <c r="I540" s="77" t="str">
        <f t="shared" si="114"/>
        <v>-</v>
      </c>
      <c r="J540" s="78">
        <f t="shared" si="115"/>
        <v>-1</v>
      </c>
    </row>
    <row r="541" spans="1:10" x14ac:dyDescent="0.2">
      <c r="A541" s="117" t="s">
        <v>186</v>
      </c>
      <c r="B541" s="55">
        <v>30</v>
      </c>
      <c r="C541" s="56">
        <v>38</v>
      </c>
      <c r="D541" s="55">
        <v>93</v>
      </c>
      <c r="E541" s="56">
        <v>189</v>
      </c>
      <c r="F541" s="57"/>
      <c r="G541" s="55">
        <f t="shared" si="112"/>
        <v>-8</v>
      </c>
      <c r="H541" s="56">
        <f t="shared" si="113"/>
        <v>-96</v>
      </c>
      <c r="I541" s="77">
        <f t="shared" si="114"/>
        <v>-0.21052631578947367</v>
      </c>
      <c r="J541" s="78">
        <f t="shared" si="115"/>
        <v>-0.50793650793650791</v>
      </c>
    </row>
    <row r="542" spans="1:10" x14ac:dyDescent="0.2">
      <c r="A542" s="117" t="s">
        <v>372</v>
      </c>
      <c r="B542" s="55">
        <v>26</v>
      </c>
      <c r="C542" s="56">
        <v>0</v>
      </c>
      <c r="D542" s="55">
        <v>57</v>
      </c>
      <c r="E542" s="56">
        <v>0</v>
      </c>
      <c r="F542" s="57"/>
      <c r="G542" s="55">
        <f t="shared" si="112"/>
        <v>26</v>
      </c>
      <c r="H542" s="56">
        <f t="shared" si="113"/>
        <v>57</v>
      </c>
      <c r="I542" s="77" t="str">
        <f t="shared" si="114"/>
        <v>-</v>
      </c>
      <c r="J542" s="78" t="str">
        <f t="shared" si="115"/>
        <v>-</v>
      </c>
    </row>
    <row r="543" spans="1:10" x14ac:dyDescent="0.2">
      <c r="A543" s="117" t="s">
        <v>431</v>
      </c>
      <c r="B543" s="55">
        <v>55</v>
      </c>
      <c r="C543" s="56">
        <v>58</v>
      </c>
      <c r="D543" s="55">
        <v>174</v>
      </c>
      <c r="E543" s="56">
        <v>236</v>
      </c>
      <c r="F543" s="57"/>
      <c r="G543" s="55">
        <f t="shared" si="112"/>
        <v>-3</v>
      </c>
      <c r="H543" s="56">
        <f t="shared" si="113"/>
        <v>-62</v>
      </c>
      <c r="I543" s="77">
        <f t="shared" si="114"/>
        <v>-5.1724137931034482E-2</v>
      </c>
      <c r="J543" s="78">
        <f t="shared" si="115"/>
        <v>-0.26271186440677968</v>
      </c>
    </row>
    <row r="544" spans="1:10" x14ac:dyDescent="0.2">
      <c r="A544" s="117" t="s">
        <v>474</v>
      </c>
      <c r="B544" s="55">
        <v>33</v>
      </c>
      <c r="C544" s="56">
        <v>23</v>
      </c>
      <c r="D544" s="55">
        <v>100</v>
      </c>
      <c r="E544" s="56">
        <v>166</v>
      </c>
      <c r="F544" s="57"/>
      <c r="G544" s="55">
        <f t="shared" si="112"/>
        <v>10</v>
      </c>
      <c r="H544" s="56">
        <f t="shared" si="113"/>
        <v>-66</v>
      </c>
      <c r="I544" s="77">
        <f t="shared" si="114"/>
        <v>0.43478260869565216</v>
      </c>
      <c r="J544" s="78">
        <f t="shared" si="115"/>
        <v>-0.39759036144578314</v>
      </c>
    </row>
    <row r="545" spans="1:10" x14ac:dyDescent="0.2">
      <c r="A545" s="117" t="s">
        <v>490</v>
      </c>
      <c r="B545" s="55">
        <v>12</v>
      </c>
      <c r="C545" s="56">
        <v>9</v>
      </c>
      <c r="D545" s="55">
        <v>42</v>
      </c>
      <c r="E545" s="56">
        <v>35</v>
      </c>
      <c r="F545" s="57"/>
      <c r="G545" s="55">
        <f t="shared" si="112"/>
        <v>3</v>
      </c>
      <c r="H545" s="56">
        <f t="shared" si="113"/>
        <v>7</v>
      </c>
      <c r="I545" s="77">
        <f t="shared" si="114"/>
        <v>0.33333333333333331</v>
      </c>
      <c r="J545" s="78">
        <f t="shared" si="115"/>
        <v>0.2</v>
      </c>
    </row>
    <row r="546" spans="1:10" x14ac:dyDescent="0.2">
      <c r="A546" s="117" t="s">
        <v>540</v>
      </c>
      <c r="B546" s="55">
        <v>1</v>
      </c>
      <c r="C546" s="56">
        <v>2</v>
      </c>
      <c r="D546" s="55">
        <v>9</v>
      </c>
      <c r="E546" s="56">
        <v>32</v>
      </c>
      <c r="F546" s="57"/>
      <c r="G546" s="55">
        <f t="shared" si="112"/>
        <v>-1</v>
      </c>
      <c r="H546" s="56">
        <f t="shared" si="113"/>
        <v>-23</v>
      </c>
      <c r="I546" s="77">
        <f t="shared" si="114"/>
        <v>-0.5</v>
      </c>
      <c r="J546" s="78">
        <f t="shared" si="115"/>
        <v>-0.71875</v>
      </c>
    </row>
    <row r="547" spans="1:10" s="38" customFormat="1" x14ac:dyDescent="0.2">
      <c r="A547" s="143" t="s">
        <v>677</v>
      </c>
      <c r="B547" s="32">
        <v>394</v>
      </c>
      <c r="C547" s="33">
        <v>374</v>
      </c>
      <c r="D547" s="32">
        <v>1275</v>
      </c>
      <c r="E547" s="33">
        <v>1758</v>
      </c>
      <c r="F547" s="34"/>
      <c r="G547" s="32">
        <f t="shared" si="112"/>
        <v>20</v>
      </c>
      <c r="H547" s="33">
        <f t="shared" si="113"/>
        <v>-483</v>
      </c>
      <c r="I547" s="35">
        <f t="shared" si="114"/>
        <v>5.3475935828877004E-2</v>
      </c>
      <c r="J547" s="36">
        <f t="shared" si="115"/>
        <v>-0.27474402730375425</v>
      </c>
    </row>
    <row r="548" spans="1:10" x14ac:dyDescent="0.2">
      <c r="A548" s="142"/>
      <c r="B548" s="63"/>
      <c r="C548" s="64"/>
      <c r="D548" s="63"/>
      <c r="E548" s="64"/>
      <c r="F548" s="65"/>
      <c r="G548" s="63"/>
      <c r="H548" s="64"/>
      <c r="I548" s="79"/>
      <c r="J548" s="80"/>
    </row>
    <row r="549" spans="1:10" x14ac:dyDescent="0.2">
      <c r="A549" s="111" t="s">
        <v>96</v>
      </c>
      <c r="B549" s="55"/>
      <c r="C549" s="56"/>
      <c r="D549" s="55"/>
      <c r="E549" s="56"/>
      <c r="F549" s="57"/>
      <c r="G549" s="55"/>
      <c r="H549" s="56"/>
      <c r="I549" s="77"/>
      <c r="J549" s="78"/>
    </row>
    <row r="550" spans="1:10" x14ac:dyDescent="0.2">
      <c r="A550" s="117" t="s">
        <v>258</v>
      </c>
      <c r="B550" s="55">
        <v>2</v>
      </c>
      <c r="C550" s="56">
        <v>0</v>
      </c>
      <c r="D550" s="55">
        <v>9</v>
      </c>
      <c r="E550" s="56">
        <v>0</v>
      </c>
      <c r="F550" s="57"/>
      <c r="G550" s="55">
        <f t="shared" ref="G550:G556" si="116">B550-C550</f>
        <v>2</v>
      </c>
      <c r="H550" s="56">
        <f t="shared" ref="H550:H556" si="117">D550-E550</f>
        <v>9</v>
      </c>
      <c r="I550" s="77" t="str">
        <f t="shared" ref="I550:I556" si="118">IF(C550=0, "-", IF(G550/C550&lt;10, G550/C550, "&gt;999%"))</f>
        <v>-</v>
      </c>
      <c r="J550" s="78" t="str">
        <f t="shared" ref="J550:J556" si="119">IF(E550=0, "-", IF(H550/E550&lt;10, H550/E550, "&gt;999%"))</f>
        <v>-</v>
      </c>
    </row>
    <row r="551" spans="1:10" x14ac:dyDescent="0.2">
      <c r="A551" s="117" t="s">
        <v>259</v>
      </c>
      <c r="B551" s="55">
        <v>3</v>
      </c>
      <c r="C551" s="56">
        <v>0</v>
      </c>
      <c r="D551" s="55">
        <v>8</v>
      </c>
      <c r="E551" s="56">
        <v>0</v>
      </c>
      <c r="F551" s="57"/>
      <c r="G551" s="55">
        <f t="shared" si="116"/>
        <v>3</v>
      </c>
      <c r="H551" s="56">
        <f t="shared" si="117"/>
        <v>8</v>
      </c>
      <c r="I551" s="77" t="str">
        <f t="shared" si="118"/>
        <v>-</v>
      </c>
      <c r="J551" s="78" t="str">
        <f t="shared" si="119"/>
        <v>-</v>
      </c>
    </row>
    <row r="552" spans="1:10" x14ac:dyDescent="0.2">
      <c r="A552" s="117" t="s">
        <v>491</v>
      </c>
      <c r="B552" s="55">
        <v>0</v>
      </c>
      <c r="C552" s="56">
        <v>0</v>
      </c>
      <c r="D552" s="55">
        <v>2</v>
      </c>
      <c r="E552" s="56">
        <v>0</v>
      </c>
      <c r="F552" s="57"/>
      <c r="G552" s="55">
        <f t="shared" si="116"/>
        <v>0</v>
      </c>
      <c r="H552" s="56">
        <f t="shared" si="117"/>
        <v>2</v>
      </c>
      <c r="I552" s="77" t="str">
        <f t="shared" si="118"/>
        <v>-</v>
      </c>
      <c r="J552" s="78" t="str">
        <f t="shared" si="119"/>
        <v>-</v>
      </c>
    </row>
    <row r="553" spans="1:10" x14ac:dyDescent="0.2">
      <c r="A553" s="117" t="s">
        <v>405</v>
      </c>
      <c r="B553" s="55">
        <v>31</v>
      </c>
      <c r="C553" s="56">
        <v>18</v>
      </c>
      <c r="D553" s="55">
        <v>88</v>
      </c>
      <c r="E553" s="56">
        <v>101</v>
      </c>
      <c r="F553" s="57"/>
      <c r="G553" s="55">
        <f t="shared" si="116"/>
        <v>13</v>
      </c>
      <c r="H553" s="56">
        <f t="shared" si="117"/>
        <v>-13</v>
      </c>
      <c r="I553" s="77">
        <f t="shared" si="118"/>
        <v>0.72222222222222221</v>
      </c>
      <c r="J553" s="78">
        <f t="shared" si="119"/>
        <v>-0.12871287128712872</v>
      </c>
    </row>
    <row r="554" spans="1:10" x14ac:dyDescent="0.2">
      <c r="A554" s="117" t="s">
        <v>446</v>
      </c>
      <c r="B554" s="55">
        <v>28</v>
      </c>
      <c r="C554" s="56">
        <v>24</v>
      </c>
      <c r="D554" s="55">
        <v>70</v>
      </c>
      <c r="E554" s="56">
        <v>122</v>
      </c>
      <c r="F554" s="57"/>
      <c r="G554" s="55">
        <f t="shared" si="116"/>
        <v>4</v>
      </c>
      <c r="H554" s="56">
        <f t="shared" si="117"/>
        <v>-52</v>
      </c>
      <c r="I554" s="77">
        <f t="shared" si="118"/>
        <v>0.16666666666666666</v>
      </c>
      <c r="J554" s="78">
        <f t="shared" si="119"/>
        <v>-0.42622950819672129</v>
      </c>
    </row>
    <row r="555" spans="1:10" x14ac:dyDescent="0.2">
      <c r="A555" s="117" t="s">
        <v>492</v>
      </c>
      <c r="B555" s="55">
        <v>4</v>
      </c>
      <c r="C555" s="56">
        <v>5</v>
      </c>
      <c r="D555" s="55">
        <v>20</v>
      </c>
      <c r="E555" s="56">
        <v>28</v>
      </c>
      <c r="F555" s="57"/>
      <c r="G555" s="55">
        <f t="shared" si="116"/>
        <v>-1</v>
      </c>
      <c r="H555" s="56">
        <f t="shared" si="117"/>
        <v>-8</v>
      </c>
      <c r="I555" s="77">
        <f t="shared" si="118"/>
        <v>-0.2</v>
      </c>
      <c r="J555" s="78">
        <f t="shared" si="119"/>
        <v>-0.2857142857142857</v>
      </c>
    </row>
    <row r="556" spans="1:10" s="38" customFormat="1" x14ac:dyDescent="0.2">
      <c r="A556" s="143" t="s">
        <v>678</v>
      </c>
      <c r="B556" s="32">
        <v>68</v>
      </c>
      <c r="C556" s="33">
        <v>47</v>
      </c>
      <c r="D556" s="32">
        <v>197</v>
      </c>
      <c r="E556" s="33">
        <v>251</v>
      </c>
      <c r="F556" s="34"/>
      <c r="G556" s="32">
        <f t="shared" si="116"/>
        <v>21</v>
      </c>
      <c r="H556" s="33">
        <f t="shared" si="117"/>
        <v>-54</v>
      </c>
      <c r="I556" s="35">
        <f t="shared" si="118"/>
        <v>0.44680851063829785</v>
      </c>
      <c r="J556" s="36">
        <f t="shared" si="119"/>
        <v>-0.2151394422310757</v>
      </c>
    </row>
    <row r="557" spans="1:10" x14ac:dyDescent="0.2">
      <c r="A557" s="142"/>
      <c r="B557" s="63"/>
      <c r="C557" s="64"/>
      <c r="D557" s="63"/>
      <c r="E557" s="64"/>
      <c r="F557" s="65"/>
      <c r="G557" s="63"/>
      <c r="H557" s="64"/>
      <c r="I557" s="79"/>
      <c r="J557" s="80"/>
    </row>
    <row r="558" spans="1:10" x14ac:dyDescent="0.2">
      <c r="A558" s="111" t="s">
        <v>111</v>
      </c>
      <c r="B558" s="55"/>
      <c r="C558" s="56"/>
      <c r="D558" s="55"/>
      <c r="E558" s="56"/>
      <c r="F558" s="57"/>
      <c r="G558" s="55"/>
      <c r="H558" s="56"/>
      <c r="I558" s="77"/>
      <c r="J558" s="78"/>
    </row>
    <row r="559" spans="1:10" x14ac:dyDescent="0.2">
      <c r="A559" s="117" t="s">
        <v>611</v>
      </c>
      <c r="B559" s="55">
        <v>34</v>
      </c>
      <c r="C559" s="56">
        <v>27</v>
      </c>
      <c r="D559" s="55">
        <v>144</v>
      </c>
      <c r="E559" s="56">
        <v>143</v>
      </c>
      <c r="F559" s="57"/>
      <c r="G559" s="55">
        <f>B559-C559</f>
        <v>7</v>
      </c>
      <c r="H559" s="56">
        <f>D559-E559</f>
        <v>1</v>
      </c>
      <c r="I559" s="77">
        <f>IF(C559=0, "-", IF(G559/C559&lt;10, G559/C559, "&gt;999%"))</f>
        <v>0.25925925925925924</v>
      </c>
      <c r="J559" s="78">
        <f>IF(E559=0, "-", IF(H559/E559&lt;10, H559/E559, "&gt;999%"))</f>
        <v>6.993006993006993E-3</v>
      </c>
    </row>
    <row r="560" spans="1:10" x14ac:dyDescent="0.2">
      <c r="A560" s="117" t="s">
        <v>597</v>
      </c>
      <c r="B560" s="55">
        <v>0</v>
      </c>
      <c r="C560" s="56">
        <v>0</v>
      </c>
      <c r="D560" s="55">
        <v>1</v>
      </c>
      <c r="E560" s="56">
        <v>1</v>
      </c>
      <c r="F560" s="57"/>
      <c r="G560" s="55">
        <f>B560-C560</f>
        <v>0</v>
      </c>
      <c r="H560" s="56">
        <f>D560-E560</f>
        <v>0</v>
      </c>
      <c r="I560" s="77" t="str">
        <f>IF(C560=0, "-", IF(G560/C560&lt;10, G560/C560, "&gt;999%"))</f>
        <v>-</v>
      </c>
      <c r="J560" s="78">
        <f>IF(E560=0, "-", IF(H560/E560&lt;10, H560/E560, "&gt;999%"))</f>
        <v>0</v>
      </c>
    </row>
    <row r="561" spans="1:10" s="38" customFormat="1" x14ac:dyDescent="0.2">
      <c r="A561" s="143" t="s">
        <v>679</v>
      </c>
      <c r="B561" s="32">
        <v>34</v>
      </c>
      <c r="C561" s="33">
        <v>27</v>
      </c>
      <c r="D561" s="32">
        <v>145</v>
      </c>
      <c r="E561" s="33">
        <v>144</v>
      </c>
      <c r="F561" s="34"/>
      <c r="G561" s="32">
        <f>B561-C561</f>
        <v>7</v>
      </c>
      <c r="H561" s="33">
        <f>D561-E561</f>
        <v>1</v>
      </c>
      <c r="I561" s="35">
        <f>IF(C561=0, "-", IF(G561/C561&lt;10, G561/C561, "&gt;999%"))</f>
        <v>0.25925925925925924</v>
      </c>
      <c r="J561" s="36">
        <f>IF(E561=0, "-", IF(H561/E561&lt;10, H561/E561, "&gt;999%"))</f>
        <v>6.9444444444444441E-3</v>
      </c>
    </row>
    <row r="562" spans="1:10" x14ac:dyDescent="0.2">
      <c r="A562" s="142"/>
      <c r="B562" s="63"/>
      <c r="C562" s="64"/>
      <c r="D562" s="63"/>
      <c r="E562" s="64"/>
      <c r="F562" s="65"/>
      <c r="G562" s="63"/>
      <c r="H562" s="64"/>
      <c r="I562" s="79"/>
      <c r="J562" s="80"/>
    </row>
    <row r="563" spans="1:10" x14ac:dyDescent="0.2">
      <c r="A563" s="111" t="s">
        <v>112</v>
      </c>
      <c r="B563" s="55"/>
      <c r="C563" s="56"/>
      <c r="D563" s="55"/>
      <c r="E563" s="56"/>
      <c r="F563" s="57"/>
      <c r="G563" s="55"/>
      <c r="H563" s="56"/>
      <c r="I563" s="77"/>
      <c r="J563" s="78"/>
    </row>
    <row r="564" spans="1:10" x14ac:dyDescent="0.2">
      <c r="A564" s="117" t="s">
        <v>612</v>
      </c>
      <c r="B564" s="55">
        <v>1</v>
      </c>
      <c r="C564" s="56">
        <v>2</v>
      </c>
      <c r="D564" s="55">
        <v>7</v>
      </c>
      <c r="E564" s="56">
        <v>10</v>
      </c>
      <c r="F564" s="57"/>
      <c r="G564" s="55">
        <f>B564-C564</f>
        <v>-1</v>
      </c>
      <c r="H564" s="56">
        <f>D564-E564</f>
        <v>-3</v>
      </c>
      <c r="I564" s="77">
        <f>IF(C564=0, "-", IF(G564/C564&lt;10, G564/C564, "&gt;999%"))</f>
        <v>-0.5</v>
      </c>
      <c r="J564" s="78">
        <f>IF(E564=0, "-", IF(H564/E564&lt;10, H564/E564, "&gt;999%"))</f>
        <v>-0.3</v>
      </c>
    </row>
    <row r="565" spans="1:10" s="38" customFormat="1" x14ac:dyDescent="0.2">
      <c r="A565" s="144" t="s">
        <v>680</v>
      </c>
      <c r="B565" s="145">
        <v>1</v>
      </c>
      <c r="C565" s="146">
        <v>2</v>
      </c>
      <c r="D565" s="145">
        <v>7</v>
      </c>
      <c r="E565" s="146">
        <v>10</v>
      </c>
      <c r="F565" s="147"/>
      <c r="G565" s="145">
        <f>B565-C565</f>
        <v>-1</v>
      </c>
      <c r="H565" s="146">
        <f>D565-E565</f>
        <v>-3</v>
      </c>
      <c r="I565" s="148">
        <f>IF(C565=0, "-", IF(G565/C565&lt;10, G565/C565, "&gt;999%"))</f>
        <v>-0.5</v>
      </c>
      <c r="J565" s="149">
        <f>IF(E565=0, "-", IF(H565/E565&lt;10, H565/E565, "&gt;999%"))</f>
        <v>-0.3</v>
      </c>
    </row>
    <row r="566" spans="1:10" x14ac:dyDescent="0.2">
      <c r="A566" s="150"/>
      <c r="B566" s="151"/>
      <c r="C566" s="152"/>
      <c r="D566" s="151"/>
      <c r="E566" s="152"/>
      <c r="F566" s="153"/>
      <c r="G566" s="151"/>
      <c r="H566" s="152"/>
      <c r="I566" s="154"/>
      <c r="J566" s="155"/>
    </row>
    <row r="567" spans="1:10" x14ac:dyDescent="0.2">
      <c r="A567" s="12" t="s">
        <v>681</v>
      </c>
      <c r="B567" s="32">
        <f>SUM(B7:B566)/2</f>
        <v>9726</v>
      </c>
      <c r="C567" s="121">
        <f>SUM(C7:C566)/2</f>
        <v>9422</v>
      </c>
      <c r="D567" s="32">
        <f>SUM(D7:D566)/2</f>
        <v>40548</v>
      </c>
      <c r="E567" s="121">
        <f>SUM(E7:E566)/2</f>
        <v>46877</v>
      </c>
      <c r="F567" s="34"/>
      <c r="G567" s="32">
        <f>B567-C567</f>
        <v>304</v>
      </c>
      <c r="H567" s="33">
        <f>D567-E567</f>
        <v>-6329</v>
      </c>
      <c r="I567" s="35">
        <f>IF(C567=0, 0, G567/C567)</f>
        <v>3.2264911908299727E-2</v>
      </c>
      <c r="J567" s="36">
        <f>IF(E567=0, 0, H567/E567)</f>
        <v>-0.13501290611600572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2" manualBreakCount="12">
    <brk id="40" max="16383" man="1"/>
    <brk id="89" max="16383" man="1"/>
    <brk id="136" max="16383" man="1"/>
    <brk id="181" max="16383" man="1"/>
    <brk id="226" max="16383" man="1"/>
    <brk id="276" max="16383" man="1"/>
    <brk id="326" max="16383" man="1"/>
    <brk id="377" max="16383" man="1"/>
    <brk id="420" max="16383" man="1"/>
    <brk id="467" max="16383" man="1"/>
    <brk id="496" max="16383" man="1"/>
    <brk id="54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BE6-C0A1-48B3-8A39-88EC1870E8BE}">
  <sheetPr>
    <pageSetUpPr fitToPage="1"/>
  </sheetPr>
  <dimension ref="A1:J66"/>
  <sheetViews>
    <sheetView tabSelected="1" workbookViewId="0">
      <selection activeCell="M1" sqref="M1"/>
    </sheetView>
  </sheetViews>
  <sheetFormatPr defaultRowHeight="12.75" x14ac:dyDescent="0.2"/>
  <cols>
    <col min="1" max="1" width="20.7109375" style="1" bestFit="1" customWidth="1"/>
    <col min="2" max="5" width="8.7109375" style="1"/>
    <col min="6" max="6" width="1.7109375" style="1" customWidth="1"/>
    <col min="7" max="256" width="8.7109375" style="1"/>
    <col min="257" max="257" width="19.7109375" style="1" customWidth="1"/>
    <col min="258" max="261" width="8.7109375" style="1"/>
    <col min="262" max="262" width="1.7109375" style="1" customWidth="1"/>
    <col min="263" max="512" width="8.7109375" style="1"/>
    <col min="513" max="513" width="19.7109375" style="1" customWidth="1"/>
    <col min="514" max="517" width="8.7109375" style="1"/>
    <col min="518" max="518" width="1.7109375" style="1" customWidth="1"/>
    <col min="519" max="768" width="8.7109375" style="1"/>
    <col min="769" max="769" width="19.7109375" style="1" customWidth="1"/>
    <col min="770" max="773" width="8.7109375" style="1"/>
    <col min="774" max="774" width="1.7109375" style="1" customWidth="1"/>
    <col min="775" max="1024" width="8.7109375" style="1"/>
    <col min="1025" max="1025" width="19.7109375" style="1" customWidth="1"/>
    <col min="1026" max="1029" width="8.7109375" style="1"/>
    <col min="1030" max="1030" width="1.7109375" style="1" customWidth="1"/>
    <col min="1031" max="1280" width="8.7109375" style="1"/>
    <col min="1281" max="1281" width="19.7109375" style="1" customWidth="1"/>
    <col min="1282" max="1285" width="8.7109375" style="1"/>
    <col min="1286" max="1286" width="1.7109375" style="1" customWidth="1"/>
    <col min="1287" max="1536" width="8.7109375" style="1"/>
    <col min="1537" max="1537" width="19.7109375" style="1" customWidth="1"/>
    <col min="1538" max="1541" width="8.7109375" style="1"/>
    <col min="1542" max="1542" width="1.7109375" style="1" customWidth="1"/>
    <col min="1543" max="1792" width="8.7109375" style="1"/>
    <col min="1793" max="1793" width="19.7109375" style="1" customWidth="1"/>
    <col min="1794" max="1797" width="8.7109375" style="1"/>
    <col min="1798" max="1798" width="1.7109375" style="1" customWidth="1"/>
    <col min="1799" max="2048" width="8.7109375" style="1"/>
    <col min="2049" max="2049" width="19.7109375" style="1" customWidth="1"/>
    <col min="2050" max="2053" width="8.7109375" style="1"/>
    <col min="2054" max="2054" width="1.7109375" style="1" customWidth="1"/>
    <col min="2055" max="2304" width="8.7109375" style="1"/>
    <col min="2305" max="2305" width="19.7109375" style="1" customWidth="1"/>
    <col min="2306" max="2309" width="8.7109375" style="1"/>
    <col min="2310" max="2310" width="1.7109375" style="1" customWidth="1"/>
    <col min="2311" max="2560" width="8.7109375" style="1"/>
    <col min="2561" max="2561" width="19.7109375" style="1" customWidth="1"/>
    <col min="2562" max="2565" width="8.7109375" style="1"/>
    <col min="2566" max="2566" width="1.7109375" style="1" customWidth="1"/>
    <col min="2567" max="2816" width="8.7109375" style="1"/>
    <col min="2817" max="2817" width="19.7109375" style="1" customWidth="1"/>
    <col min="2818" max="2821" width="8.7109375" style="1"/>
    <col min="2822" max="2822" width="1.7109375" style="1" customWidth="1"/>
    <col min="2823" max="3072" width="8.7109375" style="1"/>
    <col min="3073" max="3073" width="19.7109375" style="1" customWidth="1"/>
    <col min="3074" max="3077" width="8.7109375" style="1"/>
    <col min="3078" max="3078" width="1.7109375" style="1" customWidth="1"/>
    <col min="3079" max="3328" width="8.7109375" style="1"/>
    <col min="3329" max="3329" width="19.7109375" style="1" customWidth="1"/>
    <col min="3330" max="3333" width="8.7109375" style="1"/>
    <col min="3334" max="3334" width="1.7109375" style="1" customWidth="1"/>
    <col min="3335" max="3584" width="8.7109375" style="1"/>
    <col min="3585" max="3585" width="19.7109375" style="1" customWidth="1"/>
    <col min="3586" max="3589" width="8.7109375" style="1"/>
    <col min="3590" max="3590" width="1.7109375" style="1" customWidth="1"/>
    <col min="3591" max="3840" width="8.7109375" style="1"/>
    <col min="3841" max="3841" width="19.7109375" style="1" customWidth="1"/>
    <col min="3842" max="3845" width="8.7109375" style="1"/>
    <col min="3846" max="3846" width="1.7109375" style="1" customWidth="1"/>
    <col min="3847" max="4096" width="8.7109375" style="1"/>
    <col min="4097" max="4097" width="19.7109375" style="1" customWidth="1"/>
    <col min="4098" max="4101" width="8.7109375" style="1"/>
    <col min="4102" max="4102" width="1.7109375" style="1" customWidth="1"/>
    <col min="4103" max="4352" width="8.7109375" style="1"/>
    <col min="4353" max="4353" width="19.7109375" style="1" customWidth="1"/>
    <col min="4354" max="4357" width="8.7109375" style="1"/>
    <col min="4358" max="4358" width="1.7109375" style="1" customWidth="1"/>
    <col min="4359" max="4608" width="8.7109375" style="1"/>
    <col min="4609" max="4609" width="19.7109375" style="1" customWidth="1"/>
    <col min="4610" max="4613" width="8.7109375" style="1"/>
    <col min="4614" max="4614" width="1.7109375" style="1" customWidth="1"/>
    <col min="4615" max="4864" width="8.7109375" style="1"/>
    <col min="4865" max="4865" width="19.7109375" style="1" customWidth="1"/>
    <col min="4866" max="4869" width="8.7109375" style="1"/>
    <col min="4870" max="4870" width="1.7109375" style="1" customWidth="1"/>
    <col min="4871" max="5120" width="8.7109375" style="1"/>
    <col min="5121" max="5121" width="19.7109375" style="1" customWidth="1"/>
    <col min="5122" max="5125" width="8.7109375" style="1"/>
    <col min="5126" max="5126" width="1.7109375" style="1" customWidth="1"/>
    <col min="5127" max="5376" width="8.7109375" style="1"/>
    <col min="5377" max="5377" width="19.7109375" style="1" customWidth="1"/>
    <col min="5378" max="5381" width="8.7109375" style="1"/>
    <col min="5382" max="5382" width="1.7109375" style="1" customWidth="1"/>
    <col min="5383" max="5632" width="8.7109375" style="1"/>
    <col min="5633" max="5633" width="19.7109375" style="1" customWidth="1"/>
    <col min="5634" max="5637" width="8.7109375" style="1"/>
    <col min="5638" max="5638" width="1.7109375" style="1" customWidth="1"/>
    <col min="5639" max="5888" width="8.7109375" style="1"/>
    <col min="5889" max="5889" width="19.7109375" style="1" customWidth="1"/>
    <col min="5890" max="5893" width="8.7109375" style="1"/>
    <col min="5894" max="5894" width="1.7109375" style="1" customWidth="1"/>
    <col min="5895" max="6144" width="8.7109375" style="1"/>
    <col min="6145" max="6145" width="19.7109375" style="1" customWidth="1"/>
    <col min="6146" max="6149" width="8.7109375" style="1"/>
    <col min="6150" max="6150" width="1.7109375" style="1" customWidth="1"/>
    <col min="6151" max="6400" width="8.7109375" style="1"/>
    <col min="6401" max="6401" width="19.7109375" style="1" customWidth="1"/>
    <col min="6402" max="6405" width="8.7109375" style="1"/>
    <col min="6406" max="6406" width="1.7109375" style="1" customWidth="1"/>
    <col min="6407" max="6656" width="8.7109375" style="1"/>
    <col min="6657" max="6657" width="19.7109375" style="1" customWidth="1"/>
    <col min="6658" max="6661" width="8.7109375" style="1"/>
    <col min="6662" max="6662" width="1.7109375" style="1" customWidth="1"/>
    <col min="6663" max="6912" width="8.7109375" style="1"/>
    <col min="6913" max="6913" width="19.7109375" style="1" customWidth="1"/>
    <col min="6914" max="6917" width="8.7109375" style="1"/>
    <col min="6918" max="6918" width="1.7109375" style="1" customWidth="1"/>
    <col min="6919" max="7168" width="8.7109375" style="1"/>
    <col min="7169" max="7169" width="19.7109375" style="1" customWidth="1"/>
    <col min="7170" max="7173" width="8.7109375" style="1"/>
    <col min="7174" max="7174" width="1.7109375" style="1" customWidth="1"/>
    <col min="7175" max="7424" width="8.7109375" style="1"/>
    <col min="7425" max="7425" width="19.7109375" style="1" customWidth="1"/>
    <col min="7426" max="7429" width="8.7109375" style="1"/>
    <col min="7430" max="7430" width="1.7109375" style="1" customWidth="1"/>
    <col min="7431" max="7680" width="8.7109375" style="1"/>
    <col min="7681" max="7681" width="19.7109375" style="1" customWidth="1"/>
    <col min="7682" max="7685" width="8.7109375" style="1"/>
    <col min="7686" max="7686" width="1.7109375" style="1" customWidth="1"/>
    <col min="7687" max="7936" width="8.7109375" style="1"/>
    <col min="7937" max="7937" width="19.7109375" style="1" customWidth="1"/>
    <col min="7938" max="7941" width="8.7109375" style="1"/>
    <col min="7942" max="7942" width="1.7109375" style="1" customWidth="1"/>
    <col min="7943" max="8192" width="8.7109375" style="1"/>
    <col min="8193" max="8193" width="19.7109375" style="1" customWidth="1"/>
    <col min="8194" max="8197" width="8.7109375" style="1"/>
    <col min="8198" max="8198" width="1.7109375" style="1" customWidth="1"/>
    <col min="8199" max="8448" width="8.7109375" style="1"/>
    <col min="8449" max="8449" width="19.7109375" style="1" customWidth="1"/>
    <col min="8450" max="8453" width="8.7109375" style="1"/>
    <col min="8454" max="8454" width="1.7109375" style="1" customWidth="1"/>
    <col min="8455" max="8704" width="8.7109375" style="1"/>
    <col min="8705" max="8705" width="19.7109375" style="1" customWidth="1"/>
    <col min="8706" max="8709" width="8.7109375" style="1"/>
    <col min="8710" max="8710" width="1.7109375" style="1" customWidth="1"/>
    <col min="8711" max="8960" width="8.7109375" style="1"/>
    <col min="8961" max="8961" width="19.7109375" style="1" customWidth="1"/>
    <col min="8962" max="8965" width="8.7109375" style="1"/>
    <col min="8966" max="8966" width="1.7109375" style="1" customWidth="1"/>
    <col min="8967" max="9216" width="8.7109375" style="1"/>
    <col min="9217" max="9217" width="19.7109375" style="1" customWidth="1"/>
    <col min="9218" max="9221" width="8.7109375" style="1"/>
    <col min="9222" max="9222" width="1.7109375" style="1" customWidth="1"/>
    <col min="9223" max="9472" width="8.7109375" style="1"/>
    <col min="9473" max="9473" width="19.7109375" style="1" customWidth="1"/>
    <col min="9474" max="9477" width="8.7109375" style="1"/>
    <col min="9478" max="9478" width="1.7109375" style="1" customWidth="1"/>
    <col min="9479" max="9728" width="8.7109375" style="1"/>
    <col min="9729" max="9729" width="19.7109375" style="1" customWidth="1"/>
    <col min="9730" max="9733" width="8.7109375" style="1"/>
    <col min="9734" max="9734" width="1.7109375" style="1" customWidth="1"/>
    <col min="9735" max="9984" width="8.7109375" style="1"/>
    <col min="9985" max="9985" width="19.7109375" style="1" customWidth="1"/>
    <col min="9986" max="9989" width="8.7109375" style="1"/>
    <col min="9990" max="9990" width="1.7109375" style="1" customWidth="1"/>
    <col min="9991" max="10240" width="8.7109375" style="1"/>
    <col min="10241" max="10241" width="19.7109375" style="1" customWidth="1"/>
    <col min="10242" max="10245" width="8.7109375" style="1"/>
    <col min="10246" max="10246" width="1.7109375" style="1" customWidth="1"/>
    <col min="10247" max="10496" width="8.7109375" style="1"/>
    <col min="10497" max="10497" width="19.7109375" style="1" customWidth="1"/>
    <col min="10498" max="10501" width="8.7109375" style="1"/>
    <col min="10502" max="10502" width="1.7109375" style="1" customWidth="1"/>
    <col min="10503" max="10752" width="8.7109375" style="1"/>
    <col min="10753" max="10753" width="19.7109375" style="1" customWidth="1"/>
    <col min="10754" max="10757" width="8.7109375" style="1"/>
    <col min="10758" max="10758" width="1.7109375" style="1" customWidth="1"/>
    <col min="10759" max="11008" width="8.7109375" style="1"/>
    <col min="11009" max="11009" width="19.7109375" style="1" customWidth="1"/>
    <col min="11010" max="11013" width="8.7109375" style="1"/>
    <col min="11014" max="11014" width="1.7109375" style="1" customWidth="1"/>
    <col min="11015" max="11264" width="8.7109375" style="1"/>
    <col min="11265" max="11265" width="19.7109375" style="1" customWidth="1"/>
    <col min="11266" max="11269" width="8.7109375" style="1"/>
    <col min="11270" max="11270" width="1.7109375" style="1" customWidth="1"/>
    <col min="11271" max="11520" width="8.7109375" style="1"/>
    <col min="11521" max="11521" width="19.7109375" style="1" customWidth="1"/>
    <col min="11522" max="11525" width="8.7109375" style="1"/>
    <col min="11526" max="11526" width="1.7109375" style="1" customWidth="1"/>
    <col min="11527" max="11776" width="8.7109375" style="1"/>
    <col min="11777" max="11777" width="19.7109375" style="1" customWidth="1"/>
    <col min="11778" max="11781" width="8.7109375" style="1"/>
    <col min="11782" max="11782" width="1.7109375" style="1" customWidth="1"/>
    <col min="11783" max="12032" width="8.7109375" style="1"/>
    <col min="12033" max="12033" width="19.7109375" style="1" customWidth="1"/>
    <col min="12034" max="12037" width="8.7109375" style="1"/>
    <col min="12038" max="12038" width="1.7109375" style="1" customWidth="1"/>
    <col min="12039" max="12288" width="8.7109375" style="1"/>
    <col min="12289" max="12289" width="19.7109375" style="1" customWidth="1"/>
    <col min="12290" max="12293" width="8.7109375" style="1"/>
    <col min="12294" max="12294" width="1.7109375" style="1" customWidth="1"/>
    <col min="12295" max="12544" width="8.7109375" style="1"/>
    <col min="12545" max="12545" width="19.7109375" style="1" customWidth="1"/>
    <col min="12546" max="12549" width="8.7109375" style="1"/>
    <col min="12550" max="12550" width="1.7109375" style="1" customWidth="1"/>
    <col min="12551" max="12800" width="8.7109375" style="1"/>
    <col min="12801" max="12801" width="19.7109375" style="1" customWidth="1"/>
    <col min="12802" max="12805" width="8.7109375" style="1"/>
    <col min="12806" max="12806" width="1.7109375" style="1" customWidth="1"/>
    <col min="12807" max="13056" width="8.7109375" style="1"/>
    <col min="13057" max="13057" width="19.7109375" style="1" customWidth="1"/>
    <col min="13058" max="13061" width="8.7109375" style="1"/>
    <col min="13062" max="13062" width="1.7109375" style="1" customWidth="1"/>
    <col min="13063" max="13312" width="8.7109375" style="1"/>
    <col min="13313" max="13313" width="19.7109375" style="1" customWidth="1"/>
    <col min="13314" max="13317" width="8.7109375" style="1"/>
    <col min="13318" max="13318" width="1.7109375" style="1" customWidth="1"/>
    <col min="13319" max="13568" width="8.7109375" style="1"/>
    <col min="13569" max="13569" width="19.7109375" style="1" customWidth="1"/>
    <col min="13570" max="13573" width="8.7109375" style="1"/>
    <col min="13574" max="13574" width="1.7109375" style="1" customWidth="1"/>
    <col min="13575" max="13824" width="8.7109375" style="1"/>
    <col min="13825" max="13825" width="19.7109375" style="1" customWidth="1"/>
    <col min="13826" max="13829" width="8.7109375" style="1"/>
    <col min="13830" max="13830" width="1.7109375" style="1" customWidth="1"/>
    <col min="13831" max="14080" width="8.7109375" style="1"/>
    <col min="14081" max="14081" width="19.7109375" style="1" customWidth="1"/>
    <col min="14082" max="14085" width="8.7109375" style="1"/>
    <col min="14086" max="14086" width="1.7109375" style="1" customWidth="1"/>
    <col min="14087" max="14336" width="8.7109375" style="1"/>
    <col min="14337" max="14337" width="19.7109375" style="1" customWidth="1"/>
    <col min="14338" max="14341" width="8.7109375" style="1"/>
    <col min="14342" max="14342" width="1.7109375" style="1" customWidth="1"/>
    <col min="14343" max="14592" width="8.7109375" style="1"/>
    <col min="14593" max="14593" width="19.7109375" style="1" customWidth="1"/>
    <col min="14594" max="14597" width="8.7109375" style="1"/>
    <col min="14598" max="14598" width="1.7109375" style="1" customWidth="1"/>
    <col min="14599" max="14848" width="8.7109375" style="1"/>
    <col min="14849" max="14849" width="19.7109375" style="1" customWidth="1"/>
    <col min="14850" max="14853" width="8.7109375" style="1"/>
    <col min="14854" max="14854" width="1.7109375" style="1" customWidth="1"/>
    <col min="14855" max="15104" width="8.7109375" style="1"/>
    <col min="15105" max="15105" width="19.7109375" style="1" customWidth="1"/>
    <col min="15106" max="15109" width="8.7109375" style="1"/>
    <col min="15110" max="15110" width="1.7109375" style="1" customWidth="1"/>
    <col min="15111" max="15360" width="8.7109375" style="1"/>
    <col min="15361" max="15361" width="19.7109375" style="1" customWidth="1"/>
    <col min="15362" max="15365" width="8.7109375" style="1"/>
    <col min="15366" max="15366" width="1.7109375" style="1" customWidth="1"/>
    <col min="15367" max="15616" width="8.7109375" style="1"/>
    <col min="15617" max="15617" width="19.7109375" style="1" customWidth="1"/>
    <col min="15618" max="15621" width="8.7109375" style="1"/>
    <col min="15622" max="15622" width="1.7109375" style="1" customWidth="1"/>
    <col min="15623" max="15872" width="8.7109375" style="1"/>
    <col min="15873" max="15873" width="19.7109375" style="1" customWidth="1"/>
    <col min="15874" max="15877" width="8.7109375" style="1"/>
    <col min="15878" max="15878" width="1.7109375" style="1" customWidth="1"/>
    <col min="15879" max="16128" width="8.7109375" style="1"/>
    <col min="16129" max="16129" width="19.7109375" style="1" customWidth="1"/>
    <col min="16130" max="16133" width="8.7109375" style="1"/>
    <col min="16134" max="16134" width="1.7109375" style="1" customWidth="1"/>
    <col min="16135" max="16384" width="8.7109375" style="1"/>
  </cols>
  <sheetData>
    <row r="1" spans="1:10" s="44" customFormat="1" ht="20.25" x14ac:dyDescent="0.3">
      <c r="A1" s="52" t="s">
        <v>19</v>
      </c>
      <c r="B1" s="174" t="s">
        <v>20</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3" spans="1:10" ht="12.75" customHeight="1" x14ac:dyDescent="0.3">
      <c r="A3" s="52"/>
      <c r="B3" s="53"/>
      <c r="C3" s="54"/>
      <c r="D3" s="54"/>
      <c r="E3" s="54"/>
      <c r="F3" s="54"/>
      <c r="G3" s="54"/>
      <c r="H3" s="54"/>
      <c r="I3" s="54"/>
      <c r="J3" s="54"/>
    </row>
    <row r="4" spans="1:10" x14ac:dyDescent="0.2">
      <c r="E4" s="173" t="s">
        <v>22</v>
      </c>
      <c r="F4" s="173"/>
      <c r="G4" s="173"/>
    </row>
    <row r="5" spans="1:10" x14ac:dyDescent="0.2">
      <c r="A5" s="10"/>
      <c r="B5" s="170" t="s">
        <v>4</v>
      </c>
      <c r="C5" s="171"/>
      <c r="D5" s="170" t="s">
        <v>5</v>
      </c>
      <c r="E5" s="171"/>
      <c r="F5" s="11"/>
      <c r="G5" s="170" t="s">
        <v>6</v>
      </c>
      <c r="H5" s="172"/>
      <c r="I5" s="172"/>
      <c r="J5" s="171"/>
    </row>
    <row r="6" spans="1:10" x14ac:dyDescent="0.2">
      <c r="A6" s="12"/>
      <c r="B6" s="13">
        <f>VALUE(RIGHT(B2, 4))</f>
        <v>2020</v>
      </c>
      <c r="C6" s="14">
        <f>B6-1</f>
        <v>2019</v>
      </c>
      <c r="D6" s="13">
        <f>B6</f>
        <v>2020</v>
      </c>
      <c r="E6" s="14">
        <f>C6</f>
        <v>2019</v>
      </c>
      <c r="F6" s="15"/>
      <c r="G6" s="13" t="s">
        <v>8</v>
      </c>
      <c r="H6" s="14" t="s">
        <v>5</v>
      </c>
      <c r="I6" s="13" t="s">
        <v>8</v>
      </c>
      <c r="J6" s="14" t="s">
        <v>5</v>
      </c>
    </row>
    <row r="7" spans="1:10" x14ac:dyDescent="0.2">
      <c r="A7" s="20" t="s">
        <v>23</v>
      </c>
      <c r="B7" s="55">
        <v>1868</v>
      </c>
      <c r="C7" s="56">
        <v>2330</v>
      </c>
      <c r="D7" s="55">
        <v>8758</v>
      </c>
      <c r="E7" s="56">
        <v>12268</v>
      </c>
      <c r="F7" s="57"/>
      <c r="G7" s="55">
        <f>B7-C7</f>
        <v>-462</v>
      </c>
      <c r="H7" s="56">
        <f>D7-E7</f>
        <v>-3510</v>
      </c>
      <c r="I7" s="58">
        <f>IF(C7=0, "-", IF(G7/C7&lt;10, G7/C7*100, "&gt;999"))</f>
        <v>-19.828326180257509</v>
      </c>
      <c r="J7" s="59">
        <f>IF(E7=0, "-", IF(H7/E7&lt;10, H7/E7*100, "&gt;999"))</f>
        <v>-28.611020541245519</v>
      </c>
    </row>
    <row r="8" spans="1:10" x14ac:dyDescent="0.2">
      <c r="A8" s="20" t="s">
        <v>24</v>
      </c>
      <c r="B8" s="55">
        <v>4593</v>
      </c>
      <c r="C8" s="56">
        <v>4200</v>
      </c>
      <c r="D8" s="55">
        <v>19474</v>
      </c>
      <c r="E8" s="56">
        <v>21009</v>
      </c>
      <c r="F8" s="57"/>
      <c r="G8" s="55">
        <f>B8-C8</f>
        <v>393</v>
      </c>
      <c r="H8" s="56">
        <f>D8-E8</f>
        <v>-1535</v>
      </c>
      <c r="I8" s="58">
        <f>IF(C8=0, "-", IF(G8/C8&lt;10, G8/C8*100, "&gt;999"))</f>
        <v>9.3571428571428577</v>
      </c>
      <c r="J8" s="59">
        <f>IF(E8=0, "-", IF(H8/E8&lt;10, H8/E8*100, "&gt;999"))</f>
        <v>-7.3063924984530448</v>
      </c>
    </row>
    <row r="9" spans="1:10" x14ac:dyDescent="0.2">
      <c r="A9" s="20" t="s">
        <v>25</v>
      </c>
      <c r="B9" s="55">
        <v>2828</v>
      </c>
      <c r="C9" s="56">
        <v>2546</v>
      </c>
      <c r="D9" s="55">
        <v>10560</v>
      </c>
      <c r="E9" s="56">
        <v>11967</v>
      </c>
      <c r="F9" s="57"/>
      <c r="G9" s="55">
        <f>B9-C9</f>
        <v>282</v>
      </c>
      <c r="H9" s="56">
        <f>D9-E9</f>
        <v>-1407</v>
      </c>
      <c r="I9" s="58">
        <f>IF(C9=0, "-", IF(G9/C9&lt;10, G9/C9*100, "&gt;999"))</f>
        <v>11.076197957580519</v>
      </c>
      <c r="J9" s="59">
        <f>IF(E9=0, "-", IF(H9/E9&lt;10, H9/E9*100, "&gt;999"))</f>
        <v>-11.757332664828278</v>
      </c>
    </row>
    <row r="10" spans="1:10" x14ac:dyDescent="0.2">
      <c r="A10" s="20" t="s">
        <v>26</v>
      </c>
      <c r="B10" s="55">
        <v>437</v>
      </c>
      <c r="C10" s="56">
        <v>346</v>
      </c>
      <c r="D10" s="55">
        <v>1756</v>
      </c>
      <c r="E10" s="56">
        <v>1633</v>
      </c>
      <c r="F10" s="57"/>
      <c r="G10" s="55">
        <f>B10-C10</f>
        <v>91</v>
      </c>
      <c r="H10" s="56">
        <f>D10-E10</f>
        <v>123</v>
      </c>
      <c r="I10" s="58">
        <f>IF(C10=0, "-", IF(G10/C10&lt;10, G10/C10*100, "&gt;999"))</f>
        <v>26.300578034682083</v>
      </c>
      <c r="J10" s="59">
        <f>IF(E10=0, "-", IF(H10/E10&lt;10, H10/E10*100, "&gt;999"))</f>
        <v>7.5321494182486219</v>
      </c>
    </row>
    <row r="11" spans="1:10" s="38" customFormat="1" x14ac:dyDescent="0.2">
      <c r="A11" s="12" t="s">
        <v>7</v>
      </c>
      <c r="B11" s="32">
        <f>SUM(B7:B10)</f>
        <v>9726</v>
      </c>
      <c r="C11" s="33">
        <f>SUM(C7:C10)</f>
        <v>9422</v>
      </c>
      <c r="D11" s="32">
        <f>SUM(D7:D10)</f>
        <v>40548</v>
      </c>
      <c r="E11" s="33">
        <f>SUM(E7:E10)</f>
        <v>46877</v>
      </c>
      <c r="F11" s="34"/>
      <c r="G11" s="32">
        <f>B11-C11</f>
        <v>304</v>
      </c>
      <c r="H11" s="33">
        <f>D11-E11</f>
        <v>-6329</v>
      </c>
      <c r="I11" s="60">
        <f>IF(C11=0, 0, G11/C11*100)</f>
        <v>3.2264911908299729</v>
      </c>
      <c r="J11" s="61">
        <f>IF(E11=0, 0, H11/E11*100)</f>
        <v>-13.501290611600572</v>
      </c>
    </row>
    <row r="13" spans="1:10" x14ac:dyDescent="0.2">
      <c r="A13" s="10"/>
      <c r="B13" s="170" t="s">
        <v>4</v>
      </c>
      <c r="C13" s="171"/>
      <c r="D13" s="170" t="s">
        <v>5</v>
      </c>
      <c r="E13" s="171"/>
      <c r="F13" s="11"/>
      <c r="G13" s="170" t="s">
        <v>6</v>
      </c>
      <c r="H13" s="172"/>
      <c r="I13" s="172"/>
      <c r="J13" s="171"/>
    </row>
    <row r="14" spans="1:10" x14ac:dyDescent="0.2">
      <c r="A14" s="20" t="s">
        <v>27</v>
      </c>
      <c r="B14" s="55">
        <v>51</v>
      </c>
      <c r="C14" s="56">
        <v>48</v>
      </c>
      <c r="D14" s="55">
        <v>205</v>
      </c>
      <c r="E14" s="56">
        <v>305</v>
      </c>
      <c r="F14" s="57"/>
      <c r="G14" s="55">
        <f t="shared" ref="G14:G34" si="0">B14-C14</f>
        <v>3</v>
      </c>
      <c r="H14" s="56">
        <f t="shared" ref="H14:H34" si="1">D14-E14</f>
        <v>-100</v>
      </c>
      <c r="I14" s="58">
        <f t="shared" ref="I14:I33" si="2">IF(C14=0, "-", IF(G14/C14&lt;10, G14/C14*100, "&gt;999"))</f>
        <v>6.25</v>
      </c>
      <c r="J14" s="59">
        <f t="shared" ref="J14:J33" si="3">IF(E14=0, "-", IF(H14/E14&lt;10, H14/E14*100, "&gt;999"))</f>
        <v>-32.786885245901637</v>
      </c>
    </row>
    <row r="15" spans="1:10" x14ac:dyDescent="0.2">
      <c r="A15" s="20" t="s">
        <v>28</v>
      </c>
      <c r="B15" s="55">
        <v>310</v>
      </c>
      <c r="C15" s="56">
        <v>504</v>
      </c>
      <c r="D15" s="55">
        <v>1697</v>
      </c>
      <c r="E15" s="56">
        <v>2648</v>
      </c>
      <c r="F15" s="57"/>
      <c r="G15" s="55">
        <f t="shared" si="0"/>
        <v>-194</v>
      </c>
      <c r="H15" s="56">
        <f t="shared" si="1"/>
        <v>-951</v>
      </c>
      <c r="I15" s="58">
        <f t="shared" si="2"/>
        <v>-38.492063492063494</v>
      </c>
      <c r="J15" s="59">
        <f t="shared" si="3"/>
        <v>-35.913897280966765</v>
      </c>
    </row>
    <row r="16" spans="1:10" x14ac:dyDescent="0.2">
      <c r="A16" s="20" t="s">
        <v>29</v>
      </c>
      <c r="B16" s="55">
        <v>1102</v>
      </c>
      <c r="C16" s="56">
        <v>1413</v>
      </c>
      <c r="D16" s="55">
        <v>4942</v>
      </c>
      <c r="E16" s="56">
        <v>6813</v>
      </c>
      <c r="F16" s="57"/>
      <c r="G16" s="55">
        <f t="shared" si="0"/>
        <v>-311</v>
      </c>
      <c r="H16" s="56">
        <f t="shared" si="1"/>
        <v>-1871</v>
      </c>
      <c r="I16" s="58">
        <f t="shared" si="2"/>
        <v>-22.009907997169144</v>
      </c>
      <c r="J16" s="59">
        <f t="shared" si="3"/>
        <v>-27.46220460883605</v>
      </c>
    </row>
    <row r="17" spans="1:10" x14ac:dyDescent="0.2">
      <c r="A17" s="20" t="s">
        <v>30</v>
      </c>
      <c r="B17" s="55">
        <v>217</v>
      </c>
      <c r="C17" s="56">
        <v>183</v>
      </c>
      <c r="D17" s="55">
        <v>1046</v>
      </c>
      <c r="E17" s="56">
        <v>1329</v>
      </c>
      <c r="F17" s="57"/>
      <c r="G17" s="55">
        <f t="shared" si="0"/>
        <v>34</v>
      </c>
      <c r="H17" s="56">
        <f t="shared" si="1"/>
        <v>-283</v>
      </c>
      <c r="I17" s="58">
        <f t="shared" si="2"/>
        <v>18.579234972677597</v>
      </c>
      <c r="J17" s="59">
        <f t="shared" si="3"/>
        <v>-21.294206170052671</v>
      </c>
    </row>
    <row r="18" spans="1:10" x14ac:dyDescent="0.2">
      <c r="A18" s="20" t="s">
        <v>31</v>
      </c>
      <c r="B18" s="55">
        <v>39</v>
      </c>
      <c r="C18" s="56">
        <v>43</v>
      </c>
      <c r="D18" s="55">
        <v>189</v>
      </c>
      <c r="E18" s="56">
        <v>311</v>
      </c>
      <c r="F18" s="57"/>
      <c r="G18" s="55">
        <f t="shared" si="0"/>
        <v>-4</v>
      </c>
      <c r="H18" s="56">
        <f t="shared" si="1"/>
        <v>-122</v>
      </c>
      <c r="I18" s="58">
        <f t="shared" si="2"/>
        <v>-9.3023255813953494</v>
      </c>
      <c r="J18" s="59">
        <f t="shared" si="3"/>
        <v>-39.228295819935695</v>
      </c>
    </row>
    <row r="19" spans="1:10" x14ac:dyDescent="0.2">
      <c r="A19" s="20" t="s">
        <v>32</v>
      </c>
      <c r="B19" s="55">
        <v>4</v>
      </c>
      <c r="C19" s="56">
        <v>10</v>
      </c>
      <c r="D19" s="55">
        <v>27</v>
      </c>
      <c r="E19" s="56">
        <v>24</v>
      </c>
      <c r="F19" s="57"/>
      <c r="G19" s="55">
        <f t="shared" si="0"/>
        <v>-6</v>
      </c>
      <c r="H19" s="56">
        <f t="shared" si="1"/>
        <v>3</v>
      </c>
      <c r="I19" s="58">
        <f t="shared" si="2"/>
        <v>-60</v>
      </c>
      <c r="J19" s="59">
        <f t="shared" si="3"/>
        <v>12.5</v>
      </c>
    </row>
    <row r="20" spans="1:10" x14ac:dyDescent="0.2">
      <c r="A20" s="20" t="s">
        <v>33</v>
      </c>
      <c r="B20" s="55">
        <v>83</v>
      </c>
      <c r="C20" s="56">
        <v>62</v>
      </c>
      <c r="D20" s="55">
        <v>337</v>
      </c>
      <c r="E20" s="56">
        <v>376</v>
      </c>
      <c r="F20" s="57"/>
      <c r="G20" s="55">
        <f t="shared" si="0"/>
        <v>21</v>
      </c>
      <c r="H20" s="56">
        <f t="shared" si="1"/>
        <v>-39</v>
      </c>
      <c r="I20" s="58">
        <f t="shared" si="2"/>
        <v>33.87096774193548</v>
      </c>
      <c r="J20" s="59">
        <f t="shared" si="3"/>
        <v>-10.372340425531915</v>
      </c>
    </row>
    <row r="21" spans="1:10" x14ac:dyDescent="0.2">
      <c r="A21" s="20" t="s">
        <v>34</v>
      </c>
      <c r="B21" s="55">
        <v>62</v>
      </c>
      <c r="C21" s="56">
        <v>67</v>
      </c>
      <c r="D21" s="55">
        <v>315</v>
      </c>
      <c r="E21" s="56">
        <v>462</v>
      </c>
      <c r="F21" s="57"/>
      <c r="G21" s="55">
        <f t="shared" si="0"/>
        <v>-5</v>
      </c>
      <c r="H21" s="56">
        <f t="shared" si="1"/>
        <v>-147</v>
      </c>
      <c r="I21" s="58">
        <f t="shared" si="2"/>
        <v>-7.4626865671641784</v>
      </c>
      <c r="J21" s="59">
        <f t="shared" si="3"/>
        <v>-31.818181818181817</v>
      </c>
    </row>
    <row r="22" spans="1:10" x14ac:dyDescent="0.2">
      <c r="A22" s="62" t="s">
        <v>35</v>
      </c>
      <c r="B22" s="63">
        <v>177</v>
      </c>
      <c r="C22" s="64">
        <v>241</v>
      </c>
      <c r="D22" s="63">
        <v>993</v>
      </c>
      <c r="E22" s="64">
        <v>1020</v>
      </c>
      <c r="F22" s="65"/>
      <c r="G22" s="63">
        <f t="shared" si="0"/>
        <v>-64</v>
      </c>
      <c r="H22" s="64">
        <f t="shared" si="1"/>
        <v>-27</v>
      </c>
      <c r="I22" s="66">
        <f t="shared" si="2"/>
        <v>-26.556016597510375</v>
      </c>
      <c r="J22" s="67">
        <f t="shared" si="3"/>
        <v>-2.6470588235294117</v>
      </c>
    </row>
    <row r="23" spans="1:10" x14ac:dyDescent="0.2">
      <c r="A23" s="20" t="s">
        <v>36</v>
      </c>
      <c r="B23" s="55">
        <v>1093</v>
      </c>
      <c r="C23" s="56">
        <v>986</v>
      </c>
      <c r="D23" s="55">
        <v>4595</v>
      </c>
      <c r="E23" s="56">
        <v>4527</v>
      </c>
      <c r="F23" s="57"/>
      <c r="G23" s="55">
        <f t="shared" si="0"/>
        <v>107</v>
      </c>
      <c r="H23" s="56">
        <f t="shared" si="1"/>
        <v>68</v>
      </c>
      <c r="I23" s="58">
        <f t="shared" si="2"/>
        <v>10.851926977687627</v>
      </c>
      <c r="J23" s="59">
        <f t="shared" si="3"/>
        <v>1.5020985199911641</v>
      </c>
    </row>
    <row r="24" spans="1:10" x14ac:dyDescent="0.2">
      <c r="A24" s="20" t="s">
        <v>37</v>
      </c>
      <c r="B24" s="55">
        <v>1611</v>
      </c>
      <c r="C24" s="56">
        <v>1663</v>
      </c>
      <c r="D24" s="55">
        <v>7188</v>
      </c>
      <c r="E24" s="56">
        <v>8235</v>
      </c>
      <c r="F24" s="57"/>
      <c r="G24" s="55">
        <f t="shared" si="0"/>
        <v>-52</v>
      </c>
      <c r="H24" s="56">
        <f t="shared" si="1"/>
        <v>-1047</v>
      </c>
      <c r="I24" s="58">
        <f t="shared" si="2"/>
        <v>-3.1268791340950091</v>
      </c>
      <c r="J24" s="59">
        <f t="shared" si="3"/>
        <v>-12.714025500910747</v>
      </c>
    </row>
    <row r="25" spans="1:10" x14ac:dyDescent="0.2">
      <c r="A25" s="20" t="s">
        <v>38</v>
      </c>
      <c r="B25" s="55">
        <v>1395</v>
      </c>
      <c r="C25" s="56">
        <v>1085</v>
      </c>
      <c r="D25" s="55">
        <v>5305</v>
      </c>
      <c r="E25" s="56">
        <v>5842</v>
      </c>
      <c r="F25" s="57"/>
      <c r="G25" s="55">
        <f t="shared" si="0"/>
        <v>310</v>
      </c>
      <c r="H25" s="56">
        <f t="shared" si="1"/>
        <v>-537</v>
      </c>
      <c r="I25" s="58">
        <f t="shared" si="2"/>
        <v>28.571428571428569</v>
      </c>
      <c r="J25" s="59">
        <f t="shared" si="3"/>
        <v>-9.1920575145498127</v>
      </c>
    </row>
    <row r="26" spans="1:10" x14ac:dyDescent="0.2">
      <c r="A26" s="20" t="s">
        <v>39</v>
      </c>
      <c r="B26" s="55">
        <v>317</v>
      </c>
      <c r="C26" s="56">
        <v>225</v>
      </c>
      <c r="D26" s="55">
        <v>1393</v>
      </c>
      <c r="E26" s="56">
        <v>1385</v>
      </c>
      <c r="F26" s="57"/>
      <c r="G26" s="55">
        <f t="shared" si="0"/>
        <v>92</v>
      </c>
      <c r="H26" s="56">
        <f t="shared" si="1"/>
        <v>8</v>
      </c>
      <c r="I26" s="58">
        <f t="shared" si="2"/>
        <v>40.888888888888893</v>
      </c>
      <c r="J26" s="59">
        <f t="shared" si="3"/>
        <v>0.57761732851985559</v>
      </c>
    </row>
    <row r="27" spans="1:10" x14ac:dyDescent="0.2">
      <c r="A27" s="62" t="s">
        <v>40</v>
      </c>
      <c r="B27" s="63">
        <v>67</v>
      </c>
      <c r="C27" s="64">
        <v>41</v>
      </c>
      <c r="D27" s="63">
        <v>298</v>
      </c>
      <c r="E27" s="64">
        <v>240</v>
      </c>
      <c r="F27" s="65"/>
      <c r="G27" s="63">
        <f t="shared" si="0"/>
        <v>26</v>
      </c>
      <c r="H27" s="64">
        <f t="shared" si="1"/>
        <v>58</v>
      </c>
      <c r="I27" s="66">
        <f t="shared" si="2"/>
        <v>63.414634146341463</v>
      </c>
      <c r="J27" s="67">
        <f t="shared" si="3"/>
        <v>24.166666666666668</v>
      </c>
    </row>
    <row r="28" spans="1:10" x14ac:dyDescent="0.2">
      <c r="A28" s="20" t="s">
        <v>41</v>
      </c>
      <c r="B28" s="55">
        <v>12</v>
      </c>
      <c r="C28" s="56">
        <v>4</v>
      </c>
      <c r="D28" s="55">
        <v>58</v>
      </c>
      <c r="E28" s="56">
        <v>37</v>
      </c>
      <c r="F28" s="57"/>
      <c r="G28" s="55">
        <f t="shared" si="0"/>
        <v>8</v>
      </c>
      <c r="H28" s="56">
        <f t="shared" si="1"/>
        <v>21</v>
      </c>
      <c r="I28" s="58">
        <f t="shared" si="2"/>
        <v>200</v>
      </c>
      <c r="J28" s="59">
        <f t="shared" si="3"/>
        <v>56.756756756756758</v>
      </c>
    </row>
    <row r="29" spans="1:10" x14ac:dyDescent="0.2">
      <c r="A29" s="20" t="s">
        <v>42</v>
      </c>
      <c r="B29" s="55">
        <v>20</v>
      </c>
      <c r="C29" s="56">
        <v>33</v>
      </c>
      <c r="D29" s="55">
        <v>84</v>
      </c>
      <c r="E29" s="56">
        <v>109</v>
      </c>
      <c r="F29" s="57"/>
      <c r="G29" s="55">
        <f t="shared" si="0"/>
        <v>-13</v>
      </c>
      <c r="H29" s="56">
        <f t="shared" si="1"/>
        <v>-25</v>
      </c>
      <c r="I29" s="58">
        <f t="shared" si="2"/>
        <v>-39.393939393939391</v>
      </c>
      <c r="J29" s="59">
        <f t="shared" si="3"/>
        <v>-22.935779816513762</v>
      </c>
    </row>
    <row r="30" spans="1:10" x14ac:dyDescent="0.2">
      <c r="A30" s="20" t="s">
        <v>43</v>
      </c>
      <c r="B30" s="55">
        <v>182</v>
      </c>
      <c r="C30" s="56">
        <v>168</v>
      </c>
      <c r="D30" s="55">
        <v>549</v>
      </c>
      <c r="E30" s="56">
        <v>646</v>
      </c>
      <c r="F30" s="57"/>
      <c r="G30" s="55">
        <f t="shared" si="0"/>
        <v>14</v>
      </c>
      <c r="H30" s="56">
        <f t="shared" si="1"/>
        <v>-97</v>
      </c>
      <c r="I30" s="58">
        <f t="shared" si="2"/>
        <v>8.3333333333333321</v>
      </c>
      <c r="J30" s="59">
        <f t="shared" si="3"/>
        <v>-15.015479876160992</v>
      </c>
    </row>
    <row r="31" spans="1:10" x14ac:dyDescent="0.2">
      <c r="A31" s="20" t="s">
        <v>44</v>
      </c>
      <c r="B31" s="55">
        <v>229</v>
      </c>
      <c r="C31" s="56">
        <v>269</v>
      </c>
      <c r="D31" s="55">
        <v>986</v>
      </c>
      <c r="E31" s="56">
        <v>1211</v>
      </c>
      <c r="F31" s="57"/>
      <c r="G31" s="55">
        <f t="shared" si="0"/>
        <v>-40</v>
      </c>
      <c r="H31" s="56">
        <f t="shared" si="1"/>
        <v>-225</v>
      </c>
      <c r="I31" s="58">
        <f t="shared" si="2"/>
        <v>-14.869888475836431</v>
      </c>
      <c r="J31" s="59">
        <f t="shared" si="3"/>
        <v>-18.579686209744011</v>
      </c>
    </row>
    <row r="32" spans="1:10" x14ac:dyDescent="0.2">
      <c r="A32" s="20" t="s">
        <v>45</v>
      </c>
      <c r="B32" s="55">
        <v>2318</v>
      </c>
      <c r="C32" s="56">
        <v>2031</v>
      </c>
      <c r="D32" s="55">
        <v>8585</v>
      </c>
      <c r="E32" s="56">
        <v>9724</v>
      </c>
      <c r="F32" s="57"/>
      <c r="G32" s="55">
        <f t="shared" si="0"/>
        <v>287</v>
      </c>
      <c r="H32" s="56">
        <f t="shared" si="1"/>
        <v>-1139</v>
      </c>
      <c r="I32" s="58">
        <f t="shared" si="2"/>
        <v>14.13096996553422</v>
      </c>
      <c r="J32" s="59">
        <f t="shared" si="3"/>
        <v>-11.713286713286713</v>
      </c>
    </row>
    <row r="33" spans="1:10" x14ac:dyDescent="0.2">
      <c r="A33" s="62" t="s">
        <v>26</v>
      </c>
      <c r="B33" s="63">
        <v>437</v>
      </c>
      <c r="C33" s="64">
        <v>346</v>
      </c>
      <c r="D33" s="63">
        <v>1756</v>
      </c>
      <c r="E33" s="64">
        <v>1633</v>
      </c>
      <c r="F33" s="65"/>
      <c r="G33" s="63">
        <f t="shared" si="0"/>
        <v>91</v>
      </c>
      <c r="H33" s="64">
        <f t="shared" si="1"/>
        <v>123</v>
      </c>
      <c r="I33" s="66">
        <f t="shared" si="2"/>
        <v>26.300578034682083</v>
      </c>
      <c r="J33" s="67">
        <f t="shared" si="3"/>
        <v>7.5321494182486219</v>
      </c>
    </row>
    <row r="34" spans="1:10" s="38" customFormat="1" x14ac:dyDescent="0.2">
      <c r="A34" s="12" t="s">
        <v>7</v>
      </c>
      <c r="B34" s="32">
        <f>SUM(B14:B33)</f>
        <v>9726</v>
      </c>
      <c r="C34" s="33">
        <f>SUM(C14:C33)</f>
        <v>9422</v>
      </c>
      <c r="D34" s="32">
        <f>SUM(D14:D33)</f>
        <v>40548</v>
      </c>
      <c r="E34" s="33">
        <f>SUM(E14:E33)</f>
        <v>46877</v>
      </c>
      <c r="F34" s="34"/>
      <c r="G34" s="32">
        <f t="shared" si="0"/>
        <v>304</v>
      </c>
      <c r="H34" s="33">
        <f t="shared" si="1"/>
        <v>-6329</v>
      </c>
      <c r="I34" s="60">
        <f>IF(C34=0, 0, G34/C34*100)</f>
        <v>3.2264911908299729</v>
      </c>
      <c r="J34" s="61">
        <f>IF(E34=0, 0, H34/E34*100)</f>
        <v>-13.501290611600572</v>
      </c>
    </row>
    <row r="36" spans="1:10" x14ac:dyDescent="0.2">
      <c r="E36" s="173" t="s">
        <v>46</v>
      </c>
      <c r="F36" s="173"/>
      <c r="G36" s="173"/>
    </row>
    <row r="37" spans="1:10" x14ac:dyDescent="0.2">
      <c r="A37" s="10"/>
      <c r="B37" s="170" t="s">
        <v>4</v>
      </c>
      <c r="C37" s="171"/>
      <c r="D37" s="170" t="s">
        <v>5</v>
      </c>
      <c r="E37" s="171"/>
      <c r="F37" s="11"/>
      <c r="G37" s="170" t="s">
        <v>47</v>
      </c>
      <c r="H37" s="171"/>
    </row>
    <row r="38" spans="1:10" x14ac:dyDescent="0.2">
      <c r="A38" s="12"/>
      <c r="B38" s="13">
        <f>B6</f>
        <v>2020</v>
      </c>
      <c r="C38" s="14">
        <f>C6</f>
        <v>2019</v>
      </c>
      <c r="D38" s="13">
        <f>D6</f>
        <v>2020</v>
      </c>
      <c r="E38" s="14">
        <f>E6</f>
        <v>2019</v>
      </c>
      <c r="F38" s="15"/>
      <c r="G38" s="13" t="s">
        <v>8</v>
      </c>
      <c r="H38" s="14" t="s">
        <v>5</v>
      </c>
    </row>
    <row r="39" spans="1:10" x14ac:dyDescent="0.2">
      <c r="A39" s="20" t="s">
        <v>23</v>
      </c>
      <c r="B39" s="68">
        <f>$B$7/$B$11*100</f>
        <v>19.206251285214886</v>
      </c>
      <c r="C39" s="69">
        <f>$C$7/$C$11*100</f>
        <v>24.729356824453408</v>
      </c>
      <c r="D39" s="68">
        <f>$D$7/$D$11*100</f>
        <v>21.599092433658875</v>
      </c>
      <c r="E39" s="69">
        <f>$E$7/$E$11*100</f>
        <v>26.170616720353262</v>
      </c>
      <c r="F39" s="70"/>
      <c r="G39" s="68">
        <f>B39-C39</f>
        <v>-5.5231055392385215</v>
      </c>
      <c r="H39" s="69">
        <f>D39-E39</f>
        <v>-4.5715242866943875</v>
      </c>
    </row>
    <row r="40" spans="1:10" x14ac:dyDescent="0.2">
      <c r="A40" s="20" t="s">
        <v>24</v>
      </c>
      <c r="B40" s="68">
        <f>$B$8/$B$11*100</f>
        <v>47.223935842072798</v>
      </c>
      <c r="C40" s="69">
        <f>$C$8/$C$11*100</f>
        <v>44.576523031203571</v>
      </c>
      <c r="D40" s="68">
        <f>$D$8/$D$11*100</f>
        <v>48.027029693203119</v>
      </c>
      <c r="E40" s="69">
        <f>$E$8/$E$11*100</f>
        <v>44.817287795720716</v>
      </c>
      <c r="F40" s="70"/>
      <c r="G40" s="68">
        <f>B40-C40</f>
        <v>2.647412810869227</v>
      </c>
      <c r="H40" s="69">
        <f>D40-E40</f>
        <v>3.2097418974824024</v>
      </c>
    </row>
    <row r="41" spans="1:10" x14ac:dyDescent="0.2">
      <c r="A41" s="20" t="s">
        <v>25</v>
      </c>
      <c r="B41" s="68">
        <f>$B$9/$B$11*100</f>
        <v>29.076701624511621</v>
      </c>
      <c r="C41" s="69">
        <f>$C$9/$C$11*100</f>
        <v>27.021863723201019</v>
      </c>
      <c r="D41" s="68">
        <f>$D$9/$D$11*100</f>
        <v>26.043208049718853</v>
      </c>
      <c r="E41" s="69">
        <f>$E$9/$E$11*100</f>
        <v>25.528510783539904</v>
      </c>
      <c r="F41" s="70"/>
      <c r="G41" s="68">
        <f>B41-C41</f>
        <v>2.0548379013106022</v>
      </c>
      <c r="H41" s="69">
        <f>D41-E41</f>
        <v>0.51469726617894906</v>
      </c>
    </row>
    <row r="42" spans="1:10" x14ac:dyDescent="0.2">
      <c r="A42" s="20" t="s">
        <v>26</v>
      </c>
      <c r="B42" s="68">
        <f>$B$10/$B$11*100</f>
        <v>4.493111248200699</v>
      </c>
      <c r="C42" s="69">
        <f>$C$10/$C$11*100</f>
        <v>3.6722564211420083</v>
      </c>
      <c r="D42" s="68">
        <f>$D$10/$D$11*100</f>
        <v>4.3306698234191572</v>
      </c>
      <c r="E42" s="69">
        <f>$E$10/$E$11*100</f>
        <v>3.4835847003861171</v>
      </c>
      <c r="F42" s="70"/>
      <c r="G42" s="68">
        <f>B42-C42</f>
        <v>0.82085482705869062</v>
      </c>
      <c r="H42" s="69">
        <f>D42-E42</f>
        <v>0.84708512303304007</v>
      </c>
    </row>
    <row r="43" spans="1:10" s="38" customFormat="1" x14ac:dyDescent="0.2">
      <c r="A43" s="12" t="s">
        <v>7</v>
      </c>
      <c r="B43" s="71">
        <f>SUM(B39:B42)</f>
        <v>100</v>
      </c>
      <c r="C43" s="72">
        <f>SUM(C39:C42)</f>
        <v>100.00000000000001</v>
      </c>
      <c r="D43" s="71">
        <f>SUM(D39:D42)</f>
        <v>100</v>
      </c>
      <c r="E43" s="72">
        <f>SUM(E39:E42)</f>
        <v>100</v>
      </c>
      <c r="F43" s="73"/>
      <c r="G43" s="71">
        <f>B43-C43</f>
        <v>0</v>
      </c>
      <c r="H43" s="72">
        <f>D43-E43</f>
        <v>0</v>
      </c>
    </row>
    <row r="45" spans="1:10" x14ac:dyDescent="0.2">
      <c r="A45" s="10"/>
      <c r="B45" s="170" t="s">
        <v>4</v>
      </c>
      <c r="C45" s="171"/>
      <c r="D45" s="170" t="s">
        <v>5</v>
      </c>
      <c r="E45" s="171"/>
      <c r="F45" s="11"/>
      <c r="G45" s="170" t="s">
        <v>47</v>
      </c>
      <c r="H45" s="171"/>
    </row>
    <row r="46" spans="1:10" x14ac:dyDescent="0.2">
      <c r="A46" s="20" t="s">
        <v>27</v>
      </c>
      <c r="B46" s="68">
        <f>$B$14/$B$34*100</f>
        <v>0.52436767427513886</v>
      </c>
      <c r="C46" s="69">
        <f>$C$14/$C$34*100</f>
        <v>0.50944597749946929</v>
      </c>
      <c r="D46" s="68">
        <f>$D$14/$D$34*100</f>
        <v>0.50557364111670122</v>
      </c>
      <c r="E46" s="69">
        <f>$E$14/$E$34*100</f>
        <v>0.65063890607334085</v>
      </c>
      <c r="F46" s="70"/>
      <c r="G46" s="68">
        <f t="shared" ref="G46:G66" si="4">B46-C46</f>
        <v>1.4921696775669568E-2</v>
      </c>
      <c r="H46" s="69">
        <f t="shared" ref="H46:H66" si="5">D46-E46</f>
        <v>-0.14506526495663963</v>
      </c>
    </row>
    <row r="47" spans="1:10" x14ac:dyDescent="0.2">
      <c r="A47" s="20" t="s">
        <v>28</v>
      </c>
      <c r="B47" s="68">
        <f>$B$15/$B$34*100</f>
        <v>3.1873329220645696</v>
      </c>
      <c r="C47" s="69">
        <f>$C$15/$C$34*100</f>
        <v>5.3491827637444276</v>
      </c>
      <c r="D47" s="68">
        <f>$D$15/$D$34*100</f>
        <v>4.1851632632928872</v>
      </c>
      <c r="E47" s="69">
        <f>$E$15/$E$34*100</f>
        <v>5.6488256501055956</v>
      </c>
      <c r="F47" s="70"/>
      <c r="G47" s="68">
        <f t="shared" si="4"/>
        <v>-2.1618498416798579</v>
      </c>
      <c r="H47" s="69">
        <f t="shared" si="5"/>
        <v>-1.4636623868127083</v>
      </c>
    </row>
    <row r="48" spans="1:10" x14ac:dyDescent="0.2">
      <c r="A48" s="20" t="s">
        <v>29</v>
      </c>
      <c r="B48" s="68">
        <f>$B$16/$B$34*100</f>
        <v>11.330454451984371</v>
      </c>
      <c r="C48" s="69">
        <f>$C$16/$C$34*100</f>
        <v>14.996815962640628</v>
      </c>
      <c r="D48" s="68">
        <f>$D$16/$D$34*100</f>
        <v>12.188024070237743</v>
      </c>
      <c r="E48" s="69">
        <f>$E$16/$E$34*100</f>
        <v>14.533779892057938</v>
      </c>
      <c r="F48" s="70"/>
      <c r="G48" s="68">
        <f t="shared" si="4"/>
        <v>-3.666361510656257</v>
      </c>
      <c r="H48" s="69">
        <f t="shared" si="5"/>
        <v>-2.3457558218201946</v>
      </c>
    </row>
    <row r="49" spans="1:8" x14ac:dyDescent="0.2">
      <c r="A49" s="20" t="s">
        <v>30</v>
      </c>
      <c r="B49" s="68">
        <f>$B$17/$B$34*100</f>
        <v>2.2311330454451985</v>
      </c>
      <c r="C49" s="69">
        <f>$C$17/$C$34*100</f>
        <v>1.9422627892167268</v>
      </c>
      <c r="D49" s="68">
        <f>$D$17/$D$34*100</f>
        <v>2.579658676136924</v>
      </c>
      <c r="E49" s="69">
        <f>$E$17/$E$34*100</f>
        <v>2.8350790366277705</v>
      </c>
      <c r="F49" s="70"/>
      <c r="G49" s="68">
        <f t="shared" si="4"/>
        <v>0.28887025622847173</v>
      </c>
      <c r="H49" s="69">
        <f t="shared" si="5"/>
        <v>-0.25542036049084649</v>
      </c>
    </row>
    <row r="50" spans="1:8" x14ac:dyDescent="0.2">
      <c r="A50" s="20" t="s">
        <v>31</v>
      </c>
      <c r="B50" s="68">
        <f>$B$18/$B$34*100</f>
        <v>0.40098704503392968</v>
      </c>
      <c r="C50" s="69">
        <f>$C$18/$C$34*100</f>
        <v>0.45637868817660798</v>
      </c>
      <c r="D50" s="68">
        <f>$D$18/$D$34*100</f>
        <v>0.46611423498076354</v>
      </c>
      <c r="E50" s="69">
        <f>$E$18/$E$34*100</f>
        <v>0.66343835996330824</v>
      </c>
      <c r="F50" s="70"/>
      <c r="G50" s="68">
        <f t="shared" si="4"/>
        <v>-5.5391643142678304E-2</v>
      </c>
      <c r="H50" s="69">
        <f t="shared" si="5"/>
        <v>-0.1973241249825447</v>
      </c>
    </row>
    <row r="51" spans="1:8" x14ac:dyDescent="0.2">
      <c r="A51" s="20" t="s">
        <v>32</v>
      </c>
      <c r="B51" s="68">
        <f>$B$19/$B$34*100</f>
        <v>4.1126876413736371E-2</v>
      </c>
      <c r="C51" s="69">
        <f>$C$19/$C$34*100</f>
        <v>0.10613457864572277</v>
      </c>
      <c r="D51" s="68">
        <f>$D$19/$D$34*100</f>
        <v>6.6587747854394794E-2</v>
      </c>
      <c r="E51" s="69">
        <f>$E$19/$E$34*100</f>
        <v>5.119781555986945E-2</v>
      </c>
      <c r="F51" s="70"/>
      <c r="G51" s="68">
        <f t="shared" si="4"/>
        <v>-6.5007702231986403E-2</v>
      </c>
      <c r="H51" s="69">
        <f t="shared" si="5"/>
        <v>1.5389932294525344E-2</v>
      </c>
    </row>
    <row r="52" spans="1:8" x14ac:dyDescent="0.2">
      <c r="A52" s="20" t="s">
        <v>33</v>
      </c>
      <c r="B52" s="68">
        <f>$B$20/$B$34*100</f>
        <v>0.85338268558502983</v>
      </c>
      <c r="C52" s="69">
        <f>$C$20/$C$34*100</f>
        <v>0.65803438760348121</v>
      </c>
      <c r="D52" s="68">
        <f>$D$20/$D$34*100</f>
        <v>0.83111374173818686</v>
      </c>
      <c r="E52" s="69">
        <f>$E$20/$E$34*100</f>
        <v>0.80209911043795468</v>
      </c>
      <c r="F52" s="70"/>
      <c r="G52" s="68">
        <f t="shared" si="4"/>
        <v>0.19534829798154862</v>
      </c>
      <c r="H52" s="69">
        <f t="shared" si="5"/>
        <v>2.9014631300232185E-2</v>
      </c>
    </row>
    <row r="53" spans="1:8" x14ac:dyDescent="0.2">
      <c r="A53" s="20" t="s">
        <v>34</v>
      </c>
      <c r="B53" s="68">
        <f>$B$21/$B$34*100</f>
        <v>0.63746658441291382</v>
      </c>
      <c r="C53" s="69">
        <f>$C$21/$C$34*100</f>
        <v>0.71110167692634263</v>
      </c>
      <c r="D53" s="68">
        <f>$D$21/$D$34*100</f>
        <v>0.77685705830127261</v>
      </c>
      <c r="E53" s="69">
        <f>$E$21/$E$34*100</f>
        <v>0.98555794952748677</v>
      </c>
      <c r="F53" s="70"/>
      <c r="G53" s="68">
        <f t="shared" si="4"/>
        <v>-7.3635092513428813E-2</v>
      </c>
      <c r="H53" s="69">
        <f t="shared" si="5"/>
        <v>-0.20870089122621416</v>
      </c>
    </row>
    <row r="54" spans="1:8" x14ac:dyDescent="0.2">
      <c r="A54" s="62" t="s">
        <v>35</v>
      </c>
      <c r="B54" s="74">
        <f>$B$22/$B$34*100</f>
        <v>1.8198642813078345</v>
      </c>
      <c r="C54" s="75">
        <f>$C$22/$C$34*100</f>
        <v>2.5578433453619187</v>
      </c>
      <c r="D54" s="74">
        <f>$D$22/$D$34*100</f>
        <v>2.4489493933116306</v>
      </c>
      <c r="E54" s="75">
        <f>$E$22/$E$34*100</f>
        <v>2.1759071612944516</v>
      </c>
      <c r="F54" s="76"/>
      <c r="G54" s="74">
        <f t="shared" si="4"/>
        <v>-0.7379790640540842</v>
      </c>
      <c r="H54" s="75">
        <f t="shared" si="5"/>
        <v>0.27304223201717903</v>
      </c>
    </row>
    <row r="55" spans="1:8" x14ac:dyDescent="0.2">
      <c r="A55" s="20" t="s">
        <v>36</v>
      </c>
      <c r="B55" s="68">
        <f>$B$23/$B$34*100</f>
        <v>11.237918980053465</v>
      </c>
      <c r="C55" s="69">
        <f>$C$23/$C$34*100</f>
        <v>10.464869454468266</v>
      </c>
      <c r="D55" s="68">
        <f>$D$23/$D$34*100</f>
        <v>11.332248199664594</v>
      </c>
      <c r="E55" s="69">
        <f>$E$23/$E$34*100</f>
        <v>9.6571879599803747</v>
      </c>
      <c r="F55" s="70"/>
      <c r="G55" s="68">
        <f t="shared" si="4"/>
        <v>0.77304952558519879</v>
      </c>
      <c r="H55" s="69">
        <f t="shared" si="5"/>
        <v>1.6750602396842194</v>
      </c>
    </row>
    <row r="56" spans="1:8" x14ac:dyDescent="0.2">
      <c r="A56" s="20" t="s">
        <v>37</v>
      </c>
      <c r="B56" s="68">
        <f>$B$24/$B$34*100</f>
        <v>16.563849475632324</v>
      </c>
      <c r="C56" s="69">
        <f>$C$24/$C$34*100</f>
        <v>17.650180428783699</v>
      </c>
      <c r="D56" s="68">
        <f>$D$24/$D$34*100</f>
        <v>17.727138206569993</v>
      </c>
      <c r="E56" s="69">
        <f>$E$24/$E$34*100</f>
        <v>17.567250463980201</v>
      </c>
      <c r="F56" s="70"/>
      <c r="G56" s="68">
        <f t="shared" si="4"/>
        <v>-1.086330953151375</v>
      </c>
      <c r="H56" s="69">
        <f t="shared" si="5"/>
        <v>0.15988774258979177</v>
      </c>
    </row>
    <row r="57" spans="1:8" x14ac:dyDescent="0.2">
      <c r="A57" s="20" t="s">
        <v>38</v>
      </c>
      <c r="B57" s="68">
        <f>$B$25/$B$34*100</f>
        <v>14.342998149290562</v>
      </c>
      <c r="C57" s="69">
        <f>$C$25/$C$34*100</f>
        <v>11.515601783060921</v>
      </c>
      <c r="D57" s="68">
        <f>$D$25/$D$34*100</f>
        <v>13.083259346946829</v>
      </c>
      <c r="E57" s="69">
        <f>$E$25/$E$34*100</f>
        <v>12.462401604198222</v>
      </c>
      <c r="F57" s="70"/>
      <c r="G57" s="68">
        <f t="shared" si="4"/>
        <v>2.8273963662296406</v>
      </c>
      <c r="H57" s="69">
        <f t="shared" si="5"/>
        <v>0.62085774274860661</v>
      </c>
    </row>
    <row r="58" spans="1:8" x14ac:dyDescent="0.2">
      <c r="A58" s="20" t="s">
        <v>39</v>
      </c>
      <c r="B58" s="68">
        <f>$B$26/$B$34*100</f>
        <v>3.2593049557886076</v>
      </c>
      <c r="C58" s="69">
        <f>$C$26/$C$34*100</f>
        <v>2.3880280195287624</v>
      </c>
      <c r="D58" s="68">
        <f>$D$26/$D$34*100</f>
        <v>3.4354345467100722</v>
      </c>
      <c r="E58" s="69">
        <f>$E$26/$E$34*100</f>
        <v>2.9545406062674662</v>
      </c>
      <c r="F58" s="70"/>
      <c r="G58" s="68">
        <f t="shared" si="4"/>
        <v>0.87127693625984515</v>
      </c>
      <c r="H58" s="69">
        <f t="shared" si="5"/>
        <v>0.48089394044260603</v>
      </c>
    </row>
    <row r="59" spans="1:8" x14ac:dyDescent="0.2">
      <c r="A59" s="62" t="s">
        <v>40</v>
      </c>
      <c r="B59" s="74">
        <f>$B$27/$B$34*100</f>
        <v>0.68887517993008429</v>
      </c>
      <c r="C59" s="75">
        <f>$C$27/$C$34*100</f>
        <v>0.43515177244746339</v>
      </c>
      <c r="D59" s="74">
        <f>$D$27/$D$34*100</f>
        <v>0.73493143928183879</v>
      </c>
      <c r="E59" s="75">
        <f>$E$27/$E$34*100</f>
        <v>0.51197815559869442</v>
      </c>
      <c r="F59" s="76"/>
      <c r="G59" s="74">
        <f t="shared" si="4"/>
        <v>0.2537234074826209</v>
      </c>
      <c r="H59" s="75">
        <f t="shared" si="5"/>
        <v>0.22295328368314438</v>
      </c>
    </row>
    <row r="60" spans="1:8" x14ac:dyDescent="0.2">
      <c r="A60" s="20" t="s">
        <v>41</v>
      </c>
      <c r="B60" s="68">
        <f>$B$28/$B$34*100</f>
        <v>0.12338062924120913</v>
      </c>
      <c r="C60" s="69">
        <f>$C$28/$C$34*100</f>
        <v>4.2453831458289112E-2</v>
      </c>
      <c r="D60" s="68">
        <f>$D$28/$D$34*100</f>
        <v>0.14304034724277401</v>
      </c>
      <c r="E60" s="69">
        <f>$E$28/$E$34*100</f>
        <v>7.892996565479872E-2</v>
      </c>
      <c r="F60" s="70"/>
      <c r="G60" s="68">
        <f t="shared" si="4"/>
        <v>8.0926797782920015E-2</v>
      </c>
      <c r="H60" s="69">
        <f t="shared" si="5"/>
        <v>6.4110381587975288E-2</v>
      </c>
    </row>
    <row r="61" spans="1:8" x14ac:dyDescent="0.2">
      <c r="A61" s="20" t="s">
        <v>42</v>
      </c>
      <c r="B61" s="68">
        <f>$B$29/$B$34*100</f>
        <v>0.20563438206868187</v>
      </c>
      <c r="C61" s="69">
        <f>$C$29/$C$34*100</f>
        <v>0.35024410953088519</v>
      </c>
      <c r="D61" s="68">
        <f>$D$29/$D$34*100</f>
        <v>0.20716188221367265</v>
      </c>
      <c r="E61" s="69">
        <f>$E$29/$E$34*100</f>
        <v>0.23252341233440704</v>
      </c>
      <c r="F61" s="70"/>
      <c r="G61" s="68">
        <f t="shared" si="4"/>
        <v>-0.14460972746220332</v>
      </c>
      <c r="H61" s="69">
        <f t="shared" si="5"/>
        <v>-2.5361530120734388E-2</v>
      </c>
    </row>
    <row r="62" spans="1:8" x14ac:dyDescent="0.2">
      <c r="A62" s="20" t="s">
        <v>43</v>
      </c>
      <c r="B62" s="68">
        <f>$B$30/$B$34*100</f>
        <v>1.8712728768250051</v>
      </c>
      <c r="C62" s="69">
        <f>$C$30/$C$34*100</f>
        <v>1.7830609212481425</v>
      </c>
      <c r="D62" s="68">
        <f>$D$30/$D$34*100</f>
        <v>1.3539508730393608</v>
      </c>
      <c r="E62" s="69">
        <f>$E$30/$E$34*100</f>
        <v>1.3780745354864858</v>
      </c>
      <c r="F62" s="70"/>
      <c r="G62" s="68">
        <f t="shared" si="4"/>
        <v>8.8211955576862566E-2</v>
      </c>
      <c r="H62" s="69">
        <f t="shared" si="5"/>
        <v>-2.4123662447125049E-2</v>
      </c>
    </row>
    <row r="63" spans="1:8" x14ac:dyDescent="0.2">
      <c r="A63" s="20" t="s">
        <v>44</v>
      </c>
      <c r="B63" s="68">
        <f>$B$31/$B$34*100</f>
        <v>2.3545136746864075</v>
      </c>
      <c r="C63" s="69">
        <f>$C$31/$C$34*100</f>
        <v>2.8550201655699428</v>
      </c>
      <c r="D63" s="68">
        <f>$D$31/$D$34*100</f>
        <v>2.4316859031271578</v>
      </c>
      <c r="E63" s="69">
        <f>$E$31/$E$34*100</f>
        <v>2.5833564434584124</v>
      </c>
      <c r="F63" s="70"/>
      <c r="G63" s="68">
        <f t="shared" si="4"/>
        <v>-0.50050649088353527</v>
      </c>
      <c r="H63" s="69">
        <f t="shared" si="5"/>
        <v>-0.1516705403312546</v>
      </c>
    </row>
    <row r="64" spans="1:8" x14ac:dyDescent="0.2">
      <c r="A64" s="20" t="s">
        <v>45</v>
      </c>
      <c r="B64" s="68">
        <f>$B$32/$B$34*100</f>
        <v>23.833024881760231</v>
      </c>
      <c r="C64" s="69">
        <f>$C$32/$C$34*100</f>
        <v>21.555932922946297</v>
      </c>
      <c r="D64" s="68">
        <f>$D$32/$D$34*100</f>
        <v>21.17243760481405</v>
      </c>
      <c r="E64" s="69">
        <f>$E$32/$E$34*100</f>
        <v>20.743648271007103</v>
      </c>
      <c r="F64" s="70"/>
      <c r="G64" s="68">
        <f t="shared" si="4"/>
        <v>2.2770919588139336</v>
      </c>
      <c r="H64" s="69">
        <f t="shared" si="5"/>
        <v>0.42878933380694662</v>
      </c>
    </row>
    <row r="65" spans="1:8" x14ac:dyDescent="0.2">
      <c r="A65" s="62" t="s">
        <v>26</v>
      </c>
      <c r="B65" s="74">
        <f>$B$33/$B$34*100</f>
        <v>4.493111248200699</v>
      </c>
      <c r="C65" s="75">
        <f>$C$33/$C$34*100</f>
        <v>3.6722564211420083</v>
      </c>
      <c r="D65" s="74">
        <f>$D$33/$D$34*100</f>
        <v>4.3306698234191572</v>
      </c>
      <c r="E65" s="75">
        <f>$E$33/$E$34*100</f>
        <v>3.4835847003861171</v>
      </c>
      <c r="F65" s="76"/>
      <c r="G65" s="74">
        <f t="shared" si="4"/>
        <v>0.82085482705869062</v>
      </c>
      <c r="H65" s="75">
        <f t="shared" si="5"/>
        <v>0.84708512303304007</v>
      </c>
    </row>
    <row r="66" spans="1:8" s="38" customFormat="1" x14ac:dyDescent="0.2">
      <c r="A66" s="12" t="s">
        <v>7</v>
      </c>
      <c r="B66" s="71">
        <f>SUM(B46:B65)</f>
        <v>100</v>
      </c>
      <c r="C66" s="72">
        <f>SUM(C46:C65)</f>
        <v>100</v>
      </c>
      <c r="D66" s="71">
        <f>SUM(D46:D65)</f>
        <v>100</v>
      </c>
      <c r="E66" s="72">
        <f>SUM(E46:E65)</f>
        <v>100</v>
      </c>
      <c r="F66" s="73"/>
      <c r="G66" s="71">
        <f t="shared" si="4"/>
        <v>0</v>
      </c>
      <c r="H66" s="72">
        <f t="shared" si="5"/>
        <v>0</v>
      </c>
    </row>
  </sheetData>
  <mergeCells count="16">
    <mergeCell ref="B1:J1"/>
    <mergeCell ref="B2:J2"/>
    <mergeCell ref="E4:G4"/>
    <mergeCell ref="B5:C5"/>
    <mergeCell ref="D5:E5"/>
    <mergeCell ref="G5:J5"/>
    <mergeCell ref="B45:C45"/>
    <mergeCell ref="D45:E45"/>
    <mergeCell ref="G45:H45"/>
    <mergeCell ref="B13:C13"/>
    <mergeCell ref="D13:E13"/>
    <mergeCell ref="G13:J13"/>
    <mergeCell ref="E36:G36"/>
    <mergeCell ref="B37:C37"/>
    <mergeCell ref="D37:E37"/>
    <mergeCell ref="G37:H37"/>
  </mergeCells>
  <printOptions horizontalCentered="1"/>
  <pageMargins left="0.39370078740157483" right="0.39370078740157483" top="0.39370078740157483" bottom="0.59055118110236227" header="0.39370078740157483" footer="0.19685039370078741"/>
  <pageSetup paperSize="9" scale="9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BDFED-86E7-4376-98EC-E7FDBFAE67CE}">
  <sheetPr>
    <pageSetUpPr fitToPage="1"/>
  </sheetPr>
  <dimension ref="A1:J71"/>
  <sheetViews>
    <sheetView tabSelected="1" workbookViewId="0">
      <selection activeCell="M1" sqref="M1"/>
    </sheetView>
  </sheetViews>
  <sheetFormatPr defaultRowHeight="12.75" x14ac:dyDescent="0.2"/>
  <cols>
    <col min="1" max="1" width="24.5703125" style="1" bestFit="1" customWidth="1"/>
    <col min="2" max="5" width="8.7109375" style="1"/>
    <col min="6" max="6" width="1.7109375" style="1" customWidth="1"/>
    <col min="7" max="256" width="8.7109375" style="1"/>
    <col min="257" max="257" width="25.7109375" style="1" customWidth="1"/>
    <col min="258" max="261" width="8.7109375" style="1"/>
    <col min="262" max="262" width="1.7109375" style="1" customWidth="1"/>
    <col min="263" max="512" width="8.7109375" style="1"/>
    <col min="513" max="513" width="25.7109375" style="1" customWidth="1"/>
    <col min="514" max="517" width="8.7109375" style="1"/>
    <col min="518" max="518" width="1.7109375" style="1" customWidth="1"/>
    <col min="519" max="768" width="8.7109375" style="1"/>
    <col min="769" max="769" width="25.7109375" style="1" customWidth="1"/>
    <col min="770" max="773" width="8.7109375" style="1"/>
    <col min="774" max="774" width="1.7109375" style="1" customWidth="1"/>
    <col min="775" max="1024" width="8.7109375" style="1"/>
    <col min="1025" max="1025" width="25.7109375" style="1" customWidth="1"/>
    <col min="1026" max="1029" width="8.7109375" style="1"/>
    <col min="1030" max="1030" width="1.7109375" style="1" customWidth="1"/>
    <col min="1031" max="1280" width="8.7109375" style="1"/>
    <col min="1281" max="1281" width="25.7109375" style="1" customWidth="1"/>
    <col min="1282" max="1285" width="8.7109375" style="1"/>
    <col min="1286" max="1286" width="1.7109375" style="1" customWidth="1"/>
    <col min="1287" max="1536" width="8.7109375" style="1"/>
    <col min="1537" max="1537" width="25.7109375" style="1" customWidth="1"/>
    <col min="1538" max="1541" width="8.7109375" style="1"/>
    <col min="1542" max="1542" width="1.7109375" style="1" customWidth="1"/>
    <col min="1543" max="1792" width="8.7109375" style="1"/>
    <col min="1793" max="1793" width="25.7109375" style="1" customWidth="1"/>
    <col min="1794" max="1797" width="8.7109375" style="1"/>
    <col min="1798" max="1798" width="1.7109375" style="1" customWidth="1"/>
    <col min="1799" max="2048" width="8.7109375" style="1"/>
    <col min="2049" max="2049" width="25.7109375" style="1" customWidth="1"/>
    <col min="2050" max="2053" width="8.7109375" style="1"/>
    <col min="2054" max="2054" width="1.7109375" style="1" customWidth="1"/>
    <col min="2055" max="2304" width="8.7109375" style="1"/>
    <col min="2305" max="2305" width="25.7109375" style="1" customWidth="1"/>
    <col min="2306" max="2309" width="8.7109375" style="1"/>
    <col min="2310" max="2310" width="1.7109375" style="1" customWidth="1"/>
    <col min="2311" max="2560" width="8.7109375" style="1"/>
    <col min="2561" max="2561" width="25.7109375" style="1" customWidth="1"/>
    <col min="2562" max="2565" width="8.7109375" style="1"/>
    <col min="2566" max="2566" width="1.7109375" style="1" customWidth="1"/>
    <col min="2567" max="2816" width="8.7109375" style="1"/>
    <col min="2817" max="2817" width="25.7109375" style="1" customWidth="1"/>
    <col min="2818" max="2821" width="8.7109375" style="1"/>
    <col min="2822" max="2822" width="1.7109375" style="1" customWidth="1"/>
    <col min="2823" max="3072" width="8.7109375" style="1"/>
    <col min="3073" max="3073" width="25.7109375" style="1" customWidth="1"/>
    <col min="3074" max="3077" width="8.7109375" style="1"/>
    <col min="3078" max="3078" width="1.7109375" style="1" customWidth="1"/>
    <col min="3079" max="3328" width="8.7109375" style="1"/>
    <col min="3329" max="3329" width="25.7109375" style="1" customWidth="1"/>
    <col min="3330" max="3333" width="8.7109375" style="1"/>
    <col min="3334" max="3334" width="1.7109375" style="1" customWidth="1"/>
    <col min="3335" max="3584" width="8.7109375" style="1"/>
    <col min="3585" max="3585" width="25.7109375" style="1" customWidth="1"/>
    <col min="3586" max="3589" width="8.7109375" style="1"/>
    <col min="3590" max="3590" width="1.7109375" style="1" customWidth="1"/>
    <col min="3591" max="3840" width="8.7109375" style="1"/>
    <col min="3841" max="3841" width="25.7109375" style="1" customWidth="1"/>
    <col min="3842" max="3845" width="8.7109375" style="1"/>
    <col min="3846" max="3846" width="1.7109375" style="1" customWidth="1"/>
    <col min="3847" max="4096" width="8.7109375" style="1"/>
    <col min="4097" max="4097" width="25.7109375" style="1" customWidth="1"/>
    <col min="4098" max="4101" width="8.7109375" style="1"/>
    <col min="4102" max="4102" width="1.7109375" style="1" customWidth="1"/>
    <col min="4103" max="4352" width="8.7109375" style="1"/>
    <col min="4353" max="4353" width="25.7109375" style="1" customWidth="1"/>
    <col min="4354" max="4357" width="8.7109375" style="1"/>
    <col min="4358" max="4358" width="1.7109375" style="1" customWidth="1"/>
    <col min="4359" max="4608" width="8.7109375" style="1"/>
    <col min="4609" max="4609" width="25.7109375" style="1" customWidth="1"/>
    <col min="4610" max="4613" width="8.7109375" style="1"/>
    <col min="4614" max="4614" width="1.7109375" style="1" customWidth="1"/>
    <col min="4615" max="4864" width="8.7109375" style="1"/>
    <col min="4865" max="4865" width="25.7109375" style="1" customWidth="1"/>
    <col min="4866" max="4869" width="8.7109375" style="1"/>
    <col min="4870" max="4870" width="1.7109375" style="1" customWidth="1"/>
    <col min="4871" max="5120" width="8.7109375" style="1"/>
    <col min="5121" max="5121" width="25.7109375" style="1" customWidth="1"/>
    <col min="5122" max="5125" width="8.7109375" style="1"/>
    <col min="5126" max="5126" width="1.7109375" style="1" customWidth="1"/>
    <col min="5127" max="5376" width="8.7109375" style="1"/>
    <col min="5377" max="5377" width="25.7109375" style="1" customWidth="1"/>
    <col min="5378" max="5381" width="8.7109375" style="1"/>
    <col min="5382" max="5382" width="1.7109375" style="1" customWidth="1"/>
    <col min="5383" max="5632" width="8.7109375" style="1"/>
    <col min="5633" max="5633" width="25.7109375" style="1" customWidth="1"/>
    <col min="5634" max="5637" width="8.7109375" style="1"/>
    <col min="5638" max="5638" width="1.7109375" style="1" customWidth="1"/>
    <col min="5639" max="5888" width="8.7109375" style="1"/>
    <col min="5889" max="5889" width="25.7109375" style="1" customWidth="1"/>
    <col min="5890" max="5893" width="8.7109375" style="1"/>
    <col min="5894" max="5894" width="1.7109375" style="1" customWidth="1"/>
    <col min="5895" max="6144" width="8.7109375" style="1"/>
    <col min="6145" max="6145" width="25.7109375" style="1" customWidth="1"/>
    <col min="6146" max="6149" width="8.7109375" style="1"/>
    <col min="6150" max="6150" width="1.7109375" style="1" customWidth="1"/>
    <col min="6151" max="6400" width="8.7109375" style="1"/>
    <col min="6401" max="6401" width="25.7109375" style="1" customWidth="1"/>
    <col min="6402" max="6405" width="8.7109375" style="1"/>
    <col min="6406" max="6406" width="1.7109375" style="1" customWidth="1"/>
    <col min="6407" max="6656" width="8.7109375" style="1"/>
    <col min="6657" max="6657" width="25.7109375" style="1" customWidth="1"/>
    <col min="6658" max="6661" width="8.7109375" style="1"/>
    <col min="6662" max="6662" width="1.7109375" style="1" customWidth="1"/>
    <col min="6663" max="6912" width="8.7109375" style="1"/>
    <col min="6913" max="6913" width="25.7109375" style="1" customWidth="1"/>
    <col min="6914" max="6917" width="8.7109375" style="1"/>
    <col min="6918" max="6918" width="1.7109375" style="1" customWidth="1"/>
    <col min="6919" max="7168" width="8.7109375" style="1"/>
    <col min="7169" max="7169" width="25.7109375" style="1" customWidth="1"/>
    <col min="7170" max="7173" width="8.7109375" style="1"/>
    <col min="7174" max="7174" width="1.7109375" style="1" customWidth="1"/>
    <col min="7175" max="7424" width="8.7109375" style="1"/>
    <col min="7425" max="7425" width="25.7109375" style="1" customWidth="1"/>
    <col min="7426" max="7429" width="8.7109375" style="1"/>
    <col min="7430" max="7430" width="1.7109375" style="1" customWidth="1"/>
    <col min="7431" max="7680" width="8.7109375" style="1"/>
    <col min="7681" max="7681" width="25.7109375" style="1" customWidth="1"/>
    <col min="7682" max="7685" width="8.7109375" style="1"/>
    <col min="7686" max="7686" width="1.7109375" style="1" customWidth="1"/>
    <col min="7687" max="7936" width="8.7109375" style="1"/>
    <col min="7937" max="7937" width="25.7109375" style="1" customWidth="1"/>
    <col min="7938" max="7941" width="8.7109375" style="1"/>
    <col min="7942" max="7942" width="1.7109375" style="1" customWidth="1"/>
    <col min="7943" max="8192" width="8.7109375" style="1"/>
    <col min="8193" max="8193" width="25.7109375" style="1" customWidth="1"/>
    <col min="8194" max="8197" width="8.7109375" style="1"/>
    <col min="8198" max="8198" width="1.7109375" style="1" customWidth="1"/>
    <col min="8199" max="8448" width="8.7109375" style="1"/>
    <col min="8449" max="8449" width="25.7109375" style="1" customWidth="1"/>
    <col min="8450" max="8453" width="8.7109375" style="1"/>
    <col min="8454" max="8454" width="1.7109375" style="1" customWidth="1"/>
    <col min="8455" max="8704" width="8.7109375" style="1"/>
    <col min="8705" max="8705" width="25.7109375" style="1" customWidth="1"/>
    <col min="8706" max="8709" width="8.7109375" style="1"/>
    <col min="8710" max="8710" width="1.7109375" style="1" customWidth="1"/>
    <col min="8711" max="8960" width="8.7109375" style="1"/>
    <col min="8961" max="8961" width="25.7109375" style="1" customWidth="1"/>
    <col min="8962" max="8965" width="8.7109375" style="1"/>
    <col min="8966" max="8966" width="1.7109375" style="1" customWidth="1"/>
    <col min="8967" max="9216" width="8.7109375" style="1"/>
    <col min="9217" max="9217" width="25.7109375" style="1" customWidth="1"/>
    <col min="9218" max="9221" width="8.7109375" style="1"/>
    <col min="9222" max="9222" width="1.7109375" style="1" customWidth="1"/>
    <col min="9223" max="9472" width="8.7109375" style="1"/>
    <col min="9473" max="9473" width="25.7109375" style="1" customWidth="1"/>
    <col min="9474" max="9477" width="8.7109375" style="1"/>
    <col min="9478" max="9478" width="1.7109375" style="1" customWidth="1"/>
    <col min="9479" max="9728" width="8.7109375" style="1"/>
    <col min="9729" max="9729" width="25.7109375" style="1" customWidth="1"/>
    <col min="9730" max="9733" width="8.7109375" style="1"/>
    <col min="9734" max="9734" width="1.7109375" style="1" customWidth="1"/>
    <col min="9735" max="9984" width="8.7109375" style="1"/>
    <col min="9985" max="9985" width="25.7109375" style="1" customWidth="1"/>
    <col min="9986" max="9989" width="8.7109375" style="1"/>
    <col min="9990" max="9990" width="1.7109375" style="1" customWidth="1"/>
    <col min="9991" max="10240" width="8.7109375" style="1"/>
    <col min="10241" max="10241" width="25.7109375" style="1" customWidth="1"/>
    <col min="10242" max="10245" width="8.7109375" style="1"/>
    <col min="10246" max="10246" width="1.7109375" style="1" customWidth="1"/>
    <col min="10247" max="10496" width="8.7109375" style="1"/>
    <col min="10497" max="10497" width="25.7109375" style="1" customWidth="1"/>
    <col min="10498" max="10501" width="8.7109375" style="1"/>
    <col min="10502" max="10502" width="1.7109375" style="1" customWidth="1"/>
    <col min="10503" max="10752" width="8.7109375" style="1"/>
    <col min="10753" max="10753" width="25.7109375" style="1" customWidth="1"/>
    <col min="10754" max="10757" width="8.7109375" style="1"/>
    <col min="10758" max="10758" width="1.7109375" style="1" customWidth="1"/>
    <col min="10759" max="11008" width="8.7109375" style="1"/>
    <col min="11009" max="11009" width="25.7109375" style="1" customWidth="1"/>
    <col min="11010" max="11013" width="8.7109375" style="1"/>
    <col min="11014" max="11014" width="1.7109375" style="1" customWidth="1"/>
    <col min="11015" max="11264" width="8.7109375" style="1"/>
    <col min="11265" max="11265" width="25.7109375" style="1" customWidth="1"/>
    <col min="11266" max="11269" width="8.7109375" style="1"/>
    <col min="11270" max="11270" width="1.7109375" style="1" customWidth="1"/>
    <col min="11271" max="11520" width="8.7109375" style="1"/>
    <col min="11521" max="11521" width="25.7109375" style="1" customWidth="1"/>
    <col min="11522" max="11525" width="8.7109375" style="1"/>
    <col min="11526" max="11526" width="1.7109375" style="1" customWidth="1"/>
    <col min="11527" max="11776" width="8.7109375" style="1"/>
    <col min="11777" max="11777" width="25.7109375" style="1" customWidth="1"/>
    <col min="11778" max="11781" width="8.7109375" style="1"/>
    <col min="11782" max="11782" width="1.7109375" style="1" customWidth="1"/>
    <col min="11783" max="12032" width="8.7109375" style="1"/>
    <col min="12033" max="12033" width="25.7109375" style="1" customWidth="1"/>
    <col min="12034" max="12037" width="8.7109375" style="1"/>
    <col min="12038" max="12038" width="1.7109375" style="1" customWidth="1"/>
    <col min="12039" max="12288" width="8.7109375" style="1"/>
    <col min="12289" max="12289" width="25.7109375" style="1" customWidth="1"/>
    <col min="12290" max="12293" width="8.7109375" style="1"/>
    <col min="12294" max="12294" width="1.7109375" style="1" customWidth="1"/>
    <col min="12295" max="12544" width="8.7109375" style="1"/>
    <col min="12545" max="12545" width="25.7109375" style="1" customWidth="1"/>
    <col min="12546" max="12549" width="8.7109375" style="1"/>
    <col min="12550" max="12550" width="1.7109375" style="1" customWidth="1"/>
    <col min="12551" max="12800" width="8.7109375" style="1"/>
    <col min="12801" max="12801" width="25.7109375" style="1" customWidth="1"/>
    <col min="12802" max="12805" width="8.7109375" style="1"/>
    <col min="12806" max="12806" width="1.7109375" style="1" customWidth="1"/>
    <col min="12807" max="13056" width="8.7109375" style="1"/>
    <col min="13057" max="13057" width="25.7109375" style="1" customWidth="1"/>
    <col min="13058" max="13061" width="8.7109375" style="1"/>
    <col min="13062" max="13062" width="1.7109375" style="1" customWidth="1"/>
    <col min="13063" max="13312" width="8.7109375" style="1"/>
    <col min="13313" max="13313" width="25.7109375" style="1" customWidth="1"/>
    <col min="13314" max="13317" width="8.7109375" style="1"/>
    <col min="13318" max="13318" width="1.7109375" style="1" customWidth="1"/>
    <col min="13319" max="13568" width="8.7109375" style="1"/>
    <col min="13569" max="13569" width="25.7109375" style="1" customWidth="1"/>
    <col min="13570" max="13573" width="8.7109375" style="1"/>
    <col min="13574" max="13574" width="1.7109375" style="1" customWidth="1"/>
    <col min="13575" max="13824" width="8.7109375" style="1"/>
    <col min="13825" max="13825" width="25.7109375" style="1" customWidth="1"/>
    <col min="13826" max="13829" width="8.7109375" style="1"/>
    <col min="13830" max="13830" width="1.7109375" style="1" customWidth="1"/>
    <col min="13831" max="14080" width="8.7109375" style="1"/>
    <col min="14081" max="14081" width="25.7109375" style="1" customWidth="1"/>
    <col min="14082" max="14085" width="8.7109375" style="1"/>
    <col min="14086" max="14086" width="1.7109375" style="1" customWidth="1"/>
    <col min="14087" max="14336" width="8.7109375" style="1"/>
    <col min="14337" max="14337" width="25.7109375" style="1" customWidth="1"/>
    <col min="14338" max="14341" width="8.7109375" style="1"/>
    <col min="14342" max="14342" width="1.7109375" style="1" customWidth="1"/>
    <col min="14343" max="14592" width="8.7109375" style="1"/>
    <col min="14593" max="14593" width="25.7109375" style="1" customWidth="1"/>
    <col min="14594" max="14597" width="8.7109375" style="1"/>
    <col min="14598" max="14598" width="1.7109375" style="1" customWidth="1"/>
    <col min="14599" max="14848" width="8.7109375" style="1"/>
    <col min="14849" max="14849" width="25.7109375" style="1" customWidth="1"/>
    <col min="14850" max="14853" width="8.7109375" style="1"/>
    <col min="14854" max="14854" width="1.7109375" style="1" customWidth="1"/>
    <col min="14855" max="15104" width="8.7109375" style="1"/>
    <col min="15105" max="15105" width="25.7109375" style="1" customWidth="1"/>
    <col min="15106" max="15109" width="8.7109375" style="1"/>
    <col min="15110" max="15110" width="1.7109375" style="1" customWidth="1"/>
    <col min="15111" max="15360" width="8.7109375" style="1"/>
    <col min="15361" max="15361" width="25.7109375" style="1" customWidth="1"/>
    <col min="15362" max="15365" width="8.7109375" style="1"/>
    <col min="15366" max="15366" width="1.7109375" style="1" customWidth="1"/>
    <col min="15367" max="15616" width="8.7109375" style="1"/>
    <col min="15617" max="15617" width="25.7109375" style="1" customWidth="1"/>
    <col min="15618" max="15621" width="8.7109375" style="1"/>
    <col min="15622" max="15622" width="1.7109375" style="1" customWidth="1"/>
    <col min="15623" max="15872" width="8.7109375" style="1"/>
    <col min="15873" max="15873" width="25.7109375" style="1" customWidth="1"/>
    <col min="15874" max="15877" width="8.7109375" style="1"/>
    <col min="15878" max="15878" width="1.7109375" style="1" customWidth="1"/>
    <col min="15879" max="16128" width="8.7109375" style="1"/>
    <col min="16129" max="16129" width="25.7109375" style="1" customWidth="1"/>
    <col min="16130" max="16133" width="8.7109375" style="1"/>
    <col min="16134" max="16134" width="1.7109375" style="1" customWidth="1"/>
    <col min="16135" max="16384" width="8.7109375" style="1"/>
  </cols>
  <sheetData>
    <row r="1" spans="1:10" s="44" customFormat="1" ht="20.25" x14ac:dyDescent="0.3">
      <c r="A1" s="52" t="s">
        <v>19</v>
      </c>
      <c r="B1" s="174" t="s">
        <v>48</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20" t="s">
        <v>49</v>
      </c>
      <c r="B6" s="55">
        <v>7</v>
      </c>
      <c r="C6" s="56">
        <v>2</v>
      </c>
      <c r="D6" s="55">
        <v>19</v>
      </c>
      <c r="E6" s="56">
        <v>11</v>
      </c>
      <c r="F6" s="57"/>
      <c r="G6" s="55">
        <f t="shared" ref="G6:G69" si="0">B6-C6</f>
        <v>5</v>
      </c>
      <c r="H6" s="56">
        <f t="shared" ref="H6:H69" si="1">D6-E6</f>
        <v>8</v>
      </c>
      <c r="I6" s="77">
        <f t="shared" ref="I6:I69" si="2">IF(C6=0, "-", IF(G6/C6&lt;10, G6/C6, "&gt;999%"))</f>
        <v>2.5</v>
      </c>
      <c r="J6" s="78">
        <f t="shared" ref="J6:J69" si="3">IF(E6=0, "-", IF(H6/E6&lt;10, H6/E6, "&gt;999%"))</f>
        <v>0.72727272727272729</v>
      </c>
    </row>
    <row r="7" spans="1:10" x14ac:dyDescent="0.2">
      <c r="A7" s="20" t="s">
        <v>50</v>
      </c>
      <c r="B7" s="55">
        <v>0</v>
      </c>
      <c r="C7" s="56">
        <v>0</v>
      </c>
      <c r="D7" s="55">
        <v>1</v>
      </c>
      <c r="E7" s="56">
        <v>4</v>
      </c>
      <c r="F7" s="57"/>
      <c r="G7" s="55">
        <f t="shared" si="0"/>
        <v>0</v>
      </c>
      <c r="H7" s="56">
        <f t="shared" si="1"/>
        <v>-3</v>
      </c>
      <c r="I7" s="77" t="str">
        <f t="shared" si="2"/>
        <v>-</v>
      </c>
      <c r="J7" s="78">
        <f t="shared" si="3"/>
        <v>-0.75</v>
      </c>
    </row>
    <row r="8" spans="1:10" x14ac:dyDescent="0.2">
      <c r="A8" s="20" t="s">
        <v>51</v>
      </c>
      <c r="B8" s="55">
        <v>114</v>
      </c>
      <c r="C8" s="56">
        <v>66</v>
      </c>
      <c r="D8" s="55">
        <v>485</v>
      </c>
      <c r="E8" s="56">
        <v>414</v>
      </c>
      <c r="F8" s="57"/>
      <c r="G8" s="55">
        <f t="shared" si="0"/>
        <v>48</v>
      </c>
      <c r="H8" s="56">
        <f t="shared" si="1"/>
        <v>71</v>
      </c>
      <c r="I8" s="77">
        <f t="shared" si="2"/>
        <v>0.72727272727272729</v>
      </c>
      <c r="J8" s="78">
        <f t="shared" si="3"/>
        <v>0.17149758454106281</v>
      </c>
    </row>
    <row r="9" spans="1:10" x14ac:dyDescent="0.2">
      <c r="A9" s="20" t="s">
        <v>52</v>
      </c>
      <c r="B9" s="55">
        <v>2</v>
      </c>
      <c r="C9" s="56">
        <v>1</v>
      </c>
      <c r="D9" s="55">
        <v>11</v>
      </c>
      <c r="E9" s="56">
        <v>8</v>
      </c>
      <c r="F9" s="57"/>
      <c r="G9" s="55">
        <f t="shared" si="0"/>
        <v>1</v>
      </c>
      <c r="H9" s="56">
        <f t="shared" si="1"/>
        <v>3</v>
      </c>
      <c r="I9" s="77">
        <f t="shared" si="2"/>
        <v>1</v>
      </c>
      <c r="J9" s="78">
        <f t="shared" si="3"/>
        <v>0.375</v>
      </c>
    </row>
    <row r="10" spans="1:10" x14ac:dyDescent="0.2">
      <c r="A10" s="20" t="s">
        <v>53</v>
      </c>
      <c r="B10" s="55">
        <v>157</v>
      </c>
      <c r="C10" s="56">
        <v>112</v>
      </c>
      <c r="D10" s="55">
        <v>632</v>
      </c>
      <c r="E10" s="56">
        <v>582</v>
      </c>
      <c r="F10" s="57"/>
      <c r="G10" s="55">
        <f t="shared" si="0"/>
        <v>45</v>
      </c>
      <c r="H10" s="56">
        <f t="shared" si="1"/>
        <v>50</v>
      </c>
      <c r="I10" s="77">
        <f t="shared" si="2"/>
        <v>0.4017857142857143</v>
      </c>
      <c r="J10" s="78">
        <f t="shared" si="3"/>
        <v>8.5910652920962199E-2</v>
      </c>
    </row>
    <row r="11" spans="1:10" x14ac:dyDescent="0.2">
      <c r="A11" s="20" t="s">
        <v>54</v>
      </c>
      <c r="B11" s="55">
        <v>1</v>
      </c>
      <c r="C11" s="56">
        <v>6</v>
      </c>
      <c r="D11" s="55">
        <v>9</v>
      </c>
      <c r="E11" s="56">
        <v>11</v>
      </c>
      <c r="F11" s="57"/>
      <c r="G11" s="55">
        <f t="shared" si="0"/>
        <v>-5</v>
      </c>
      <c r="H11" s="56">
        <f t="shared" si="1"/>
        <v>-2</v>
      </c>
      <c r="I11" s="77">
        <f t="shared" si="2"/>
        <v>-0.83333333333333337</v>
      </c>
      <c r="J11" s="78">
        <f t="shared" si="3"/>
        <v>-0.18181818181818182</v>
      </c>
    </row>
    <row r="12" spans="1:10" x14ac:dyDescent="0.2">
      <c r="A12" s="20" t="s">
        <v>55</v>
      </c>
      <c r="B12" s="55">
        <v>1</v>
      </c>
      <c r="C12" s="56">
        <v>0</v>
      </c>
      <c r="D12" s="55">
        <v>5</v>
      </c>
      <c r="E12" s="56">
        <v>5</v>
      </c>
      <c r="F12" s="57"/>
      <c r="G12" s="55">
        <f t="shared" si="0"/>
        <v>1</v>
      </c>
      <c r="H12" s="56">
        <f t="shared" si="1"/>
        <v>0</v>
      </c>
      <c r="I12" s="77" t="str">
        <f t="shared" si="2"/>
        <v>-</v>
      </c>
      <c r="J12" s="78">
        <f t="shared" si="3"/>
        <v>0</v>
      </c>
    </row>
    <row r="13" spans="1:10" x14ac:dyDescent="0.2">
      <c r="A13" s="20" t="s">
        <v>56</v>
      </c>
      <c r="B13" s="55">
        <v>1</v>
      </c>
      <c r="C13" s="56">
        <v>0</v>
      </c>
      <c r="D13" s="55">
        <v>8</v>
      </c>
      <c r="E13" s="56">
        <v>15</v>
      </c>
      <c r="F13" s="57"/>
      <c r="G13" s="55">
        <f t="shared" si="0"/>
        <v>1</v>
      </c>
      <c r="H13" s="56">
        <f t="shared" si="1"/>
        <v>-7</v>
      </c>
      <c r="I13" s="77" t="str">
        <f t="shared" si="2"/>
        <v>-</v>
      </c>
      <c r="J13" s="78">
        <f t="shared" si="3"/>
        <v>-0.46666666666666667</v>
      </c>
    </row>
    <row r="14" spans="1:10" x14ac:dyDescent="0.2">
      <c r="A14" s="20" t="s">
        <v>57</v>
      </c>
      <c r="B14" s="55">
        <v>6</v>
      </c>
      <c r="C14" s="56">
        <v>0</v>
      </c>
      <c r="D14" s="55">
        <v>24</v>
      </c>
      <c r="E14" s="56">
        <v>40</v>
      </c>
      <c r="F14" s="57"/>
      <c r="G14" s="55">
        <f t="shared" si="0"/>
        <v>6</v>
      </c>
      <c r="H14" s="56">
        <f t="shared" si="1"/>
        <v>-16</v>
      </c>
      <c r="I14" s="77" t="str">
        <f t="shared" si="2"/>
        <v>-</v>
      </c>
      <c r="J14" s="78">
        <f t="shared" si="3"/>
        <v>-0.4</v>
      </c>
    </row>
    <row r="15" spans="1:10" x14ac:dyDescent="0.2">
      <c r="A15" s="20" t="s">
        <v>58</v>
      </c>
      <c r="B15" s="55">
        <v>10</v>
      </c>
      <c r="C15" s="56">
        <v>9</v>
      </c>
      <c r="D15" s="55">
        <v>41</v>
      </c>
      <c r="E15" s="56">
        <v>43</v>
      </c>
      <c r="F15" s="57"/>
      <c r="G15" s="55">
        <f t="shared" si="0"/>
        <v>1</v>
      </c>
      <c r="H15" s="56">
        <f t="shared" si="1"/>
        <v>-2</v>
      </c>
      <c r="I15" s="77">
        <f t="shared" si="2"/>
        <v>0.1111111111111111</v>
      </c>
      <c r="J15" s="78">
        <f t="shared" si="3"/>
        <v>-4.6511627906976744E-2</v>
      </c>
    </row>
    <row r="16" spans="1:10" x14ac:dyDescent="0.2">
      <c r="A16" s="20" t="s">
        <v>59</v>
      </c>
      <c r="B16" s="55">
        <v>767</v>
      </c>
      <c r="C16" s="56">
        <v>673</v>
      </c>
      <c r="D16" s="55">
        <v>2518</v>
      </c>
      <c r="E16" s="56">
        <v>3077</v>
      </c>
      <c r="F16" s="57"/>
      <c r="G16" s="55">
        <f t="shared" si="0"/>
        <v>94</v>
      </c>
      <c r="H16" s="56">
        <f t="shared" si="1"/>
        <v>-559</v>
      </c>
      <c r="I16" s="77">
        <f t="shared" si="2"/>
        <v>0.13967310549777118</v>
      </c>
      <c r="J16" s="78">
        <f t="shared" si="3"/>
        <v>-0.18167045823854402</v>
      </c>
    </row>
    <row r="17" spans="1:10" x14ac:dyDescent="0.2">
      <c r="A17" s="20" t="s">
        <v>60</v>
      </c>
      <c r="B17" s="55">
        <v>9</v>
      </c>
      <c r="C17" s="56">
        <v>6</v>
      </c>
      <c r="D17" s="55">
        <v>36</v>
      </c>
      <c r="E17" s="56">
        <v>33</v>
      </c>
      <c r="F17" s="57"/>
      <c r="G17" s="55">
        <f t="shared" si="0"/>
        <v>3</v>
      </c>
      <c r="H17" s="56">
        <f t="shared" si="1"/>
        <v>3</v>
      </c>
      <c r="I17" s="77">
        <f t="shared" si="2"/>
        <v>0.5</v>
      </c>
      <c r="J17" s="78">
        <f t="shared" si="3"/>
        <v>9.0909090909090912E-2</v>
      </c>
    </row>
    <row r="18" spans="1:10" x14ac:dyDescent="0.2">
      <c r="A18" s="20" t="s">
        <v>61</v>
      </c>
      <c r="B18" s="55">
        <v>18</v>
      </c>
      <c r="C18" s="56">
        <v>6</v>
      </c>
      <c r="D18" s="55">
        <v>53</v>
      </c>
      <c r="E18" s="56">
        <v>27</v>
      </c>
      <c r="F18" s="57"/>
      <c r="G18" s="55">
        <f t="shared" si="0"/>
        <v>12</v>
      </c>
      <c r="H18" s="56">
        <f t="shared" si="1"/>
        <v>26</v>
      </c>
      <c r="I18" s="77">
        <f t="shared" si="2"/>
        <v>2</v>
      </c>
      <c r="J18" s="78">
        <f t="shared" si="3"/>
        <v>0.96296296296296291</v>
      </c>
    </row>
    <row r="19" spans="1:10" x14ac:dyDescent="0.2">
      <c r="A19" s="20" t="s">
        <v>62</v>
      </c>
      <c r="B19" s="55">
        <v>156</v>
      </c>
      <c r="C19" s="56">
        <v>359</v>
      </c>
      <c r="D19" s="55">
        <v>1127</v>
      </c>
      <c r="E19" s="56">
        <v>1880</v>
      </c>
      <c r="F19" s="57"/>
      <c r="G19" s="55">
        <f t="shared" si="0"/>
        <v>-203</v>
      </c>
      <c r="H19" s="56">
        <f t="shared" si="1"/>
        <v>-753</v>
      </c>
      <c r="I19" s="77">
        <f t="shared" si="2"/>
        <v>-0.56545961002785516</v>
      </c>
      <c r="J19" s="78">
        <f t="shared" si="3"/>
        <v>-0.400531914893617</v>
      </c>
    </row>
    <row r="20" spans="1:10" x14ac:dyDescent="0.2">
      <c r="A20" s="20" t="s">
        <v>63</v>
      </c>
      <c r="B20" s="55">
        <v>259</v>
      </c>
      <c r="C20" s="56">
        <v>402</v>
      </c>
      <c r="D20" s="55">
        <v>1306</v>
      </c>
      <c r="E20" s="56">
        <v>1672</v>
      </c>
      <c r="F20" s="57"/>
      <c r="G20" s="55">
        <f t="shared" si="0"/>
        <v>-143</v>
      </c>
      <c r="H20" s="56">
        <f t="shared" si="1"/>
        <v>-366</v>
      </c>
      <c r="I20" s="77">
        <f t="shared" si="2"/>
        <v>-0.35572139303482586</v>
      </c>
      <c r="J20" s="78">
        <f t="shared" si="3"/>
        <v>-0.21889952153110048</v>
      </c>
    </row>
    <row r="21" spans="1:10" x14ac:dyDescent="0.2">
      <c r="A21" s="20" t="s">
        <v>64</v>
      </c>
      <c r="B21" s="55">
        <v>648</v>
      </c>
      <c r="C21" s="56">
        <v>1072</v>
      </c>
      <c r="D21" s="55">
        <v>2913</v>
      </c>
      <c r="E21" s="56">
        <v>4343</v>
      </c>
      <c r="F21" s="57"/>
      <c r="G21" s="55">
        <f t="shared" si="0"/>
        <v>-424</v>
      </c>
      <c r="H21" s="56">
        <f t="shared" si="1"/>
        <v>-1430</v>
      </c>
      <c r="I21" s="77">
        <f t="shared" si="2"/>
        <v>-0.39552238805970147</v>
      </c>
      <c r="J21" s="78">
        <f t="shared" si="3"/>
        <v>-0.32926548468800371</v>
      </c>
    </row>
    <row r="22" spans="1:10" x14ac:dyDescent="0.2">
      <c r="A22" s="20" t="s">
        <v>65</v>
      </c>
      <c r="B22" s="55">
        <v>0</v>
      </c>
      <c r="C22" s="56">
        <v>4</v>
      </c>
      <c r="D22" s="55">
        <v>12</v>
      </c>
      <c r="E22" s="56">
        <v>19</v>
      </c>
      <c r="F22" s="57"/>
      <c r="G22" s="55">
        <f t="shared" si="0"/>
        <v>-4</v>
      </c>
      <c r="H22" s="56">
        <f t="shared" si="1"/>
        <v>-7</v>
      </c>
      <c r="I22" s="77">
        <f t="shared" si="2"/>
        <v>-1</v>
      </c>
      <c r="J22" s="78">
        <f t="shared" si="3"/>
        <v>-0.36842105263157893</v>
      </c>
    </row>
    <row r="23" spans="1:10" x14ac:dyDescent="0.2">
      <c r="A23" s="20" t="s">
        <v>66</v>
      </c>
      <c r="B23" s="55">
        <v>275</v>
      </c>
      <c r="C23" s="56">
        <v>226</v>
      </c>
      <c r="D23" s="55">
        <v>1003</v>
      </c>
      <c r="E23" s="56">
        <v>1169</v>
      </c>
      <c r="F23" s="57"/>
      <c r="G23" s="55">
        <f t="shared" si="0"/>
        <v>49</v>
      </c>
      <c r="H23" s="56">
        <f t="shared" si="1"/>
        <v>-166</v>
      </c>
      <c r="I23" s="77">
        <f t="shared" si="2"/>
        <v>0.2168141592920354</v>
      </c>
      <c r="J23" s="78">
        <f t="shared" si="3"/>
        <v>-0.1420017108639863</v>
      </c>
    </row>
    <row r="24" spans="1:10" x14ac:dyDescent="0.2">
      <c r="A24" s="20" t="s">
        <v>67</v>
      </c>
      <c r="B24" s="55">
        <v>1</v>
      </c>
      <c r="C24" s="56">
        <v>0</v>
      </c>
      <c r="D24" s="55">
        <v>1</v>
      </c>
      <c r="E24" s="56">
        <v>0</v>
      </c>
      <c r="F24" s="57"/>
      <c r="G24" s="55">
        <f t="shared" si="0"/>
        <v>1</v>
      </c>
      <c r="H24" s="56">
        <f t="shared" si="1"/>
        <v>1</v>
      </c>
      <c r="I24" s="77" t="str">
        <f t="shared" si="2"/>
        <v>-</v>
      </c>
      <c r="J24" s="78" t="str">
        <f t="shared" si="3"/>
        <v>-</v>
      </c>
    </row>
    <row r="25" spans="1:10" x14ac:dyDescent="0.2">
      <c r="A25" s="20" t="s">
        <v>68</v>
      </c>
      <c r="B25" s="55">
        <v>14</v>
      </c>
      <c r="C25" s="56">
        <v>16</v>
      </c>
      <c r="D25" s="55">
        <v>66</v>
      </c>
      <c r="E25" s="56">
        <v>77</v>
      </c>
      <c r="F25" s="57"/>
      <c r="G25" s="55">
        <f t="shared" si="0"/>
        <v>-2</v>
      </c>
      <c r="H25" s="56">
        <f t="shared" si="1"/>
        <v>-11</v>
      </c>
      <c r="I25" s="77">
        <f t="shared" si="2"/>
        <v>-0.125</v>
      </c>
      <c r="J25" s="78">
        <f t="shared" si="3"/>
        <v>-0.14285714285714285</v>
      </c>
    </row>
    <row r="26" spans="1:10" x14ac:dyDescent="0.2">
      <c r="A26" s="20" t="s">
        <v>69</v>
      </c>
      <c r="B26" s="55">
        <v>48</v>
      </c>
      <c r="C26" s="56">
        <v>41</v>
      </c>
      <c r="D26" s="55">
        <v>157</v>
      </c>
      <c r="E26" s="56">
        <v>230</v>
      </c>
      <c r="F26" s="57"/>
      <c r="G26" s="55">
        <f t="shared" si="0"/>
        <v>7</v>
      </c>
      <c r="H26" s="56">
        <f t="shared" si="1"/>
        <v>-73</v>
      </c>
      <c r="I26" s="77">
        <f t="shared" si="2"/>
        <v>0.17073170731707318</v>
      </c>
      <c r="J26" s="78">
        <f t="shared" si="3"/>
        <v>-0.31739130434782609</v>
      </c>
    </row>
    <row r="27" spans="1:10" x14ac:dyDescent="0.2">
      <c r="A27" s="20" t="s">
        <v>70</v>
      </c>
      <c r="B27" s="55">
        <v>482</v>
      </c>
      <c r="C27" s="56">
        <v>472</v>
      </c>
      <c r="D27" s="55">
        <v>2132</v>
      </c>
      <c r="E27" s="56">
        <v>2304</v>
      </c>
      <c r="F27" s="57"/>
      <c r="G27" s="55">
        <f t="shared" si="0"/>
        <v>10</v>
      </c>
      <c r="H27" s="56">
        <f t="shared" si="1"/>
        <v>-172</v>
      </c>
      <c r="I27" s="77">
        <f t="shared" si="2"/>
        <v>2.1186440677966101E-2</v>
      </c>
      <c r="J27" s="78">
        <f t="shared" si="3"/>
        <v>-7.4652777777777776E-2</v>
      </c>
    </row>
    <row r="28" spans="1:10" x14ac:dyDescent="0.2">
      <c r="A28" s="20" t="s">
        <v>71</v>
      </c>
      <c r="B28" s="55">
        <v>0</v>
      </c>
      <c r="C28" s="56">
        <v>3</v>
      </c>
      <c r="D28" s="55">
        <v>6</v>
      </c>
      <c r="E28" s="56">
        <v>9</v>
      </c>
      <c r="F28" s="57"/>
      <c r="G28" s="55">
        <f t="shared" si="0"/>
        <v>-3</v>
      </c>
      <c r="H28" s="56">
        <f t="shared" si="1"/>
        <v>-3</v>
      </c>
      <c r="I28" s="77">
        <f t="shared" si="2"/>
        <v>-1</v>
      </c>
      <c r="J28" s="78">
        <f t="shared" si="3"/>
        <v>-0.33333333333333331</v>
      </c>
    </row>
    <row r="29" spans="1:10" x14ac:dyDescent="0.2">
      <c r="A29" s="20" t="s">
        <v>72</v>
      </c>
      <c r="B29" s="55">
        <v>79</v>
      </c>
      <c r="C29" s="56">
        <v>79</v>
      </c>
      <c r="D29" s="55">
        <v>264</v>
      </c>
      <c r="E29" s="56">
        <v>329</v>
      </c>
      <c r="F29" s="57"/>
      <c r="G29" s="55">
        <f t="shared" si="0"/>
        <v>0</v>
      </c>
      <c r="H29" s="56">
        <f t="shared" si="1"/>
        <v>-65</v>
      </c>
      <c r="I29" s="77">
        <f t="shared" si="2"/>
        <v>0</v>
      </c>
      <c r="J29" s="78">
        <f t="shared" si="3"/>
        <v>-0.19756838905775076</v>
      </c>
    </row>
    <row r="30" spans="1:10" x14ac:dyDescent="0.2">
      <c r="A30" s="20" t="s">
        <v>73</v>
      </c>
      <c r="B30" s="55">
        <v>68</v>
      </c>
      <c r="C30" s="56">
        <v>56</v>
      </c>
      <c r="D30" s="55">
        <v>227</v>
      </c>
      <c r="E30" s="56">
        <v>203</v>
      </c>
      <c r="F30" s="57"/>
      <c r="G30" s="55">
        <f t="shared" si="0"/>
        <v>12</v>
      </c>
      <c r="H30" s="56">
        <f t="shared" si="1"/>
        <v>24</v>
      </c>
      <c r="I30" s="77">
        <f t="shared" si="2"/>
        <v>0.21428571428571427</v>
      </c>
      <c r="J30" s="78">
        <f t="shared" si="3"/>
        <v>0.11822660098522167</v>
      </c>
    </row>
    <row r="31" spans="1:10" x14ac:dyDescent="0.2">
      <c r="A31" s="20" t="s">
        <v>74</v>
      </c>
      <c r="B31" s="55">
        <v>91</v>
      </c>
      <c r="C31" s="56">
        <v>70</v>
      </c>
      <c r="D31" s="55">
        <v>285</v>
      </c>
      <c r="E31" s="56">
        <v>301</v>
      </c>
      <c r="F31" s="57"/>
      <c r="G31" s="55">
        <f t="shared" si="0"/>
        <v>21</v>
      </c>
      <c r="H31" s="56">
        <f t="shared" si="1"/>
        <v>-16</v>
      </c>
      <c r="I31" s="77">
        <f t="shared" si="2"/>
        <v>0.3</v>
      </c>
      <c r="J31" s="78">
        <f t="shared" si="3"/>
        <v>-5.3156146179401995E-2</v>
      </c>
    </row>
    <row r="32" spans="1:10" x14ac:dyDescent="0.2">
      <c r="A32" s="20" t="s">
        <v>75</v>
      </c>
      <c r="B32" s="55">
        <v>0</v>
      </c>
      <c r="C32" s="56">
        <v>2</v>
      </c>
      <c r="D32" s="55">
        <v>2</v>
      </c>
      <c r="E32" s="56">
        <v>3</v>
      </c>
      <c r="F32" s="57"/>
      <c r="G32" s="55">
        <f t="shared" si="0"/>
        <v>-2</v>
      </c>
      <c r="H32" s="56">
        <f t="shared" si="1"/>
        <v>-1</v>
      </c>
      <c r="I32" s="77">
        <f t="shared" si="2"/>
        <v>-1</v>
      </c>
      <c r="J32" s="78">
        <f t="shared" si="3"/>
        <v>-0.33333333333333331</v>
      </c>
    </row>
    <row r="33" spans="1:10" x14ac:dyDescent="0.2">
      <c r="A33" s="20" t="s">
        <v>76</v>
      </c>
      <c r="B33" s="55">
        <v>0</v>
      </c>
      <c r="C33" s="56">
        <v>5</v>
      </c>
      <c r="D33" s="55">
        <v>10</v>
      </c>
      <c r="E33" s="56">
        <v>19</v>
      </c>
      <c r="F33" s="57"/>
      <c r="G33" s="55">
        <f t="shared" si="0"/>
        <v>-5</v>
      </c>
      <c r="H33" s="56">
        <f t="shared" si="1"/>
        <v>-9</v>
      </c>
      <c r="I33" s="77">
        <f t="shared" si="2"/>
        <v>-1</v>
      </c>
      <c r="J33" s="78">
        <f t="shared" si="3"/>
        <v>-0.47368421052631576</v>
      </c>
    </row>
    <row r="34" spans="1:10" x14ac:dyDescent="0.2">
      <c r="A34" s="20" t="s">
        <v>77</v>
      </c>
      <c r="B34" s="55">
        <v>695</v>
      </c>
      <c r="C34" s="56">
        <v>766</v>
      </c>
      <c r="D34" s="55">
        <v>2877</v>
      </c>
      <c r="E34" s="56">
        <v>3795</v>
      </c>
      <c r="F34" s="57"/>
      <c r="G34" s="55">
        <f t="shared" si="0"/>
        <v>-71</v>
      </c>
      <c r="H34" s="56">
        <f t="shared" si="1"/>
        <v>-918</v>
      </c>
      <c r="I34" s="77">
        <f t="shared" si="2"/>
        <v>-9.2689295039164496E-2</v>
      </c>
      <c r="J34" s="78">
        <f t="shared" si="3"/>
        <v>-0.24189723320158102</v>
      </c>
    </row>
    <row r="35" spans="1:10" x14ac:dyDescent="0.2">
      <c r="A35" s="20" t="s">
        <v>78</v>
      </c>
      <c r="B35" s="55">
        <v>0</v>
      </c>
      <c r="C35" s="56">
        <v>0</v>
      </c>
      <c r="D35" s="55">
        <v>2</v>
      </c>
      <c r="E35" s="56">
        <v>0</v>
      </c>
      <c r="F35" s="57"/>
      <c r="G35" s="55">
        <f t="shared" si="0"/>
        <v>0</v>
      </c>
      <c r="H35" s="56">
        <f t="shared" si="1"/>
        <v>2</v>
      </c>
      <c r="I35" s="77" t="str">
        <f t="shared" si="2"/>
        <v>-</v>
      </c>
      <c r="J35" s="78" t="str">
        <f t="shared" si="3"/>
        <v>-</v>
      </c>
    </row>
    <row r="36" spans="1:10" x14ac:dyDescent="0.2">
      <c r="A36" s="20" t="s">
        <v>79</v>
      </c>
      <c r="B36" s="55">
        <v>200</v>
      </c>
      <c r="C36" s="56">
        <v>122</v>
      </c>
      <c r="D36" s="55">
        <v>663</v>
      </c>
      <c r="E36" s="56">
        <v>745</v>
      </c>
      <c r="F36" s="57"/>
      <c r="G36" s="55">
        <f t="shared" si="0"/>
        <v>78</v>
      </c>
      <c r="H36" s="56">
        <f t="shared" si="1"/>
        <v>-82</v>
      </c>
      <c r="I36" s="77">
        <f t="shared" si="2"/>
        <v>0.63934426229508201</v>
      </c>
      <c r="J36" s="78">
        <f t="shared" si="3"/>
        <v>-0.11006711409395974</v>
      </c>
    </row>
    <row r="37" spans="1:10" x14ac:dyDescent="0.2">
      <c r="A37" s="20" t="s">
        <v>80</v>
      </c>
      <c r="B37" s="55">
        <v>78</v>
      </c>
      <c r="C37" s="56">
        <v>29</v>
      </c>
      <c r="D37" s="55">
        <v>258</v>
      </c>
      <c r="E37" s="56">
        <v>172</v>
      </c>
      <c r="F37" s="57"/>
      <c r="G37" s="55">
        <f t="shared" si="0"/>
        <v>49</v>
      </c>
      <c r="H37" s="56">
        <f t="shared" si="1"/>
        <v>86</v>
      </c>
      <c r="I37" s="77">
        <f t="shared" si="2"/>
        <v>1.6896551724137931</v>
      </c>
      <c r="J37" s="78">
        <f t="shared" si="3"/>
        <v>0.5</v>
      </c>
    </row>
    <row r="38" spans="1:10" x14ac:dyDescent="0.2">
      <c r="A38" s="20" t="s">
        <v>81</v>
      </c>
      <c r="B38" s="55">
        <v>65</v>
      </c>
      <c r="C38" s="56">
        <v>58</v>
      </c>
      <c r="D38" s="55">
        <v>341</v>
      </c>
      <c r="E38" s="56">
        <v>246</v>
      </c>
      <c r="F38" s="57"/>
      <c r="G38" s="55">
        <f t="shared" si="0"/>
        <v>7</v>
      </c>
      <c r="H38" s="56">
        <f t="shared" si="1"/>
        <v>95</v>
      </c>
      <c r="I38" s="77">
        <f t="shared" si="2"/>
        <v>0.1206896551724138</v>
      </c>
      <c r="J38" s="78">
        <f t="shared" si="3"/>
        <v>0.38617886178861788</v>
      </c>
    </row>
    <row r="39" spans="1:10" x14ac:dyDescent="0.2">
      <c r="A39" s="20" t="s">
        <v>82</v>
      </c>
      <c r="B39" s="55">
        <v>23</v>
      </c>
      <c r="C39" s="56">
        <v>15</v>
      </c>
      <c r="D39" s="55">
        <v>100</v>
      </c>
      <c r="E39" s="56">
        <v>94</v>
      </c>
      <c r="F39" s="57"/>
      <c r="G39" s="55">
        <f t="shared" si="0"/>
        <v>8</v>
      </c>
      <c r="H39" s="56">
        <f t="shared" si="1"/>
        <v>6</v>
      </c>
      <c r="I39" s="77">
        <f t="shared" si="2"/>
        <v>0.53333333333333333</v>
      </c>
      <c r="J39" s="78">
        <f t="shared" si="3"/>
        <v>6.3829787234042548E-2</v>
      </c>
    </row>
    <row r="40" spans="1:10" x14ac:dyDescent="0.2">
      <c r="A40" s="20" t="s">
        <v>83</v>
      </c>
      <c r="B40" s="55">
        <v>838</v>
      </c>
      <c r="C40" s="56">
        <v>841</v>
      </c>
      <c r="D40" s="55">
        <v>3348</v>
      </c>
      <c r="E40" s="56">
        <v>4330</v>
      </c>
      <c r="F40" s="57"/>
      <c r="G40" s="55">
        <f t="shared" si="0"/>
        <v>-3</v>
      </c>
      <c r="H40" s="56">
        <f t="shared" si="1"/>
        <v>-982</v>
      </c>
      <c r="I40" s="77">
        <f t="shared" si="2"/>
        <v>-3.5671819262782403E-3</v>
      </c>
      <c r="J40" s="78">
        <f t="shared" si="3"/>
        <v>-0.22678983833718244</v>
      </c>
    </row>
    <row r="41" spans="1:10" x14ac:dyDescent="0.2">
      <c r="A41" s="20" t="s">
        <v>84</v>
      </c>
      <c r="B41" s="55">
        <v>488</v>
      </c>
      <c r="C41" s="56">
        <v>370</v>
      </c>
      <c r="D41" s="55">
        <v>1807</v>
      </c>
      <c r="E41" s="56">
        <v>2031</v>
      </c>
      <c r="F41" s="57"/>
      <c r="G41" s="55">
        <f t="shared" si="0"/>
        <v>118</v>
      </c>
      <c r="H41" s="56">
        <f t="shared" si="1"/>
        <v>-224</v>
      </c>
      <c r="I41" s="77">
        <f t="shared" si="2"/>
        <v>0.31891891891891894</v>
      </c>
      <c r="J41" s="78">
        <f t="shared" si="3"/>
        <v>-0.11029049729197439</v>
      </c>
    </row>
    <row r="42" spans="1:10" x14ac:dyDescent="0.2">
      <c r="A42" s="20" t="s">
        <v>85</v>
      </c>
      <c r="B42" s="55">
        <v>13</v>
      </c>
      <c r="C42" s="56">
        <v>22</v>
      </c>
      <c r="D42" s="55">
        <v>28</v>
      </c>
      <c r="E42" s="56">
        <v>37</v>
      </c>
      <c r="F42" s="57"/>
      <c r="G42" s="55">
        <f t="shared" si="0"/>
        <v>-9</v>
      </c>
      <c r="H42" s="56">
        <f t="shared" si="1"/>
        <v>-9</v>
      </c>
      <c r="I42" s="77">
        <f t="shared" si="2"/>
        <v>-0.40909090909090912</v>
      </c>
      <c r="J42" s="78">
        <f t="shared" si="3"/>
        <v>-0.24324324324324326</v>
      </c>
    </row>
    <row r="43" spans="1:10" x14ac:dyDescent="0.2">
      <c r="A43" s="20" t="s">
        <v>86</v>
      </c>
      <c r="B43" s="55">
        <v>27</v>
      </c>
      <c r="C43" s="56">
        <v>20</v>
      </c>
      <c r="D43" s="55">
        <v>159</v>
      </c>
      <c r="E43" s="56">
        <v>150</v>
      </c>
      <c r="F43" s="57"/>
      <c r="G43" s="55">
        <f t="shared" si="0"/>
        <v>7</v>
      </c>
      <c r="H43" s="56">
        <f t="shared" si="1"/>
        <v>9</v>
      </c>
      <c r="I43" s="77">
        <f t="shared" si="2"/>
        <v>0.35</v>
      </c>
      <c r="J43" s="78">
        <f t="shared" si="3"/>
        <v>0.06</v>
      </c>
    </row>
    <row r="44" spans="1:10" x14ac:dyDescent="0.2">
      <c r="A44" s="20" t="s">
        <v>87</v>
      </c>
      <c r="B44" s="55">
        <v>54</v>
      </c>
      <c r="C44" s="56">
        <v>14</v>
      </c>
      <c r="D44" s="55">
        <v>148</v>
      </c>
      <c r="E44" s="56">
        <v>49</v>
      </c>
      <c r="F44" s="57"/>
      <c r="G44" s="55">
        <f t="shared" si="0"/>
        <v>40</v>
      </c>
      <c r="H44" s="56">
        <f t="shared" si="1"/>
        <v>99</v>
      </c>
      <c r="I44" s="77">
        <f t="shared" si="2"/>
        <v>2.8571428571428572</v>
      </c>
      <c r="J44" s="78">
        <f t="shared" si="3"/>
        <v>2.0204081632653059</v>
      </c>
    </row>
    <row r="45" spans="1:10" x14ac:dyDescent="0.2">
      <c r="A45" s="20" t="s">
        <v>88</v>
      </c>
      <c r="B45" s="55">
        <v>46</v>
      </c>
      <c r="C45" s="56">
        <v>68</v>
      </c>
      <c r="D45" s="55">
        <v>155</v>
      </c>
      <c r="E45" s="56">
        <v>272</v>
      </c>
      <c r="F45" s="57"/>
      <c r="G45" s="55">
        <f t="shared" si="0"/>
        <v>-22</v>
      </c>
      <c r="H45" s="56">
        <f t="shared" si="1"/>
        <v>-117</v>
      </c>
      <c r="I45" s="77">
        <f t="shared" si="2"/>
        <v>-0.3235294117647059</v>
      </c>
      <c r="J45" s="78">
        <f t="shared" si="3"/>
        <v>-0.43014705882352944</v>
      </c>
    </row>
    <row r="46" spans="1:10" x14ac:dyDescent="0.2">
      <c r="A46" s="20" t="s">
        <v>89</v>
      </c>
      <c r="B46" s="55">
        <v>0</v>
      </c>
      <c r="C46" s="56">
        <v>1</v>
      </c>
      <c r="D46" s="55">
        <v>3</v>
      </c>
      <c r="E46" s="56">
        <v>2</v>
      </c>
      <c r="F46" s="57"/>
      <c r="G46" s="55">
        <f t="shared" si="0"/>
        <v>-1</v>
      </c>
      <c r="H46" s="56">
        <f t="shared" si="1"/>
        <v>1</v>
      </c>
      <c r="I46" s="77">
        <f t="shared" si="2"/>
        <v>-1</v>
      </c>
      <c r="J46" s="78">
        <f t="shared" si="3"/>
        <v>0.5</v>
      </c>
    </row>
    <row r="47" spans="1:10" x14ac:dyDescent="0.2">
      <c r="A47" s="20" t="s">
        <v>90</v>
      </c>
      <c r="B47" s="55">
        <v>27</v>
      </c>
      <c r="C47" s="56">
        <v>31</v>
      </c>
      <c r="D47" s="55">
        <v>115</v>
      </c>
      <c r="E47" s="56">
        <v>147</v>
      </c>
      <c r="F47" s="57"/>
      <c r="G47" s="55">
        <f t="shared" si="0"/>
        <v>-4</v>
      </c>
      <c r="H47" s="56">
        <f t="shared" si="1"/>
        <v>-32</v>
      </c>
      <c r="I47" s="77">
        <f t="shared" si="2"/>
        <v>-0.12903225806451613</v>
      </c>
      <c r="J47" s="78">
        <f t="shared" si="3"/>
        <v>-0.21768707482993196</v>
      </c>
    </row>
    <row r="48" spans="1:10" x14ac:dyDescent="0.2">
      <c r="A48" s="20" t="s">
        <v>91</v>
      </c>
      <c r="B48" s="55">
        <v>28</v>
      </c>
      <c r="C48" s="56">
        <v>0</v>
      </c>
      <c r="D48" s="55">
        <v>68</v>
      </c>
      <c r="E48" s="56">
        <v>0</v>
      </c>
      <c r="F48" s="57"/>
      <c r="G48" s="55">
        <f t="shared" si="0"/>
        <v>28</v>
      </c>
      <c r="H48" s="56">
        <f t="shared" si="1"/>
        <v>68</v>
      </c>
      <c r="I48" s="77" t="str">
        <f t="shared" si="2"/>
        <v>-</v>
      </c>
      <c r="J48" s="78" t="str">
        <f t="shared" si="3"/>
        <v>-</v>
      </c>
    </row>
    <row r="49" spans="1:10" x14ac:dyDescent="0.2">
      <c r="A49" s="20" t="s">
        <v>92</v>
      </c>
      <c r="B49" s="55">
        <v>326</v>
      </c>
      <c r="C49" s="56">
        <v>296</v>
      </c>
      <c r="D49" s="55">
        <v>1357</v>
      </c>
      <c r="E49" s="56">
        <v>1450</v>
      </c>
      <c r="F49" s="57"/>
      <c r="G49" s="55">
        <f t="shared" si="0"/>
        <v>30</v>
      </c>
      <c r="H49" s="56">
        <f t="shared" si="1"/>
        <v>-93</v>
      </c>
      <c r="I49" s="77">
        <f t="shared" si="2"/>
        <v>0.10135135135135136</v>
      </c>
      <c r="J49" s="78">
        <f t="shared" si="3"/>
        <v>-6.4137931034482759E-2</v>
      </c>
    </row>
    <row r="50" spans="1:10" x14ac:dyDescent="0.2">
      <c r="A50" s="20" t="s">
        <v>93</v>
      </c>
      <c r="B50" s="55">
        <v>236</v>
      </c>
      <c r="C50" s="56">
        <v>248</v>
      </c>
      <c r="D50" s="55">
        <v>1014</v>
      </c>
      <c r="E50" s="56">
        <v>1189</v>
      </c>
      <c r="F50" s="57"/>
      <c r="G50" s="55">
        <f t="shared" si="0"/>
        <v>-12</v>
      </c>
      <c r="H50" s="56">
        <f t="shared" si="1"/>
        <v>-175</v>
      </c>
      <c r="I50" s="77">
        <f t="shared" si="2"/>
        <v>-4.8387096774193547E-2</v>
      </c>
      <c r="J50" s="78">
        <f t="shared" si="3"/>
        <v>-0.1471825063078217</v>
      </c>
    </row>
    <row r="51" spans="1:10" x14ac:dyDescent="0.2">
      <c r="A51" s="20" t="s">
        <v>94</v>
      </c>
      <c r="B51" s="55">
        <v>2551</v>
      </c>
      <c r="C51" s="56">
        <v>2111</v>
      </c>
      <c r="D51" s="55">
        <v>11772</v>
      </c>
      <c r="E51" s="56">
        <v>11897</v>
      </c>
      <c r="F51" s="57"/>
      <c r="G51" s="55">
        <f t="shared" si="0"/>
        <v>440</v>
      </c>
      <c r="H51" s="56">
        <f t="shared" si="1"/>
        <v>-125</v>
      </c>
      <c r="I51" s="77">
        <f t="shared" si="2"/>
        <v>0.20843202273803885</v>
      </c>
      <c r="J51" s="78">
        <f t="shared" si="3"/>
        <v>-1.0506850466504162E-2</v>
      </c>
    </row>
    <row r="52" spans="1:10" x14ac:dyDescent="0.2">
      <c r="A52" s="20" t="s">
        <v>95</v>
      </c>
      <c r="B52" s="55">
        <v>394</v>
      </c>
      <c r="C52" s="56">
        <v>374</v>
      </c>
      <c r="D52" s="55">
        <v>1275</v>
      </c>
      <c r="E52" s="56">
        <v>1758</v>
      </c>
      <c r="F52" s="57"/>
      <c r="G52" s="55">
        <f t="shared" si="0"/>
        <v>20</v>
      </c>
      <c r="H52" s="56">
        <f t="shared" si="1"/>
        <v>-483</v>
      </c>
      <c r="I52" s="77">
        <f t="shared" si="2"/>
        <v>5.3475935828877004E-2</v>
      </c>
      <c r="J52" s="78">
        <f t="shared" si="3"/>
        <v>-0.27474402730375425</v>
      </c>
    </row>
    <row r="53" spans="1:10" x14ac:dyDescent="0.2">
      <c r="A53" s="20" t="s">
        <v>96</v>
      </c>
      <c r="B53" s="55">
        <v>68</v>
      </c>
      <c r="C53" s="56">
        <v>47</v>
      </c>
      <c r="D53" s="55">
        <v>197</v>
      </c>
      <c r="E53" s="56">
        <v>251</v>
      </c>
      <c r="F53" s="57"/>
      <c r="G53" s="55">
        <f t="shared" si="0"/>
        <v>21</v>
      </c>
      <c r="H53" s="56">
        <f t="shared" si="1"/>
        <v>-54</v>
      </c>
      <c r="I53" s="77">
        <f t="shared" si="2"/>
        <v>0.44680851063829785</v>
      </c>
      <c r="J53" s="78">
        <f t="shared" si="3"/>
        <v>-0.2151394422310757</v>
      </c>
    </row>
    <row r="54" spans="1:10" x14ac:dyDescent="0.2">
      <c r="A54" s="62" t="s">
        <v>97</v>
      </c>
      <c r="B54" s="63">
        <v>1</v>
      </c>
      <c r="C54" s="64">
        <v>4</v>
      </c>
      <c r="D54" s="63">
        <v>12</v>
      </c>
      <c r="E54" s="64">
        <v>11</v>
      </c>
      <c r="F54" s="65"/>
      <c r="G54" s="63">
        <f t="shared" si="0"/>
        <v>-3</v>
      </c>
      <c r="H54" s="64">
        <f t="shared" si="1"/>
        <v>1</v>
      </c>
      <c r="I54" s="79">
        <f t="shared" si="2"/>
        <v>-0.75</v>
      </c>
      <c r="J54" s="80">
        <f t="shared" si="3"/>
        <v>9.0909090909090912E-2</v>
      </c>
    </row>
    <row r="55" spans="1:10" x14ac:dyDescent="0.2">
      <c r="A55" s="20" t="s">
        <v>98</v>
      </c>
      <c r="B55" s="55">
        <v>3</v>
      </c>
      <c r="C55" s="56">
        <v>1</v>
      </c>
      <c r="D55" s="55">
        <v>8</v>
      </c>
      <c r="E55" s="56">
        <v>3</v>
      </c>
      <c r="F55" s="57"/>
      <c r="G55" s="55">
        <f t="shared" si="0"/>
        <v>2</v>
      </c>
      <c r="H55" s="56">
        <f t="shared" si="1"/>
        <v>5</v>
      </c>
      <c r="I55" s="77">
        <f t="shared" si="2"/>
        <v>2</v>
      </c>
      <c r="J55" s="78">
        <f t="shared" si="3"/>
        <v>1.6666666666666667</v>
      </c>
    </row>
    <row r="56" spans="1:10" x14ac:dyDescent="0.2">
      <c r="A56" s="20" t="s">
        <v>99</v>
      </c>
      <c r="B56" s="55">
        <v>40</v>
      </c>
      <c r="C56" s="56">
        <v>26</v>
      </c>
      <c r="D56" s="55">
        <v>200</v>
      </c>
      <c r="E56" s="56">
        <v>123</v>
      </c>
      <c r="F56" s="57"/>
      <c r="G56" s="55">
        <f t="shared" si="0"/>
        <v>14</v>
      </c>
      <c r="H56" s="56">
        <f t="shared" si="1"/>
        <v>77</v>
      </c>
      <c r="I56" s="77">
        <f t="shared" si="2"/>
        <v>0.53846153846153844</v>
      </c>
      <c r="J56" s="78">
        <f t="shared" si="3"/>
        <v>0.62601626016260159</v>
      </c>
    </row>
    <row r="57" spans="1:10" x14ac:dyDescent="0.2">
      <c r="A57" s="20" t="s">
        <v>100</v>
      </c>
      <c r="B57" s="55">
        <v>69</v>
      </c>
      <c r="C57" s="56">
        <v>59</v>
      </c>
      <c r="D57" s="55">
        <v>291</v>
      </c>
      <c r="E57" s="56">
        <v>293</v>
      </c>
      <c r="F57" s="57"/>
      <c r="G57" s="55">
        <f t="shared" si="0"/>
        <v>10</v>
      </c>
      <c r="H57" s="56">
        <f t="shared" si="1"/>
        <v>-2</v>
      </c>
      <c r="I57" s="77">
        <f t="shared" si="2"/>
        <v>0.16949152542372881</v>
      </c>
      <c r="J57" s="78">
        <f t="shared" si="3"/>
        <v>-6.8259385665529011E-3</v>
      </c>
    </row>
    <row r="58" spans="1:10" x14ac:dyDescent="0.2">
      <c r="A58" s="20" t="s">
        <v>101</v>
      </c>
      <c r="B58" s="55">
        <v>1</v>
      </c>
      <c r="C58" s="56">
        <v>0</v>
      </c>
      <c r="D58" s="55">
        <v>15</v>
      </c>
      <c r="E58" s="56">
        <v>10</v>
      </c>
      <c r="F58" s="57"/>
      <c r="G58" s="55">
        <f t="shared" si="0"/>
        <v>1</v>
      </c>
      <c r="H58" s="56">
        <f t="shared" si="1"/>
        <v>5</v>
      </c>
      <c r="I58" s="77" t="str">
        <f t="shared" si="2"/>
        <v>-</v>
      </c>
      <c r="J58" s="78">
        <f t="shared" si="3"/>
        <v>0.5</v>
      </c>
    </row>
    <row r="59" spans="1:10" x14ac:dyDescent="0.2">
      <c r="A59" s="20" t="s">
        <v>102</v>
      </c>
      <c r="B59" s="55">
        <v>2</v>
      </c>
      <c r="C59" s="56">
        <v>2</v>
      </c>
      <c r="D59" s="55">
        <v>3</v>
      </c>
      <c r="E59" s="56">
        <v>3</v>
      </c>
      <c r="F59" s="57"/>
      <c r="G59" s="55">
        <f t="shared" si="0"/>
        <v>0</v>
      </c>
      <c r="H59" s="56">
        <f t="shared" si="1"/>
        <v>0</v>
      </c>
      <c r="I59" s="77">
        <f t="shared" si="2"/>
        <v>0</v>
      </c>
      <c r="J59" s="78">
        <f t="shared" si="3"/>
        <v>0</v>
      </c>
    </row>
    <row r="60" spans="1:10" x14ac:dyDescent="0.2">
      <c r="A60" s="20" t="s">
        <v>103</v>
      </c>
      <c r="B60" s="55">
        <v>118</v>
      </c>
      <c r="C60" s="56">
        <v>107</v>
      </c>
      <c r="D60" s="55">
        <v>510</v>
      </c>
      <c r="E60" s="56">
        <v>498</v>
      </c>
      <c r="F60" s="57"/>
      <c r="G60" s="55">
        <f t="shared" si="0"/>
        <v>11</v>
      </c>
      <c r="H60" s="56">
        <f t="shared" si="1"/>
        <v>12</v>
      </c>
      <c r="I60" s="77">
        <f t="shared" si="2"/>
        <v>0.10280373831775701</v>
      </c>
      <c r="J60" s="78">
        <f t="shared" si="3"/>
        <v>2.4096385542168676E-2</v>
      </c>
    </row>
    <row r="61" spans="1:10" x14ac:dyDescent="0.2">
      <c r="A61" s="20" t="s">
        <v>104</v>
      </c>
      <c r="B61" s="55">
        <v>19</v>
      </c>
      <c r="C61" s="56">
        <v>13</v>
      </c>
      <c r="D61" s="55">
        <v>42</v>
      </c>
      <c r="E61" s="56">
        <v>37</v>
      </c>
      <c r="F61" s="57"/>
      <c r="G61" s="55">
        <f t="shared" si="0"/>
        <v>6</v>
      </c>
      <c r="H61" s="56">
        <f t="shared" si="1"/>
        <v>5</v>
      </c>
      <c r="I61" s="77">
        <f t="shared" si="2"/>
        <v>0.46153846153846156</v>
      </c>
      <c r="J61" s="78">
        <f t="shared" si="3"/>
        <v>0.13513513513513514</v>
      </c>
    </row>
    <row r="62" spans="1:10" x14ac:dyDescent="0.2">
      <c r="A62" s="20" t="s">
        <v>105</v>
      </c>
      <c r="B62" s="55">
        <v>11</v>
      </c>
      <c r="C62" s="56">
        <v>10</v>
      </c>
      <c r="D62" s="55">
        <v>61</v>
      </c>
      <c r="E62" s="56">
        <v>54</v>
      </c>
      <c r="F62" s="57"/>
      <c r="G62" s="55">
        <f t="shared" si="0"/>
        <v>1</v>
      </c>
      <c r="H62" s="56">
        <f t="shared" si="1"/>
        <v>7</v>
      </c>
      <c r="I62" s="77">
        <f t="shared" si="2"/>
        <v>0.1</v>
      </c>
      <c r="J62" s="78">
        <f t="shared" si="3"/>
        <v>0.12962962962962962</v>
      </c>
    </row>
    <row r="63" spans="1:10" x14ac:dyDescent="0.2">
      <c r="A63" s="20" t="s">
        <v>106</v>
      </c>
      <c r="B63" s="55">
        <v>13</v>
      </c>
      <c r="C63" s="56">
        <v>14</v>
      </c>
      <c r="D63" s="55">
        <v>42</v>
      </c>
      <c r="E63" s="56">
        <v>45</v>
      </c>
      <c r="F63" s="57"/>
      <c r="G63" s="55">
        <f t="shared" si="0"/>
        <v>-1</v>
      </c>
      <c r="H63" s="56">
        <f t="shared" si="1"/>
        <v>-3</v>
      </c>
      <c r="I63" s="77">
        <f t="shared" si="2"/>
        <v>-7.1428571428571425E-2</v>
      </c>
      <c r="J63" s="78">
        <f t="shared" si="3"/>
        <v>-6.6666666666666666E-2</v>
      </c>
    </row>
    <row r="64" spans="1:10" x14ac:dyDescent="0.2">
      <c r="A64" s="20" t="s">
        <v>107</v>
      </c>
      <c r="B64" s="55">
        <v>3</v>
      </c>
      <c r="C64" s="56">
        <v>7</v>
      </c>
      <c r="D64" s="55">
        <v>29</v>
      </c>
      <c r="E64" s="56">
        <v>37</v>
      </c>
      <c r="F64" s="57"/>
      <c r="G64" s="55">
        <f t="shared" si="0"/>
        <v>-4</v>
      </c>
      <c r="H64" s="56">
        <f t="shared" si="1"/>
        <v>-8</v>
      </c>
      <c r="I64" s="77">
        <f t="shared" si="2"/>
        <v>-0.5714285714285714</v>
      </c>
      <c r="J64" s="78">
        <f t="shared" si="3"/>
        <v>-0.21621621621621623</v>
      </c>
    </row>
    <row r="65" spans="1:10" x14ac:dyDescent="0.2">
      <c r="A65" s="20" t="s">
        <v>108</v>
      </c>
      <c r="B65" s="55">
        <v>8</v>
      </c>
      <c r="C65" s="56">
        <v>16</v>
      </c>
      <c r="D65" s="55">
        <v>40</v>
      </c>
      <c r="E65" s="56">
        <v>77</v>
      </c>
      <c r="F65" s="57"/>
      <c r="G65" s="55">
        <f t="shared" si="0"/>
        <v>-8</v>
      </c>
      <c r="H65" s="56">
        <f t="shared" si="1"/>
        <v>-37</v>
      </c>
      <c r="I65" s="77">
        <f t="shared" si="2"/>
        <v>-0.5</v>
      </c>
      <c r="J65" s="78">
        <f t="shared" si="3"/>
        <v>-0.48051948051948051</v>
      </c>
    </row>
    <row r="66" spans="1:10" x14ac:dyDescent="0.2">
      <c r="A66" s="20" t="s">
        <v>109</v>
      </c>
      <c r="B66" s="55">
        <v>15</v>
      </c>
      <c r="C66" s="56">
        <v>4</v>
      </c>
      <c r="D66" s="55">
        <v>67</v>
      </c>
      <c r="E66" s="56">
        <v>45</v>
      </c>
      <c r="F66" s="57"/>
      <c r="G66" s="55">
        <f t="shared" si="0"/>
        <v>11</v>
      </c>
      <c r="H66" s="56">
        <f t="shared" si="1"/>
        <v>22</v>
      </c>
      <c r="I66" s="77">
        <f t="shared" si="2"/>
        <v>2.75</v>
      </c>
      <c r="J66" s="78">
        <f t="shared" si="3"/>
        <v>0.48888888888888887</v>
      </c>
    </row>
    <row r="67" spans="1:10" x14ac:dyDescent="0.2">
      <c r="A67" s="20" t="s">
        <v>110</v>
      </c>
      <c r="B67" s="55">
        <v>17</v>
      </c>
      <c r="C67" s="56">
        <v>9</v>
      </c>
      <c r="D67" s="55">
        <v>36</v>
      </c>
      <c r="E67" s="56">
        <v>44</v>
      </c>
      <c r="F67" s="57"/>
      <c r="G67" s="55">
        <f t="shared" si="0"/>
        <v>8</v>
      </c>
      <c r="H67" s="56">
        <f t="shared" si="1"/>
        <v>-8</v>
      </c>
      <c r="I67" s="77">
        <f t="shared" si="2"/>
        <v>0.88888888888888884</v>
      </c>
      <c r="J67" s="78">
        <f t="shared" si="3"/>
        <v>-0.18181818181818182</v>
      </c>
    </row>
    <row r="68" spans="1:10" x14ac:dyDescent="0.2">
      <c r="A68" s="20" t="s">
        <v>111</v>
      </c>
      <c r="B68" s="55">
        <v>34</v>
      </c>
      <c r="C68" s="56">
        <v>27</v>
      </c>
      <c r="D68" s="55">
        <v>145</v>
      </c>
      <c r="E68" s="56">
        <v>144</v>
      </c>
      <c r="F68" s="57"/>
      <c r="G68" s="55">
        <f t="shared" si="0"/>
        <v>7</v>
      </c>
      <c r="H68" s="56">
        <f t="shared" si="1"/>
        <v>1</v>
      </c>
      <c r="I68" s="77">
        <f t="shared" si="2"/>
        <v>0.25925925925925924</v>
      </c>
      <c r="J68" s="78">
        <f t="shared" si="3"/>
        <v>6.9444444444444441E-3</v>
      </c>
    </row>
    <row r="69" spans="1:10" x14ac:dyDescent="0.2">
      <c r="A69" s="20" t="s">
        <v>112</v>
      </c>
      <c r="B69" s="55">
        <v>1</v>
      </c>
      <c r="C69" s="56">
        <v>2</v>
      </c>
      <c r="D69" s="55">
        <v>7</v>
      </c>
      <c r="E69" s="56">
        <v>10</v>
      </c>
      <c r="F69" s="57"/>
      <c r="G69" s="55">
        <f t="shared" si="0"/>
        <v>-1</v>
      </c>
      <c r="H69" s="56">
        <f t="shared" si="1"/>
        <v>-3</v>
      </c>
      <c r="I69" s="77">
        <f t="shared" si="2"/>
        <v>-0.5</v>
      </c>
      <c r="J69" s="78">
        <f t="shared" si="3"/>
        <v>-0.3</v>
      </c>
    </row>
    <row r="70" spans="1:10" x14ac:dyDescent="0.2">
      <c r="A70" s="81"/>
      <c r="B70" s="82"/>
      <c r="C70" s="83"/>
      <c r="D70" s="82"/>
      <c r="E70" s="83"/>
      <c r="F70" s="84"/>
      <c r="G70" s="82"/>
      <c r="H70" s="83"/>
      <c r="I70" s="85"/>
      <c r="J70" s="86"/>
    </row>
    <row r="71" spans="1:10" s="38" customFormat="1" x14ac:dyDescent="0.2">
      <c r="A71" s="12" t="s">
        <v>17</v>
      </c>
      <c r="B71" s="32">
        <f>SUM(B6:B70)</f>
        <v>9726</v>
      </c>
      <c r="C71" s="33">
        <f>SUM(C6:C70)</f>
        <v>9422</v>
      </c>
      <c r="D71" s="32">
        <f>SUM(D6:D70)</f>
        <v>40548</v>
      </c>
      <c r="E71" s="33">
        <f>SUM(E6:E70)</f>
        <v>46877</v>
      </c>
      <c r="F71" s="34"/>
      <c r="G71" s="32">
        <f>SUM(G6:G70)</f>
        <v>304</v>
      </c>
      <c r="H71" s="33">
        <f>SUM(H6:H70)</f>
        <v>-6329</v>
      </c>
      <c r="I71" s="35">
        <f>IF(C71=0, 0, G71/C71)</f>
        <v>3.2264911908299727E-2</v>
      </c>
      <c r="J71" s="36">
        <f>IF(E71=0, 0, H71/E71)</f>
        <v>-0.13501290611600572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5"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17497-5B90-4857-8ED4-A53264191D57}">
  <sheetPr>
    <pageSetUpPr fitToPage="1"/>
  </sheetPr>
  <dimension ref="A1:H71"/>
  <sheetViews>
    <sheetView tabSelected="1" workbookViewId="0">
      <selection activeCell="M1" sqref="M1"/>
    </sheetView>
  </sheetViews>
  <sheetFormatPr defaultRowHeight="12.75" x14ac:dyDescent="0.2"/>
  <cols>
    <col min="1" max="1" width="24.5703125" style="1" bestFit="1" customWidth="1"/>
    <col min="2" max="5" width="10.140625" style="1" customWidth="1"/>
    <col min="6" max="6" width="1.7109375" style="1" customWidth="1"/>
    <col min="7" max="8" width="10.140625" style="1" customWidth="1"/>
    <col min="9" max="256" width="8.7109375" style="1"/>
    <col min="257" max="257" width="19.7109375" style="1" customWidth="1"/>
    <col min="258" max="261" width="10.140625" style="1" customWidth="1"/>
    <col min="262" max="262" width="1.7109375" style="1" customWidth="1"/>
    <col min="263" max="264" width="10.140625" style="1" customWidth="1"/>
    <col min="265" max="512" width="8.7109375" style="1"/>
    <col min="513" max="513" width="19.7109375" style="1" customWidth="1"/>
    <col min="514" max="517" width="10.140625" style="1" customWidth="1"/>
    <col min="518" max="518" width="1.7109375" style="1" customWidth="1"/>
    <col min="519" max="520" width="10.140625" style="1" customWidth="1"/>
    <col min="521" max="768" width="8.7109375" style="1"/>
    <col min="769" max="769" width="19.7109375" style="1" customWidth="1"/>
    <col min="770" max="773" width="10.140625" style="1" customWidth="1"/>
    <col min="774" max="774" width="1.7109375" style="1" customWidth="1"/>
    <col min="775" max="776" width="10.140625" style="1" customWidth="1"/>
    <col min="777" max="1024" width="8.7109375" style="1"/>
    <col min="1025" max="1025" width="19.7109375" style="1" customWidth="1"/>
    <col min="1026" max="1029" width="10.140625" style="1" customWidth="1"/>
    <col min="1030" max="1030" width="1.7109375" style="1" customWidth="1"/>
    <col min="1031" max="1032" width="10.140625" style="1" customWidth="1"/>
    <col min="1033" max="1280" width="8.7109375" style="1"/>
    <col min="1281" max="1281" width="19.7109375" style="1" customWidth="1"/>
    <col min="1282" max="1285" width="10.140625" style="1" customWidth="1"/>
    <col min="1286" max="1286" width="1.7109375" style="1" customWidth="1"/>
    <col min="1287" max="1288" width="10.140625" style="1" customWidth="1"/>
    <col min="1289" max="1536" width="8.7109375" style="1"/>
    <col min="1537" max="1537" width="19.7109375" style="1" customWidth="1"/>
    <col min="1538" max="1541" width="10.140625" style="1" customWidth="1"/>
    <col min="1542" max="1542" width="1.7109375" style="1" customWidth="1"/>
    <col min="1543" max="1544" width="10.140625" style="1" customWidth="1"/>
    <col min="1545" max="1792" width="8.7109375" style="1"/>
    <col min="1793" max="1793" width="19.7109375" style="1" customWidth="1"/>
    <col min="1794" max="1797" width="10.140625" style="1" customWidth="1"/>
    <col min="1798" max="1798" width="1.7109375" style="1" customWidth="1"/>
    <col min="1799" max="1800" width="10.140625" style="1" customWidth="1"/>
    <col min="1801" max="2048" width="8.7109375" style="1"/>
    <col min="2049" max="2049" width="19.7109375" style="1" customWidth="1"/>
    <col min="2050" max="2053" width="10.140625" style="1" customWidth="1"/>
    <col min="2054" max="2054" width="1.7109375" style="1" customWidth="1"/>
    <col min="2055" max="2056" width="10.140625" style="1" customWidth="1"/>
    <col min="2057" max="2304" width="8.7109375" style="1"/>
    <col min="2305" max="2305" width="19.7109375" style="1" customWidth="1"/>
    <col min="2306" max="2309" width="10.140625" style="1" customWidth="1"/>
    <col min="2310" max="2310" width="1.7109375" style="1" customWidth="1"/>
    <col min="2311" max="2312" width="10.140625" style="1" customWidth="1"/>
    <col min="2313" max="2560" width="8.7109375" style="1"/>
    <col min="2561" max="2561" width="19.7109375" style="1" customWidth="1"/>
    <col min="2562" max="2565" width="10.140625" style="1" customWidth="1"/>
    <col min="2566" max="2566" width="1.7109375" style="1" customWidth="1"/>
    <col min="2567" max="2568" width="10.140625" style="1" customWidth="1"/>
    <col min="2569" max="2816" width="8.7109375" style="1"/>
    <col min="2817" max="2817" width="19.7109375" style="1" customWidth="1"/>
    <col min="2818" max="2821" width="10.140625" style="1" customWidth="1"/>
    <col min="2822" max="2822" width="1.7109375" style="1" customWidth="1"/>
    <col min="2823" max="2824" width="10.140625" style="1" customWidth="1"/>
    <col min="2825" max="3072" width="8.7109375" style="1"/>
    <col min="3073" max="3073" width="19.7109375" style="1" customWidth="1"/>
    <col min="3074" max="3077" width="10.140625" style="1" customWidth="1"/>
    <col min="3078" max="3078" width="1.7109375" style="1" customWidth="1"/>
    <col min="3079" max="3080" width="10.140625" style="1" customWidth="1"/>
    <col min="3081" max="3328" width="8.7109375" style="1"/>
    <col min="3329" max="3329" width="19.7109375" style="1" customWidth="1"/>
    <col min="3330" max="3333" width="10.140625" style="1" customWidth="1"/>
    <col min="3334" max="3334" width="1.7109375" style="1" customWidth="1"/>
    <col min="3335" max="3336" width="10.140625" style="1" customWidth="1"/>
    <col min="3337" max="3584" width="8.7109375" style="1"/>
    <col min="3585" max="3585" width="19.7109375" style="1" customWidth="1"/>
    <col min="3586" max="3589" width="10.140625" style="1" customWidth="1"/>
    <col min="3590" max="3590" width="1.7109375" style="1" customWidth="1"/>
    <col min="3591" max="3592" width="10.140625" style="1" customWidth="1"/>
    <col min="3593" max="3840" width="8.7109375" style="1"/>
    <col min="3841" max="3841" width="19.7109375" style="1" customWidth="1"/>
    <col min="3842" max="3845" width="10.140625" style="1" customWidth="1"/>
    <col min="3846" max="3846" width="1.7109375" style="1" customWidth="1"/>
    <col min="3847" max="3848" width="10.140625" style="1" customWidth="1"/>
    <col min="3849" max="4096" width="8.7109375" style="1"/>
    <col min="4097" max="4097" width="19.7109375" style="1" customWidth="1"/>
    <col min="4098" max="4101" width="10.140625" style="1" customWidth="1"/>
    <col min="4102" max="4102" width="1.7109375" style="1" customWidth="1"/>
    <col min="4103" max="4104" width="10.140625" style="1" customWidth="1"/>
    <col min="4105" max="4352" width="8.7109375" style="1"/>
    <col min="4353" max="4353" width="19.7109375" style="1" customWidth="1"/>
    <col min="4354" max="4357" width="10.140625" style="1" customWidth="1"/>
    <col min="4358" max="4358" width="1.7109375" style="1" customWidth="1"/>
    <col min="4359" max="4360" width="10.140625" style="1" customWidth="1"/>
    <col min="4361" max="4608" width="8.7109375" style="1"/>
    <col min="4609" max="4609" width="19.7109375" style="1" customWidth="1"/>
    <col min="4610" max="4613" width="10.140625" style="1" customWidth="1"/>
    <col min="4614" max="4614" width="1.7109375" style="1" customWidth="1"/>
    <col min="4615" max="4616" width="10.140625" style="1" customWidth="1"/>
    <col min="4617" max="4864" width="8.7109375" style="1"/>
    <col min="4865" max="4865" width="19.7109375" style="1" customWidth="1"/>
    <col min="4866" max="4869" width="10.140625" style="1" customWidth="1"/>
    <col min="4870" max="4870" width="1.7109375" style="1" customWidth="1"/>
    <col min="4871" max="4872" width="10.140625" style="1" customWidth="1"/>
    <col min="4873" max="5120" width="8.7109375" style="1"/>
    <col min="5121" max="5121" width="19.7109375" style="1" customWidth="1"/>
    <col min="5122" max="5125" width="10.140625" style="1" customWidth="1"/>
    <col min="5126" max="5126" width="1.7109375" style="1" customWidth="1"/>
    <col min="5127" max="5128" width="10.140625" style="1" customWidth="1"/>
    <col min="5129" max="5376" width="8.7109375" style="1"/>
    <col min="5377" max="5377" width="19.7109375" style="1" customWidth="1"/>
    <col min="5378" max="5381" width="10.140625" style="1" customWidth="1"/>
    <col min="5382" max="5382" width="1.7109375" style="1" customWidth="1"/>
    <col min="5383" max="5384" width="10.140625" style="1" customWidth="1"/>
    <col min="5385" max="5632" width="8.7109375" style="1"/>
    <col min="5633" max="5633" width="19.7109375" style="1" customWidth="1"/>
    <col min="5634" max="5637" width="10.140625" style="1" customWidth="1"/>
    <col min="5638" max="5638" width="1.7109375" style="1" customWidth="1"/>
    <col min="5639" max="5640" width="10.140625" style="1" customWidth="1"/>
    <col min="5641" max="5888" width="8.7109375" style="1"/>
    <col min="5889" max="5889" width="19.7109375" style="1" customWidth="1"/>
    <col min="5890" max="5893" width="10.140625" style="1" customWidth="1"/>
    <col min="5894" max="5894" width="1.7109375" style="1" customWidth="1"/>
    <col min="5895" max="5896" width="10.140625" style="1" customWidth="1"/>
    <col min="5897" max="6144" width="8.7109375" style="1"/>
    <col min="6145" max="6145" width="19.7109375" style="1" customWidth="1"/>
    <col min="6146" max="6149" width="10.140625" style="1" customWidth="1"/>
    <col min="6150" max="6150" width="1.7109375" style="1" customWidth="1"/>
    <col min="6151" max="6152" width="10.140625" style="1" customWidth="1"/>
    <col min="6153" max="6400" width="8.7109375" style="1"/>
    <col min="6401" max="6401" width="19.7109375" style="1" customWidth="1"/>
    <col min="6402" max="6405" width="10.140625" style="1" customWidth="1"/>
    <col min="6406" max="6406" width="1.7109375" style="1" customWidth="1"/>
    <col min="6407" max="6408" width="10.140625" style="1" customWidth="1"/>
    <col min="6409" max="6656" width="8.7109375" style="1"/>
    <col min="6657" max="6657" width="19.7109375" style="1" customWidth="1"/>
    <col min="6658" max="6661" width="10.140625" style="1" customWidth="1"/>
    <col min="6662" max="6662" width="1.7109375" style="1" customWidth="1"/>
    <col min="6663" max="6664" width="10.140625" style="1" customWidth="1"/>
    <col min="6665" max="6912" width="8.7109375" style="1"/>
    <col min="6913" max="6913" width="19.7109375" style="1" customWidth="1"/>
    <col min="6914" max="6917" width="10.140625" style="1" customWidth="1"/>
    <col min="6918" max="6918" width="1.7109375" style="1" customWidth="1"/>
    <col min="6919" max="6920" width="10.140625" style="1" customWidth="1"/>
    <col min="6921" max="7168" width="8.7109375" style="1"/>
    <col min="7169" max="7169" width="19.7109375" style="1" customWidth="1"/>
    <col min="7170" max="7173" width="10.140625" style="1" customWidth="1"/>
    <col min="7174" max="7174" width="1.7109375" style="1" customWidth="1"/>
    <col min="7175" max="7176" width="10.140625" style="1" customWidth="1"/>
    <col min="7177" max="7424" width="8.7109375" style="1"/>
    <col min="7425" max="7425" width="19.7109375" style="1" customWidth="1"/>
    <col min="7426" max="7429" width="10.140625" style="1" customWidth="1"/>
    <col min="7430" max="7430" width="1.7109375" style="1" customWidth="1"/>
    <col min="7431" max="7432" width="10.140625" style="1" customWidth="1"/>
    <col min="7433" max="7680" width="8.7109375" style="1"/>
    <col min="7681" max="7681" width="19.7109375" style="1" customWidth="1"/>
    <col min="7682" max="7685" width="10.140625" style="1" customWidth="1"/>
    <col min="7686" max="7686" width="1.7109375" style="1" customWidth="1"/>
    <col min="7687" max="7688" width="10.140625" style="1" customWidth="1"/>
    <col min="7689" max="7936" width="8.7109375" style="1"/>
    <col min="7937" max="7937" width="19.7109375" style="1" customWidth="1"/>
    <col min="7938" max="7941" width="10.140625" style="1" customWidth="1"/>
    <col min="7942" max="7942" width="1.7109375" style="1" customWidth="1"/>
    <col min="7943" max="7944" width="10.140625" style="1" customWidth="1"/>
    <col min="7945" max="8192" width="8.7109375" style="1"/>
    <col min="8193" max="8193" width="19.7109375" style="1" customWidth="1"/>
    <col min="8194" max="8197" width="10.140625" style="1" customWidth="1"/>
    <col min="8198" max="8198" width="1.7109375" style="1" customWidth="1"/>
    <col min="8199" max="8200" width="10.140625" style="1" customWidth="1"/>
    <col min="8201" max="8448" width="8.7109375" style="1"/>
    <col min="8449" max="8449" width="19.7109375" style="1" customWidth="1"/>
    <col min="8450" max="8453" width="10.140625" style="1" customWidth="1"/>
    <col min="8454" max="8454" width="1.7109375" style="1" customWidth="1"/>
    <col min="8455" max="8456" width="10.140625" style="1" customWidth="1"/>
    <col min="8457" max="8704" width="8.7109375" style="1"/>
    <col min="8705" max="8705" width="19.7109375" style="1" customWidth="1"/>
    <col min="8706" max="8709" width="10.140625" style="1" customWidth="1"/>
    <col min="8710" max="8710" width="1.7109375" style="1" customWidth="1"/>
    <col min="8711" max="8712" width="10.140625" style="1" customWidth="1"/>
    <col min="8713" max="8960" width="8.7109375" style="1"/>
    <col min="8961" max="8961" width="19.7109375" style="1" customWidth="1"/>
    <col min="8962" max="8965" width="10.140625" style="1" customWidth="1"/>
    <col min="8966" max="8966" width="1.7109375" style="1" customWidth="1"/>
    <col min="8967" max="8968" width="10.140625" style="1" customWidth="1"/>
    <col min="8969" max="9216" width="8.7109375" style="1"/>
    <col min="9217" max="9217" width="19.7109375" style="1" customWidth="1"/>
    <col min="9218" max="9221" width="10.140625" style="1" customWidth="1"/>
    <col min="9222" max="9222" width="1.7109375" style="1" customWidth="1"/>
    <col min="9223" max="9224" width="10.140625" style="1" customWidth="1"/>
    <col min="9225" max="9472" width="8.7109375" style="1"/>
    <col min="9473" max="9473" width="19.7109375" style="1" customWidth="1"/>
    <col min="9474" max="9477" width="10.140625" style="1" customWidth="1"/>
    <col min="9478" max="9478" width="1.7109375" style="1" customWidth="1"/>
    <col min="9479" max="9480" width="10.140625" style="1" customWidth="1"/>
    <col min="9481" max="9728" width="8.7109375" style="1"/>
    <col min="9729" max="9729" width="19.7109375" style="1" customWidth="1"/>
    <col min="9730" max="9733" width="10.140625" style="1" customWidth="1"/>
    <col min="9734" max="9734" width="1.7109375" style="1" customWidth="1"/>
    <col min="9735" max="9736" width="10.140625" style="1" customWidth="1"/>
    <col min="9737" max="9984" width="8.7109375" style="1"/>
    <col min="9985" max="9985" width="19.7109375" style="1" customWidth="1"/>
    <col min="9986" max="9989" width="10.140625" style="1" customWidth="1"/>
    <col min="9990" max="9990" width="1.7109375" style="1" customWidth="1"/>
    <col min="9991" max="9992" width="10.140625" style="1" customWidth="1"/>
    <col min="9993" max="10240" width="8.7109375" style="1"/>
    <col min="10241" max="10241" width="19.7109375" style="1" customWidth="1"/>
    <col min="10242" max="10245" width="10.140625" style="1" customWidth="1"/>
    <col min="10246" max="10246" width="1.7109375" style="1" customWidth="1"/>
    <col min="10247" max="10248" width="10.140625" style="1" customWidth="1"/>
    <col min="10249" max="10496" width="8.7109375" style="1"/>
    <col min="10497" max="10497" width="19.7109375" style="1" customWidth="1"/>
    <col min="10498" max="10501" width="10.140625" style="1" customWidth="1"/>
    <col min="10502" max="10502" width="1.7109375" style="1" customWidth="1"/>
    <col min="10503" max="10504" width="10.140625" style="1" customWidth="1"/>
    <col min="10505" max="10752" width="8.7109375" style="1"/>
    <col min="10753" max="10753" width="19.7109375" style="1" customWidth="1"/>
    <col min="10754" max="10757" width="10.140625" style="1" customWidth="1"/>
    <col min="10758" max="10758" width="1.7109375" style="1" customWidth="1"/>
    <col min="10759" max="10760" width="10.140625" style="1" customWidth="1"/>
    <col min="10761" max="11008" width="8.7109375" style="1"/>
    <col min="11009" max="11009" width="19.7109375" style="1" customWidth="1"/>
    <col min="11010" max="11013" width="10.140625" style="1" customWidth="1"/>
    <col min="11014" max="11014" width="1.7109375" style="1" customWidth="1"/>
    <col min="11015" max="11016" width="10.140625" style="1" customWidth="1"/>
    <col min="11017" max="11264" width="8.7109375" style="1"/>
    <col min="11265" max="11265" width="19.7109375" style="1" customWidth="1"/>
    <col min="11266" max="11269" width="10.140625" style="1" customWidth="1"/>
    <col min="11270" max="11270" width="1.7109375" style="1" customWidth="1"/>
    <col min="11271" max="11272" width="10.140625" style="1" customWidth="1"/>
    <col min="11273" max="11520" width="8.7109375" style="1"/>
    <col min="11521" max="11521" width="19.7109375" style="1" customWidth="1"/>
    <col min="11522" max="11525" width="10.140625" style="1" customWidth="1"/>
    <col min="11526" max="11526" width="1.7109375" style="1" customWidth="1"/>
    <col min="11527" max="11528" width="10.140625" style="1" customWidth="1"/>
    <col min="11529" max="11776" width="8.7109375" style="1"/>
    <col min="11777" max="11777" width="19.7109375" style="1" customWidth="1"/>
    <col min="11778" max="11781" width="10.140625" style="1" customWidth="1"/>
    <col min="11782" max="11782" width="1.7109375" style="1" customWidth="1"/>
    <col min="11783" max="11784" width="10.140625" style="1" customWidth="1"/>
    <col min="11785" max="12032" width="8.7109375" style="1"/>
    <col min="12033" max="12033" width="19.7109375" style="1" customWidth="1"/>
    <col min="12034" max="12037" width="10.140625" style="1" customWidth="1"/>
    <col min="12038" max="12038" width="1.7109375" style="1" customWidth="1"/>
    <col min="12039" max="12040" width="10.140625" style="1" customWidth="1"/>
    <col min="12041" max="12288" width="8.7109375" style="1"/>
    <col min="12289" max="12289" width="19.7109375" style="1" customWidth="1"/>
    <col min="12290" max="12293" width="10.140625" style="1" customWidth="1"/>
    <col min="12294" max="12294" width="1.7109375" style="1" customWidth="1"/>
    <col min="12295" max="12296" width="10.140625" style="1" customWidth="1"/>
    <col min="12297" max="12544" width="8.7109375" style="1"/>
    <col min="12545" max="12545" width="19.7109375" style="1" customWidth="1"/>
    <col min="12546" max="12549" width="10.140625" style="1" customWidth="1"/>
    <col min="12550" max="12550" width="1.7109375" style="1" customWidth="1"/>
    <col min="12551" max="12552" width="10.140625" style="1" customWidth="1"/>
    <col min="12553" max="12800" width="8.7109375" style="1"/>
    <col min="12801" max="12801" width="19.7109375" style="1" customWidth="1"/>
    <col min="12802" max="12805" width="10.140625" style="1" customWidth="1"/>
    <col min="12806" max="12806" width="1.7109375" style="1" customWidth="1"/>
    <col min="12807" max="12808" width="10.140625" style="1" customWidth="1"/>
    <col min="12809" max="13056" width="8.7109375" style="1"/>
    <col min="13057" max="13057" width="19.7109375" style="1" customWidth="1"/>
    <col min="13058" max="13061" width="10.140625" style="1" customWidth="1"/>
    <col min="13062" max="13062" width="1.7109375" style="1" customWidth="1"/>
    <col min="13063" max="13064" width="10.140625" style="1" customWidth="1"/>
    <col min="13065" max="13312" width="8.7109375" style="1"/>
    <col min="13313" max="13313" width="19.7109375" style="1" customWidth="1"/>
    <col min="13314" max="13317" width="10.140625" style="1" customWidth="1"/>
    <col min="13318" max="13318" width="1.7109375" style="1" customWidth="1"/>
    <col min="13319" max="13320" width="10.140625" style="1" customWidth="1"/>
    <col min="13321" max="13568" width="8.7109375" style="1"/>
    <col min="13569" max="13569" width="19.7109375" style="1" customWidth="1"/>
    <col min="13570" max="13573" width="10.140625" style="1" customWidth="1"/>
    <col min="13574" max="13574" width="1.7109375" style="1" customWidth="1"/>
    <col min="13575" max="13576" width="10.140625" style="1" customWidth="1"/>
    <col min="13577" max="13824" width="8.7109375" style="1"/>
    <col min="13825" max="13825" width="19.7109375" style="1" customWidth="1"/>
    <col min="13826" max="13829" width="10.140625" style="1" customWidth="1"/>
    <col min="13830" max="13830" width="1.7109375" style="1" customWidth="1"/>
    <col min="13831" max="13832" width="10.140625" style="1" customWidth="1"/>
    <col min="13833" max="14080" width="8.7109375" style="1"/>
    <col min="14081" max="14081" width="19.7109375" style="1" customWidth="1"/>
    <col min="14082" max="14085" width="10.140625" style="1" customWidth="1"/>
    <col min="14086" max="14086" width="1.7109375" style="1" customWidth="1"/>
    <col min="14087" max="14088" width="10.140625" style="1" customWidth="1"/>
    <col min="14089" max="14336" width="8.7109375" style="1"/>
    <col min="14337" max="14337" width="19.7109375" style="1" customWidth="1"/>
    <col min="14338" max="14341" width="10.140625" style="1" customWidth="1"/>
    <col min="14342" max="14342" width="1.7109375" style="1" customWidth="1"/>
    <col min="14343" max="14344" width="10.140625" style="1" customWidth="1"/>
    <col min="14345" max="14592" width="8.7109375" style="1"/>
    <col min="14593" max="14593" width="19.7109375" style="1" customWidth="1"/>
    <col min="14594" max="14597" width="10.140625" style="1" customWidth="1"/>
    <col min="14598" max="14598" width="1.7109375" style="1" customWidth="1"/>
    <col min="14599" max="14600" width="10.140625" style="1" customWidth="1"/>
    <col min="14601" max="14848" width="8.7109375" style="1"/>
    <col min="14849" max="14849" width="19.7109375" style="1" customWidth="1"/>
    <col min="14850" max="14853" width="10.140625" style="1" customWidth="1"/>
    <col min="14854" max="14854" width="1.7109375" style="1" customWidth="1"/>
    <col min="14855" max="14856" width="10.140625" style="1" customWidth="1"/>
    <col min="14857" max="15104" width="8.7109375" style="1"/>
    <col min="15105" max="15105" width="19.7109375" style="1" customWidth="1"/>
    <col min="15106" max="15109" width="10.140625" style="1" customWidth="1"/>
    <col min="15110" max="15110" width="1.7109375" style="1" customWidth="1"/>
    <col min="15111" max="15112" width="10.140625" style="1" customWidth="1"/>
    <col min="15113" max="15360" width="8.7109375" style="1"/>
    <col min="15361" max="15361" width="19.7109375" style="1" customWidth="1"/>
    <col min="15362" max="15365" width="10.140625" style="1" customWidth="1"/>
    <col min="15366" max="15366" width="1.7109375" style="1" customWidth="1"/>
    <col min="15367" max="15368" width="10.140625" style="1" customWidth="1"/>
    <col min="15369" max="15616" width="8.7109375" style="1"/>
    <col min="15617" max="15617" width="19.7109375" style="1" customWidth="1"/>
    <col min="15618" max="15621" width="10.140625" style="1" customWidth="1"/>
    <col min="15622" max="15622" width="1.7109375" style="1" customWidth="1"/>
    <col min="15623" max="15624" width="10.140625" style="1" customWidth="1"/>
    <col min="15625" max="15872" width="8.7109375" style="1"/>
    <col min="15873" max="15873" width="19.7109375" style="1" customWidth="1"/>
    <col min="15874" max="15877" width="10.140625" style="1" customWidth="1"/>
    <col min="15878" max="15878" width="1.7109375" style="1" customWidth="1"/>
    <col min="15879" max="15880" width="10.140625" style="1" customWidth="1"/>
    <col min="15881" max="16128" width="8.7109375" style="1"/>
    <col min="16129" max="16129" width="19.7109375" style="1" customWidth="1"/>
    <col min="16130" max="16133" width="10.140625" style="1" customWidth="1"/>
    <col min="16134" max="16134" width="1.7109375" style="1" customWidth="1"/>
    <col min="16135" max="16136" width="10.140625" style="1" customWidth="1"/>
    <col min="16137" max="16384" width="8.7109375" style="1"/>
  </cols>
  <sheetData>
    <row r="1" spans="1:8" s="44" customFormat="1" ht="20.25" x14ac:dyDescent="0.3">
      <c r="A1" s="52" t="s">
        <v>19</v>
      </c>
      <c r="B1" s="174" t="s">
        <v>113</v>
      </c>
      <c r="C1" s="175"/>
      <c r="D1" s="175"/>
      <c r="E1" s="175"/>
      <c r="F1" s="175"/>
      <c r="G1" s="175"/>
      <c r="H1" s="175"/>
    </row>
    <row r="2" spans="1:8" s="44" customFormat="1" ht="20.25" x14ac:dyDescent="0.3">
      <c r="A2" s="52" t="s">
        <v>21</v>
      </c>
      <c r="B2" s="176" t="s">
        <v>3</v>
      </c>
      <c r="C2" s="177"/>
      <c r="D2" s="177"/>
      <c r="E2" s="177"/>
      <c r="F2" s="177"/>
      <c r="G2" s="177"/>
      <c r="H2" s="177"/>
    </row>
    <row r="4" spans="1:8" x14ac:dyDescent="0.2">
      <c r="A4" s="87"/>
      <c r="B4" s="170" t="s">
        <v>4</v>
      </c>
      <c r="C4" s="171"/>
      <c r="D4" s="170" t="s">
        <v>5</v>
      </c>
      <c r="E4" s="171"/>
      <c r="F4" s="11"/>
      <c r="G4" s="170" t="s">
        <v>114</v>
      </c>
      <c r="H4" s="171"/>
    </row>
    <row r="5" spans="1:8" x14ac:dyDescent="0.2">
      <c r="A5" s="12" t="s">
        <v>7</v>
      </c>
      <c r="B5" s="13">
        <f>VALUE(RIGHT(B2, 4))</f>
        <v>2020</v>
      </c>
      <c r="C5" s="14">
        <f>B5-1</f>
        <v>2019</v>
      </c>
      <c r="D5" s="13">
        <f>B5</f>
        <v>2020</v>
      </c>
      <c r="E5" s="14">
        <f>C5</f>
        <v>2019</v>
      </c>
      <c r="F5" s="15"/>
      <c r="G5" s="13" t="s">
        <v>8</v>
      </c>
      <c r="H5" s="14" t="s">
        <v>5</v>
      </c>
    </row>
    <row r="6" spans="1:8" ht="15" x14ac:dyDescent="0.25">
      <c r="A6" s="20" t="s">
        <v>49</v>
      </c>
      <c r="B6" s="88">
        <v>7.1972033724038695E-2</v>
      </c>
      <c r="C6" s="89">
        <v>2.1226915729144598E-2</v>
      </c>
      <c r="D6" s="88">
        <v>4.6858044786426002E-2</v>
      </c>
      <c r="E6" s="89">
        <v>2.3465665464940198E-2</v>
      </c>
      <c r="F6" s="90"/>
      <c r="G6" s="91">
        <f t="shared" ref="G6:G69" si="0">B6-C6</f>
        <v>5.0745117994894097E-2</v>
      </c>
      <c r="H6" s="92">
        <f t="shared" ref="H6:H69" si="1">D6-E6</f>
        <v>2.3392379321485805E-2</v>
      </c>
    </row>
    <row r="7" spans="1:8" ht="15" x14ac:dyDescent="0.25">
      <c r="A7" s="20" t="s">
        <v>50</v>
      </c>
      <c r="B7" s="88">
        <v>0</v>
      </c>
      <c r="C7" s="89">
        <v>0</v>
      </c>
      <c r="D7" s="88">
        <v>2.4662128834960998E-3</v>
      </c>
      <c r="E7" s="89">
        <v>8.5329692599782399E-3</v>
      </c>
      <c r="F7" s="90"/>
      <c r="G7" s="91">
        <f t="shared" si="0"/>
        <v>0</v>
      </c>
      <c r="H7" s="92">
        <f t="shared" si="1"/>
        <v>-6.0667563764821401E-3</v>
      </c>
    </row>
    <row r="8" spans="1:8" ht="15" x14ac:dyDescent="0.25">
      <c r="A8" s="20" t="s">
        <v>51</v>
      </c>
      <c r="B8" s="88">
        <v>1.17211597779149</v>
      </c>
      <c r="C8" s="89">
        <v>0.70048821906177006</v>
      </c>
      <c r="D8" s="88">
        <v>1.1961132484956101</v>
      </c>
      <c r="E8" s="89">
        <v>0.88316231840774795</v>
      </c>
      <c r="F8" s="90"/>
      <c r="G8" s="91">
        <f t="shared" si="0"/>
        <v>0.47162775872971996</v>
      </c>
      <c r="H8" s="92">
        <f t="shared" si="1"/>
        <v>0.31295093008786212</v>
      </c>
    </row>
    <row r="9" spans="1:8" ht="15" x14ac:dyDescent="0.25">
      <c r="A9" s="20" t="s">
        <v>52</v>
      </c>
      <c r="B9" s="88">
        <v>2.05634382068682E-2</v>
      </c>
      <c r="C9" s="89">
        <v>1.0613457864572299E-2</v>
      </c>
      <c r="D9" s="88">
        <v>2.71283417184571E-2</v>
      </c>
      <c r="E9" s="89">
        <v>1.7065938519956497E-2</v>
      </c>
      <c r="F9" s="90"/>
      <c r="G9" s="91">
        <f t="shared" si="0"/>
        <v>9.9499803422959006E-3</v>
      </c>
      <c r="H9" s="92">
        <f t="shared" si="1"/>
        <v>1.0062403198500602E-2</v>
      </c>
    </row>
    <row r="10" spans="1:8" ht="15" x14ac:dyDescent="0.25">
      <c r="A10" s="20" t="s">
        <v>53</v>
      </c>
      <c r="B10" s="88">
        <v>1.6142298992391502</v>
      </c>
      <c r="C10" s="89">
        <v>1.1887072808321</v>
      </c>
      <c r="D10" s="88">
        <v>1.5586465423695401</v>
      </c>
      <c r="E10" s="89">
        <v>1.2415470273268301</v>
      </c>
      <c r="F10" s="90"/>
      <c r="G10" s="91">
        <f t="shared" si="0"/>
        <v>0.42552261840705019</v>
      </c>
      <c r="H10" s="92">
        <f t="shared" si="1"/>
        <v>0.31709951504271006</v>
      </c>
    </row>
    <row r="11" spans="1:8" ht="15" x14ac:dyDescent="0.25">
      <c r="A11" s="20" t="s">
        <v>54</v>
      </c>
      <c r="B11" s="88">
        <v>1.02817191034341E-2</v>
      </c>
      <c r="C11" s="89">
        <v>6.3680747187433703E-2</v>
      </c>
      <c r="D11" s="88">
        <v>2.21959159514649E-2</v>
      </c>
      <c r="E11" s="89">
        <v>2.3465665464940198E-2</v>
      </c>
      <c r="F11" s="90"/>
      <c r="G11" s="91">
        <f t="shared" si="0"/>
        <v>-5.33990280839996E-2</v>
      </c>
      <c r="H11" s="92">
        <f t="shared" si="1"/>
        <v>-1.2697495134752976E-3</v>
      </c>
    </row>
    <row r="12" spans="1:8" ht="15" x14ac:dyDescent="0.25">
      <c r="A12" s="20" t="s">
        <v>55</v>
      </c>
      <c r="B12" s="88">
        <v>1.02817191034341E-2</v>
      </c>
      <c r="C12" s="89">
        <v>0</v>
      </c>
      <c r="D12" s="88">
        <v>1.2331064417480501E-2</v>
      </c>
      <c r="E12" s="89">
        <v>1.06662115749728E-2</v>
      </c>
      <c r="F12" s="90"/>
      <c r="G12" s="91">
        <f t="shared" si="0"/>
        <v>1.02817191034341E-2</v>
      </c>
      <c r="H12" s="92">
        <f t="shared" si="1"/>
        <v>1.6648528425077004E-3</v>
      </c>
    </row>
    <row r="13" spans="1:8" ht="15" x14ac:dyDescent="0.25">
      <c r="A13" s="20" t="s">
        <v>56</v>
      </c>
      <c r="B13" s="88">
        <v>1.02817191034341E-2</v>
      </c>
      <c r="C13" s="89">
        <v>0</v>
      </c>
      <c r="D13" s="88">
        <v>1.9729703067968798E-2</v>
      </c>
      <c r="E13" s="89">
        <v>3.1998634724918401E-2</v>
      </c>
      <c r="F13" s="90"/>
      <c r="G13" s="91">
        <f t="shared" si="0"/>
        <v>1.02817191034341E-2</v>
      </c>
      <c r="H13" s="92">
        <f t="shared" si="1"/>
        <v>-1.2268931656949603E-2</v>
      </c>
    </row>
    <row r="14" spans="1:8" ht="15" x14ac:dyDescent="0.25">
      <c r="A14" s="20" t="s">
        <v>57</v>
      </c>
      <c r="B14" s="88">
        <v>6.1690314620604599E-2</v>
      </c>
      <c r="C14" s="89">
        <v>0</v>
      </c>
      <c r="D14" s="88">
        <v>5.9189109203906506E-2</v>
      </c>
      <c r="E14" s="89">
        <v>8.5329692599782403E-2</v>
      </c>
      <c r="F14" s="90"/>
      <c r="G14" s="91">
        <f t="shared" si="0"/>
        <v>6.1690314620604599E-2</v>
      </c>
      <c r="H14" s="92">
        <f t="shared" si="1"/>
        <v>-2.6140583395875897E-2</v>
      </c>
    </row>
    <row r="15" spans="1:8" ht="15" x14ac:dyDescent="0.25">
      <c r="A15" s="20" t="s">
        <v>58</v>
      </c>
      <c r="B15" s="88">
        <v>0.102817191034341</v>
      </c>
      <c r="C15" s="89">
        <v>9.5521120781150493E-2</v>
      </c>
      <c r="D15" s="88">
        <v>0.10111472822334</v>
      </c>
      <c r="E15" s="89">
        <v>9.17294195447661E-2</v>
      </c>
      <c r="F15" s="90"/>
      <c r="G15" s="91">
        <f t="shared" si="0"/>
        <v>7.2960702531905119E-3</v>
      </c>
      <c r="H15" s="92">
        <f t="shared" si="1"/>
        <v>9.3853086785739004E-3</v>
      </c>
    </row>
    <row r="16" spans="1:8" ht="15" x14ac:dyDescent="0.25">
      <c r="A16" s="20" t="s">
        <v>59</v>
      </c>
      <c r="B16" s="88">
        <v>7.8860785523339496</v>
      </c>
      <c r="C16" s="89">
        <v>7.1428571428571397</v>
      </c>
      <c r="D16" s="88">
        <v>6.2099240406431901</v>
      </c>
      <c r="E16" s="89">
        <v>6.5639866032382601</v>
      </c>
      <c r="F16" s="90"/>
      <c r="G16" s="91">
        <f t="shared" si="0"/>
        <v>0.74322140947680992</v>
      </c>
      <c r="H16" s="92">
        <f t="shared" si="1"/>
        <v>-0.35406256259506996</v>
      </c>
    </row>
    <row r="17" spans="1:8" ht="15" x14ac:dyDescent="0.25">
      <c r="A17" s="20" t="s">
        <v>60</v>
      </c>
      <c r="B17" s="88">
        <v>9.2535471930906804E-2</v>
      </c>
      <c r="C17" s="89">
        <v>6.3680747187433703E-2</v>
      </c>
      <c r="D17" s="88">
        <v>8.8783663805859697E-2</v>
      </c>
      <c r="E17" s="89">
        <v>7.0396996394820499E-2</v>
      </c>
      <c r="F17" s="90"/>
      <c r="G17" s="91">
        <f t="shared" si="0"/>
        <v>2.8854724743473101E-2</v>
      </c>
      <c r="H17" s="92">
        <f t="shared" si="1"/>
        <v>1.8386667411039198E-2</v>
      </c>
    </row>
    <row r="18" spans="1:8" ht="15" x14ac:dyDescent="0.25">
      <c r="A18" s="20" t="s">
        <v>61</v>
      </c>
      <c r="B18" s="88">
        <v>0.185070943861814</v>
      </c>
      <c r="C18" s="89">
        <v>6.3680747187433703E-2</v>
      </c>
      <c r="D18" s="88">
        <v>0.13070928282529298</v>
      </c>
      <c r="E18" s="89">
        <v>5.7597542504853105E-2</v>
      </c>
      <c r="F18" s="90"/>
      <c r="G18" s="91">
        <f t="shared" si="0"/>
        <v>0.12139019667438029</v>
      </c>
      <c r="H18" s="92">
        <f t="shared" si="1"/>
        <v>7.3111740320439877E-2</v>
      </c>
    </row>
    <row r="19" spans="1:8" ht="15" x14ac:dyDescent="0.25">
      <c r="A19" s="20" t="s">
        <v>62</v>
      </c>
      <c r="B19" s="88">
        <v>1.60394818013572</v>
      </c>
      <c r="C19" s="89">
        <v>3.8102313733814501</v>
      </c>
      <c r="D19" s="88">
        <v>2.77942191970011</v>
      </c>
      <c r="E19" s="89">
        <v>4.0104955521897701</v>
      </c>
      <c r="F19" s="90"/>
      <c r="G19" s="91">
        <f t="shared" si="0"/>
        <v>-2.2062831932457301</v>
      </c>
      <c r="H19" s="92">
        <f t="shared" si="1"/>
        <v>-1.2310736324896601</v>
      </c>
    </row>
    <row r="20" spans="1:8" ht="15" x14ac:dyDescent="0.25">
      <c r="A20" s="20" t="s">
        <v>63</v>
      </c>
      <c r="B20" s="88">
        <v>2.6629652477894301</v>
      </c>
      <c r="C20" s="89">
        <v>4.26661006155806</v>
      </c>
      <c r="D20" s="88">
        <v>3.2208740258459101</v>
      </c>
      <c r="E20" s="89">
        <v>3.5667811506709097</v>
      </c>
      <c r="F20" s="90"/>
      <c r="G20" s="91">
        <f t="shared" si="0"/>
        <v>-1.6036448137686299</v>
      </c>
      <c r="H20" s="92">
        <f t="shared" si="1"/>
        <v>-0.34590712482499963</v>
      </c>
    </row>
    <row r="21" spans="1:8" ht="15" x14ac:dyDescent="0.25">
      <c r="A21" s="20" t="s">
        <v>64</v>
      </c>
      <c r="B21" s="88">
        <v>6.6625539790252901</v>
      </c>
      <c r="C21" s="89">
        <v>11.3776268308215</v>
      </c>
      <c r="D21" s="88">
        <v>7.1840781296241492</v>
      </c>
      <c r="E21" s="89">
        <v>9.2646713740213791</v>
      </c>
      <c r="F21" s="90"/>
      <c r="G21" s="91">
        <f t="shared" si="0"/>
        <v>-4.7150728517962097</v>
      </c>
      <c r="H21" s="92">
        <f t="shared" si="1"/>
        <v>-2.0805932443972299</v>
      </c>
    </row>
    <row r="22" spans="1:8" ht="15" x14ac:dyDescent="0.25">
      <c r="A22" s="20" t="s">
        <v>65</v>
      </c>
      <c r="B22" s="88">
        <v>0</v>
      </c>
      <c r="C22" s="89">
        <v>4.2453831458289099E-2</v>
      </c>
      <c r="D22" s="88">
        <v>2.9594554601953198E-2</v>
      </c>
      <c r="E22" s="89">
        <v>4.0531603984896601E-2</v>
      </c>
      <c r="F22" s="90"/>
      <c r="G22" s="91">
        <f t="shared" si="0"/>
        <v>-4.2453831458289099E-2</v>
      </c>
      <c r="H22" s="92">
        <f t="shared" si="1"/>
        <v>-1.0937049382943403E-2</v>
      </c>
    </row>
    <row r="23" spans="1:8" ht="15" x14ac:dyDescent="0.25">
      <c r="A23" s="20" t="s">
        <v>66</v>
      </c>
      <c r="B23" s="88">
        <v>2.82747275344438</v>
      </c>
      <c r="C23" s="89">
        <v>2.3986414773933302</v>
      </c>
      <c r="D23" s="88">
        <v>2.47361152214659</v>
      </c>
      <c r="E23" s="89">
        <v>2.49376026622864</v>
      </c>
      <c r="F23" s="90"/>
      <c r="G23" s="91">
        <f t="shared" si="0"/>
        <v>0.42883127605104976</v>
      </c>
      <c r="H23" s="92">
        <f t="shared" si="1"/>
        <v>-2.014874408205003E-2</v>
      </c>
    </row>
    <row r="24" spans="1:8" ht="15" x14ac:dyDescent="0.25">
      <c r="A24" s="20" t="s">
        <v>67</v>
      </c>
      <c r="B24" s="88">
        <v>1.02817191034341E-2</v>
      </c>
      <c r="C24" s="89">
        <v>0</v>
      </c>
      <c r="D24" s="88">
        <v>2.4662128834960998E-3</v>
      </c>
      <c r="E24" s="89">
        <v>0</v>
      </c>
      <c r="F24" s="90"/>
      <c r="G24" s="91">
        <f t="shared" si="0"/>
        <v>1.02817191034341E-2</v>
      </c>
      <c r="H24" s="92">
        <f t="shared" si="1"/>
        <v>2.4662128834960998E-3</v>
      </c>
    </row>
    <row r="25" spans="1:8" ht="15" x14ac:dyDescent="0.25">
      <c r="A25" s="20" t="s">
        <v>68</v>
      </c>
      <c r="B25" s="88">
        <v>0.143944067448077</v>
      </c>
      <c r="C25" s="89">
        <v>0.16981532583315598</v>
      </c>
      <c r="D25" s="88">
        <v>0.16277005031074299</v>
      </c>
      <c r="E25" s="89">
        <v>0.164259658254581</v>
      </c>
      <c r="F25" s="90"/>
      <c r="G25" s="91">
        <f t="shared" si="0"/>
        <v>-2.5871258385078977E-2</v>
      </c>
      <c r="H25" s="92">
        <f t="shared" si="1"/>
        <v>-1.4896079438380116E-3</v>
      </c>
    </row>
    <row r="26" spans="1:8" ht="15" x14ac:dyDescent="0.25">
      <c r="A26" s="20" t="s">
        <v>69</v>
      </c>
      <c r="B26" s="88">
        <v>0.49352251696483695</v>
      </c>
      <c r="C26" s="89">
        <v>0.43515177244746295</v>
      </c>
      <c r="D26" s="88">
        <v>0.38719542270888802</v>
      </c>
      <c r="E26" s="89">
        <v>0.49064573244874904</v>
      </c>
      <c r="F26" s="90"/>
      <c r="G26" s="91">
        <f t="shared" si="0"/>
        <v>5.8370744517374007E-2</v>
      </c>
      <c r="H26" s="92">
        <f t="shared" si="1"/>
        <v>-0.10345030973986102</v>
      </c>
    </row>
    <row r="27" spans="1:8" ht="15" x14ac:dyDescent="0.25">
      <c r="A27" s="20" t="s">
        <v>70</v>
      </c>
      <c r="B27" s="88">
        <v>4.9557886078552302</v>
      </c>
      <c r="C27" s="89">
        <v>5.0095521120781203</v>
      </c>
      <c r="D27" s="88">
        <v>5.2579658676136898</v>
      </c>
      <c r="E27" s="89">
        <v>4.9149902937474694</v>
      </c>
      <c r="F27" s="90"/>
      <c r="G27" s="91">
        <f t="shared" si="0"/>
        <v>-5.3763504222890113E-2</v>
      </c>
      <c r="H27" s="92">
        <f t="shared" si="1"/>
        <v>0.34297557386622035</v>
      </c>
    </row>
    <row r="28" spans="1:8" ht="15" x14ac:dyDescent="0.25">
      <c r="A28" s="20" t="s">
        <v>71</v>
      </c>
      <c r="B28" s="88">
        <v>0</v>
      </c>
      <c r="C28" s="89">
        <v>3.1840373593716803E-2</v>
      </c>
      <c r="D28" s="88">
        <v>1.4797277300976599E-2</v>
      </c>
      <c r="E28" s="89">
        <v>1.9199180834951E-2</v>
      </c>
      <c r="F28" s="90"/>
      <c r="G28" s="91">
        <f t="shared" si="0"/>
        <v>-3.1840373593716803E-2</v>
      </c>
      <c r="H28" s="92">
        <f t="shared" si="1"/>
        <v>-4.4019035339744016E-3</v>
      </c>
    </row>
    <row r="29" spans="1:8" ht="15" x14ac:dyDescent="0.25">
      <c r="A29" s="20" t="s">
        <v>72</v>
      </c>
      <c r="B29" s="88">
        <v>0.81225580917129303</v>
      </c>
      <c r="C29" s="89">
        <v>0.83846317130121006</v>
      </c>
      <c r="D29" s="88">
        <v>0.65108020124297095</v>
      </c>
      <c r="E29" s="89">
        <v>0.70183672163320998</v>
      </c>
      <c r="F29" s="90"/>
      <c r="G29" s="91">
        <f t="shared" si="0"/>
        <v>-2.6207362129917033E-2</v>
      </c>
      <c r="H29" s="92">
        <f t="shared" si="1"/>
        <v>-5.0756520390239035E-2</v>
      </c>
    </row>
    <row r="30" spans="1:8" ht="15" x14ac:dyDescent="0.25">
      <c r="A30" s="20" t="s">
        <v>73</v>
      </c>
      <c r="B30" s="88">
        <v>0.69915689903351808</v>
      </c>
      <c r="C30" s="89">
        <v>0.59435364041604799</v>
      </c>
      <c r="D30" s="88">
        <v>0.55983032455361503</v>
      </c>
      <c r="E30" s="89">
        <v>0.43304818994389599</v>
      </c>
      <c r="F30" s="90"/>
      <c r="G30" s="91">
        <f t="shared" si="0"/>
        <v>0.10480325861747009</v>
      </c>
      <c r="H30" s="92">
        <f t="shared" si="1"/>
        <v>0.12678213460971904</v>
      </c>
    </row>
    <row r="31" spans="1:8" ht="15" x14ac:dyDescent="0.25">
      <c r="A31" s="20" t="s">
        <v>74</v>
      </c>
      <c r="B31" s="88">
        <v>0.93563643841250288</v>
      </c>
      <c r="C31" s="89">
        <v>0.74294205052005902</v>
      </c>
      <c r="D31" s="88">
        <v>0.70287067179638896</v>
      </c>
      <c r="E31" s="89">
        <v>0.64210593681336303</v>
      </c>
      <c r="F31" s="90"/>
      <c r="G31" s="91">
        <f t="shared" si="0"/>
        <v>0.19269438789244386</v>
      </c>
      <c r="H31" s="92">
        <f t="shared" si="1"/>
        <v>6.0764734983025925E-2</v>
      </c>
    </row>
    <row r="32" spans="1:8" ht="15" x14ac:dyDescent="0.25">
      <c r="A32" s="20" t="s">
        <v>75</v>
      </c>
      <c r="B32" s="88">
        <v>0</v>
      </c>
      <c r="C32" s="89">
        <v>2.1226915729144598E-2</v>
      </c>
      <c r="D32" s="88">
        <v>4.93242576699221E-3</v>
      </c>
      <c r="E32" s="89">
        <v>6.3997269449836795E-3</v>
      </c>
      <c r="F32" s="90"/>
      <c r="G32" s="91">
        <f t="shared" si="0"/>
        <v>-2.1226915729144598E-2</v>
      </c>
      <c r="H32" s="92">
        <f t="shared" si="1"/>
        <v>-1.4673011779914695E-3</v>
      </c>
    </row>
    <row r="33" spans="1:8" ht="15" x14ac:dyDescent="0.25">
      <c r="A33" s="20" t="s">
        <v>76</v>
      </c>
      <c r="B33" s="88">
        <v>0</v>
      </c>
      <c r="C33" s="89">
        <v>5.3067289322861394E-2</v>
      </c>
      <c r="D33" s="88">
        <v>2.4662128834961002E-2</v>
      </c>
      <c r="E33" s="89">
        <v>4.0531603984896601E-2</v>
      </c>
      <c r="F33" s="90"/>
      <c r="G33" s="91">
        <f t="shared" si="0"/>
        <v>-5.3067289322861394E-2</v>
      </c>
      <c r="H33" s="92">
        <f t="shared" si="1"/>
        <v>-1.58694751499356E-2</v>
      </c>
    </row>
    <row r="34" spans="1:8" ht="15" x14ac:dyDescent="0.25">
      <c r="A34" s="20" t="s">
        <v>77</v>
      </c>
      <c r="B34" s="88">
        <v>7.1457947768867003</v>
      </c>
      <c r="C34" s="89">
        <v>8.1299087242623589</v>
      </c>
      <c r="D34" s="88">
        <v>7.0952944658182897</v>
      </c>
      <c r="E34" s="89">
        <v>8.0956545854043611</v>
      </c>
      <c r="F34" s="90"/>
      <c r="G34" s="91">
        <f t="shared" si="0"/>
        <v>-0.9841139473756586</v>
      </c>
      <c r="H34" s="92">
        <f t="shared" si="1"/>
        <v>-1.0003601195860714</v>
      </c>
    </row>
    <row r="35" spans="1:8" ht="15" x14ac:dyDescent="0.25">
      <c r="A35" s="20" t="s">
        <v>78</v>
      </c>
      <c r="B35" s="88">
        <v>0</v>
      </c>
      <c r="C35" s="89">
        <v>0</v>
      </c>
      <c r="D35" s="88">
        <v>4.93242576699221E-3</v>
      </c>
      <c r="E35" s="89">
        <v>0</v>
      </c>
      <c r="F35" s="90"/>
      <c r="G35" s="91">
        <f t="shared" si="0"/>
        <v>0</v>
      </c>
      <c r="H35" s="92">
        <f t="shared" si="1"/>
        <v>4.93242576699221E-3</v>
      </c>
    </row>
    <row r="36" spans="1:8" ht="15" x14ac:dyDescent="0.25">
      <c r="A36" s="20" t="s">
        <v>79</v>
      </c>
      <c r="B36" s="88">
        <v>2.0563438206868199</v>
      </c>
      <c r="C36" s="89">
        <v>1.2948418594778199</v>
      </c>
      <c r="D36" s="88">
        <v>1.6350991417579199</v>
      </c>
      <c r="E36" s="89">
        <v>1.5892655246709499</v>
      </c>
      <c r="F36" s="90"/>
      <c r="G36" s="91">
        <f t="shared" si="0"/>
        <v>0.76150196120899993</v>
      </c>
      <c r="H36" s="92">
        <f t="shared" si="1"/>
        <v>4.583361708696998E-2</v>
      </c>
    </row>
    <row r="37" spans="1:8" ht="15" x14ac:dyDescent="0.25">
      <c r="A37" s="20" t="s">
        <v>80</v>
      </c>
      <c r="B37" s="88">
        <v>0.80197409006785902</v>
      </c>
      <c r="C37" s="89">
        <v>0.30779027807259601</v>
      </c>
      <c r="D37" s="88">
        <v>0.63628292394199504</v>
      </c>
      <c r="E37" s="89">
        <v>0.36691767817906401</v>
      </c>
      <c r="F37" s="90"/>
      <c r="G37" s="91">
        <f t="shared" si="0"/>
        <v>0.49418381199526301</v>
      </c>
      <c r="H37" s="92">
        <f t="shared" si="1"/>
        <v>0.26936524576293103</v>
      </c>
    </row>
    <row r="38" spans="1:8" ht="15" x14ac:dyDescent="0.25">
      <c r="A38" s="20" t="s">
        <v>81</v>
      </c>
      <c r="B38" s="88">
        <v>0.66831174172321595</v>
      </c>
      <c r="C38" s="89">
        <v>0.61558055614519203</v>
      </c>
      <c r="D38" s="88">
        <v>0.84097859327217106</v>
      </c>
      <c r="E38" s="89">
        <v>0.52477760948866203</v>
      </c>
      <c r="F38" s="90"/>
      <c r="G38" s="91">
        <f t="shared" si="0"/>
        <v>5.273118557802392E-2</v>
      </c>
      <c r="H38" s="92">
        <f t="shared" si="1"/>
        <v>0.31620098378350903</v>
      </c>
    </row>
    <row r="39" spans="1:8" ht="15" x14ac:dyDescent="0.25">
      <c r="A39" s="20" t="s">
        <v>82</v>
      </c>
      <c r="B39" s="88">
        <v>0.236479539378984</v>
      </c>
      <c r="C39" s="89">
        <v>0.15920186796858399</v>
      </c>
      <c r="D39" s="88">
        <v>0.24662128834960997</v>
      </c>
      <c r="E39" s="89">
        <v>0.200524777609489</v>
      </c>
      <c r="F39" s="90"/>
      <c r="G39" s="91">
        <f t="shared" si="0"/>
        <v>7.7277671410400012E-2</v>
      </c>
      <c r="H39" s="92">
        <f t="shared" si="1"/>
        <v>4.6096510740120972E-2</v>
      </c>
    </row>
    <row r="40" spans="1:8" ht="15" x14ac:dyDescent="0.25">
      <c r="A40" s="20" t="s">
        <v>83</v>
      </c>
      <c r="B40" s="88">
        <v>8.6160806086777697</v>
      </c>
      <c r="C40" s="89">
        <v>8.9259180641052893</v>
      </c>
      <c r="D40" s="88">
        <v>8.2568807339449499</v>
      </c>
      <c r="E40" s="89">
        <v>9.2369392239264503</v>
      </c>
      <c r="F40" s="90"/>
      <c r="G40" s="91">
        <f t="shared" si="0"/>
        <v>-0.30983745542751961</v>
      </c>
      <c r="H40" s="92">
        <f t="shared" si="1"/>
        <v>-0.98005848998150036</v>
      </c>
    </row>
    <row r="41" spans="1:8" ht="15" x14ac:dyDescent="0.25">
      <c r="A41" s="20" t="s">
        <v>84</v>
      </c>
      <c r="B41" s="88">
        <v>5.0174789224758394</v>
      </c>
      <c r="C41" s="89">
        <v>3.9269794098917399</v>
      </c>
      <c r="D41" s="88">
        <v>4.4564466804774598</v>
      </c>
      <c r="E41" s="89">
        <v>4.3326151417539505</v>
      </c>
      <c r="F41" s="90"/>
      <c r="G41" s="91">
        <f t="shared" si="0"/>
        <v>1.0904995125840995</v>
      </c>
      <c r="H41" s="92">
        <f t="shared" si="1"/>
        <v>0.12383153872350938</v>
      </c>
    </row>
    <row r="42" spans="1:8" ht="15" x14ac:dyDescent="0.25">
      <c r="A42" s="20" t="s">
        <v>85</v>
      </c>
      <c r="B42" s="88">
        <v>0.13366234834464299</v>
      </c>
      <c r="C42" s="89">
        <v>0.23349607302059003</v>
      </c>
      <c r="D42" s="88">
        <v>6.9053960737890899E-2</v>
      </c>
      <c r="E42" s="89">
        <v>7.8929965654798706E-2</v>
      </c>
      <c r="F42" s="90"/>
      <c r="G42" s="91">
        <f t="shared" si="0"/>
        <v>-9.9833724675947033E-2</v>
      </c>
      <c r="H42" s="92">
        <f t="shared" si="1"/>
        <v>-9.8760049169078074E-3</v>
      </c>
    </row>
    <row r="43" spans="1:8" ht="15" x14ac:dyDescent="0.25">
      <c r="A43" s="20" t="s">
        <v>86</v>
      </c>
      <c r="B43" s="88">
        <v>0.277606415792721</v>
      </c>
      <c r="C43" s="89">
        <v>0.21226915729144602</v>
      </c>
      <c r="D43" s="88">
        <v>0.39212784847588</v>
      </c>
      <c r="E43" s="89">
        <v>0.31998634724918401</v>
      </c>
      <c r="F43" s="90"/>
      <c r="G43" s="91">
        <f t="shared" si="0"/>
        <v>6.5337258501274975E-2</v>
      </c>
      <c r="H43" s="92">
        <f t="shared" si="1"/>
        <v>7.2141501226695992E-2</v>
      </c>
    </row>
    <row r="44" spans="1:8" ht="15" x14ac:dyDescent="0.25">
      <c r="A44" s="20" t="s">
        <v>87</v>
      </c>
      <c r="B44" s="88">
        <v>0.55521283158544099</v>
      </c>
      <c r="C44" s="89">
        <v>0.148588410104012</v>
      </c>
      <c r="D44" s="88">
        <v>0.36499950675742299</v>
      </c>
      <c r="E44" s="89">
        <v>0.10452887343473301</v>
      </c>
      <c r="F44" s="90"/>
      <c r="G44" s="91">
        <f t="shared" si="0"/>
        <v>0.40662442148142897</v>
      </c>
      <c r="H44" s="92">
        <f t="shared" si="1"/>
        <v>0.26047063332268999</v>
      </c>
    </row>
    <row r="45" spans="1:8" ht="15" x14ac:dyDescent="0.25">
      <c r="A45" s="20" t="s">
        <v>88</v>
      </c>
      <c r="B45" s="88">
        <v>0.472959078757968</v>
      </c>
      <c r="C45" s="89">
        <v>0.72171513479091498</v>
      </c>
      <c r="D45" s="88">
        <v>0.38226299694189603</v>
      </c>
      <c r="E45" s="89">
        <v>0.58024190967851996</v>
      </c>
      <c r="F45" s="90"/>
      <c r="G45" s="91">
        <f t="shared" si="0"/>
        <v>-0.24875605603294698</v>
      </c>
      <c r="H45" s="92">
        <f t="shared" si="1"/>
        <v>-0.19797891273662394</v>
      </c>
    </row>
    <row r="46" spans="1:8" ht="15" x14ac:dyDescent="0.25">
      <c r="A46" s="20" t="s">
        <v>89</v>
      </c>
      <c r="B46" s="88">
        <v>0</v>
      </c>
      <c r="C46" s="89">
        <v>1.0613457864572299E-2</v>
      </c>
      <c r="D46" s="88">
        <v>7.3986386504883107E-3</v>
      </c>
      <c r="E46" s="89">
        <v>4.26648462998912E-3</v>
      </c>
      <c r="F46" s="90"/>
      <c r="G46" s="91">
        <f t="shared" si="0"/>
        <v>-1.0613457864572299E-2</v>
      </c>
      <c r="H46" s="92">
        <f t="shared" si="1"/>
        <v>3.1321540204991907E-3</v>
      </c>
    </row>
    <row r="47" spans="1:8" ht="15" x14ac:dyDescent="0.25">
      <c r="A47" s="20" t="s">
        <v>90</v>
      </c>
      <c r="B47" s="88">
        <v>0.277606415792721</v>
      </c>
      <c r="C47" s="89">
        <v>0.32901719380174099</v>
      </c>
      <c r="D47" s="88">
        <v>0.28361448160205199</v>
      </c>
      <c r="E47" s="89">
        <v>0.31358662030419998</v>
      </c>
      <c r="F47" s="90"/>
      <c r="G47" s="91">
        <f t="shared" si="0"/>
        <v>-5.1410778009019997E-2</v>
      </c>
      <c r="H47" s="92">
        <f t="shared" si="1"/>
        <v>-2.9972138702147988E-2</v>
      </c>
    </row>
    <row r="48" spans="1:8" ht="15" x14ac:dyDescent="0.25">
      <c r="A48" s="20" t="s">
        <v>91</v>
      </c>
      <c r="B48" s="88">
        <v>0.287888134896155</v>
      </c>
      <c r="C48" s="89">
        <v>0</v>
      </c>
      <c r="D48" s="88">
        <v>0.167702476077735</v>
      </c>
      <c r="E48" s="89">
        <v>0</v>
      </c>
      <c r="F48" s="90"/>
      <c r="G48" s="91">
        <f t="shared" si="0"/>
        <v>0.287888134896155</v>
      </c>
      <c r="H48" s="92">
        <f t="shared" si="1"/>
        <v>0.167702476077735</v>
      </c>
    </row>
    <row r="49" spans="1:8" ht="15" x14ac:dyDescent="0.25">
      <c r="A49" s="20" t="s">
        <v>92</v>
      </c>
      <c r="B49" s="88">
        <v>3.35184042771952</v>
      </c>
      <c r="C49" s="89">
        <v>3.1415835279133901</v>
      </c>
      <c r="D49" s="88">
        <v>3.3466508829042096</v>
      </c>
      <c r="E49" s="89">
        <v>3.0932013567421102</v>
      </c>
      <c r="F49" s="90"/>
      <c r="G49" s="91">
        <f t="shared" si="0"/>
        <v>0.21025689980612983</v>
      </c>
      <c r="H49" s="92">
        <f t="shared" si="1"/>
        <v>0.25344952616209948</v>
      </c>
    </row>
    <row r="50" spans="1:8" ht="15" x14ac:dyDescent="0.25">
      <c r="A50" s="20" t="s">
        <v>93</v>
      </c>
      <c r="B50" s="88">
        <v>2.4264857084104499</v>
      </c>
      <c r="C50" s="89">
        <v>2.6321375504139199</v>
      </c>
      <c r="D50" s="88">
        <v>2.50073986386505</v>
      </c>
      <c r="E50" s="89">
        <v>2.53642511252853</v>
      </c>
      <c r="F50" s="90"/>
      <c r="G50" s="91">
        <f t="shared" si="0"/>
        <v>-0.20565184200347009</v>
      </c>
      <c r="H50" s="92">
        <f t="shared" si="1"/>
        <v>-3.5685248663479996E-2</v>
      </c>
    </row>
    <row r="51" spans="1:8" ht="15" x14ac:dyDescent="0.25">
      <c r="A51" s="20" t="s">
        <v>94</v>
      </c>
      <c r="B51" s="88">
        <v>26.228665432860399</v>
      </c>
      <c r="C51" s="89">
        <v>22.405009552112102</v>
      </c>
      <c r="D51" s="88">
        <v>29.032258064516096</v>
      </c>
      <c r="E51" s="89">
        <v>25.379183821490297</v>
      </c>
      <c r="F51" s="90"/>
      <c r="G51" s="91">
        <f t="shared" si="0"/>
        <v>3.8236558807482979</v>
      </c>
      <c r="H51" s="92">
        <f t="shared" si="1"/>
        <v>3.6530742430257988</v>
      </c>
    </row>
    <row r="52" spans="1:8" ht="15" x14ac:dyDescent="0.25">
      <c r="A52" s="20" t="s">
        <v>95</v>
      </c>
      <c r="B52" s="88">
        <v>4.0509973267530297</v>
      </c>
      <c r="C52" s="89">
        <v>3.9694332413500302</v>
      </c>
      <c r="D52" s="88">
        <v>3.1444214264575296</v>
      </c>
      <c r="E52" s="89">
        <v>3.7502399897604399</v>
      </c>
      <c r="F52" s="90"/>
      <c r="G52" s="91">
        <f t="shared" si="0"/>
        <v>8.1564085402999531E-2</v>
      </c>
      <c r="H52" s="92">
        <f t="shared" si="1"/>
        <v>-0.60581856330291028</v>
      </c>
    </row>
    <row r="53" spans="1:8" ht="15" x14ac:dyDescent="0.25">
      <c r="A53" s="20" t="s">
        <v>96</v>
      </c>
      <c r="B53" s="88">
        <v>0.69915689903351808</v>
      </c>
      <c r="C53" s="89">
        <v>0.498832519634897</v>
      </c>
      <c r="D53" s="88">
        <v>0.48584393804873194</v>
      </c>
      <c r="E53" s="89">
        <v>0.53544382106363497</v>
      </c>
      <c r="F53" s="90"/>
      <c r="G53" s="91">
        <f t="shared" si="0"/>
        <v>0.20032437939862108</v>
      </c>
      <c r="H53" s="92">
        <f t="shared" si="1"/>
        <v>-4.9599883014903035E-2</v>
      </c>
    </row>
    <row r="54" spans="1:8" ht="15" x14ac:dyDescent="0.25">
      <c r="A54" s="62" t="s">
        <v>97</v>
      </c>
      <c r="B54" s="93">
        <v>1.02817191034341E-2</v>
      </c>
      <c r="C54" s="94">
        <v>4.2453831458289099E-2</v>
      </c>
      <c r="D54" s="93">
        <v>2.9594554601953198E-2</v>
      </c>
      <c r="E54" s="94">
        <v>2.3465665464940198E-2</v>
      </c>
      <c r="F54" s="95"/>
      <c r="G54" s="96">
        <f t="shared" si="0"/>
        <v>-3.2172112354854995E-2</v>
      </c>
      <c r="H54" s="97">
        <f t="shared" si="1"/>
        <v>6.1288891370130001E-3</v>
      </c>
    </row>
    <row r="55" spans="1:8" ht="15" x14ac:dyDescent="0.25">
      <c r="A55" s="20" t="s">
        <v>98</v>
      </c>
      <c r="B55" s="88">
        <v>3.0845157310302299E-2</v>
      </c>
      <c r="C55" s="89">
        <v>1.0613457864572299E-2</v>
      </c>
      <c r="D55" s="88">
        <v>1.9729703067968798E-2</v>
      </c>
      <c r="E55" s="89">
        <v>6.3997269449836795E-3</v>
      </c>
      <c r="F55" s="90"/>
      <c r="G55" s="91">
        <f t="shared" si="0"/>
        <v>2.023169944573E-2</v>
      </c>
      <c r="H55" s="92">
        <f t="shared" si="1"/>
        <v>1.3329976122985119E-2</v>
      </c>
    </row>
    <row r="56" spans="1:8" ht="15" x14ac:dyDescent="0.25">
      <c r="A56" s="20" t="s">
        <v>99</v>
      </c>
      <c r="B56" s="88">
        <v>0.41126876413736402</v>
      </c>
      <c r="C56" s="89">
        <v>0.27594990447887902</v>
      </c>
      <c r="D56" s="88">
        <v>0.493242576699221</v>
      </c>
      <c r="E56" s="89">
        <v>0.26238880474433102</v>
      </c>
      <c r="F56" s="90"/>
      <c r="G56" s="91">
        <f t="shared" si="0"/>
        <v>0.135318859658485</v>
      </c>
      <c r="H56" s="92">
        <f t="shared" si="1"/>
        <v>0.23085377195488999</v>
      </c>
    </row>
    <row r="57" spans="1:8" ht="15" x14ac:dyDescent="0.25">
      <c r="A57" s="20" t="s">
        <v>100</v>
      </c>
      <c r="B57" s="88">
        <v>0.70943861813695208</v>
      </c>
      <c r="C57" s="89">
        <v>0.62619401400976393</v>
      </c>
      <c r="D57" s="88">
        <v>0.71766794909736598</v>
      </c>
      <c r="E57" s="89">
        <v>0.62503999829340595</v>
      </c>
      <c r="F57" s="90"/>
      <c r="G57" s="91">
        <f t="shared" si="0"/>
        <v>8.3244604127188149E-2</v>
      </c>
      <c r="H57" s="92">
        <f t="shared" si="1"/>
        <v>9.2627950803960024E-2</v>
      </c>
    </row>
    <row r="58" spans="1:8" ht="15" x14ac:dyDescent="0.25">
      <c r="A58" s="20" t="s">
        <v>101</v>
      </c>
      <c r="B58" s="88">
        <v>1.02817191034341E-2</v>
      </c>
      <c r="C58" s="89">
        <v>0</v>
      </c>
      <c r="D58" s="88">
        <v>3.6993193252441499E-2</v>
      </c>
      <c r="E58" s="89">
        <v>2.1332423149945601E-2</v>
      </c>
      <c r="F58" s="90"/>
      <c r="G58" s="91">
        <f t="shared" si="0"/>
        <v>1.02817191034341E-2</v>
      </c>
      <c r="H58" s="92">
        <f t="shared" si="1"/>
        <v>1.5660770102495898E-2</v>
      </c>
    </row>
    <row r="59" spans="1:8" ht="15" x14ac:dyDescent="0.25">
      <c r="A59" s="20" t="s">
        <v>102</v>
      </c>
      <c r="B59" s="88">
        <v>2.05634382068682E-2</v>
      </c>
      <c r="C59" s="89">
        <v>2.1226915729144598E-2</v>
      </c>
      <c r="D59" s="88">
        <v>7.3986386504883107E-3</v>
      </c>
      <c r="E59" s="89">
        <v>6.3997269449836795E-3</v>
      </c>
      <c r="F59" s="90"/>
      <c r="G59" s="91">
        <f t="shared" si="0"/>
        <v>-6.6347752227639833E-4</v>
      </c>
      <c r="H59" s="92">
        <f t="shared" si="1"/>
        <v>9.9891170550463117E-4</v>
      </c>
    </row>
    <row r="60" spans="1:8" ht="15" x14ac:dyDescent="0.25">
      <c r="A60" s="20" t="s">
        <v>103</v>
      </c>
      <c r="B60" s="88">
        <v>1.21324285420522</v>
      </c>
      <c r="C60" s="89">
        <v>1.1356399915092301</v>
      </c>
      <c r="D60" s="88">
        <v>1.2577685705830099</v>
      </c>
      <c r="E60" s="89">
        <v>1.0623546728672899</v>
      </c>
      <c r="F60" s="90"/>
      <c r="G60" s="91">
        <f t="shared" si="0"/>
        <v>7.7602862695989927E-2</v>
      </c>
      <c r="H60" s="92">
        <f t="shared" si="1"/>
        <v>0.19541389771572004</v>
      </c>
    </row>
    <row r="61" spans="1:8" ht="15" x14ac:dyDescent="0.25">
      <c r="A61" s="20" t="s">
        <v>104</v>
      </c>
      <c r="B61" s="88">
        <v>0.195352662965248</v>
      </c>
      <c r="C61" s="89">
        <v>0.13797495223944001</v>
      </c>
      <c r="D61" s="88">
        <v>0.10358094110683601</v>
      </c>
      <c r="E61" s="89">
        <v>7.8929965654798706E-2</v>
      </c>
      <c r="F61" s="90"/>
      <c r="G61" s="91">
        <f t="shared" si="0"/>
        <v>5.7377710725807995E-2</v>
      </c>
      <c r="H61" s="92">
        <f t="shared" si="1"/>
        <v>2.4650975452037302E-2</v>
      </c>
    </row>
    <row r="62" spans="1:8" ht="15" x14ac:dyDescent="0.25">
      <c r="A62" s="20" t="s">
        <v>105</v>
      </c>
      <c r="B62" s="88">
        <v>0.113098910137775</v>
      </c>
      <c r="C62" s="89">
        <v>0.10613457864572301</v>
      </c>
      <c r="D62" s="88">
        <v>0.15043898589326199</v>
      </c>
      <c r="E62" s="89">
        <v>0.11519508500970599</v>
      </c>
      <c r="F62" s="90"/>
      <c r="G62" s="91">
        <f t="shared" si="0"/>
        <v>6.9643314920519866E-3</v>
      </c>
      <c r="H62" s="92">
        <f t="shared" si="1"/>
        <v>3.5243900883556001E-2</v>
      </c>
    </row>
    <row r="63" spans="1:8" ht="15" x14ac:dyDescent="0.25">
      <c r="A63" s="20" t="s">
        <v>106</v>
      </c>
      <c r="B63" s="88">
        <v>0.13366234834464299</v>
      </c>
      <c r="C63" s="89">
        <v>0.148588410104012</v>
      </c>
      <c r="D63" s="88">
        <v>0.10358094110683601</v>
      </c>
      <c r="E63" s="89">
        <v>9.5995904174755189E-2</v>
      </c>
      <c r="F63" s="90"/>
      <c r="G63" s="91">
        <f t="shared" si="0"/>
        <v>-1.4926061759369003E-2</v>
      </c>
      <c r="H63" s="92">
        <f t="shared" si="1"/>
        <v>7.5850369320808186E-3</v>
      </c>
    </row>
    <row r="64" spans="1:8" ht="15" x14ac:dyDescent="0.25">
      <c r="A64" s="20" t="s">
        <v>107</v>
      </c>
      <c r="B64" s="88">
        <v>3.0845157310302299E-2</v>
      </c>
      <c r="C64" s="89">
        <v>7.4294205052005902E-2</v>
      </c>
      <c r="D64" s="88">
        <v>7.1520173621387004E-2</v>
      </c>
      <c r="E64" s="89">
        <v>7.8929965654798706E-2</v>
      </c>
      <c r="F64" s="90"/>
      <c r="G64" s="91">
        <f t="shared" si="0"/>
        <v>-4.3449047741703606E-2</v>
      </c>
      <c r="H64" s="92">
        <f t="shared" si="1"/>
        <v>-7.4097920334117023E-3</v>
      </c>
    </row>
    <row r="65" spans="1:8" ht="15" x14ac:dyDescent="0.25">
      <c r="A65" s="20" t="s">
        <v>108</v>
      </c>
      <c r="B65" s="88">
        <v>8.2253752827472701E-2</v>
      </c>
      <c r="C65" s="89">
        <v>0.16981532583315598</v>
      </c>
      <c r="D65" s="88">
        <v>9.8648515339844089E-2</v>
      </c>
      <c r="E65" s="89">
        <v>0.164259658254581</v>
      </c>
      <c r="F65" s="90"/>
      <c r="G65" s="91">
        <f t="shared" si="0"/>
        <v>-8.7561573005683277E-2</v>
      </c>
      <c r="H65" s="92">
        <f t="shared" si="1"/>
        <v>-6.5611142914736909E-2</v>
      </c>
    </row>
    <row r="66" spans="1:8" ht="15" x14ac:dyDescent="0.25">
      <c r="A66" s="20" t="s">
        <v>109</v>
      </c>
      <c r="B66" s="88">
        <v>0.15422578655151101</v>
      </c>
      <c r="C66" s="89">
        <v>4.2453831458289099E-2</v>
      </c>
      <c r="D66" s="88">
        <v>0.16523626319423901</v>
      </c>
      <c r="E66" s="89">
        <v>9.5995904174755189E-2</v>
      </c>
      <c r="F66" s="90"/>
      <c r="G66" s="91">
        <f t="shared" si="0"/>
        <v>0.11177195509322191</v>
      </c>
      <c r="H66" s="92">
        <f t="shared" si="1"/>
        <v>6.9240359019483819E-2</v>
      </c>
    </row>
    <row r="67" spans="1:8" ht="15" x14ac:dyDescent="0.25">
      <c r="A67" s="20" t="s">
        <v>110</v>
      </c>
      <c r="B67" s="88">
        <v>0.17478922475838002</v>
      </c>
      <c r="C67" s="89">
        <v>9.5521120781150493E-2</v>
      </c>
      <c r="D67" s="88">
        <v>8.8783663805859697E-2</v>
      </c>
      <c r="E67" s="89">
        <v>9.3862661859760693E-2</v>
      </c>
      <c r="F67" s="90"/>
      <c r="G67" s="91">
        <f t="shared" si="0"/>
        <v>7.9268103977229526E-2</v>
      </c>
      <c r="H67" s="92">
        <f t="shared" si="1"/>
        <v>-5.078998053900996E-3</v>
      </c>
    </row>
    <row r="68" spans="1:8" ht="15" x14ac:dyDescent="0.25">
      <c r="A68" s="20" t="s">
        <v>111</v>
      </c>
      <c r="B68" s="88">
        <v>0.34957844951675904</v>
      </c>
      <c r="C68" s="89">
        <v>0.28656336234345098</v>
      </c>
      <c r="D68" s="88">
        <v>0.35760086810693503</v>
      </c>
      <c r="E68" s="89">
        <v>0.30718689335921701</v>
      </c>
      <c r="F68" s="90"/>
      <c r="G68" s="91">
        <f t="shared" si="0"/>
        <v>6.301508717330806E-2</v>
      </c>
      <c r="H68" s="92">
        <f t="shared" si="1"/>
        <v>5.0413974747718027E-2</v>
      </c>
    </row>
    <row r="69" spans="1:8" ht="15" x14ac:dyDescent="0.25">
      <c r="A69" s="20" t="s">
        <v>112</v>
      </c>
      <c r="B69" s="88">
        <v>1.02817191034341E-2</v>
      </c>
      <c r="C69" s="89">
        <v>2.1226915729144598E-2</v>
      </c>
      <c r="D69" s="88">
        <v>1.72634901844727E-2</v>
      </c>
      <c r="E69" s="89">
        <v>2.1332423149945601E-2</v>
      </c>
      <c r="F69" s="90"/>
      <c r="G69" s="91">
        <f t="shared" si="0"/>
        <v>-1.0945196625710498E-2</v>
      </c>
      <c r="H69" s="92">
        <f t="shared" si="1"/>
        <v>-4.0689329654729003E-3</v>
      </c>
    </row>
    <row r="70" spans="1:8" ht="15" x14ac:dyDescent="0.25">
      <c r="A70" s="81"/>
      <c r="B70" s="98"/>
      <c r="C70" s="99"/>
      <c r="D70" s="98"/>
      <c r="E70" s="99"/>
      <c r="F70" s="100"/>
      <c r="G70" s="101"/>
      <c r="H70" s="102"/>
    </row>
    <row r="71" spans="1:8" s="38" customFormat="1" x14ac:dyDescent="0.2">
      <c r="A71" s="12" t="s">
        <v>17</v>
      </c>
      <c r="B71" s="60">
        <f>SUM(B6:B70)</f>
        <v>100</v>
      </c>
      <c r="C71" s="61">
        <f>SUM(C6:C70)</f>
        <v>100.00000000000007</v>
      </c>
      <c r="D71" s="60">
        <f>SUM(D6:D70)</f>
        <v>99.999999999999943</v>
      </c>
      <c r="E71" s="61">
        <f>SUM(E6:E70)</f>
        <v>99.999999999999986</v>
      </c>
      <c r="F71" s="103"/>
      <c r="G71" s="104">
        <f>SUM(G6:G70)</f>
        <v>-1.2177758801357186E-15</v>
      </c>
      <c r="H71" s="105">
        <f>SUM(H6:H70)</f>
        <v>-6.7411354276458724E-14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scale="74"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B6208-1DD0-4AFA-8639-0A759872E681}">
  <dimension ref="A1:J33"/>
  <sheetViews>
    <sheetView tabSelected="1" workbookViewId="0">
      <selection activeCell="M1" sqref="M1"/>
    </sheetView>
  </sheetViews>
  <sheetFormatPr defaultRowHeight="12.75" x14ac:dyDescent="0.2"/>
  <cols>
    <col min="1" max="1" width="26.85546875" style="1" customWidth="1"/>
    <col min="2" max="5" width="8.28515625" style="1" customWidth="1"/>
    <col min="6" max="6" width="1.7109375" style="1" customWidth="1"/>
    <col min="7" max="10" width="8.28515625" style="1" customWidth="1"/>
    <col min="11" max="256" width="8.7109375" style="1"/>
    <col min="257" max="257" width="26.85546875" style="1" customWidth="1"/>
    <col min="258" max="261" width="8.28515625" style="1" customWidth="1"/>
    <col min="262" max="262" width="1.7109375" style="1" customWidth="1"/>
    <col min="263" max="266" width="8.28515625" style="1" customWidth="1"/>
    <col min="267" max="512" width="8.7109375" style="1"/>
    <col min="513" max="513" width="26.85546875" style="1" customWidth="1"/>
    <col min="514" max="517" width="8.28515625" style="1" customWidth="1"/>
    <col min="518" max="518" width="1.7109375" style="1" customWidth="1"/>
    <col min="519" max="522" width="8.28515625" style="1" customWidth="1"/>
    <col min="523" max="768" width="8.7109375" style="1"/>
    <col min="769" max="769" width="26.85546875" style="1" customWidth="1"/>
    <col min="770" max="773" width="8.28515625" style="1" customWidth="1"/>
    <col min="774" max="774" width="1.7109375" style="1" customWidth="1"/>
    <col min="775" max="778" width="8.28515625" style="1" customWidth="1"/>
    <col min="779" max="1024" width="8.7109375" style="1"/>
    <col min="1025" max="1025" width="26.85546875" style="1" customWidth="1"/>
    <col min="1026" max="1029" width="8.28515625" style="1" customWidth="1"/>
    <col min="1030" max="1030" width="1.7109375" style="1" customWidth="1"/>
    <col min="1031" max="1034" width="8.28515625" style="1" customWidth="1"/>
    <col min="1035" max="1280" width="8.7109375" style="1"/>
    <col min="1281" max="1281" width="26.85546875" style="1" customWidth="1"/>
    <col min="1282" max="1285" width="8.28515625" style="1" customWidth="1"/>
    <col min="1286" max="1286" width="1.7109375" style="1" customWidth="1"/>
    <col min="1287" max="1290" width="8.28515625" style="1" customWidth="1"/>
    <col min="1291" max="1536" width="8.7109375" style="1"/>
    <col min="1537" max="1537" width="26.85546875" style="1" customWidth="1"/>
    <col min="1538" max="1541" width="8.28515625" style="1" customWidth="1"/>
    <col min="1542" max="1542" width="1.7109375" style="1" customWidth="1"/>
    <col min="1543" max="1546" width="8.28515625" style="1" customWidth="1"/>
    <col min="1547" max="1792" width="8.7109375" style="1"/>
    <col min="1793" max="1793" width="26.85546875" style="1" customWidth="1"/>
    <col min="1794" max="1797" width="8.28515625" style="1" customWidth="1"/>
    <col min="1798" max="1798" width="1.7109375" style="1" customWidth="1"/>
    <col min="1799" max="1802" width="8.28515625" style="1" customWidth="1"/>
    <col min="1803" max="2048" width="8.7109375" style="1"/>
    <col min="2049" max="2049" width="26.85546875" style="1" customWidth="1"/>
    <col min="2050" max="2053" width="8.28515625" style="1" customWidth="1"/>
    <col min="2054" max="2054" width="1.7109375" style="1" customWidth="1"/>
    <col min="2055" max="2058" width="8.28515625" style="1" customWidth="1"/>
    <col min="2059" max="2304" width="8.7109375" style="1"/>
    <col min="2305" max="2305" width="26.85546875" style="1" customWidth="1"/>
    <col min="2306" max="2309" width="8.28515625" style="1" customWidth="1"/>
    <col min="2310" max="2310" width="1.7109375" style="1" customWidth="1"/>
    <col min="2311" max="2314" width="8.28515625" style="1" customWidth="1"/>
    <col min="2315" max="2560" width="8.7109375" style="1"/>
    <col min="2561" max="2561" width="26.85546875" style="1" customWidth="1"/>
    <col min="2562" max="2565" width="8.28515625" style="1" customWidth="1"/>
    <col min="2566" max="2566" width="1.7109375" style="1" customWidth="1"/>
    <col min="2567" max="2570" width="8.28515625" style="1" customWidth="1"/>
    <col min="2571" max="2816" width="8.7109375" style="1"/>
    <col min="2817" max="2817" width="26.85546875" style="1" customWidth="1"/>
    <col min="2818" max="2821" width="8.28515625" style="1" customWidth="1"/>
    <col min="2822" max="2822" width="1.7109375" style="1" customWidth="1"/>
    <col min="2823" max="2826" width="8.28515625" style="1" customWidth="1"/>
    <col min="2827" max="3072" width="8.7109375" style="1"/>
    <col min="3073" max="3073" width="26.85546875" style="1" customWidth="1"/>
    <col min="3074" max="3077" width="8.28515625" style="1" customWidth="1"/>
    <col min="3078" max="3078" width="1.7109375" style="1" customWidth="1"/>
    <col min="3079" max="3082" width="8.28515625" style="1" customWidth="1"/>
    <col min="3083" max="3328" width="8.7109375" style="1"/>
    <col min="3329" max="3329" width="26.85546875" style="1" customWidth="1"/>
    <col min="3330" max="3333" width="8.28515625" style="1" customWidth="1"/>
    <col min="3334" max="3334" width="1.7109375" style="1" customWidth="1"/>
    <col min="3335" max="3338" width="8.28515625" style="1" customWidth="1"/>
    <col min="3339" max="3584" width="8.7109375" style="1"/>
    <col min="3585" max="3585" width="26.85546875" style="1" customWidth="1"/>
    <col min="3586" max="3589" width="8.28515625" style="1" customWidth="1"/>
    <col min="3590" max="3590" width="1.7109375" style="1" customWidth="1"/>
    <col min="3591" max="3594" width="8.28515625" style="1" customWidth="1"/>
    <col min="3595" max="3840" width="8.7109375" style="1"/>
    <col min="3841" max="3841" width="26.85546875" style="1" customWidth="1"/>
    <col min="3842" max="3845" width="8.28515625" style="1" customWidth="1"/>
    <col min="3846" max="3846" width="1.7109375" style="1" customWidth="1"/>
    <col min="3847" max="3850" width="8.28515625" style="1" customWidth="1"/>
    <col min="3851" max="4096" width="8.7109375" style="1"/>
    <col min="4097" max="4097" width="26.85546875" style="1" customWidth="1"/>
    <col min="4098" max="4101" width="8.28515625" style="1" customWidth="1"/>
    <col min="4102" max="4102" width="1.7109375" style="1" customWidth="1"/>
    <col min="4103" max="4106" width="8.28515625" style="1" customWidth="1"/>
    <col min="4107" max="4352" width="8.7109375" style="1"/>
    <col min="4353" max="4353" width="26.85546875" style="1" customWidth="1"/>
    <col min="4354" max="4357" width="8.28515625" style="1" customWidth="1"/>
    <col min="4358" max="4358" width="1.7109375" style="1" customWidth="1"/>
    <col min="4359" max="4362" width="8.28515625" style="1" customWidth="1"/>
    <col min="4363" max="4608" width="8.7109375" style="1"/>
    <col min="4609" max="4609" width="26.85546875" style="1" customWidth="1"/>
    <col min="4610" max="4613" width="8.28515625" style="1" customWidth="1"/>
    <col min="4614" max="4614" width="1.7109375" style="1" customWidth="1"/>
    <col min="4615" max="4618" width="8.28515625" style="1" customWidth="1"/>
    <col min="4619" max="4864" width="8.7109375" style="1"/>
    <col min="4865" max="4865" width="26.85546875" style="1" customWidth="1"/>
    <col min="4866" max="4869" width="8.28515625" style="1" customWidth="1"/>
    <col min="4870" max="4870" width="1.7109375" style="1" customWidth="1"/>
    <col min="4871" max="4874" width="8.28515625" style="1" customWidth="1"/>
    <col min="4875" max="5120" width="8.7109375" style="1"/>
    <col min="5121" max="5121" width="26.85546875" style="1" customWidth="1"/>
    <col min="5122" max="5125" width="8.28515625" style="1" customWidth="1"/>
    <col min="5126" max="5126" width="1.7109375" style="1" customWidth="1"/>
    <col min="5127" max="5130" width="8.28515625" style="1" customWidth="1"/>
    <col min="5131" max="5376" width="8.7109375" style="1"/>
    <col min="5377" max="5377" width="26.85546875" style="1" customWidth="1"/>
    <col min="5378" max="5381" width="8.28515625" style="1" customWidth="1"/>
    <col min="5382" max="5382" width="1.7109375" style="1" customWidth="1"/>
    <col min="5383" max="5386" width="8.28515625" style="1" customWidth="1"/>
    <col min="5387" max="5632" width="8.7109375" style="1"/>
    <col min="5633" max="5633" width="26.85546875" style="1" customWidth="1"/>
    <col min="5634" max="5637" width="8.28515625" style="1" customWidth="1"/>
    <col min="5638" max="5638" width="1.7109375" style="1" customWidth="1"/>
    <col min="5639" max="5642" width="8.28515625" style="1" customWidth="1"/>
    <col min="5643" max="5888" width="8.7109375" style="1"/>
    <col min="5889" max="5889" width="26.85546875" style="1" customWidth="1"/>
    <col min="5890" max="5893" width="8.28515625" style="1" customWidth="1"/>
    <col min="5894" max="5894" width="1.7109375" style="1" customWidth="1"/>
    <col min="5895" max="5898" width="8.28515625" style="1" customWidth="1"/>
    <col min="5899" max="6144" width="8.7109375" style="1"/>
    <col min="6145" max="6145" width="26.85546875" style="1" customWidth="1"/>
    <col min="6146" max="6149" width="8.28515625" style="1" customWidth="1"/>
    <col min="6150" max="6150" width="1.7109375" style="1" customWidth="1"/>
    <col min="6151" max="6154" width="8.28515625" style="1" customWidth="1"/>
    <col min="6155" max="6400" width="8.7109375" style="1"/>
    <col min="6401" max="6401" width="26.85546875" style="1" customWidth="1"/>
    <col min="6402" max="6405" width="8.28515625" style="1" customWidth="1"/>
    <col min="6406" max="6406" width="1.7109375" style="1" customWidth="1"/>
    <col min="6407" max="6410" width="8.28515625" style="1" customWidth="1"/>
    <col min="6411" max="6656" width="8.7109375" style="1"/>
    <col min="6657" max="6657" width="26.85546875" style="1" customWidth="1"/>
    <col min="6658" max="6661" width="8.28515625" style="1" customWidth="1"/>
    <col min="6662" max="6662" width="1.7109375" style="1" customWidth="1"/>
    <col min="6663" max="6666" width="8.28515625" style="1" customWidth="1"/>
    <col min="6667" max="6912" width="8.7109375" style="1"/>
    <col min="6913" max="6913" width="26.85546875" style="1" customWidth="1"/>
    <col min="6914" max="6917" width="8.28515625" style="1" customWidth="1"/>
    <col min="6918" max="6918" width="1.7109375" style="1" customWidth="1"/>
    <col min="6919" max="6922" width="8.28515625" style="1" customWidth="1"/>
    <col min="6923" max="7168" width="8.7109375" style="1"/>
    <col min="7169" max="7169" width="26.85546875" style="1" customWidth="1"/>
    <col min="7170" max="7173" width="8.28515625" style="1" customWidth="1"/>
    <col min="7174" max="7174" width="1.7109375" style="1" customWidth="1"/>
    <col min="7175" max="7178" width="8.28515625" style="1" customWidth="1"/>
    <col min="7179" max="7424" width="8.7109375" style="1"/>
    <col min="7425" max="7425" width="26.85546875" style="1" customWidth="1"/>
    <col min="7426" max="7429" width="8.28515625" style="1" customWidth="1"/>
    <col min="7430" max="7430" width="1.7109375" style="1" customWidth="1"/>
    <col min="7431" max="7434" width="8.28515625" style="1" customWidth="1"/>
    <col min="7435" max="7680" width="8.7109375" style="1"/>
    <col min="7681" max="7681" width="26.85546875" style="1" customWidth="1"/>
    <col min="7682" max="7685" width="8.28515625" style="1" customWidth="1"/>
    <col min="7686" max="7686" width="1.7109375" style="1" customWidth="1"/>
    <col min="7687" max="7690" width="8.28515625" style="1" customWidth="1"/>
    <col min="7691" max="7936" width="8.7109375" style="1"/>
    <col min="7937" max="7937" width="26.85546875" style="1" customWidth="1"/>
    <col min="7938" max="7941" width="8.28515625" style="1" customWidth="1"/>
    <col min="7942" max="7942" width="1.7109375" style="1" customWidth="1"/>
    <col min="7943" max="7946" width="8.28515625" style="1" customWidth="1"/>
    <col min="7947" max="8192" width="8.7109375" style="1"/>
    <col min="8193" max="8193" width="26.85546875" style="1" customWidth="1"/>
    <col min="8194" max="8197" width="8.28515625" style="1" customWidth="1"/>
    <col min="8198" max="8198" width="1.7109375" style="1" customWidth="1"/>
    <col min="8199" max="8202" width="8.28515625" style="1" customWidth="1"/>
    <col min="8203" max="8448" width="8.7109375" style="1"/>
    <col min="8449" max="8449" width="26.85546875" style="1" customWidth="1"/>
    <col min="8450" max="8453" width="8.28515625" style="1" customWidth="1"/>
    <col min="8454" max="8454" width="1.7109375" style="1" customWidth="1"/>
    <col min="8455" max="8458" width="8.28515625" style="1" customWidth="1"/>
    <col min="8459" max="8704" width="8.7109375" style="1"/>
    <col min="8705" max="8705" width="26.85546875" style="1" customWidth="1"/>
    <col min="8706" max="8709" width="8.28515625" style="1" customWidth="1"/>
    <col min="8710" max="8710" width="1.7109375" style="1" customWidth="1"/>
    <col min="8711" max="8714" width="8.28515625" style="1" customWidth="1"/>
    <col min="8715" max="8960" width="8.7109375" style="1"/>
    <col min="8961" max="8961" width="26.85546875" style="1" customWidth="1"/>
    <col min="8962" max="8965" width="8.28515625" style="1" customWidth="1"/>
    <col min="8966" max="8966" width="1.7109375" style="1" customWidth="1"/>
    <col min="8967" max="8970" width="8.28515625" style="1" customWidth="1"/>
    <col min="8971" max="9216" width="8.7109375" style="1"/>
    <col min="9217" max="9217" width="26.85546875" style="1" customWidth="1"/>
    <col min="9218" max="9221" width="8.28515625" style="1" customWidth="1"/>
    <col min="9222" max="9222" width="1.7109375" style="1" customWidth="1"/>
    <col min="9223" max="9226" width="8.28515625" style="1" customWidth="1"/>
    <col min="9227" max="9472" width="8.7109375" style="1"/>
    <col min="9473" max="9473" width="26.85546875" style="1" customWidth="1"/>
    <col min="9474" max="9477" width="8.28515625" style="1" customWidth="1"/>
    <col min="9478" max="9478" width="1.7109375" style="1" customWidth="1"/>
    <col min="9479" max="9482" width="8.28515625" style="1" customWidth="1"/>
    <col min="9483" max="9728" width="8.7109375" style="1"/>
    <col min="9729" max="9729" width="26.85546875" style="1" customWidth="1"/>
    <col min="9730" max="9733" width="8.28515625" style="1" customWidth="1"/>
    <col min="9734" max="9734" width="1.7109375" style="1" customWidth="1"/>
    <col min="9735" max="9738" width="8.28515625" style="1" customWidth="1"/>
    <col min="9739" max="9984" width="8.7109375" style="1"/>
    <col min="9985" max="9985" width="26.85546875" style="1" customWidth="1"/>
    <col min="9986" max="9989" width="8.28515625" style="1" customWidth="1"/>
    <col min="9990" max="9990" width="1.7109375" style="1" customWidth="1"/>
    <col min="9991" max="9994" width="8.28515625" style="1" customWidth="1"/>
    <col min="9995" max="10240" width="8.7109375" style="1"/>
    <col min="10241" max="10241" width="26.85546875" style="1" customWidth="1"/>
    <col min="10242" max="10245" width="8.28515625" style="1" customWidth="1"/>
    <col min="10246" max="10246" width="1.7109375" style="1" customWidth="1"/>
    <col min="10247" max="10250" width="8.28515625" style="1" customWidth="1"/>
    <col min="10251" max="10496" width="8.7109375" style="1"/>
    <col min="10497" max="10497" width="26.85546875" style="1" customWidth="1"/>
    <col min="10498" max="10501" width="8.28515625" style="1" customWidth="1"/>
    <col min="10502" max="10502" width="1.7109375" style="1" customWidth="1"/>
    <col min="10503" max="10506" width="8.28515625" style="1" customWidth="1"/>
    <col min="10507" max="10752" width="8.7109375" style="1"/>
    <col min="10753" max="10753" width="26.85546875" style="1" customWidth="1"/>
    <col min="10754" max="10757" width="8.28515625" style="1" customWidth="1"/>
    <col min="10758" max="10758" width="1.7109375" style="1" customWidth="1"/>
    <col min="10759" max="10762" width="8.28515625" style="1" customWidth="1"/>
    <col min="10763" max="11008" width="8.7109375" style="1"/>
    <col min="11009" max="11009" width="26.85546875" style="1" customWidth="1"/>
    <col min="11010" max="11013" width="8.28515625" style="1" customWidth="1"/>
    <col min="11014" max="11014" width="1.7109375" style="1" customWidth="1"/>
    <col min="11015" max="11018" width="8.28515625" style="1" customWidth="1"/>
    <col min="11019" max="11264" width="8.7109375" style="1"/>
    <col min="11265" max="11265" width="26.85546875" style="1" customWidth="1"/>
    <col min="11266" max="11269" width="8.28515625" style="1" customWidth="1"/>
    <col min="11270" max="11270" width="1.7109375" style="1" customWidth="1"/>
    <col min="11271" max="11274" width="8.28515625" style="1" customWidth="1"/>
    <col min="11275" max="11520" width="8.7109375" style="1"/>
    <col min="11521" max="11521" width="26.85546875" style="1" customWidth="1"/>
    <col min="11522" max="11525" width="8.28515625" style="1" customWidth="1"/>
    <col min="11526" max="11526" width="1.7109375" style="1" customWidth="1"/>
    <col min="11527" max="11530" width="8.28515625" style="1" customWidth="1"/>
    <col min="11531" max="11776" width="8.7109375" style="1"/>
    <col min="11777" max="11777" width="26.85546875" style="1" customWidth="1"/>
    <col min="11778" max="11781" width="8.28515625" style="1" customWidth="1"/>
    <col min="11782" max="11782" width="1.7109375" style="1" customWidth="1"/>
    <col min="11783" max="11786" width="8.28515625" style="1" customWidth="1"/>
    <col min="11787" max="12032" width="8.7109375" style="1"/>
    <col min="12033" max="12033" width="26.85546875" style="1" customWidth="1"/>
    <col min="12034" max="12037" width="8.28515625" style="1" customWidth="1"/>
    <col min="12038" max="12038" width="1.7109375" style="1" customWidth="1"/>
    <col min="12039" max="12042" width="8.28515625" style="1" customWidth="1"/>
    <col min="12043" max="12288" width="8.7109375" style="1"/>
    <col min="12289" max="12289" width="26.85546875" style="1" customWidth="1"/>
    <col min="12290" max="12293" width="8.28515625" style="1" customWidth="1"/>
    <col min="12294" max="12294" width="1.7109375" style="1" customWidth="1"/>
    <col min="12295" max="12298" width="8.28515625" style="1" customWidth="1"/>
    <col min="12299" max="12544" width="8.7109375" style="1"/>
    <col min="12545" max="12545" width="26.85546875" style="1" customWidth="1"/>
    <col min="12546" max="12549" width="8.28515625" style="1" customWidth="1"/>
    <col min="12550" max="12550" width="1.7109375" style="1" customWidth="1"/>
    <col min="12551" max="12554" width="8.28515625" style="1" customWidth="1"/>
    <col min="12555" max="12800" width="8.7109375" style="1"/>
    <col min="12801" max="12801" width="26.85546875" style="1" customWidth="1"/>
    <col min="12802" max="12805" width="8.28515625" style="1" customWidth="1"/>
    <col min="12806" max="12806" width="1.7109375" style="1" customWidth="1"/>
    <col min="12807" max="12810" width="8.28515625" style="1" customWidth="1"/>
    <col min="12811" max="13056" width="8.7109375" style="1"/>
    <col min="13057" max="13057" width="26.85546875" style="1" customWidth="1"/>
    <col min="13058" max="13061" width="8.28515625" style="1" customWidth="1"/>
    <col min="13062" max="13062" width="1.7109375" style="1" customWidth="1"/>
    <col min="13063" max="13066" width="8.28515625" style="1" customWidth="1"/>
    <col min="13067" max="13312" width="8.7109375" style="1"/>
    <col min="13313" max="13313" width="26.85546875" style="1" customWidth="1"/>
    <col min="13314" max="13317" width="8.28515625" style="1" customWidth="1"/>
    <col min="13318" max="13318" width="1.7109375" style="1" customWidth="1"/>
    <col min="13319" max="13322" width="8.28515625" style="1" customWidth="1"/>
    <col min="13323" max="13568" width="8.7109375" style="1"/>
    <col min="13569" max="13569" width="26.85546875" style="1" customWidth="1"/>
    <col min="13570" max="13573" width="8.28515625" style="1" customWidth="1"/>
    <col min="13574" max="13574" width="1.7109375" style="1" customWidth="1"/>
    <col min="13575" max="13578" width="8.28515625" style="1" customWidth="1"/>
    <col min="13579" max="13824" width="8.7109375" style="1"/>
    <col min="13825" max="13825" width="26.85546875" style="1" customWidth="1"/>
    <col min="13826" max="13829" width="8.28515625" style="1" customWidth="1"/>
    <col min="13830" max="13830" width="1.7109375" style="1" customWidth="1"/>
    <col min="13831" max="13834" width="8.28515625" style="1" customWidth="1"/>
    <col min="13835" max="14080" width="8.7109375" style="1"/>
    <col min="14081" max="14081" width="26.85546875" style="1" customWidth="1"/>
    <col min="14082" max="14085" width="8.28515625" style="1" customWidth="1"/>
    <col min="14086" max="14086" width="1.7109375" style="1" customWidth="1"/>
    <col min="14087" max="14090" width="8.28515625" style="1" customWidth="1"/>
    <col min="14091" max="14336" width="8.7109375" style="1"/>
    <col min="14337" max="14337" width="26.85546875" style="1" customWidth="1"/>
    <col min="14338" max="14341" width="8.28515625" style="1" customWidth="1"/>
    <col min="14342" max="14342" width="1.7109375" style="1" customWidth="1"/>
    <col min="14343" max="14346" width="8.28515625" style="1" customWidth="1"/>
    <col min="14347" max="14592" width="8.7109375" style="1"/>
    <col min="14593" max="14593" width="26.85546875" style="1" customWidth="1"/>
    <col min="14594" max="14597" width="8.28515625" style="1" customWidth="1"/>
    <col min="14598" max="14598" width="1.7109375" style="1" customWidth="1"/>
    <col min="14599" max="14602" width="8.28515625" style="1" customWidth="1"/>
    <col min="14603" max="14848" width="8.7109375" style="1"/>
    <col min="14849" max="14849" width="26.85546875" style="1" customWidth="1"/>
    <col min="14850" max="14853" width="8.28515625" style="1" customWidth="1"/>
    <col min="14854" max="14854" width="1.7109375" style="1" customWidth="1"/>
    <col min="14855" max="14858" width="8.28515625" style="1" customWidth="1"/>
    <col min="14859" max="15104" width="8.7109375" style="1"/>
    <col min="15105" max="15105" width="26.85546875" style="1" customWidth="1"/>
    <col min="15106" max="15109" width="8.28515625" style="1" customWidth="1"/>
    <col min="15110" max="15110" width="1.7109375" style="1" customWidth="1"/>
    <col min="15111" max="15114" width="8.28515625" style="1" customWidth="1"/>
    <col min="15115" max="15360" width="8.7109375" style="1"/>
    <col min="15361" max="15361" width="26.85546875" style="1" customWidth="1"/>
    <col min="15362" max="15365" width="8.28515625" style="1" customWidth="1"/>
    <col min="15366" max="15366" width="1.7109375" style="1" customWidth="1"/>
    <col min="15367" max="15370" width="8.28515625" style="1" customWidth="1"/>
    <col min="15371" max="15616" width="8.7109375" style="1"/>
    <col min="15617" max="15617" width="26.85546875" style="1" customWidth="1"/>
    <col min="15618" max="15621" width="8.28515625" style="1" customWidth="1"/>
    <col min="15622" max="15622" width="1.7109375" style="1" customWidth="1"/>
    <col min="15623" max="15626" width="8.28515625" style="1" customWidth="1"/>
    <col min="15627" max="15872" width="8.7109375" style="1"/>
    <col min="15873" max="15873" width="26.85546875" style="1" customWidth="1"/>
    <col min="15874" max="15877" width="8.28515625" style="1" customWidth="1"/>
    <col min="15878" max="15878" width="1.7109375" style="1" customWidth="1"/>
    <col min="15879" max="15882" width="8.28515625" style="1" customWidth="1"/>
    <col min="15883" max="16128" width="8.7109375" style="1"/>
    <col min="16129" max="16129" width="26.85546875" style="1" customWidth="1"/>
    <col min="16130" max="16133" width="8.285156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115</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s="38" customFormat="1" x14ac:dyDescent="0.2">
      <c r="A7" s="111" t="s">
        <v>23</v>
      </c>
      <c r="B7" s="112">
        <f>SUM($B8:$B11)</f>
        <v>1868</v>
      </c>
      <c r="C7" s="113">
        <f>SUM($C8:$C11)</f>
        <v>2330</v>
      </c>
      <c r="D7" s="112">
        <f>SUM($D8:$D11)</f>
        <v>8758</v>
      </c>
      <c r="E7" s="113">
        <f>SUM($E8:$E11)</f>
        <v>12268</v>
      </c>
      <c r="F7" s="114"/>
      <c r="G7" s="112">
        <f>B7-C7</f>
        <v>-462</v>
      </c>
      <c r="H7" s="113">
        <f>D7-E7</f>
        <v>-3510</v>
      </c>
      <c r="I7" s="115">
        <f>IF(C7=0, "-", IF(G7/C7&lt;10, G7/C7, "&gt;999%"))</f>
        <v>-0.19828326180257511</v>
      </c>
      <c r="J7" s="116">
        <f>IF(E7=0, "-", IF(H7/E7&lt;10, H7/E7, "&gt;999%"))</f>
        <v>-0.28611020541245519</v>
      </c>
    </row>
    <row r="8" spans="1:10" ht="15" x14ac:dyDescent="0.25">
      <c r="A8" s="117" t="s">
        <v>116</v>
      </c>
      <c r="B8" s="55">
        <v>1027</v>
      </c>
      <c r="C8" s="56">
        <v>1184</v>
      </c>
      <c r="D8" s="55">
        <v>4715</v>
      </c>
      <c r="E8" s="56">
        <v>6078</v>
      </c>
      <c r="F8" s="57"/>
      <c r="G8" s="55">
        <f>B8-C8</f>
        <v>-157</v>
      </c>
      <c r="H8" s="56">
        <f>D8-E8</f>
        <v>-1363</v>
      </c>
      <c r="I8" s="118">
        <f>IF(C8=0, "-", IF(G8/C8&lt;10, G8/C8, "&gt;999%"))</f>
        <v>-0.13260135135135134</v>
      </c>
      <c r="J8" s="119">
        <f>IF(E8=0, "-", IF(H8/E8&lt;10, H8/E8, "&gt;999%"))</f>
        <v>-0.22425139848634421</v>
      </c>
    </row>
    <row r="9" spans="1:10" ht="15" x14ac:dyDescent="0.25">
      <c r="A9" s="117" t="s">
        <v>117</v>
      </c>
      <c r="B9" s="55">
        <v>713</v>
      </c>
      <c r="C9" s="56">
        <v>695</v>
      </c>
      <c r="D9" s="55">
        <v>3240</v>
      </c>
      <c r="E9" s="56">
        <v>4577</v>
      </c>
      <c r="F9" s="57"/>
      <c r="G9" s="55">
        <f>B9-C9</f>
        <v>18</v>
      </c>
      <c r="H9" s="56">
        <f>D9-E9</f>
        <v>-1337</v>
      </c>
      <c r="I9" s="118">
        <f>IF(C9=0, "-", IF(G9/C9&lt;10, G9/C9, "&gt;999%"))</f>
        <v>2.5899280575539568E-2</v>
      </c>
      <c r="J9" s="119">
        <f>IF(E9=0, "-", IF(H9/E9&lt;10, H9/E9, "&gt;999%"))</f>
        <v>-0.29211273760104872</v>
      </c>
    </row>
    <row r="10" spans="1:10" ht="15" x14ac:dyDescent="0.25">
      <c r="A10" s="117" t="s">
        <v>118</v>
      </c>
      <c r="B10" s="55">
        <v>45</v>
      </c>
      <c r="C10" s="56">
        <v>64</v>
      </c>
      <c r="D10" s="55">
        <v>390</v>
      </c>
      <c r="E10" s="56">
        <v>475</v>
      </c>
      <c r="F10" s="57"/>
      <c r="G10" s="55">
        <f>B10-C10</f>
        <v>-19</v>
      </c>
      <c r="H10" s="56">
        <f>D10-E10</f>
        <v>-85</v>
      </c>
      <c r="I10" s="118">
        <f>IF(C10=0, "-", IF(G10/C10&lt;10, G10/C10, "&gt;999%"))</f>
        <v>-0.296875</v>
      </c>
      <c r="J10" s="119">
        <f>IF(E10=0, "-", IF(H10/E10&lt;10, H10/E10, "&gt;999%"))</f>
        <v>-0.17894736842105263</v>
      </c>
    </row>
    <row r="11" spans="1:10" ht="15" x14ac:dyDescent="0.25">
      <c r="A11" s="117" t="s">
        <v>119</v>
      </c>
      <c r="B11" s="55">
        <v>83</v>
      </c>
      <c r="C11" s="56">
        <v>387</v>
      </c>
      <c r="D11" s="55">
        <v>413</v>
      </c>
      <c r="E11" s="56">
        <v>1138</v>
      </c>
      <c r="F11" s="57"/>
      <c r="G11" s="55">
        <f>B11-C11</f>
        <v>-304</v>
      </c>
      <c r="H11" s="56">
        <f>D11-E11</f>
        <v>-725</v>
      </c>
      <c r="I11" s="118">
        <f>IF(C11=0, "-", IF(G11/C11&lt;10, G11/C11, "&gt;999%"))</f>
        <v>-0.78552971576227393</v>
      </c>
      <c r="J11" s="119">
        <f>IF(E11=0, "-", IF(H11/E11&lt;10, H11/E11, "&gt;999%"))</f>
        <v>-0.63708260105448156</v>
      </c>
    </row>
    <row r="12" spans="1:10" ht="15" x14ac:dyDescent="0.25">
      <c r="A12" s="20"/>
      <c r="B12" s="55"/>
      <c r="C12" s="56"/>
      <c r="D12" s="55"/>
      <c r="E12" s="56"/>
      <c r="F12" s="57"/>
      <c r="G12" s="55"/>
      <c r="H12" s="56"/>
      <c r="I12" s="118"/>
      <c r="J12" s="119"/>
    </row>
    <row r="13" spans="1:10" s="38" customFormat="1" x14ac:dyDescent="0.2">
      <c r="A13" s="111" t="s">
        <v>24</v>
      </c>
      <c r="B13" s="112">
        <f>SUM($B14:$B17)</f>
        <v>4593</v>
      </c>
      <c r="C13" s="113">
        <f>SUM($C14:$C17)</f>
        <v>4200</v>
      </c>
      <c r="D13" s="112">
        <f>SUM($D14:$D17)</f>
        <v>19474</v>
      </c>
      <c r="E13" s="113">
        <f>SUM($E14:$E17)</f>
        <v>21009</v>
      </c>
      <c r="F13" s="114"/>
      <c r="G13" s="112">
        <f>B13-C13</f>
        <v>393</v>
      </c>
      <c r="H13" s="113">
        <f>D13-E13</f>
        <v>-1535</v>
      </c>
      <c r="I13" s="115">
        <f>IF(C13=0, "-", IF(G13/C13&lt;10, G13/C13, "&gt;999%"))</f>
        <v>9.3571428571428569E-2</v>
      </c>
      <c r="J13" s="116">
        <f>IF(E13=0, "-", IF(H13/E13&lt;10, H13/E13, "&gt;999%"))</f>
        <v>-7.3063924984530446E-2</v>
      </c>
    </row>
    <row r="14" spans="1:10" ht="15" x14ac:dyDescent="0.25">
      <c r="A14" s="117" t="s">
        <v>116</v>
      </c>
      <c r="B14" s="55">
        <v>2630</v>
      </c>
      <c r="C14" s="56">
        <v>2280</v>
      </c>
      <c r="D14" s="55">
        <v>10294</v>
      </c>
      <c r="E14" s="56">
        <v>10637</v>
      </c>
      <c r="F14" s="57"/>
      <c r="G14" s="55">
        <f>B14-C14</f>
        <v>350</v>
      </c>
      <c r="H14" s="56">
        <f>D14-E14</f>
        <v>-343</v>
      </c>
      <c r="I14" s="118">
        <f>IF(C14=0, "-", IF(G14/C14&lt;10, G14/C14, "&gt;999%"))</f>
        <v>0.15350877192982457</v>
      </c>
      <c r="J14" s="119">
        <f>IF(E14=0, "-", IF(H14/E14&lt;10, H14/E14, "&gt;999%"))</f>
        <v>-3.2245934003948484E-2</v>
      </c>
    </row>
    <row r="15" spans="1:10" ht="15" x14ac:dyDescent="0.25">
      <c r="A15" s="117" t="s">
        <v>117</v>
      </c>
      <c r="B15" s="55">
        <v>1676</v>
      </c>
      <c r="C15" s="56">
        <v>1498</v>
      </c>
      <c r="D15" s="55">
        <v>7529</v>
      </c>
      <c r="E15" s="56">
        <v>7941</v>
      </c>
      <c r="F15" s="57"/>
      <c r="G15" s="55">
        <f>B15-C15</f>
        <v>178</v>
      </c>
      <c r="H15" s="56">
        <f>D15-E15</f>
        <v>-412</v>
      </c>
      <c r="I15" s="118">
        <f>IF(C15=0, "-", IF(G15/C15&lt;10, G15/C15, "&gt;999%"))</f>
        <v>0.11882510013351134</v>
      </c>
      <c r="J15" s="119">
        <f>IF(E15=0, "-", IF(H15/E15&lt;10, H15/E15, "&gt;999%"))</f>
        <v>-5.1882634428913235E-2</v>
      </c>
    </row>
    <row r="16" spans="1:10" ht="15" x14ac:dyDescent="0.25">
      <c r="A16" s="117" t="s">
        <v>118</v>
      </c>
      <c r="B16" s="55">
        <v>95</v>
      </c>
      <c r="C16" s="56">
        <v>111</v>
      </c>
      <c r="D16" s="55">
        <v>545</v>
      </c>
      <c r="E16" s="56">
        <v>602</v>
      </c>
      <c r="F16" s="57"/>
      <c r="G16" s="55">
        <f>B16-C16</f>
        <v>-16</v>
      </c>
      <c r="H16" s="56">
        <f>D16-E16</f>
        <v>-57</v>
      </c>
      <c r="I16" s="118">
        <f>IF(C16=0, "-", IF(G16/C16&lt;10, G16/C16, "&gt;999%"))</f>
        <v>-0.14414414414414414</v>
      </c>
      <c r="J16" s="119">
        <f>IF(E16=0, "-", IF(H16/E16&lt;10, H16/E16, "&gt;999%"))</f>
        <v>-9.4684385382059796E-2</v>
      </c>
    </row>
    <row r="17" spans="1:10" ht="15" x14ac:dyDescent="0.25">
      <c r="A17" s="117" t="s">
        <v>119</v>
      </c>
      <c r="B17" s="55">
        <v>192</v>
      </c>
      <c r="C17" s="56">
        <v>311</v>
      </c>
      <c r="D17" s="55">
        <v>1106</v>
      </c>
      <c r="E17" s="56">
        <v>1829</v>
      </c>
      <c r="F17" s="57"/>
      <c r="G17" s="55">
        <f>B17-C17</f>
        <v>-119</v>
      </c>
      <c r="H17" s="56">
        <f>D17-E17</f>
        <v>-723</v>
      </c>
      <c r="I17" s="118">
        <f>IF(C17=0, "-", IF(G17/C17&lt;10, G17/C17, "&gt;999%"))</f>
        <v>-0.38263665594855306</v>
      </c>
      <c r="J17" s="119">
        <f>IF(E17=0, "-", IF(H17/E17&lt;10, H17/E17, "&gt;999%"))</f>
        <v>-0.39529797703663205</v>
      </c>
    </row>
    <row r="18" spans="1:10" x14ac:dyDescent="0.2">
      <c r="A18" s="16"/>
      <c r="B18" s="106"/>
      <c r="C18" s="107"/>
      <c r="D18" s="106"/>
      <c r="E18" s="107"/>
      <c r="F18" s="108"/>
      <c r="G18" s="106"/>
      <c r="H18" s="107"/>
      <c r="I18" s="109"/>
      <c r="J18" s="110"/>
    </row>
    <row r="19" spans="1:10" s="38" customFormat="1" x14ac:dyDescent="0.2">
      <c r="A19" s="111" t="s">
        <v>25</v>
      </c>
      <c r="B19" s="112">
        <f>SUM($B20:$B23)</f>
        <v>2828</v>
      </c>
      <c r="C19" s="113">
        <f>SUM($C20:$C23)</f>
        <v>2546</v>
      </c>
      <c r="D19" s="112">
        <f>SUM($D20:$D23)</f>
        <v>10560</v>
      </c>
      <c r="E19" s="113">
        <f>SUM($E20:$E23)</f>
        <v>11967</v>
      </c>
      <c r="F19" s="114"/>
      <c r="G19" s="112">
        <f>B19-C19</f>
        <v>282</v>
      </c>
      <c r="H19" s="113">
        <f>D19-E19</f>
        <v>-1407</v>
      </c>
      <c r="I19" s="115">
        <f>IF(C19=0, "-", IF(G19/C19&lt;10, G19/C19, "&gt;999%"))</f>
        <v>0.11076197957580518</v>
      </c>
      <c r="J19" s="116">
        <f>IF(E19=0, "-", IF(H19/E19&lt;10, H19/E19, "&gt;999%"))</f>
        <v>-0.11757332664828278</v>
      </c>
    </row>
    <row r="20" spans="1:10" ht="15" x14ac:dyDescent="0.25">
      <c r="A20" s="117" t="s">
        <v>116</v>
      </c>
      <c r="B20" s="55">
        <v>656</v>
      </c>
      <c r="C20" s="56">
        <v>511</v>
      </c>
      <c r="D20" s="55">
        <v>2311</v>
      </c>
      <c r="E20" s="56">
        <v>2443</v>
      </c>
      <c r="F20" s="57"/>
      <c r="G20" s="55">
        <f>B20-C20</f>
        <v>145</v>
      </c>
      <c r="H20" s="56">
        <f>D20-E20</f>
        <v>-132</v>
      </c>
      <c r="I20" s="118">
        <f>IF(C20=0, "-", IF(G20/C20&lt;10, G20/C20, "&gt;999%"))</f>
        <v>0.28375733855185908</v>
      </c>
      <c r="J20" s="119">
        <f>IF(E20=0, "-", IF(H20/E20&lt;10, H20/E20, "&gt;999%"))</f>
        <v>-5.4031927957429393E-2</v>
      </c>
    </row>
    <row r="21" spans="1:10" ht="15" x14ac:dyDescent="0.25">
      <c r="A21" s="117" t="s">
        <v>117</v>
      </c>
      <c r="B21" s="55">
        <v>1992</v>
      </c>
      <c r="C21" s="56">
        <v>1773</v>
      </c>
      <c r="D21" s="55">
        <v>6759</v>
      </c>
      <c r="E21" s="56">
        <v>7828</v>
      </c>
      <c r="F21" s="57"/>
      <c r="G21" s="55">
        <f>B21-C21</f>
        <v>219</v>
      </c>
      <c r="H21" s="56">
        <f>D21-E21</f>
        <v>-1069</v>
      </c>
      <c r="I21" s="118">
        <f>IF(C21=0, "-", IF(G21/C21&lt;10, G21/C21, "&gt;999%"))</f>
        <v>0.12351945854483926</v>
      </c>
      <c r="J21" s="119">
        <f>IF(E21=0, "-", IF(H21/E21&lt;10, H21/E21, "&gt;999%"))</f>
        <v>-0.13656106285130301</v>
      </c>
    </row>
    <row r="22" spans="1:10" ht="15" x14ac:dyDescent="0.25">
      <c r="A22" s="117" t="s">
        <v>118</v>
      </c>
      <c r="B22" s="55">
        <v>98</v>
      </c>
      <c r="C22" s="56">
        <v>152</v>
      </c>
      <c r="D22" s="55">
        <v>638</v>
      </c>
      <c r="E22" s="56">
        <v>886</v>
      </c>
      <c r="F22" s="57"/>
      <c r="G22" s="55">
        <f>B22-C22</f>
        <v>-54</v>
      </c>
      <c r="H22" s="56">
        <f>D22-E22</f>
        <v>-248</v>
      </c>
      <c r="I22" s="118">
        <f>IF(C22=0, "-", IF(G22/C22&lt;10, G22/C22, "&gt;999%"))</f>
        <v>-0.35526315789473684</v>
      </c>
      <c r="J22" s="119">
        <f>IF(E22=0, "-", IF(H22/E22&lt;10, H22/E22, "&gt;999%"))</f>
        <v>-0.27990970654627539</v>
      </c>
    </row>
    <row r="23" spans="1:10" ht="15" x14ac:dyDescent="0.25">
      <c r="A23" s="117" t="s">
        <v>119</v>
      </c>
      <c r="B23" s="55">
        <v>82</v>
      </c>
      <c r="C23" s="56">
        <v>110</v>
      </c>
      <c r="D23" s="55">
        <v>852</v>
      </c>
      <c r="E23" s="56">
        <v>810</v>
      </c>
      <c r="F23" s="57"/>
      <c r="G23" s="55">
        <f>B23-C23</f>
        <v>-28</v>
      </c>
      <c r="H23" s="56">
        <f>D23-E23</f>
        <v>42</v>
      </c>
      <c r="I23" s="118">
        <f>IF(C23=0, "-", IF(G23/C23&lt;10, G23/C23, "&gt;999%"))</f>
        <v>-0.25454545454545452</v>
      </c>
      <c r="J23" s="119">
        <f>IF(E23=0, "-", IF(H23/E23&lt;10, H23/E23, "&gt;999%"))</f>
        <v>5.185185185185185E-2</v>
      </c>
    </row>
    <row r="24" spans="1:10" ht="15" x14ac:dyDescent="0.25">
      <c r="A24" s="20"/>
      <c r="B24" s="55"/>
      <c r="C24" s="56"/>
      <c r="D24" s="55"/>
      <c r="E24" s="56"/>
      <c r="F24" s="57"/>
      <c r="G24" s="55"/>
      <c r="H24" s="56"/>
      <c r="I24" s="118"/>
      <c r="J24" s="119"/>
    </row>
    <row r="25" spans="1:10" s="38" customFormat="1" x14ac:dyDescent="0.2">
      <c r="A25" s="120" t="s">
        <v>120</v>
      </c>
      <c r="B25" s="112">
        <f>SUM($B26:$B29)</f>
        <v>9289</v>
      </c>
      <c r="C25" s="113">
        <f>SUM($C26:$C29)</f>
        <v>9076</v>
      </c>
      <c r="D25" s="112">
        <f>SUM($D26:$D29)</f>
        <v>38792</v>
      </c>
      <c r="E25" s="113">
        <f>SUM($E26:$E29)</f>
        <v>45244</v>
      </c>
      <c r="F25" s="114"/>
      <c r="G25" s="112">
        <f>B25-C25</f>
        <v>213</v>
      </c>
      <c r="H25" s="113">
        <f>D25-E25</f>
        <v>-6452</v>
      </c>
      <c r="I25" s="115">
        <f>IF(C25=0, "-", IF(G25/C25&lt;10, G25/C25, "&gt;999%"))</f>
        <v>2.3468488320846189E-2</v>
      </c>
      <c r="J25" s="116">
        <f>IF(E25=0, "-", IF(H25/E25&lt;10, H25/E25, "&gt;999%"))</f>
        <v>-0.14260454424896118</v>
      </c>
    </row>
    <row r="26" spans="1:10" ht="15" x14ac:dyDescent="0.25">
      <c r="A26" s="117" t="s">
        <v>116</v>
      </c>
      <c r="B26" s="55">
        <v>4313</v>
      </c>
      <c r="C26" s="56">
        <v>3975</v>
      </c>
      <c r="D26" s="55">
        <v>17320</v>
      </c>
      <c r="E26" s="56">
        <v>19158</v>
      </c>
      <c r="F26" s="57"/>
      <c r="G26" s="55">
        <f>B26-C26</f>
        <v>338</v>
      </c>
      <c r="H26" s="56">
        <f>D26-E26</f>
        <v>-1838</v>
      </c>
      <c r="I26" s="118">
        <f>IF(C26=0, "-", IF(G26/C26&lt;10, G26/C26, "&gt;999%"))</f>
        <v>8.5031446540880504E-2</v>
      </c>
      <c r="J26" s="119">
        <f>IF(E26=0, "-", IF(H26/E26&lt;10, H26/E26, "&gt;999%"))</f>
        <v>-9.5939033302014823E-2</v>
      </c>
    </row>
    <row r="27" spans="1:10" ht="15" x14ac:dyDescent="0.25">
      <c r="A27" s="117" t="s">
        <v>117</v>
      </c>
      <c r="B27" s="55">
        <v>4381</v>
      </c>
      <c r="C27" s="56">
        <v>3966</v>
      </c>
      <c r="D27" s="55">
        <v>17528</v>
      </c>
      <c r="E27" s="56">
        <v>20346</v>
      </c>
      <c r="F27" s="57"/>
      <c r="G27" s="55">
        <f>B27-C27</f>
        <v>415</v>
      </c>
      <c r="H27" s="56">
        <f>D27-E27</f>
        <v>-2818</v>
      </c>
      <c r="I27" s="118">
        <f>IF(C27=0, "-", IF(G27/C27&lt;10, G27/C27, "&gt;999%"))</f>
        <v>0.10463943519919314</v>
      </c>
      <c r="J27" s="119">
        <f>IF(E27=0, "-", IF(H27/E27&lt;10, H27/E27, "&gt;999%"))</f>
        <v>-0.13850388282709131</v>
      </c>
    </row>
    <row r="28" spans="1:10" ht="15" x14ac:dyDescent="0.25">
      <c r="A28" s="117" t="s">
        <v>118</v>
      </c>
      <c r="B28" s="55">
        <v>238</v>
      </c>
      <c r="C28" s="56">
        <v>327</v>
      </c>
      <c r="D28" s="55">
        <v>1573</v>
      </c>
      <c r="E28" s="56">
        <v>1963</v>
      </c>
      <c r="F28" s="57"/>
      <c r="G28" s="55">
        <f>B28-C28</f>
        <v>-89</v>
      </c>
      <c r="H28" s="56">
        <f>D28-E28</f>
        <v>-390</v>
      </c>
      <c r="I28" s="118">
        <f>IF(C28=0, "-", IF(G28/C28&lt;10, G28/C28, "&gt;999%"))</f>
        <v>-0.27217125382262997</v>
      </c>
      <c r="J28" s="119">
        <f>IF(E28=0, "-", IF(H28/E28&lt;10, H28/E28, "&gt;999%"))</f>
        <v>-0.19867549668874171</v>
      </c>
    </row>
    <row r="29" spans="1:10" ht="15" x14ac:dyDescent="0.25">
      <c r="A29" s="117" t="s">
        <v>119</v>
      </c>
      <c r="B29" s="55">
        <v>357</v>
      </c>
      <c r="C29" s="56">
        <v>808</v>
      </c>
      <c r="D29" s="55">
        <v>2371</v>
      </c>
      <c r="E29" s="56">
        <v>3777</v>
      </c>
      <c r="F29" s="57"/>
      <c r="G29" s="55">
        <f>B29-C29</f>
        <v>-451</v>
      </c>
      <c r="H29" s="56">
        <f>D29-E29</f>
        <v>-1406</v>
      </c>
      <c r="I29" s="118">
        <f>IF(C29=0, "-", IF(G29/C29&lt;10, G29/C29, "&gt;999%"))</f>
        <v>-0.55816831683168322</v>
      </c>
      <c r="J29" s="119">
        <f>IF(E29=0, "-", IF(H29/E29&lt;10, H29/E29, "&gt;999%"))</f>
        <v>-0.37225311093460417</v>
      </c>
    </row>
    <row r="30" spans="1:10" ht="15" x14ac:dyDescent="0.25">
      <c r="A30" s="20"/>
      <c r="B30" s="55"/>
      <c r="C30" s="56"/>
      <c r="D30" s="55"/>
      <c r="E30" s="56"/>
      <c r="F30" s="57"/>
      <c r="G30" s="55"/>
      <c r="H30" s="56"/>
      <c r="I30" s="118"/>
      <c r="J30" s="119"/>
    </row>
    <row r="31" spans="1:10" s="38" customFormat="1" x14ac:dyDescent="0.2">
      <c r="A31" s="16" t="s">
        <v>26</v>
      </c>
      <c r="B31" s="112">
        <v>437</v>
      </c>
      <c r="C31" s="113">
        <v>346</v>
      </c>
      <c r="D31" s="112">
        <v>1756</v>
      </c>
      <c r="E31" s="113">
        <v>1633</v>
      </c>
      <c r="F31" s="114"/>
      <c r="G31" s="112">
        <f>B31-C31</f>
        <v>91</v>
      </c>
      <c r="H31" s="113">
        <f>D31-E31</f>
        <v>123</v>
      </c>
      <c r="I31" s="115">
        <f>IF(C31=0, "-", IF(G31/C31&lt;10, G31/C31, "&gt;999%"))</f>
        <v>0.26300578034682082</v>
      </c>
      <c r="J31" s="116">
        <f>IF(E31=0, "-", IF(H31/E31&lt;10, H31/E31, "&gt;999%"))</f>
        <v>7.5321494182486223E-2</v>
      </c>
    </row>
    <row r="32" spans="1:10" x14ac:dyDescent="0.2">
      <c r="A32" s="81"/>
      <c r="B32" s="82"/>
      <c r="C32" s="83"/>
      <c r="D32" s="82"/>
      <c r="E32" s="83"/>
      <c r="F32" s="84"/>
      <c r="G32" s="82"/>
      <c r="H32" s="83"/>
      <c r="I32" s="85"/>
      <c r="J32" s="86"/>
    </row>
    <row r="33" spans="1:10" s="38" customFormat="1" x14ac:dyDescent="0.2">
      <c r="A33" s="12" t="s">
        <v>17</v>
      </c>
      <c r="B33" s="32">
        <f>SUM(B26:B32)</f>
        <v>9726</v>
      </c>
      <c r="C33" s="121">
        <f>SUM(C26:C32)</f>
        <v>9422</v>
      </c>
      <c r="D33" s="32">
        <f>SUM(D26:D32)</f>
        <v>40548</v>
      </c>
      <c r="E33" s="121">
        <f>SUM(E26:E32)</f>
        <v>46877</v>
      </c>
      <c r="F33" s="34"/>
      <c r="G33" s="32">
        <f>B33-C33</f>
        <v>304</v>
      </c>
      <c r="H33" s="33">
        <f>D33-E33</f>
        <v>-6329</v>
      </c>
      <c r="I33" s="35">
        <f>IF(C33=0, 0, G33/C33)</f>
        <v>3.2264911908299727E-2</v>
      </c>
      <c r="J33" s="36">
        <f>IF(E33=0, 0, H33/E33)</f>
        <v>-0.13501290611600572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7E543-E8B1-404A-A645-B7EBF59E7FE7}">
  <sheetPr>
    <pageSetUpPr fitToPage="1"/>
  </sheetPr>
  <dimension ref="A1:J42"/>
  <sheetViews>
    <sheetView tabSelected="1" workbookViewId="0">
      <selection activeCell="M1" sqref="M1"/>
    </sheetView>
  </sheetViews>
  <sheetFormatPr defaultRowHeight="12.75" x14ac:dyDescent="0.2"/>
  <cols>
    <col min="1" max="1" width="32.7109375" style="1" customWidth="1"/>
    <col min="2" max="5" width="10.140625" style="1" customWidth="1"/>
    <col min="6" max="6" width="1.7109375" style="1" customWidth="1"/>
    <col min="7" max="10" width="10.140625" style="1" customWidth="1"/>
    <col min="11" max="256" width="8.7109375" style="1"/>
    <col min="257" max="257" width="32.7109375" style="1" customWidth="1"/>
    <col min="258" max="261" width="10.140625" style="1" customWidth="1"/>
    <col min="262" max="262" width="1.7109375" style="1" customWidth="1"/>
    <col min="263" max="266" width="10.140625" style="1" customWidth="1"/>
    <col min="267" max="512" width="8.7109375" style="1"/>
    <col min="513" max="513" width="32.7109375" style="1" customWidth="1"/>
    <col min="514" max="517" width="10.140625" style="1" customWidth="1"/>
    <col min="518" max="518" width="1.7109375" style="1" customWidth="1"/>
    <col min="519" max="522" width="10.140625" style="1" customWidth="1"/>
    <col min="523" max="768" width="8.7109375" style="1"/>
    <col min="769" max="769" width="32.7109375" style="1" customWidth="1"/>
    <col min="770" max="773" width="10.140625" style="1" customWidth="1"/>
    <col min="774" max="774" width="1.7109375" style="1" customWidth="1"/>
    <col min="775" max="778" width="10.140625" style="1" customWidth="1"/>
    <col min="779" max="1024" width="8.7109375" style="1"/>
    <col min="1025" max="1025" width="32.7109375" style="1" customWidth="1"/>
    <col min="1026" max="1029" width="10.140625" style="1" customWidth="1"/>
    <col min="1030" max="1030" width="1.7109375" style="1" customWidth="1"/>
    <col min="1031" max="1034" width="10.140625" style="1" customWidth="1"/>
    <col min="1035" max="1280" width="8.7109375" style="1"/>
    <col min="1281" max="1281" width="32.7109375" style="1" customWidth="1"/>
    <col min="1282" max="1285" width="10.140625" style="1" customWidth="1"/>
    <col min="1286" max="1286" width="1.7109375" style="1" customWidth="1"/>
    <col min="1287" max="1290" width="10.140625" style="1" customWidth="1"/>
    <col min="1291" max="1536" width="8.7109375" style="1"/>
    <col min="1537" max="1537" width="32.7109375" style="1" customWidth="1"/>
    <col min="1538" max="1541" width="10.140625" style="1" customWidth="1"/>
    <col min="1542" max="1542" width="1.7109375" style="1" customWidth="1"/>
    <col min="1543" max="1546" width="10.140625" style="1" customWidth="1"/>
    <col min="1547" max="1792" width="8.7109375" style="1"/>
    <col min="1793" max="1793" width="32.7109375" style="1" customWidth="1"/>
    <col min="1794" max="1797" width="10.140625" style="1" customWidth="1"/>
    <col min="1798" max="1798" width="1.7109375" style="1" customWidth="1"/>
    <col min="1799" max="1802" width="10.140625" style="1" customWidth="1"/>
    <col min="1803" max="2048" width="8.7109375" style="1"/>
    <col min="2049" max="2049" width="32.7109375" style="1" customWidth="1"/>
    <col min="2050" max="2053" width="10.140625" style="1" customWidth="1"/>
    <col min="2054" max="2054" width="1.7109375" style="1" customWidth="1"/>
    <col min="2055" max="2058" width="10.140625" style="1" customWidth="1"/>
    <col min="2059" max="2304" width="8.7109375" style="1"/>
    <col min="2305" max="2305" width="32.7109375" style="1" customWidth="1"/>
    <col min="2306" max="2309" width="10.140625" style="1" customWidth="1"/>
    <col min="2310" max="2310" width="1.7109375" style="1" customWidth="1"/>
    <col min="2311" max="2314" width="10.140625" style="1" customWidth="1"/>
    <col min="2315" max="2560" width="8.7109375" style="1"/>
    <col min="2561" max="2561" width="32.7109375" style="1" customWidth="1"/>
    <col min="2562" max="2565" width="10.140625" style="1" customWidth="1"/>
    <col min="2566" max="2566" width="1.7109375" style="1" customWidth="1"/>
    <col min="2567" max="2570" width="10.140625" style="1" customWidth="1"/>
    <col min="2571" max="2816" width="8.7109375" style="1"/>
    <col min="2817" max="2817" width="32.7109375" style="1" customWidth="1"/>
    <col min="2818" max="2821" width="10.140625" style="1" customWidth="1"/>
    <col min="2822" max="2822" width="1.7109375" style="1" customWidth="1"/>
    <col min="2823" max="2826" width="10.140625" style="1" customWidth="1"/>
    <col min="2827" max="3072" width="8.7109375" style="1"/>
    <col min="3073" max="3073" width="32.7109375" style="1" customWidth="1"/>
    <col min="3074" max="3077" width="10.140625" style="1" customWidth="1"/>
    <col min="3078" max="3078" width="1.7109375" style="1" customWidth="1"/>
    <col min="3079" max="3082" width="10.140625" style="1" customWidth="1"/>
    <col min="3083" max="3328" width="8.7109375" style="1"/>
    <col min="3329" max="3329" width="32.7109375" style="1" customWidth="1"/>
    <col min="3330" max="3333" width="10.140625" style="1" customWidth="1"/>
    <col min="3334" max="3334" width="1.7109375" style="1" customWidth="1"/>
    <col min="3335" max="3338" width="10.140625" style="1" customWidth="1"/>
    <col min="3339" max="3584" width="8.7109375" style="1"/>
    <col min="3585" max="3585" width="32.7109375" style="1" customWidth="1"/>
    <col min="3586" max="3589" width="10.140625" style="1" customWidth="1"/>
    <col min="3590" max="3590" width="1.7109375" style="1" customWidth="1"/>
    <col min="3591" max="3594" width="10.140625" style="1" customWidth="1"/>
    <col min="3595" max="3840" width="8.7109375" style="1"/>
    <col min="3841" max="3841" width="32.7109375" style="1" customWidth="1"/>
    <col min="3842" max="3845" width="10.140625" style="1" customWidth="1"/>
    <col min="3846" max="3846" width="1.7109375" style="1" customWidth="1"/>
    <col min="3847" max="3850" width="10.140625" style="1" customWidth="1"/>
    <col min="3851" max="4096" width="8.7109375" style="1"/>
    <col min="4097" max="4097" width="32.7109375" style="1" customWidth="1"/>
    <col min="4098" max="4101" width="10.140625" style="1" customWidth="1"/>
    <col min="4102" max="4102" width="1.7109375" style="1" customWidth="1"/>
    <col min="4103" max="4106" width="10.140625" style="1" customWidth="1"/>
    <col min="4107" max="4352" width="8.7109375" style="1"/>
    <col min="4353" max="4353" width="32.7109375" style="1" customWidth="1"/>
    <col min="4354" max="4357" width="10.140625" style="1" customWidth="1"/>
    <col min="4358" max="4358" width="1.7109375" style="1" customWidth="1"/>
    <col min="4359" max="4362" width="10.140625" style="1" customWidth="1"/>
    <col min="4363" max="4608" width="8.7109375" style="1"/>
    <col min="4609" max="4609" width="32.7109375" style="1" customWidth="1"/>
    <col min="4610" max="4613" width="10.140625" style="1" customWidth="1"/>
    <col min="4614" max="4614" width="1.7109375" style="1" customWidth="1"/>
    <col min="4615" max="4618" width="10.140625" style="1" customWidth="1"/>
    <col min="4619" max="4864" width="8.7109375" style="1"/>
    <col min="4865" max="4865" width="32.7109375" style="1" customWidth="1"/>
    <col min="4866" max="4869" width="10.140625" style="1" customWidth="1"/>
    <col min="4870" max="4870" width="1.7109375" style="1" customWidth="1"/>
    <col min="4871" max="4874" width="10.140625" style="1" customWidth="1"/>
    <col min="4875" max="5120" width="8.7109375" style="1"/>
    <col min="5121" max="5121" width="32.7109375" style="1" customWidth="1"/>
    <col min="5122" max="5125" width="10.140625" style="1" customWidth="1"/>
    <col min="5126" max="5126" width="1.7109375" style="1" customWidth="1"/>
    <col min="5127" max="5130" width="10.140625" style="1" customWidth="1"/>
    <col min="5131" max="5376" width="8.7109375" style="1"/>
    <col min="5377" max="5377" width="32.7109375" style="1" customWidth="1"/>
    <col min="5378" max="5381" width="10.140625" style="1" customWidth="1"/>
    <col min="5382" max="5382" width="1.7109375" style="1" customWidth="1"/>
    <col min="5383" max="5386" width="10.140625" style="1" customWidth="1"/>
    <col min="5387" max="5632" width="8.7109375" style="1"/>
    <col min="5633" max="5633" width="32.7109375" style="1" customWidth="1"/>
    <col min="5634" max="5637" width="10.140625" style="1" customWidth="1"/>
    <col min="5638" max="5638" width="1.7109375" style="1" customWidth="1"/>
    <col min="5639" max="5642" width="10.140625" style="1" customWidth="1"/>
    <col min="5643" max="5888" width="8.7109375" style="1"/>
    <col min="5889" max="5889" width="32.7109375" style="1" customWidth="1"/>
    <col min="5890" max="5893" width="10.140625" style="1" customWidth="1"/>
    <col min="5894" max="5894" width="1.7109375" style="1" customWidth="1"/>
    <col min="5895" max="5898" width="10.140625" style="1" customWidth="1"/>
    <col min="5899" max="6144" width="8.7109375" style="1"/>
    <col min="6145" max="6145" width="32.7109375" style="1" customWidth="1"/>
    <col min="6146" max="6149" width="10.140625" style="1" customWidth="1"/>
    <col min="6150" max="6150" width="1.7109375" style="1" customWidth="1"/>
    <col min="6151" max="6154" width="10.140625" style="1" customWidth="1"/>
    <col min="6155" max="6400" width="8.7109375" style="1"/>
    <col min="6401" max="6401" width="32.7109375" style="1" customWidth="1"/>
    <col min="6402" max="6405" width="10.140625" style="1" customWidth="1"/>
    <col min="6406" max="6406" width="1.7109375" style="1" customWidth="1"/>
    <col min="6407" max="6410" width="10.140625" style="1" customWidth="1"/>
    <col min="6411" max="6656" width="8.7109375" style="1"/>
    <col min="6657" max="6657" width="32.7109375" style="1" customWidth="1"/>
    <col min="6658" max="6661" width="10.140625" style="1" customWidth="1"/>
    <col min="6662" max="6662" width="1.7109375" style="1" customWidth="1"/>
    <col min="6663" max="6666" width="10.140625" style="1" customWidth="1"/>
    <col min="6667" max="6912" width="8.7109375" style="1"/>
    <col min="6913" max="6913" width="32.7109375" style="1" customWidth="1"/>
    <col min="6914" max="6917" width="10.140625" style="1" customWidth="1"/>
    <col min="6918" max="6918" width="1.7109375" style="1" customWidth="1"/>
    <col min="6919" max="6922" width="10.140625" style="1" customWidth="1"/>
    <col min="6923" max="7168" width="8.7109375" style="1"/>
    <col min="7169" max="7169" width="32.7109375" style="1" customWidth="1"/>
    <col min="7170" max="7173" width="10.140625" style="1" customWidth="1"/>
    <col min="7174" max="7174" width="1.7109375" style="1" customWidth="1"/>
    <col min="7175" max="7178" width="10.140625" style="1" customWidth="1"/>
    <col min="7179" max="7424" width="8.7109375" style="1"/>
    <col min="7425" max="7425" width="32.7109375" style="1" customWidth="1"/>
    <col min="7426" max="7429" width="10.140625" style="1" customWidth="1"/>
    <col min="7430" max="7430" width="1.7109375" style="1" customWidth="1"/>
    <col min="7431" max="7434" width="10.140625" style="1" customWidth="1"/>
    <col min="7435" max="7680" width="8.7109375" style="1"/>
    <col min="7681" max="7681" width="32.7109375" style="1" customWidth="1"/>
    <col min="7682" max="7685" width="10.140625" style="1" customWidth="1"/>
    <col min="7686" max="7686" width="1.7109375" style="1" customWidth="1"/>
    <col min="7687" max="7690" width="10.140625" style="1" customWidth="1"/>
    <col min="7691" max="7936" width="8.7109375" style="1"/>
    <col min="7937" max="7937" width="32.7109375" style="1" customWidth="1"/>
    <col min="7938" max="7941" width="10.140625" style="1" customWidth="1"/>
    <col min="7942" max="7942" width="1.7109375" style="1" customWidth="1"/>
    <col min="7943" max="7946" width="10.140625" style="1" customWidth="1"/>
    <col min="7947" max="8192" width="8.7109375" style="1"/>
    <col min="8193" max="8193" width="32.7109375" style="1" customWidth="1"/>
    <col min="8194" max="8197" width="10.140625" style="1" customWidth="1"/>
    <col min="8198" max="8198" width="1.7109375" style="1" customWidth="1"/>
    <col min="8199" max="8202" width="10.140625" style="1" customWidth="1"/>
    <col min="8203" max="8448" width="8.7109375" style="1"/>
    <col min="8449" max="8449" width="32.7109375" style="1" customWidth="1"/>
    <col min="8450" max="8453" width="10.140625" style="1" customWidth="1"/>
    <col min="8454" max="8454" width="1.7109375" style="1" customWidth="1"/>
    <col min="8455" max="8458" width="10.140625" style="1" customWidth="1"/>
    <col min="8459" max="8704" width="8.7109375" style="1"/>
    <col min="8705" max="8705" width="32.7109375" style="1" customWidth="1"/>
    <col min="8706" max="8709" width="10.140625" style="1" customWidth="1"/>
    <col min="8710" max="8710" width="1.7109375" style="1" customWidth="1"/>
    <col min="8711" max="8714" width="10.140625" style="1" customWidth="1"/>
    <col min="8715" max="8960" width="8.7109375" style="1"/>
    <col min="8961" max="8961" width="32.7109375" style="1" customWidth="1"/>
    <col min="8962" max="8965" width="10.140625" style="1" customWidth="1"/>
    <col min="8966" max="8966" width="1.7109375" style="1" customWidth="1"/>
    <col min="8967" max="8970" width="10.140625" style="1" customWidth="1"/>
    <col min="8971" max="9216" width="8.7109375" style="1"/>
    <col min="9217" max="9217" width="32.7109375" style="1" customWidth="1"/>
    <col min="9218" max="9221" width="10.140625" style="1" customWidth="1"/>
    <col min="9222" max="9222" width="1.7109375" style="1" customWidth="1"/>
    <col min="9223" max="9226" width="10.140625" style="1" customWidth="1"/>
    <col min="9227" max="9472" width="8.7109375" style="1"/>
    <col min="9473" max="9473" width="32.7109375" style="1" customWidth="1"/>
    <col min="9474" max="9477" width="10.140625" style="1" customWidth="1"/>
    <col min="9478" max="9478" width="1.7109375" style="1" customWidth="1"/>
    <col min="9479" max="9482" width="10.140625" style="1" customWidth="1"/>
    <col min="9483" max="9728" width="8.7109375" style="1"/>
    <col min="9729" max="9729" width="32.7109375" style="1" customWidth="1"/>
    <col min="9730" max="9733" width="10.140625" style="1" customWidth="1"/>
    <col min="9734" max="9734" width="1.7109375" style="1" customWidth="1"/>
    <col min="9735" max="9738" width="10.140625" style="1" customWidth="1"/>
    <col min="9739" max="9984" width="8.7109375" style="1"/>
    <col min="9985" max="9985" width="32.7109375" style="1" customWidth="1"/>
    <col min="9986" max="9989" width="10.140625" style="1" customWidth="1"/>
    <col min="9990" max="9990" width="1.7109375" style="1" customWidth="1"/>
    <col min="9991" max="9994" width="10.140625" style="1" customWidth="1"/>
    <col min="9995" max="10240" width="8.7109375" style="1"/>
    <col min="10241" max="10241" width="32.7109375" style="1" customWidth="1"/>
    <col min="10242" max="10245" width="10.140625" style="1" customWidth="1"/>
    <col min="10246" max="10246" width="1.7109375" style="1" customWidth="1"/>
    <col min="10247" max="10250" width="10.140625" style="1" customWidth="1"/>
    <col min="10251" max="10496" width="8.7109375" style="1"/>
    <col min="10497" max="10497" width="32.7109375" style="1" customWidth="1"/>
    <col min="10498" max="10501" width="10.140625" style="1" customWidth="1"/>
    <col min="10502" max="10502" width="1.7109375" style="1" customWidth="1"/>
    <col min="10503" max="10506" width="10.140625" style="1" customWidth="1"/>
    <col min="10507" max="10752" width="8.7109375" style="1"/>
    <col min="10753" max="10753" width="32.7109375" style="1" customWidth="1"/>
    <col min="10754" max="10757" width="10.140625" style="1" customWidth="1"/>
    <col min="10758" max="10758" width="1.7109375" style="1" customWidth="1"/>
    <col min="10759" max="10762" width="10.140625" style="1" customWidth="1"/>
    <col min="10763" max="11008" width="8.7109375" style="1"/>
    <col min="11009" max="11009" width="32.7109375" style="1" customWidth="1"/>
    <col min="11010" max="11013" width="10.140625" style="1" customWidth="1"/>
    <col min="11014" max="11014" width="1.7109375" style="1" customWidth="1"/>
    <col min="11015" max="11018" width="10.140625" style="1" customWidth="1"/>
    <col min="11019" max="11264" width="8.7109375" style="1"/>
    <col min="11265" max="11265" width="32.7109375" style="1" customWidth="1"/>
    <col min="11266" max="11269" width="10.140625" style="1" customWidth="1"/>
    <col min="11270" max="11270" width="1.7109375" style="1" customWidth="1"/>
    <col min="11271" max="11274" width="10.140625" style="1" customWidth="1"/>
    <col min="11275" max="11520" width="8.7109375" style="1"/>
    <col min="11521" max="11521" width="32.7109375" style="1" customWidth="1"/>
    <col min="11522" max="11525" width="10.140625" style="1" customWidth="1"/>
    <col min="11526" max="11526" width="1.7109375" style="1" customWidth="1"/>
    <col min="11527" max="11530" width="10.140625" style="1" customWidth="1"/>
    <col min="11531" max="11776" width="8.7109375" style="1"/>
    <col min="11777" max="11777" width="32.7109375" style="1" customWidth="1"/>
    <col min="11778" max="11781" width="10.140625" style="1" customWidth="1"/>
    <col min="11782" max="11782" width="1.7109375" style="1" customWidth="1"/>
    <col min="11783" max="11786" width="10.140625" style="1" customWidth="1"/>
    <col min="11787" max="12032" width="8.7109375" style="1"/>
    <col min="12033" max="12033" width="32.7109375" style="1" customWidth="1"/>
    <col min="12034" max="12037" width="10.140625" style="1" customWidth="1"/>
    <col min="12038" max="12038" width="1.7109375" style="1" customWidth="1"/>
    <col min="12039" max="12042" width="10.140625" style="1" customWidth="1"/>
    <col min="12043" max="12288" width="8.7109375" style="1"/>
    <col min="12289" max="12289" width="32.7109375" style="1" customWidth="1"/>
    <col min="12290" max="12293" width="10.140625" style="1" customWidth="1"/>
    <col min="12294" max="12294" width="1.7109375" style="1" customWidth="1"/>
    <col min="12295" max="12298" width="10.140625" style="1" customWidth="1"/>
    <col min="12299" max="12544" width="8.7109375" style="1"/>
    <col min="12545" max="12545" width="32.7109375" style="1" customWidth="1"/>
    <col min="12546" max="12549" width="10.140625" style="1" customWidth="1"/>
    <col min="12550" max="12550" width="1.7109375" style="1" customWidth="1"/>
    <col min="12551" max="12554" width="10.140625" style="1" customWidth="1"/>
    <col min="12555" max="12800" width="8.7109375" style="1"/>
    <col min="12801" max="12801" width="32.7109375" style="1" customWidth="1"/>
    <col min="12802" max="12805" width="10.140625" style="1" customWidth="1"/>
    <col min="12806" max="12806" width="1.7109375" style="1" customWidth="1"/>
    <col min="12807" max="12810" width="10.140625" style="1" customWidth="1"/>
    <col min="12811" max="13056" width="8.7109375" style="1"/>
    <col min="13057" max="13057" width="32.7109375" style="1" customWidth="1"/>
    <col min="13058" max="13061" width="10.140625" style="1" customWidth="1"/>
    <col min="13062" max="13062" width="1.7109375" style="1" customWidth="1"/>
    <col min="13063" max="13066" width="10.140625" style="1" customWidth="1"/>
    <col min="13067" max="13312" width="8.7109375" style="1"/>
    <col min="13313" max="13313" width="32.7109375" style="1" customWidth="1"/>
    <col min="13314" max="13317" width="10.140625" style="1" customWidth="1"/>
    <col min="13318" max="13318" width="1.7109375" style="1" customWidth="1"/>
    <col min="13319" max="13322" width="10.140625" style="1" customWidth="1"/>
    <col min="13323" max="13568" width="8.7109375" style="1"/>
    <col min="13569" max="13569" width="32.7109375" style="1" customWidth="1"/>
    <col min="13570" max="13573" width="10.140625" style="1" customWidth="1"/>
    <col min="13574" max="13574" width="1.7109375" style="1" customWidth="1"/>
    <col min="13575" max="13578" width="10.140625" style="1" customWidth="1"/>
    <col min="13579" max="13824" width="8.7109375" style="1"/>
    <col min="13825" max="13825" width="32.7109375" style="1" customWidth="1"/>
    <col min="13826" max="13829" width="10.140625" style="1" customWidth="1"/>
    <col min="13830" max="13830" width="1.7109375" style="1" customWidth="1"/>
    <col min="13831" max="13834" width="10.140625" style="1" customWidth="1"/>
    <col min="13835" max="14080" width="8.7109375" style="1"/>
    <col min="14081" max="14081" width="32.7109375" style="1" customWidth="1"/>
    <col min="14082" max="14085" width="10.140625" style="1" customWidth="1"/>
    <col min="14086" max="14086" width="1.7109375" style="1" customWidth="1"/>
    <col min="14087" max="14090" width="10.140625" style="1" customWidth="1"/>
    <col min="14091" max="14336" width="8.7109375" style="1"/>
    <col min="14337" max="14337" width="32.7109375" style="1" customWidth="1"/>
    <col min="14338" max="14341" width="10.140625" style="1" customWidth="1"/>
    <col min="14342" max="14342" width="1.7109375" style="1" customWidth="1"/>
    <col min="14343" max="14346" width="10.140625" style="1" customWidth="1"/>
    <col min="14347" max="14592" width="8.7109375" style="1"/>
    <col min="14593" max="14593" width="32.7109375" style="1" customWidth="1"/>
    <col min="14594" max="14597" width="10.140625" style="1" customWidth="1"/>
    <col min="14598" max="14598" width="1.7109375" style="1" customWidth="1"/>
    <col min="14599" max="14602" width="10.140625" style="1" customWidth="1"/>
    <col min="14603" max="14848" width="8.7109375" style="1"/>
    <col min="14849" max="14849" width="32.7109375" style="1" customWidth="1"/>
    <col min="14850" max="14853" width="10.140625" style="1" customWidth="1"/>
    <col min="14854" max="14854" width="1.7109375" style="1" customWidth="1"/>
    <col min="14855" max="14858" width="10.140625" style="1" customWidth="1"/>
    <col min="14859" max="15104" width="8.7109375" style="1"/>
    <col min="15105" max="15105" width="32.7109375" style="1" customWidth="1"/>
    <col min="15106" max="15109" width="10.140625" style="1" customWidth="1"/>
    <col min="15110" max="15110" width="1.7109375" style="1" customWidth="1"/>
    <col min="15111" max="15114" width="10.140625" style="1" customWidth="1"/>
    <col min="15115" max="15360" width="8.7109375" style="1"/>
    <col min="15361" max="15361" width="32.7109375" style="1" customWidth="1"/>
    <col min="15362" max="15365" width="10.140625" style="1" customWidth="1"/>
    <col min="15366" max="15366" width="1.7109375" style="1" customWidth="1"/>
    <col min="15367" max="15370" width="10.140625" style="1" customWidth="1"/>
    <col min="15371" max="15616" width="8.7109375" style="1"/>
    <col min="15617" max="15617" width="32.7109375" style="1" customWidth="1"/>
    <col min="15618" max="15621" width="10.140625" style="1" customWidth="1"/>
    <col min="15622" max="15622" width="1.7109375" style="1" customWidth="1"/>
    <col min="15623" max="15626" width="10.140625" style="1" customWidth="1"/>
    <col min="15627" max="15872" width="8.7109375" style="1"/>
    <col min="15873" max="15873" width="32.7109375" style="1" customWidth="1"/>
    <col min="15874" max="15877" width="10.140625" style="1" customWidth="1"/>
    <col min="15878" max="15878" width="1.7109375" style="1" customWidth="1"/>
    <col min="15879" max="15882" width="10.140625" style="1" customWidth="1"/>
    <col min="15883" max="16128" width="8.7109375" style="1"/>
    <col min="16129" max="16129" width="32.7109375" style="1" customWidth="1"/>
    <col min="16130" max="16133" width="10.140625" style="1" customWidth="1"/>
    <col min="16134" max="16134" width="1.7109375" style="1" customWidth="1"/>
    <col min="16135" max="16138" width="10.140625" style="1" customWidth="1"/>
    <col min="16139" max="16384" width="8.7109375" style="1"/>
  </cols>
  <sheetData>
    <row r="1" spans="1:10" s="44" customFormat="1" ht="20.25" x14ac:dyDescent="0.3">
      <c r="A1" s="52" t="s">
        <v>19</v>
      </c>
      <c r="B1" s="174" t="s">
        <v>121</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11" t="s">
        <v>122</v>
      </c>
      <c r="B7" s="55"/>
      <c r="C7" s="56"/>
      <c r="D7" s="55"/>
      <c r="E7" s="56"/>
      <c r="F7" s="57"/>
      <c r="G7" s="55"/>
      <c r="H7" s="56"/>
      <c r="I7" s="77"/>
      <c r="J7" s="78"/>
    </row>
    <row r="8" spans="1:10" x14ac:dyDescent="0.2">
      <c r="A8" s="117" t="s">
        <v>123</v>
      </c>
      <c r="B8" s="55">
        <v>7</v>
      </c>
      <c r="C8" s="56">
        <v>9</v>
      </c>
      <c r="D8" s="55">
        <v>24</v>
      </c>
      <c r="E8" s="56">
        <v>60</v>
      </c>
      <c r="F8" s="57"/>
      <c r="G8" s="55">
        <f>B8-C8</f>
        <v>-2</v>
      </c>
      <c r="H8" s="56">
        <f>D8-E8</f>
        <v>-36</v>
      </c>
      <c r="I8" s="77">
        <f>IF(C8=0, "-", IF(G8/C8&lt;10, G8/C8, "&gt;999%"))</f>
        <v>-0.22222222222222221</v>
      </c>
      <c r="J8" s="78">
        <f>IF(E8=0, "-", IF(H8/E8&lt;10, H8/E8, "&gt;999%"))</f>
        <v>-0.6</v>
      </c>
    </row>
    <row r="9" spans="1:10" x14ac:dyDescent="0.2">
      <c r="A9" s="117" t="s">
        <v>124</v>
      </c>
      <c r="B9" s="55">
        <v>8</v>
      </c>
      <c r="C9" s="56">
        <v>2</v>
      </c>
      <c r="D9" s="55">
        <v>28</v>
      </c>
      <c r="E9" s="56">
        <v>17</v>
      </c>
      <c r="F9" s="57"/>
      <c r="G9" s="55">
        <f>B9-C9</f>
        <v>6</v>
      </c>
      <c r="H9" s="56">
        <f>D9-E9</f>
        <v>11</v>
      </c>
      <c r="I9" s="77">
        <f>IF(C9=0, "-", IF(G9/C9&lt;10, G9/C9, "&gt;999%"))</f>
        <v>3</v>
      </c>
      <c r="J9" s="78">
        <f>IF(E9=0, "-", IF(H9/E9&lt;10, H9/E9, "&gt;999%"))</f>
        <v>0.6470588235294118</v>
      </c>
    </row>
    <row r="10" spans="1:10" x14ac:dyDescent="0.2">
      <c r="A10" s="117" t="s">
        <v>125</v>
      </c>
      <c r="B10" s="55">
        <v>70</v>
      </c>
      <c r="C10" s="56">
        <v>34</v>
      </c>
      <c r="D10" s="55">
        <v>385</v>
      </c>
      <c r="E10" s="56">
        <v>271</v>
      </c>
      <c r="F10" s="57"/>
      <c r="G10" s="55">
        <f>B10-C10</f>
        <v>36</v>
      </c>
      <c r="H10" s="56">
        <f>D10-E10</f>
        <v>114</v>
      </c>
      <c r="I10" s="77">
        <f>IF(C10=0, "-", IF(G10/C10&lt;10, G10/C10, "&gt;999%"))</f>
        <v>1.0588235294117647</v>
      </c>
      <c r="J10" s="78">
        <f>IF(E10=0, "-", IF(H10/E10&lt;10, H10/E10, "&gt;999%"))</f>
        <v>0.42066420664206644</v>
      </c>
    </row>
    <row r="11" spans="1:10" x14ac:dyDescent="0.2">
      <c r="A11" s="117" t="s">
        <v>126</v>
      </c>
      <c r="B11" s="55">
        <v>942</v>
      </c>
      <c r="C11" s="56">
        <v>1139</v>
      </c>
      <c r="D11" s="55">
        <v>4278</v>
      </c>
      <c r="E11" s="56">
        <v>5730</v>
      </c>
      <c r="F11" s="57"/>
      <c r="G11" s="55">
        <f>B11-C11</f>
        <v>-197</v>
      </c>
      <c r="H11" s="56">
        <f>D11-E11</f>
        <v>-1452</v>
      </c>
      <c r="I11" s="77">
        <f>IF(C11=0, "-", IF(G11/C11&lt;10, G11/C11, "&gt;999%"))</f>
        <v>-0.17295873573309922</v>
      </c>
      <c r="J11" s="78">
        <f>IF(E11=0, "-", IF(H11/E11&lt;10, H11/E11, "&gt;999%"))</f>
        <v>-0.25340314136125652</v>
      </c>
    </row>
    <row r="12" spans="1:10" x14ac:dyDescent="0.2">
      <c r="A12" s="117"/>
      <c r="B12" s="55"/>
      <c r="C12" s="56"/>
      <c r="D12" s="55"/>
      <c r="E12" s="56"/>
      <c r="F12" s="57"/>
      <c r="G12" s="55"/>
      <c r="H12" s="56"/>
      <c r="I12" s="77"/>
      <c r="J12" s="78"/>
    </row>
    <row r="13" spans="1:10" x14ac:dyDescent="0.2">
      <c r="A13" s="111" t="s">
        <v>127</v>
      </c>
      <c r="B13" s="55"/>
      <c r="C13" s="56"/>
      <c r="D13" s="55"/>
      <c r="E13" s="56"/>
      <c r="F13" s="57"/>
      <c r="G13" s="55"/>
      <c r="H13" s="56"/>
      <c r="I13" s="77"/>
      <c r="J13" s="78"/>
    </row>
    <row r="14" spans="1:10" x14ac:dyDescent="0.2">
      <c r="A14" s="117" t="s">
        <v>123</v>
      </c>
      <c r="B14" s="55">
        <v>36</v>
      </c>
      <c r="C14" s="56">
        <v>30</v>
      </c>
      <c r="D14" s="55">
        <v>154</v>
      </c>
      <c r="E14" s="56">
        <v>217</v>
      </c>
      <c r="F14" s="57"/>
      <c r="G14" s="55">
        <f>B14-C14</f>
        <v>6</v>
      </c>
      <c r="H14" s="56">
        <f>D14-E14</f>
        <v>-63</v>
      </c>
      <c r="I14" s="77">
        <f>IF(C14=0, "-", IF(G14/C14&lt;10, G14/C14, "&gt;999%"))</f>
        <v>0.2</v>
      </c>
      <c r="J14" s="78">
        <f>IF(E14=0, "-", IF(H14/E14&lt;10, H14/E14, "&gt;999%"))</f>
        <v>-0.29032258064516131</v>
      </c>
    </row>
    <row r="15" spans="1:10" x14ac:dyDescent="0.2">
      <c r="A15" s="117" t="s">
        <v>124</v>
      </c>
      <c r="B15" s="55">
        <v>5</v>
      </c>
      <c r="C15" s="56">
        <v>1</v>
      </c>
      <c r="D15" s="55">
        <v>22</v>
      </c>
      <c r="E15" s="56">
        <v>8</v>
      </c>
      <c r="F15" s="57"/>
      <c r="G15" s="55">
        <f>B15-C15</f>
        <v>4</v>
      </c>
      <c r="H15" s="56">
        <f>D15-E15</f>
        <v>14</v>
      </c>
      <c r="I15" s="77">
        <f>IF(C15=0, "-", IF(G15/C15&lt;10, G15/C15, "&gt;999%"))</f>
        <v>4</v>
      </c>
      <c r="J15" s="78">
        <f>IF(E15=0, "-", IF(H15/E15&lt;10, H15/E15, "&gt;999%"))</f>
        <v>1.75</v>
      </c>
    </row>
    <row r="16" spans="1:10" x14ac:dyDescent="0.2">
      <c r="A16" s="117" t="s">
        <v>125</v>
      </c>
      <c r="B16" s="55">
        <v>90</v>
      </c>
      <c r="C16" s="56">
        <v>58</v>
      </c>
      <c r="D16" s="55">
        <v>647</v>
      </c>
      <c r="E16" s="56">
        <v>440</v>
      </c>
      <c r="F16" s="57"/>
      <c r="G16" s="55">
        <f>B16-C16</f>
        <v>32</v>
      </c>
      <c r="H16" s="56">
        <f>D16-E16</f>
        <v>207</v>
      </c>
      <c r="I16" s="77">
        <f>IF(C16=0, "-", IF(G16/C16&lt;10, G16/C16, "&gt;999%"))</f>
        <v>0.55172413793103448</v>
      </c>
      <c r="J16" s="78">
        <f>IF(E16=0, "-", IF(H16/E16&lt;10, H16/E16, "&gt;999%"))</f>
        <v>0.47045454545454546</v>
      </c>
    </row>
    <row r="17" spans="1:10" x14ac:dyDescent="0.2">
      <c r="A17" s="117" t="s">
        <v>126</v>
      </c>
      <c r="B17" s="55">
        <v>710</v>
      </c>
      <c r="C17" s="56">
        <v>1057</v>
      </c>
      <c r="D17" s="55">
        <v>3220</v>
      </c>
      <c r="E17" s="56">
        <v>5525</v>
      </c>
      <c r="F17" s="57"/>
      <c r="G17" s="55">
        <f>B17-C17</f>
        <v>-347</v>
      </c>
      <c r="H17" s="56">
        <f>D17-E17</f>
        <v>-2305</v>
      </c>
      <c r="I17" s="77">
        <f>IF(C17=0, "-", IF(G17/C17&lt;10, G17/C17, "&gt;999%"))</f>
        <v>-0.32828760643330179</v>
      </c>
      <c r="J17" s="78">
        <f>IF(E17=0, "-", IF(H17/E17&lt;10, H17/E17, "&gt;999%"))</f>
        <v>-0.41719457013574662</v>
      </c>
    </row>
    <row r="18" spans="1:10" x14ac:dyDescent="0.2">
      <c r="A18" s="20"/>
      <c r="B18" s="55"/>
      <c r="C18" s="56"/>
      <c r="D18" s="55"/>
      <c r="E18" s="56"/>
      <c r="F18" s="57"/>
      <c r="G18" s="55"/>
      <c r="H18" s="56"/>
      <c r="I18" s="77"/>
      <c r="J18" s="78"/>
    </row>
    <row r="19" spans="1:10" x14ac:dyDescent="0.2">
      <c r="A19" s="111" t="s">
        <v>128</v>
      </c>
      <c r="B19" s="55"/>
      <c r="C19" s="56"/>
      <c r="D19" s="55"/>
      <c r="E19" s="56"/>
      <c r="F19" s="57"/>
      <c r="G19" s="55"/>
      <c r="H19" s="56"/>
      <c r="I19" s="77"/>
      <c r="J19" s="78"/>
    </row>
    <row r="20" spans="1:10" x14ac:dyDescent="0.2">
      <c r="A20" s="117" t="s">
        <v>123</v>
      </c>
      <c r="B20" s="55">
        <v>585</v>
      </c>
      <c r="C20" s="56">
        <v>472</v>
      </c>
      <c r="D20" s="55">
        <v>2178</v>
      </c>
      <c r="E20" s="56">
        <v>2622</v>
      </c>
      <c r="F20" s="57"/>
      <c r="G20" s="55">
        <f>B20-C20</f>
        <v>113</v>
      </c>
      <c r="H20" s="56">
        <f>D20-E20</f>
        <v>-444</v>
      </c>
      <c r="I20" s="77">
        <f>IF(C20=0, "-", IF(G20/C20&lt;10, G20/C20, "&gt;999%"))</f>
        <v>0.23940677966101695</v>
      </c>
      <c r="J20" s="78">
        <f>IF(E20=0, "-", IF(H20/E20&lt;10, H20/E20, "&gt;999%"))</f>
        <v>-0.16933638443935928</v>
      </c>
    </row>
    <row r="21" spans="1:10" x14ac:dyDescent="0.2">
      <c r="A21" s="117" t="s">
        <v>124</v>
      </c>
      <c r="B21" s="55">
        <v>8</v>
      </c>
      <c r="C21" s="56">
        <v>13</v>
      </c>
      <c r="D21" s="55">
        <v>45</v>
      </c>
      <c r="E21" s="56">
        <v>39</v>
      </c>
      <c r="F21" s="57"/>
      <c r="G21" s="55">
        <f>B21-C21</f>
        <v>-5</v>
      </c>
      <c r="H21" s="56">
        <f>D21-E21</f>
        <v>6</v>
      </c>
      <c r="I21" s="77">
        <f>IF(C21=0, "-", IF(G21/C21&lt;10, G21/C21, "&gt;999%"))</f>
        <v>-0.38461538461538464</v>
      </c>
      <c r="J21" s="78">
        <f>IF(E21=0, "-", IF(H21/E21&lt;10, H21/E21, "&gt;999%"))</f>
        <v>0.15384615384615385</v>
      </c>
    </row>
    <row r="22" spans="1:10" x14ac:dyDescent="0.2">
      <c r="A22" s="117" t="s">
        <v>125</v>
      </c>
      <c r="B22" s="55">
        <v>85</v>
      </c>
      <c r="C22" s="56">
        <v>43</v>
      </c>
      <c r="D22" s="55">
        <v>590</v>
      </c>
      <c r="E22" s="56">
        <v>129</v>
      </c>
      <c r="F22" s="57"/>
      <c r="G22" s="55">
        <f>B22-C22</f>
        <v>42</v>
      </c>
      <c r="H22" s="56">
        <f>D22-E22</f>
        <v>461</v>
      </c>
      <c r="I22" s="77">
        <f>IF(C22=0, "-", IF(G22/C22&lt;10, G22/C22, "&gt;999%"))</f>
        <v>0.97674418604651159</v>
      </c>
      <c r="J22" s="78">
        <f>IF(E22=0, "-", IF(H22/E22&lt;10, H22/E22, "&gt;999%"))</f>
        <v>3.5736434108527133</v>
      </c>
    </row>
    <row r="23" spans="1:10" x14ac:dyDescent="0.2">
      <c r="A23" s="117" t="s">
        <v>126</v>
      </c>
      <c r="B23" s="55">
        <v>1952</v>
      </c>
      <c r="C23" s="56">
        <v>1752</v>
      </c>
      <c r="D23" s="55">
        <v>7481</v>
      </c>
      <c r="E23" s="56">
        <v>7847</v>
      </c>
      <c r="F23" s="57"/>
      <c r="G23" s="55">
        <f>B23-C23</f>
        <v>200</v>
      </c>
      <c r="H23" s="56">
        <f>D23-E23</f>
        <v>-366</v>
      </c>
      <c r="I23" s="77">
        <f>IF(C23=0, "-", IF(G23/C23&lt;10, G23/C23, "&gt;999%"))</f>
        <v>0.11415525114155251</v>
      </c>
      <c r="J23" s="78">
        <f>IF(E23=0, "-", IF(H23/E23&lt;10, H23/E23, "&gt;999%"))</f>
        <v>-4.6642028800815596E-2</v>
      </c>
    </row>
    <row r="24" spans="1:10" x14ac:dyDescent="0.2">
      <c r="A24" s="117"/>
      <c r="B24" s="55"/>
      <c r="C24" s="56"/>
      <c r="D24" s="55"/>
      <c r="E24" s="56"/>
      <c r="F24" s="57"/>
      <c r="G24" s="55"/>
      <c r="H24" s="56"/>
      <c r="I24" s="77"/>
      <c r="J24" s="78"/>
    </row>
    <row r="25" spans="1:10" x14ac:dyDescent="0.2">
      <c r="A25" s="111" t="s">
        <v>129</v>
      </c>
      <c r="B25" s="55"/>
      <c r="C25" s="56"/>
      <c r="D25" s="55"/>
      <c r="E25" s="56"/>
      <c r="F25" s="57"/>
      <c r="G25" s="55"/>
      <c r="H25" s="56"/>
      <c r="I25" s="77"/>
      <c r="J25" s="78"/>
    </row>
    <row r="26" spans="1:10" x14ac:dyDescent="0.2">
      <c r="A26" s="117" t="s">
        <v>123</v>
      </c>
      <c r="B26" s="55">
        <v>732</v>
      </c>
      <c r="C26" s="56">
        <v>606</v>
      </c>
      <c r="D26" s="55">
        <v>2965</v>
      </c>
      <c r="E26" s="56">
        <v>3459</v>
      </c>
      <c r="F26" s="57"/>
      <c r="G26" s="55">
        <f>B26-C26</f>
        <v>126</v>
      </c>
      <c r="H26" s="56">
        <f>D26-E26</f>
        <v>-494</v>
      </c>
      <c r="I26" s="77">
        <f>IF(C26=0, "-", IF(G26/C26&lt;10, G26/C26, "&gt;999%"))</f>
        <v>0.20792079207920791</v>
      </c>
      <c r="J26" s="78">
        <f>IF(E26=0, "-", IF(H26/E26&lt;10, H26/E26, "&gt;999%"))</f>
        <v>-0.14281584272911246</v>
      </c>
    </row>
    <row r="27" spans="1:10" x14ac:dyDescent="0.2">
      <c r="A27" s="117" t="s">
        <v>124</v>
      </c>
      <c r="B27" s="55">
        <v>3</v>
      </c>
      <c r="C27" s="56">
        <v>2</v>
      </c>
      <c r="D27" s="55">
        <v>31</v>
      </c>
      <c r="E27" s="56">
        <v>18</v>
      </c>
      <c r="F27" s="57"/>
      <c r="G27" s="55">
        <f>B27-C27</f>
        <v>1</v>
      </c>
      <c r="H27" s="56">
        <f>D27-E27</f>
        <v>13</v>
      </c>
      <c r="I27" s="77">
        <f>IF(C27=0, "-", IF(G27/C27&lt;10, G27/C27, "&gt;999%"))</f>
        <v>0.5</v>
      </c>
      <c r="J27" s="78">
        <f>IF(E27=0, "-", IF(H27/E27&lt;10, H27/E27, "&gt;999%"))</f>
        <v>0.72222222222222221</v>
      </c>
    </row>
    <row r="28" spans="1:10" x14ac:dyDescent="0.2">
      <c r="A28" s="117" t="s">
        <v>125</v>
      </c>
      <c r="B28" s="55">
        <v>57</v>
      </c>
      <c r="C28" s="56">
        <v>24</v>
      </c>
      <c r="D28" s="55">
        <v>395</v>
      </c>
      <c r="E28" s="56">
        <v>101</v>
      </c>
      <c r="F28" s="57"/>
      <c r="G28" s="55">
        <f>B28-C28</f>
        <v>33</v>
      </c>
      <c r="H28" s="56">
        <f>D28-E28</f>
        <v>294</v>
      </c>
      <c r="I28" s="77">
        <f>IF(C28=0, "-", IF(G28/C28&lt;10, G28/C28, "&gt;999%"))</f>
        <v>1.375</v>
      </c>
      <c r="J28" s="78">
        <f>IF(E28=0, "-", IF(H28/E28&lt;10, H28/E28, "&gt;999%"))</f>
        <v>2.9108910891089108</v>
      </c>
    </row>
    <row r="29" spans="1:10" x14ac:dyDescent="0.2">
      <c r="A29" s="117" t="s">
        <v>126</v>
      </c>
      <c r="B29" s="55">
        <v>1171</v>
      </c>
      <c r="C29" s="56">
        <v>1288</v>
      </c>
      <c r="D29" s="55">
        <v>5789</v>
      </c>
      <c r="E29" s="56">
        <v>6794</v>
      </c>
      <c r="F29" s="57"/>
      <c r="G29" s="55">
        <f>B29-C29</f>
        <v>-117</v>
      </c>
      <c r="H29" s="56">
        <f>D29-E29</f>
        <v>-1005</v>
      </c>
      <c r="I29" s="77">
        <f>IF(C29=0, "-", IF(G29/C29&lt;10, G29/C29, "&gt;999%"))</f>
        <v>-9.0838509316770191E-2</v>
      </c>
      <c r="J29" s="78">
        <f>IF(E29=0, "-", IF(H29/E29&lt;10, H29/E29, "&gt;999%"))</f>
        <v>-0.14792463938769501</v>
      </c>
    </row>
    <row r="30" spans="1:10" x14ac:dyDescent="0.2">
      <c r="A30" s="20"/>
      <c r="B30" s="55"/>
      <c r="C30" s="56"/>
      <c r="D30" s="55"/>
      <c r="E30" s="56"/>
      <c r="F30" s="57"/>
      <c r="G30" s="55"/>
      <c r="H30" s="56"/>
      <c r="I30" s="77"/>
      <c r="J30" s="78"/>
    </row>
    <row r="31" spans="1:10" x14ac:dyDescent="0.2">
      <c r="A31" s="111" t="s">
        <v>130</v>
      </c>
      <c r="B31" s="55"/>
      <c r="C31" s="56"/>
      <c r="D31" s="55"/>
      <c r="E31" s="56"/>
      <c r="F31" s="57"/>
      <c r="G31" s="55"/>
      <c r="H31" s="56"/>
      <c r="I31" s="77"/>
      <c r="J31" s="78"/>
    </row>
    <row r="32" spans="1:10" x14ac:dyDescent="0.2">
      <c r="A32" s="117" t="s">
        <v>123</v>
      </c>
      <c r="B32" s="55">
        <v>574</v>
      </c>
      <c r="C32" s="56">
        <v>476</v>
      </c>
      <c r="D32" s="55">
        <v>2082</v>
      </c>
      <c r="E32" s="56">
        <v>2316</v>
      </c>
      <c r="F32" s="57"/>
      <c r="G32" s="55">
        <f>B32-C32</f>
        <v>98</v>
      </c>
      <c r="H32" s="56">
        <f>D32-E32</f>
        <v>-234</v>
      </c>
      <c r="I32" s="77">
        <f>IF(C32=0, "-", IF(G32/C32&lt;10, G32/C32, "&gt;999%"))</f>
        <v>0.20588235294117646</v>
      </c>
      <c r="J32" s="78">
        <f>IF(E32=0, "-", IF(H32/E32&lt;10, H32/E32, "&gt;999%"))</f>
        <v>-0.10103626943005181</v>
      </c>
    </row>
    <row r="33" spans="1:10" x14ac:dyDescent="0.2">
      <c r="A33" s="117" t="s">
        <v>126</v>
      </c>
      <c r="B33" s="55">
        <v>82</v>
      </c>
      <c r="C33" s="56">
        <v>35</v>
      </c>
      <c r="D33" s="55">
        <v>229</v>
      </c>
      <c r="E33" s="56">
        <v>127</v>
      </c>
      <c r="F33" s="57"/>
      <c r="G33" s="55">
        <f>B33-C33</f>
        <v>47</v>
      </c>
      <c r="H33" s="56">
        <f>D33-E33</f>
        <v>102</v>
      </c>
      <c r="I33" s="77">
        <f>IF(C33=0, "-", IF(G33/C33&lt;10, G33/C33, "&gt;999%"))</f>
        <v>1.3428571428571427</v>
      </c>
      <c r="J33" s="78">
        <f>IF(E33=0, "-", IF(H33/E33&lt;10, H33/E33, "&gt;999%"))</f>
        <v>0.80314960629921262</v>
      </c>
    </row>
    <row r="34" spans="1:10" x14ac:dyDescent="0.2">
      <c r="A34" s="117"/>
      <c r="B34" s="55"/>
      <c r="C34" s="56"/>
      <c r="D34" s="55"/>
      <c r="E34" s="56"/>
      <c r="F34" s="57"/>
      <c r="G34" s="55"/>
      <c r="H34" s="56"/>
      <c r="I34" s="77"/>
      <c r="J34" s="78"/>
    </row>
    <row r="35" spans="1:10" x14ac:dyDescent="0.2">
      <c r="A35" s="111" t="s">
        <v>131</v>
      </c>
      <c r="B35" s="55"/>
      <c r="C35" s="56"/>
      <c r="D35" s="55"/>
      <c r="E35" s="56"/>
      <c r="F35" s="57"/>
      <c r="G35" s="55"/>
      <c r="H35" s="56"/>
      <c r="I35" s="77"/>
      <c r="J35" s="78"/>
    </row>
    <row r="36" spans="1:10" x14ac:dyDescent="0.2">
      <c r="A36" s="117" t="s">
        <v>123</v>
      </c>
      <c r="B36" s="55">
        <v>2053</v>
      </c>
      <c r="C36" s="56">
        <v>1937</v>
      </c>
      <c r="D36" s="55">
        <v>7889</v>
      </c>
      <c r="E36" s="56">
        <v>9141</v>
      </c>
      <c r="F36" s="57"/>
      <c r="G36" s="55">
        <f>B36-C36</f>
        <v>116</v>
      </c>
      <c r="H36" s="56">
        <f>D36-E36</f>
        <v>-1252</v>
      </c>
      <c r="I36" s="77">
        <f>IF(C36=0, "-", IF(G36/C36&lt;10, G36/C36, "&gt;999%"))</f>
        <v>5.9886422302529684E-2</v>
      </c>
      <c r="J36" s="78">
        <f>IF(E36=0, "-", IF(H36/E36&lt;10, H36/E36, "&gt;999%"))</f>
        <v>-0.13696532108084455</v>
      </c>
    </row>
    <row r="37" spans="1:10" x14ac:dyDescent="0.2">
      <c r="A37" s="117" t="s">
        <v>124</v>
      </c>
      <c r="B37" s="55">
        <v>0</v>
      </c>
      <c r="C37" s="56">
        <v>0</v>
      </c>
      <c r="D37" s="55">
        <v>0</v>
      </c>
      <c r="E37" s="56">
        <v>1</v>
      </c>
      <c r="F37" s="57"/>
      <c r="G37" s="55">
        <f>B37-C37</f>
        <v>0</v>
      </c>
      <c r="H37" s="56">
        <f>D37-E37</f>
        <v>-1</v>
      </c>
      <c r="I37" s="77" t="str">
        <f>IF(C37=0, "-", IF(G37/C37&lt;10, G37/C37, "&gt;999%"))</f>
        <v>-</v>
      </c>
      <c r="J37" s="78">
        <f>IF(E37=0, "-", IF(H37/E37&lt;10, H37/E37, "&gt;999%"))</f>
        <v>-1</v>
      </c>
    </row>
    <row r="38" spans="1:10" x14ac:dyDescent="0.2">
      <c r="A38" s="117" t="s">
        <v>126</v>
      </c>
      <c r="B38" s="55">
        <v>119</v>
      </c>
      <c r="C38" s="56">
        <v>98</v>
      </c>
      <c r="D38" s="55">
        <v>360</v>
      </c>
      <c r="E38" s="56">
        <v>382</v>
      </c>
      <c r="F38" s="57"/>
      <c r="G38" s="55">
        <f>B38-C38</f>
        <v>21</v>
      </c>
      <c r="H38" s="56">
        <f>D38-E38</f>
        <v>-22</v>
      </c>
      <c r="I38" s="77">
        <f>IF(C38=0, "-", IF(G38/C38&lt;10, G38/C38, "&gt;999%"))</f>
        <v>0.21428571428571427</v>
      </c>
      <c r="J38" s="78">
        <f>IF(E38=0, "-", IF(H38/E38&lt;10, H38/E38, "&gt;999%"))</f>
        <v>-5.7591623036649213E-2</v>
      </c>
    </row>
    <row r="39" spans="1:10" x14ac:dyDescent="0.2">
      <c r="A39" s="20"/>
      <c r="B39" s="55"/>
      <c r="C39" s="56"/>
      <c r="D39" s="55"/>
      <c r="E39" s="56"/>
      <c r="F39" s="57"/>
      <c r="G39" s="55"/>
      <c r="H39" s="56"/>
      <c r="I39" s="77"/>
      <c r="J39" s="78"/>
    </row>
    <row r="40" spans="1:10" x14ac:dyDescent="0.2">
      <c r="A40" s="16" t="s">
        <v>26</v>
      </c>
      <c r="B40" s="55">
        <v>437</v>
      </c>
      <c r="C40" s="56">
        <v>346</v>
      </c>
      <c r="D40" s="55">
        <v>1756</v>
      </c>
      <c r="E40" s="56">
        <v>1633</v>
      </c>
      <c r="F40" s="57"/>
      <c r="G40" s="55">
        <f>B40-C40</f>
        <v>91</v>
      </c>
      <c r="H40" s="56">
        <f>D40-E40</f>
        <v>123</v>
      </c>
      <c r="I40" s="77">
        <f>IF(C40=0, "-", IF(G40/C40&lt;10, G40/C40, "&gt;999%"))</f>
        <v>0.26300578034682082</v>
      </c>
      <c r="J40" s="78">
        <f>IF(E40=0, "-", IF(H40/E40&lt;10, H40/E40, "&gt;999%"))</f>
        <v>7.5321494182486223E-2</v>
      </c>
    </row>
    <row r="41" spans="1:10" x14ac:dyDescent="0.2">
      <c r="A41" s="81"/>
      <c r="B41" s="82"/>
      <c r="C41" s="83"/>
      <c r="D41" s="82"/>
      <c r="E41" s="83"/>
      <c r="F41" s="84"/>
      <c r="G41" s="82"/>
      <c r="H41" s="83"/>
      <c r="I41" s="85"/>
      <c r="J41" s="86"/>
    </row>
    <row r="42" spans="1:10" s="38" customFormat="1" x14ac:dyDescent="0.2">
      <c r="A42" s="12" t="s">
        <v>17</v>
      </c>
      <c r="B42" s="32">
        <f>SUM(B6:B41)</f>
        <v>9726</v>
      </c>
      <c r="C42" s="121">
        <f>SUM(C6:C41)</f>
        <v>9422</v>
      </c>
      <c r="D42" s="32">
        <f>SUM(D6:D41)</f>
        <v>40548</v>
      </c>
      <c r="E42" s="121">
        <f>SUM(E6:E41)</f>
        <v>46877</v>
      </c>
      <c r="F42" s="34"/>
      <c r="G42" s="32">
        <f>B42-C42</f>
        <v>304</v>
      </c>
      <c r="H42" s="33">
        <f>D42-E42</f>
        <v>-6329</v>
      </c>
      <c r="I42" s="35">
        <f>IF(C42=0, 0, G42/C42)</f>
        <v>3.2264911908299727E-2</v>
      </c>
      <c r="J42" s="36">
        <f>IF(E42=0, 0, H42/E42)</f>
        <v>-0.13501290611600572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136F-A359-49DB-B0B8-49F4A9572C66}">
  <dimension ref="A1:J42"/>
  <sheetViews>
    <sheetView tabSelected="1" workbookViewId="0">
      <selection activeCell="M1" sqref="M1"/>
    </sheetView>
  </sheetViews>
  <sheetFormatPr defaultRowHeight="12.75" x14ac:dyDescent="0.2"/>
  <cols>
    <col min="1" max="1" width="25.7109375" style="1" customWidth="1"/>
    <col min="2" max="5" width="8.5703125" style="1" customWidth="1"/>
    <col min="6" max="6" width="1.7109375" style="1" customWidth="1"/>
    <col min="7" max="10" width="8.28515625" style="1" customWidth="1"/>
    <col min="11" max="256" width="8.7109375" style="1"/>
    <col min="257" max="257" width="25.7109375" style="1" customWidth="1"/>
    <col min="258" max="261" width="8.5703125" style="1" customWidth="1"/>
    <col min="262" max="262" width="1.7109375" style="1" customWidth="1"/>
    <col min="263" max="266" width="8.28515625" style="1" customWidth="1"/>
    <col min="267" max="512" width="8.7109375" style="1"/>
    <col min="513" max="513" width="25.7109375" style="1" customWidth="1"/>
    <col min="514" max="517" width="8.5703125" style="1" customWidth="1"/>
    <col min="518" max="518" width="1.7109375" style="1" customWidth="1"/>
    <col min="519" max="522" width="8.28515625" style="1" customWidth="1"/>
    <col min="523" max="768" width="8.7109375" style="1"/>
    <col min="769" max="769" width="25.7109375" style="1" customWidth="1"/>
    <col min="770" max="773" width="8.5703125" style="1" customWidth="1"/>
    <col min="774" max="774" width="1.7109375" style="1" customWidth="1"/>
    <col min="775" max="778" width="8.28515625" style="1" customWidth="1"/>
    <col min="779" max="1024" width="8.7109375" style="1"/>
    <col min="1025" max="1025" width="25.7109375" style="1" customWidth="1"/>
    <col min="1026" max="1029" width="8.5703125" style="1" customWidth="1"/>
    <col min="1030" max="1030" width="1.7109375" style="1" customWidth="1"/>
    <col min="1031" max="1034" width="8.28515625" style="1" customWidth="1"/>
    <col min="1035" max="1280" width="8.7109375" style="1"/>
    <col min="1281" max="1281" width="25.7109375" style="1" customWidth="1"/>
    <col min="1282" max="1285" width="8.5703125" style="1" customWidth="1"/>
    <col min="1286" max="1286" width="1.7109375" style="1" customWidth="1"/>
    <col min="1287" max="1290" width="8.28515625" style="1" customWidth="1"/>
    <col min="1291" max="1536" width="8.7109375" style="1"/>
    <col min="1537" max="1537" width="25.7109375" style="1" customWidth="1"/>
    <col min="1538" max="1541" width="8.5703125" style="1" customWidth="1"/>
    <col min="1542" max="1542" width="1.7109375" style="1" customWidth="1"/>
    <col min="1543" max="1546" width="8.28515625" style="1" customWidth="1"/>
    <col min="1547" max="1792" width="8.7109375" style="1"/>
    <col min="1793" max="1793" width="25.7109375" style="1" customWidth="1"/>
    <col min="1794" max="1797" width="8.5703125" style="1" customWidth="1"/>
    <col min="1798" max="1798" width="1.7109375" style="1" customWidth="1"/>
    <col min="1799" max="1802" width="8.28515625" style="1" customWidth="1"/>
    <col min="1803" max="2048" width="8.7109375" style="1"/>
    <col min="2049" max="2049" width="25.7109375" style="1" customWidth="1"/>
    <col min="2050" max="2053" width="8.5703125" style="1" customWidth="1"/>
    <col min="2054" max="2054" width="1.7109375" style="1" customWidth="1"/>
    <col min="2055" max="2058" width="8.28515625" style="1" customWidth="1"/>
    <col min="2059" max="2304" width="8.7109375" style="1"/>
    <col min="2305" max="2305" width="25.7109375" style="1" customWidth="1"/>
    <col min="2306" max="2309" width="8.5703125" style="1" customWidth="1"/>
    <col min="2310" max="2310" width="1.7109375" style="1" customWidth="1"/>
    <col min="2311" max="2314" width="8.28515625" style="1" customWidth="1"/>
    <col min="2315" max="2560" width="8.7109375" style="1"/>
    <col min="2561" max="2561" width="25.7109375" style="1" customWidth="1"/>
    <col min="2562" max="2565" width="8.5703125" style="1" customWidth="1"/>
    <col min="2566" max="2566" width="1.7109375" style="1" customWidth="1"/>
    <col min="2567" max="2570" width="8.28515625" style="1" customWidth="1"/>
    <col min="2571" max="2816" width="8.7109375" style="1"/>
    <col min="2817" max="2817" width="25.7109375" style="1" customWidth="1"/>
    <col min="2818" max="2821" width="8.5703125" style="1" customWidth="1"/>
    <col min="2822" max="2822" width="1.7109375" style="1" customWidth="1"/>
    <col min="2823" max="2826" width="8.28515625" style="1" customWidth="1"/>
    <col min="2827" max="3072" width="8.7109375" style="1"/>
    <col min="3073" max="3073" width="25.7109375" style="1" customWidth="1"/>
    <col min="3074" max="3077" width="8.5703125" style="1" customWidth="1"/>
    <col min="3078" max="3078" width="1.7109375" style="1" customWidth="1"/>
    <col min="3079" max="3082" width="8.28515625" style="1" customWidth="1"/>
    <col min="3083" max="3328" width="8.7109375" style="1"/>
    <col min="3329" max="3329" width="25.7109375" style="1" customWidth="1"/>
    <col min="3330" max="3333" width="8.5703125" style="1" customWidth="1"/>
    <col min="3334" max="3334" width="1.7109375" style="1" customWidth="1"/>
    <col min="3335" max="3338" width="8.28515625" style="1" customWidth="1"/>
    <col min="3339" max="3584" width="8.7109375" style="1"/>
    <col min="3585" max="3585" width="25.7109375" style="1" customWidth="1"/>
    <col min="3586" max="3589" width="8.5703125" style="1" customWidth="1"/>
    <col min="3590" max="3590" width="1.7109375" style="1" customWidth="1"/>
    <col min="3591" max="3594" width="8.28515625" style="1" customWidth="1"/>
    <col min="3595" max="3840" width="8.7109375" style="1"/>
    <col min="3841" max="3841" width="25.7109375" style="1" customWidth="1"/>
    <col min="3842" max="3845" width="8.5703125" style="1" customWidth="1"/>
    <col min="3846" max="3846" width="1.7109375" style="1" customWidth="1"/>
    <col min="3847" max="3850" width="8.28515625" style="1" customWidth="1"/>
    <col min="3851" max="4096" width="8.7109375" style="1"/>
    <col min="4097" max="4097" width="25.7109375" style="1" customWidth="1"/>
    <col min="4098" max="4101" width="8.5703125" style="1" customWidth="1"/>
    <col min="4102" max="4102" width="1.7109375" style="1" customWidth="1"/>
    <col min="4103" max="4106" width="8.28515625" style="1" customWidth="1"/>
    <col min="4107" max="4352" width="8.7109375" style="1"/>
    <col min="4353" max="4353" width="25.7109375" style="1" customWidth="1"/>
    <col min="4354" max="4357" width="8.5703125" style="1" customWidth="1"/>
    <col min="4358" max="4358" width="1.7109375" style="1" customWidth="1"/>
    <col min="4359" max="4362" width="8.28515625" style="1" customWidth="1"/>
    <col min="4363" max="4608" width="8.7109375" style="1"/>
    <col min="4609" max="4609" width="25.7109375" style="1" customWidth="1"/>
    <col min="4610" max="4613" width="8.5703125" style="1" customWidth="1"/>
    <col min="4614" max="4614" width="1.7109375" style="1" customWidth="1"/>
    <col min="4615" max="4618" width="8.28515625" style="1" customWidth="1"/>
    <col min="4619" max="4864" width="8.7109375" style="1"/>
    <col min="4865" max="4865" width="25.7109375" style="1" customWidth="1"/>
    <col min="4866" max="4869" width="8.5703125" style="1" customWidth="1"/>
    <col min="4870" max="4870" width="1.7109375" style="1" customWidth="1"/>
    <col min="4871" max="4874" width="8.28515625" style="1" customWidth="1"/>
    <col min="4875" max="5120" width="8.7109375" style="1"/>
    <col min="5121" max="5121" width="25.7109375" style="1" customWidth="1"/>
    <col min="5122" max="5125" width="8.5703125" style="1" customWidth="1"/>
    <col min="5126" max="5126" width="1.7109375" style="1" customWidth="1"/>
    <col min="5127" max="5130" width="8.28515625" style="1" customWidth="1"/>
    <col min="5131" max="5376" width="8.7109375" style="1"/>
    <col min="5377" max="5377" width="25.7109375" style="1" customWidth="1"/>
    <col min="5378" max="5381" width="8.5703125" style="1" customWidth="1"/>
    <col min="5382" max="5382" width="1.7109375" style="1" customWidth="1"/>
    <col min="5383" max="5386" width="8.28515625" style="1" customWidth="1"/>
    <col min="5387" max="5632" width="8.7109375" style="1"/>
    <col min="5633" max="5633" width="25.7109375" style="1" customWidth="1"/>
    <col min="5634" max="5637" width="8.5703125" style="1" customWidth="1"/>
    <col min="5638" max="5638" width="1.7109375" style="1" customWidth="1"/>
    <col min="5639" max="5642" width="8.28515625" style="1" customWidth="1"/>
    <col min="5643" max="5888" width="8.7109375" style="1"/>
    <col min="5889" max="5889" width="25.7109375" style="1" customWidth="1"/>
    <col min="5890" max="5893" width="8.5703125" style="1" customWidth="1"/>
    <col min="5894" max="5894" width="1.7109375" style="1" customWidth="1"/>
    <col min="5895" max="5898" width="8.28515625" style="1" customWidth="1"/>
    <col min="5899" max="6144" width="8.7109375" style="1"/>
    <col min="6145" max="6145" width="25.7109375" style="1" customWidth="1"/>
    <col min="6146" max="6149" width="8.5703125" style="1" customWidth="1"/>
    <col min="6150" max="6150" width="1.7109375" style="1" customWidth="1"/>
    <col min="6151" max="6154" width="8.28515625" style="1" customWidth="1"/>
    <col min="6155" max="6400" width="8.7109375" style="1"/>
    <col min="6401" max="6401" width="25.7109375" style="1" customWidth="1"/>
    <col min="6402" max="6405" width="8.5703125" style="1" customWidth="1"/>
    <col min="6406" max="6406" width="1.7109375" style="1" customWidth="1"/>
    <col min="6407" max="6410" width="8.28515625" style="1" customWidth="1"/>
    <col min="6411" max="6656" width="8.7109375" style="1"/>
    <col min="6657" max="6657" width="25.7109375" style="1" customWidth="1"/>
    <col min="6658" max="6661" width="8.5703125" style="1" customWidth="1"/>
    <col min="6662" max="6662" width="1.7109375" style="1" customWidth="1"/>
    <col min="6663" max="6666" width="8.28515625" style="1" customWidth="1"/>
    <col min="6667" max="6912" width="8.7109375" style="1"/>
    <col min="6913" max="6913" width="25.7109375" style="1" customWidth="1"/>
    <col min="6914" max="6917" width="8.5703125" style="1" customWidth="1"/>
    <col min="6918" max="6918" width="1.7109375" style="1" customWidth="1"/>
    <col min="6919" max="6922" width="8.28515625" style="1" customWidth="1"/>
    <col min="6923" max="7168" width="8.7109375" style="1"/>
    <col min="7169" max="7169" width="25.7109375" style="1" customWidth="1"/>
    <col min="7170" max="7173" width="8.5703125" style="1" customWidth="1"/>
    <col min="7174" max="7174" width="1.7109375" style="1" customWidth="1"/>
    <col min="7175" max="7178" width="8.28515625" style="1" customWidth="1"/>
    <col min="7179" max="7424" width="8.7109375" style="1"/>
    <col min="7425" max="7425" width="25.7109375" style="1" customWidth="1"/>
    <col min="7426" max="7429" width="8.5703125" style="1" customWidth="1"/>
    <col min="7430" max="7430" width="1.7109375" style="1" customWidth="1"/>
    <col min="7431" max="7434" width="8.28515625" style="1" customWidth="1"/>
    <col min="7435" max="7680" width="8.7109375" style="1"/>
    <col min="7681" max="7681" width="25.7109375" style="1" customWidth="1"/>
    <col min="7682" max="7685" width="8.5703125" style="1" customWidth="1"/>
    <col min="7686" max="7686" width="1.7109375" style="1" customWidth="1"/>
    <col min="7687" max="7690" width="8.28515625" style="1" customWidth="1"/>
    <col min="7691" max="7936" width="8.7109375" style="1"/>
    <col min="7937" max="7937" width="25.7109375" style="1" customWidth="1"/>
    <col min="7938" max="7941" width="8.5703125" style="1" customWidth="1"/>
    <col min="7942" max="7942" width="1.7109375" style="1" customWidth="1"/>
    <col min="7943" max="7946" width="8.28515625" style="1" customWidth="1"/>
    <col min="7947" max="8192" width="8.7109375" style="1"/>
    <col min="8193" max="8193" width="25.7109375" style="1" customWidth="1"/>
    <col min="8194" max="8197" width="8.5703125" style="1" customWidth="1"/>
    <col min="8198" max="8198" width="1.7109375" style="1" customWidth="1"/>
    <col min="8199" max="8202" width="8.28515625" style="1" customWidth="1"/>
    <col min="8203" max="8448" width="8.7109375" style="1"/>
    <col min="8449" max="8449" width="25.7109375" style="1" customWidth="1"/>
    <col min="8450" max="8453" width="8.5703125" style="1" customWidth="1"/>
    <col min="8454" max="8454" width="1.7109375" style="1" customWidth="1"/>
    <col min="8455" max="8458" width="8.28515625" style="1" customWidth="1"/>
    <col min="8459" max="8704" width="8.7109375" style="1"/>
    <col min="8705" max="8705" width="25.7109375" style="1" customWidth="1"/>
    <col min="8706" max="8709" width="8.5703125" style="1" customWidth="1"/>
    <col min="8710" max="8710" width="1.7109375" style="1" customWidth="1"/>
    <col min="8711" max="8714" width="8.28515625" style="1" customWidth="1"/>
    <col min="8715" max="8960" width="8.7109375" style="1"/>
    <col min="8961" max="8961" width="25.7109375" style="1" customWidth="1"/>
    <col min="8962" max="8965" width="8.5703125" style="1" customWidth="1"/>
    <col min="8966" max="8966" width="1.7109375" style="1" customWidth="1"/>
    <col min="8967" max="8970" width="8.28515625" style="1" customWidth="1"/>
    <col min="8971" max="9216" width="8.7109375" style="1"/>
    <col min="9217" max="9217" width="25.7109375" style="1" customWidth="1"/>
    <col min="9218" max="9221" width="8.5703125" style="1" customWidth="1"/>
    <col min="9222" max="9222" width="1.7109375" style="1" customWidth="1"/>
    <col min="9223" max="9226" width="8.28515625" style="1" customWidth="1"/>
    <col min="9227" max="9472" width="8.7109375" style="1"/>
    <col min="9473" max="9473" width="25.7109375" style="1" customWidth="1"/>
    <col min="9474" max="9477" width="8.5703125" style="1" customWidth="1"/>
    <col min="9478" max="9478" width="1.7109375" style="1" customWidth="1"/>
    <col min="9479" max="9482" width="8.28515625" style="1" customWidth="1"/>
    <col min="9483" max="9728" width="8.7109375" style="1"/>
    <col min="9729" max="9729" width="25.7109375" style="1" customWidth="1"/>
    <col min="9730" max="9733" width="8.5703125" style="1" customWidth="1"/>
    <col min="9734" max="9734" width="1.7109375" style="1" customWidth="1"/>
    <col min="9735" max="9738" width="8.28515625" style="1" customWidth="1"/>
    <col min="9739" max="9984" width="8.7109375" style="1"/>
    <col min="9985" max="9985" width="25.7109375" style="1" customWidth="1"/>
    <col min="9986" max="9989" width="8.5703125" style="1" customWidth="1"/>
    <col min="9990" max="9990" width="1.7109375" style="1" customWidth="1"/>
    <col min="9991" max="9994" width="8.28515625" style="1" customWidth="1"/>
    <col min="9995" max="10240" width="8.7109375" style="1"/>
    <col min="10241" max="10241" width="25.7109375" style="1" customWidth="1"/>
    <col min="10242" max="10245" width="8.5703125" style="1" customWidth="1"/>
    <col min="10246" max="10246" width="1.7109375" style="1" customWidth="1"/>
    <col min="10247" max="10250" width="8.28515625" style="1" customWidth="1"/>
    <col min="10251" max="10496" width="8.7109375" style="1"/>
    <col min="10497" max="10497" width="25.7109375" style="1" customWidth="1"/>
    <col min="10498" max="10501" width="8.5703125" style="1" customWidth="1"/>
    <col min="10502" max="10502" width="1.7109375" style="1" customWidth="1"/>
    <col min="10503" max="10506" width="8.28515625" style="1" customWidth="1"/>
    <col min="10507" max="10752" width="8.7109375" style="1"/>
    <col min="10753" max="10753" width="25.7109375" style="1" customWidth="1"/>
    <col min="10754" max="10757" width="8.5703125" style="1" customWidth="1"/>
    <col min="10758" max="10758" width="1.7109375" style="1" customWidth="1"/>
    <col min="10759" max="10762" width="8.28515625" style="1" customWidth="1"/>
    <col min="10763" max="11008" width="8.7109375" style="1"/>
    <col min="11009" max="11009" width="25.7109375" style="1" customWidth="1"/>
    <col min="11010" max="11013" width="8.5703125" style="1" customWidth="1"/>
    <col min="11014" max="11014" width="1.7109375" style="1" customWidth="1"/>
    <col min="11015" max="11018" width="8.28515625" style="1" customWidth="1"/>
    <col min="11019" max="11264" width="8.7109375" style="1"/>
    <col min="11265" max="11265" width="25.7109375" style="1" customWidth="1"/>
    <col min="11266" max="11269" width="8.5703125" style="1" customWidth="1"/>
    <col min="11270" max="11270" width="1.7109375" style="1" customWidth="1"/>
    <col min="11271" max="11274" width="8.28515625" style="1" customWidth="1"/>
    <col min="11275" max="11520" width="8.7109375" style="1"/>
    <col min="11521" max="11521" width="25.7109375" style="1" customWidth="1"/>
    <col min="11522" max="11525" width="8.5703125" style="1" customWidth="1"/>
    <col min="11526" max="11526" width="1.7109375" style="1" customWidth="1"/>
    <col min="11527" max="11530" width="8.28515625" style="1" customWidth="1"/>
    <col min="11531" max="11776" width="8.7109375" style="1"/>
    <col min="11777" max="11777" width="25.7109375" style="1" customWidth="1"/>
    <col min="11778" max="11781" width="8.5703125" style="1" customWidth="1"/>
    <col min="11782" max="11782" width="1.7109375" style="1" customWidth="1"/>
    <col min="11783" max="11786" width="8.28515625" style="1" customWidth="1"/>
    <col min="11787" max="12032" width="8.7109375" style="1"/>
    <col min="12033" max="12033" width="25.7109375" style="1" customWidth="1"/>
    <col min="12034" max="12037" width="8.5703125" style="1" customWidth="1"/>
    <col min="12038" max="12038" width="1.7109375" style="1" customWidth="1"/>
    <col min="12039" max="12042" width="8.28515625" style="1" customWidth="1"/>
    <col min="12043" max="12288" width="8.7109375" style="1"/>
    <col min="12289" max="12289" width="25.7109375" style="1" customWidth="1"/>
    <col min="12290" max="12293" width="8.5703125" style="1" customWidth="1"/>
    <col min="12294" max="12294" width="1.7109375" style="1" customWidth="1"/>
    <col min="12295" max="12298" width="8.28515625" style="1" customWidth="1"/>
    <col min="12299" max="12544" width="8.7109375" style="1"/>
    <col min="12545" max="12545" width="25.7109375" style="1" customWidth="1"/>
    <col min="12546" max="12549" width="8.5703125" style="1" customWidth="1"/>
    <col min="12550" max="12550" width="1.7109375" style="1" customWidth="1"/>
    <col min="12551" max="12554" width="8.28515625" style="1" customWidth="1"/>
    <col min="12555" max="12800" width="8.7109375" style="1"/>
    <col min="12801" max="12801" width="25.7109375" style="1" customWidth="1"/>
    <col min="12802" max="12805" width="8.5703125" style="1" customWidth="1"/>
    <col min="12806" max="12806" width="1.7109375" style="1" customWidth="1"/>
    <col min="12807" max="12810" width="8.28515625" style="1" customWidth="1"/>
    <col min="12811" max="13056" width="8.7109375" style="1"/>
    <col min="13057" max="13057" width="25.7109375" style="1" customWidth="1"/>
    <col min="13058" max="13061" width="8.5703125" style="1" customWidth="1"/>
    <col min="13062" max="13062" width="1.7109375" style="1" customWidth="1"/>
    <col min="13063" max="13066" width="8.28515625" style="1" customWidth="1"/>
    <col min="13067" max="13312" width="8.7109375" style="1"/>
    <col min="13313" max="13313" width="25.7109375" style="1" customWidth="1"/>
    <col min="13314" max="13317" width="8.5703125" style="1" customWidth="1"/>
    <col min="13318" max="13318" width="1.7109375" style="1" customWidth="1"/>
    <col min="13319" max="13322" width="8.28515625" style="1" customWidth="1"/>
    <col min="13323" max="13568" width="8.7109375" style="1"/>
    <col min="13569" max="13569" width="25.7109375" style="1" customWidth="1"/>
    <col min="13570" max="13573" width="8.5703125" style="1" customWidth="1"/>
    <col min="13574" max="13574" width="1.7109375" style="1" customWidth="1"/>
    <col min="13575" max="13578" width="8.28515625" style="1" customWidth="1"/>
    <col min="13579" max="13824" width="8.7109375" style="1"/>
    <col min="13825" max="13825" width="25.7109375" style="1" customWidth="1"/>
    <col min="13826" max="13829" width="8.5703125" style="1" customWidth="1"/>
    <col min="13830" max="13830" width="1.7109375" style="1" customWidth="1"/>
    <col min="13831" max="13834" width="8.28515625" style="1" customWidth="1"/>
    <col min="13835" max="14080" width="8.7109375" style="1"/>
    <col min="14081" max="14081" width="25.7109375" style="1" customWidth="1"/>
    <col min="14082" max="14085" width="8.5703125" style="1" customWidth="1"/>
    <col min="14086" max="14086" width="1.7109375" style="1" customWidth="1"/>
    <col min="14087" max="14090" width="8.28515625" style="1" customWidth="1"/>
    <col min="14091" max="14336" width="8.7109375" style="1"/>
    <col min="14337" max="14337" width="25.7109375" style="1" customWidth="1"/>
    <col min="14338" max="14341" width="8.5703125" style="1" customWidth="1"/>
    <col min="14342" max="14342" width="1.7109375" style="1" customWidth="1"/>
    <col min="14343" max="14346" width="8.28515625" style="1" customWidth="1"/>
    <col min="14347" max="14592" width="8.7109375" style="1"/>
    <col min="14593" max="14593" width="25.7109375" style="1" customWidth="1"/>
    <col min="14594" max="14597" width="8.5703125" style="1" customWidth="1"/>
    <col min="14598" max="14598" width="1.7109375" style="1" customWidth="1"/>
    <col min="14599" max="14602" width="8.28515625" style="1" customWidth="1"/>
    <col min="14603" max="14848" width="8.7109375" style="1"/>
    <col min="14849" max="14849" width="25.7109375" style="1" customWidth="1"/>
    <col min="14850" max="14853" width="8.5703125" style="1" customWidth="1"/>
    <col min="14854" max="14854" width="1.7109375" style="1" customWidth="1"/>
    <col min="14855" max="14858" width="8.28515625" style="1" customWidth="1"/>
    <col min="14859" max="15104" width="8.7109375" style="1"/>
    <col min="15105" max="15105" width="25.7109375" style="1" customWidth="1"/>
    <col min="15106" max="15109" width="8.5703125" style="1" customWidth="1"/>
    <col min="15110" max="15110" width="1.7109375" style="1" customWidth="1"/>
    <col min="15111" max="15114" width="8.28515625" style="1" customWidth="1"/>
    <col min="15115" max="15360" width="8.7109375" style="1"/>
    <col min="15361" max="15361" width="25.7109375" style="1" customWidth="1"/>
    <col min="15362" max="15365" width="8.5703125" style="1" customWidth="1"/>
    <col min="15366" max="15366" width="1.7109375" style="1" customWidth="1"/>
    <col min="15367" max="15370" width="8.28515625" style="1" customWidth="1"/>
    <col min="15371" max="15616" width="8.7109375" style="1"/>
    <col min="15617" max="15617" width="25.7109375" style="1" customWidth="1"/>
    <col min="15618" max="15621" width="8.5703125" style="1" customWidth="1"/>
    <col min="15622" max="15622" width="1.7109375" style="1" customWidth="1"/>
    <col min="15623" max="15626" width="8.28515625" style="1" customWidth="1"/>
    <col min="15627" max="15872" width="8.7109375" style="1"/>
    <col min="15873" max="15873" width="25.7109375" style="1" customWidth="1"/>
    <col min="15874" max="15877" width="8.5703125" style="1" customWidth="1"/>
    <col min="15878" max="15878" width="1.7109375" style="1" customWidth="1"/>
    <col min="15879" max="15882" width="8.28515625" style="1" customWidth="1"/>
    <col min="15883" max="16128" width="8.7109375" style="1"/>
    <col min="16129" max="16129" width="25.7109375" style="1" customWidth="1"/>
    <col min="16130" max="16133" width="8.57031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132</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6" t="s">
        <v>133</v>
      </c>
      <c r="B7" s="106"/>
      <c r="C7" s="107"/>
      <c r="D7" s="106"/>
      <c r="E7" s="107"/>
      <c r="F7" s="108"/>
      <c r="G7" s="106"/>
      <c r="H7" s="107"/>
      <c r="I7" s="109"/>
      <c r="J7" s="110"/>
    </row>
    <row r="8" spans="1:10" x14ac:dyDescent="0.2">
      <c r="A8" s="16"/>
      <c r="B8" s="106"/>
      <c r="C8" s="107"/>
      <c r="D8" s="106"/>
      <c r="E8" s="107"/>
      <c r="F8" s="108"/>
      <c r="G8" s="106"/>
      <c r="H8" s="107"/>
      <c r="I8" s="109"/>
      <c r="J8" s="110"/>
    </row>
    <row r="9" spans="1:10" x14ac:dyDescent="0.2">
      <c r="A9" s="20" t="s">
        <v>62</v>
      </c>
      <c r="B9" s="55">
        <v>0</v>
      </c>
      <c r="C9" s="56">
        <v>0</v>
      </c>
      <c r="D9" s="55">
        <v>0</v>
      </c>
      <c r="E9" s="56">
        <v>11</v>
      </c>
      <c r="F9" s="57"/>
      <c r="G9" s="55">
        <f>B9-C9</f>
        <v>0</v>
      </c>
      <c r="H9" s="56">
        <f>D9-E9</f>
        <v>-11</v>
      </c>
      <c r="I9" s="77" t="str">
        <f>IF(C9=0, "-", IF(G9/C9&lt;10, G9/C9, "&gt;999%"))</f>
        <v>-</v>
      </c>
      <c r="J9" s="78">
        <f>IF(E9=0, "-", IF(H9/E9&lt;10, H9/E9, "&gt;999%"))</f>
        <v>-1</v>
      </c>
    </row>
    <row r="10" spans="1:10" x14ac:dyDescent="0.2">
      <c r="A10" s="81"/>
      <c r="B10" s="82"/>
      <c r="C10" s="83"/>
      <c r="D10" s="82"/>
      <c r="E10" s="83"/>
      <c r="F10" s="84"/>
      <c r="G10" s="82"/>
      <c r="H10" s="83"/>
      <c r="I10" s="85"/>
      <c r="J10" s="86"/>
    </row>
    <row r="11" spans="1:10" s="38" customFormat="1" x14ac:dyDescent="0.2">
      <c r="A11" s="12" t="s">
        <v>134</v>
      </c>
      <c r="B11" s="32">
        <f>SUM(B9:B10)</f>
        <v>0</v>
      </c>
      <c r="C11" s="33">
        <f>SUM(C9:C10)</f>
        <v>0</v>
      </c>
      <c r="D11" s="32">
        <f>SUM(D9:D10)</f>
        <v>0</v>
      </c>
      <c r="E11" s="33">
        <f>SUM(E9:E10)</f>
        <v>11</v>
      </c>
      <c r="F11" s="34"/>
      <c r="G11" s="32">
        <f>B11-C11</f>
        <v>0</v>
      </c>
      <c r="H11" s="33">
        <f>D11-E11</f>
        <v>-11</v>
      </c>
      <c r="I11" s="35" t="str">
        <f>IF(C11=0, "-", IF(G11/C11&lt;10, G11/C11, "&gt;999%"))</f>
        <v>-</v>
      </c>
      <c r="J11" s="36">
        <f>IF(E11=0, "-", IF(H11/E11&lt;10, H11/E11, "&gt;999%"))</f>
        <v>-1</v>
      </c>
    </row>
    <row r="12" spans="1:10" s="38" customFormat="1" x14ac:dyDescent="0.2">
      <c r="A12" s="16"/>
      <c r="B12" s="112"/>
      <c r="C12" s="113"/>
      <c r="D12" s="112"/>
      <c r="E12" s="113"/>
      <c r="F12" s="114"/>
      <c r="G12" s="112"/>
      <c r="H12" s="113"/>
      <c r="I12" s="115"/>
      <c r="J12" s="116"/>
    </row>
    <row r="13" spans="1:10" x14ac:dyDescent="0.2">
      <c r="A13" s="16" t="s">
        <v>135</v>
      </c>
      <c r="B13" s="55"/>
      <c r="C13" s="56"/>
      <c r="D13" s="55"/>
      <c r="E13" s="56"/>
      <c r="F13" s="57"/>
      <c r="G13" s="55"/>
      <c r="H13" s="56"/>
      <c r="I13" s="77"/>
      <c r="J13" s="78"/>
    </row>
    <row r="14" spans="1:10" x14ac:dyDescent="0.2">
      <c r="A14" s="16"/>
      <c r="B14" s="55"/>
      <c r="C14" s="56"/>
      <c r="D14" s="55"/>
      <c r="E14" s="56"/>
      <c r="F14" s="57"/>
      <c r="G14" s="55"/>
      <c r="H14" s="56"/>
      <c r="I14" s="77"/>
      <c r="J14" s="78"/>
    </row>
    <row r="15" spans="1:10" x14ac:dyDescent="0.2">
      <c r="A15" s="20" t="s">
        <v>136</v>
      </c>
      <c r="B15" s="55">
        <v>68</v>
      </c>
      <c r="C15" s="56">
        <v>47</v>
      </c>
      <c r="D15" s="55">
        <v>156</v>
      </c>
      <c r="E15" s="56">
        <v>209</v>
      </c>
      <c r="F15" s="57"/>
      <c r="G15" s="55">
        <f t="shared" ref="G15:G39" si="0">B15-C15</f>
        <v>21</v>
      </c>
      <c r="H15" s="56">
        <f t="shared" ref="H15:H39" si="1">D15-E15</f>
        <v>-53</v>
      </c>
      <c r="I15" s="77">
        <f t="shared" ref="I15:I39" si="2">IF(C15=0, "-", IF(G15/C15&lt;10, G15/C15, "&gt;999%"))</f>
        <v>0.44680851063829785</v>
      </c>
      <c r="J15" s="78">
        <f t="shared" ref="J15:J39" si="3">IF(E15=0, "-", IF(H15/E15&lt;10, H15/E15, "&gt;999%"))</f>
        <v>-0.25358851674641147</v>
      </c>
    </row>
    <row r="16" spans="1:10" x14ac:dyDescent="0.2">
      <c r="A16" s="20" t="s">
        <v>137</v>
      </c>
      <c r="B16" s="55">
        <v>5</v>
      </c>
      <c r="C16" s="56">
        <v>3</v>
      </c>
      <c r="D16" s="55">
        <v>30</v>
      </c>
      <c r="E16" s="56">
        <v>9</v>
      </c>
      <c r="F16" s="57"/>
      <c r="G16" s="55">
        <f t="shared" si="0"/>
        <v>2</v>
      </c>
      <c r="H16" s="56">
        <f t="shared" si="1"/>
        <v>21</v>
      </c>
      <c r="I16" s="77">
        <f t="shared" si="2"/>
        <v>0.66666666666666663</v>
      </c>
      <c r="J16" s="78">
        <f t="shared" si="3"/>
        <v>2.3333333333333335</v>
      </c>
    </row>
    <row r="17" spans="1:10" x14ac:dyDescent="0.2">
      <c r="A17" s="20" t="s">
        <v>138</v>
      </c>
      <c r="B17" s="55">
        <v>31</v>
      </c>
      <c r="C17" s="56">
        <v>18</v>
      </c>
      <c r="D17" s="55">
        <v>88</v>
      </c>
      <c r="E17" s="56">
        <v>141</v>
      </c>
      <c r="F17" s="57"/>
      <c r="G17" s="55">
        <f t="shared" si="0"/>
        <v>13</v>
      </c>
      <c r="H17" s="56">
        <f t="shared" si="1"/>
        <v>-53</v>
      </c>
      <c r="I17" s="77">
        <f t="shared" si="2"/>
        <v>0.72222222222222221</v>
      </c>
      <c r="J17" s="78">
        <f t="shared" si="3"/>
        <v>-0.37588652482269502</v>
      </c>
    </row>
    <row r="18" spans="1:10" x14ac:dyDescent="0.2">
      <c r="A18" s="20" t="s">
        <v>139</v>
      </c>
      <c r="B18" s="55">
        <v>19</v>
      </c>
      <c r="C18" s="56">
        <v>22</v>
      </c>
      <c r="D18" s="55">
        <v>49</v>
      </c>
      <c r="E18" s="56">
        <v>100</v>
      </c>
      <c r="F18" s="57"/>
      <c r="G18" s="55">
        <f t="shared" si="0"/>
        <v>-3</v>
      </c>
      <c r="H18" s="56">
        <f t="shared" si="1"/>
        <v>-51</v>
      </c>
      <c r="I18" s="77">
        <f t="shared" si="2"/>
        <v>-0.13636363636363635</v>
      </c>
      <c r="J18" s="78">
        <f t="shared" si="3"/>
        <v>-0.51</v>
      </c>
    </row>
    <row r="19" spans="1:10" x14ac:dyDescent="0.2">
      <c r="A19" s="20" t="s">
        <v>140</v>
      </c>
      <c r="B19" s="55">
        <v>161</v>
      </c>
      <c r="C19" s="56">
        <v>126</v>
      </c>
      <c r="D19" s="55">
        <v>659</v>
      </c>
      <c r="E19" s="56">
        <v>509</v>
      </c>
      <c r="F19" s="57"/>
      <c r="G19" s="55">
        <f t="shared" si="0"/>
        <v>35</v>
      </c>
      <c r="H19" s="56">
        <f t="shared" si="1"/>
        <v>150</v>
      </c>
      <c r="I19" s="77">
        <f t="shared" si="2"/>
        <v>0.27777777777777779</v>
      </c>
      <c r="J19" s="78">
        <f t="shared" si="3"/>
        <v>0.29469548133595286</v>
      </c>
    </row>
    <row r="20" spans="1:10" x14ac:dyDescent="0.2">
      <c r="A20" s="20" t="s">
        <v>141</v>
      </c>
      <c r="B20" s="55">
        <v>66</v>
      </c>
      <c r="C20" s="56">
        <v>82</v>
      </c>
      <c r="D20" s="55">
        <v>302</v>
      </c>
      <c r="E20" s="56">
        <v>468</v>
      </c>
      <c r="F20" s="57"/>
      <c r="G20" s="55">
        <f t="shared" si="0"/>
        <v>-16</v>
      </c>
      <c r="H20" s="56">
        <f t="shared" si="1"/>
        <v>-166</v>
      </c>
      <c r="I20" s="77">
        <f t="shared" si="2"/>
        <v>-0.1951219512195122</v>
      </c>
      <c r="J20" s="78">
        <f t="shared" si="3"/>
        <v>-0.35470085470085472</v>
      </c>
    </row>
    <row r="21" spans="1:10" x14ac:dyDescent="0.2">
      <c r="A21" s="20" t="s">
        <v>142</v>
      </c>
      <c r="B21" s="55">
        <v>226</v>
      </c>
      <c r="C21" s="56">
        <v>207</v>
      </c>
      <c r="D21" s="55">
        <v>845</v>
      </c>
      <c r="E21" s="56">
        <v>967</v>
      </c>
      <c r="F21" s="57"/>
      <c r="G21" s="55">
        <f t="shared" si="0"/>
        <v>19</v>
      </c>
      <c r="H21" s="56">
        <f t="shared" si="1"/>
        <v>-122</v>
      </c>
      <c r="I21" s="77">
        <f t="shared" si="2"/>
        <v>9.1787439613526575E-2</v>
      </c>
      <c r="J21" s="78">
        <f t="shared" si="3"/>
        <v>-0.12616339193381593</v>
      </c>
    </row>
    <row r="22" spans="1:10" x14ac:dyDescent="0.2">
      <c r="A22" s="20" t="s">
        <v>143</v>
      </c>
      <c r="B22" s="55">
        <v>24</v>
      </c>
      <c r="C22" s="56">
        <v>11</v>
      </c>
      <c r="D22" s="55">
        <v>80</v>
      </c>
      <c r="E22" s="56">
        <v>71</v>
      </c>
      <c r="F22" s="57"/>
      <c r="G22" s="55">
        <f t="shared" si="0"/>
        <v>13</v>
      </c>
      <c r="H22" s="56">
        <f t="shared" si="1"/>
        <v>9</v>
      </c>
      <c r="I22" s="77">
        <f t="shared" si="2"/>
        <v>1.1818181818181819</v>
      </c>
      <c r="J22" s="78">
        <f t="shared" si="3"/>
        <v>0.12676056338028169</v>
      </c>
    </row>
    <row r="23" spans="1:10" x14ac:dyDescent="0.2">
      <c r="A23" s="20" t="s">
        <v>144</v>
      </c>
      <c r="B23" s="55">
        <v>46</v>
      </c>
      <c r="C23" s="56">
        <v>66</v>
      </c>
      <c r="D23" s="55">
        <v>124</v>
      </c>
      <c r="E23" s="56">
        <v>182</v>
      </c>
      <c r="F23" s="57"/>
      <c r="G23" s="55">
        <f t="shared" si="0"/>
        <v>-20</v>
      </c>
      <c r="H23" s="56">
        <f t="shared" si="1"/>
        <v>-58</v>
      </c>
      <c r="I23" s="77">
        <f t="shared" si="2"/>
        <v>-0.30303030303030304</v>
      </c>
      <c r="J23" s="78">
        <f t="shared" si="3"/>
        <v>-0.31868131868131866</v>
      </c>
    </row>
    <row r="24" spans="1:10" x14ac:dyDescent="0.2">
      <c r="A24" s="20" t="s">
        <v>145</v>
      </c>
      <c r="B24" s="55">
        <v>534</v>
      </c>
      <c r="C24" s="56">
        <v>489</v>
      </c>
      <c r="D24" s="55">
        <v>1939</v>
      </c>
      <c r="E24" s="56">
        <v>2543</v>
      </c>
      <c r="F24" s="57"/>
      <c r="G24" s="55">
        <f t="shared" si="0"/>
        <v>45</v>
      </c>
      <c r="H24" s="56">
        <f t="shared" si="1"/>
        <v>-604</v>
      </c>
      <c r="I24" s="77">
        <f t="shared" si="2"/>
        <v>9.202453987730061E-2</v>
      </c>
      <c r="J24" s="78">
        <f t="shared" si="3"/>
        <v>-0.23751474636256389</v>
      </c>
    </row>
    <row r="25" spans="1:10" x14ac:dyDescent="0.2">
      <c r="A25" s="20" t="s">
        <v>146</v>
      </c>
      <c r="B25" s="55">
        <v>160</v>
      </c>
      <c r="C25" s="56">
        <v>111</v>
      </c>
      <c r="D25" s="55">
        <v>576</v>
      </c>
      <c r="E25" s="56">
        <v>498</v>
      </c>
      <c r="F25" s="57"/>
      <c r="G25" s="55">
        <f t="shared" si="0"/>
        <v>49</v>
      </c>
      <c r="H25" s="56">
        <f t="shared" si="1"/>
        <v>78</v>
      </c>
      <c r="I25" s="77">
        <f t="shared" si="2"/>
        <v>0.44144144144144143</v>
      </c>
      <c r="J25" s="78">
        <f t="shared" si="3"/>
        <v>0.15662650602409639</v>
      </c>
    </row>
    <row r="26" spans="1:10" x14ac:dyDescent="0.2">
      <c r="A26" s="20" t="s">
        <v>147</v>
      </c>
      <c r="B26" s="55">
        <v>65</v>
      </c>
      <c r="C26" s="56">
        <v>49</v>
      </c>
      <c r="D26" s="55">
        <v>270</v>
      </c>
      <c r="E26" s="56">
        <v>163</v>
      </c>
      <c r="F26" s="57"/>
      <c r="G26" s="55">
        <f t="shared" si="0"/>
        <v>16</v>
      </c>
      <c r="H26" s="56">
        <f t="shared" si="1"/>
        <v>107</v>
      </c>
      <c r="I26" s="77">
        <f t="shared" si="2"/>
        <v>0.32653061224489793</v>
      </c>
      <c r="J26" s="78">
        <f t="shared" si="3"/>
        <v>0.65644171779141103</v>
      </c>
    </row>
    <row r="27" spans="1:10" x14ac:dyDescent="0.2">
      <c r="A27" s="20" t="s">
        <v>148</v>
      </c>
      <c r="B27" s="55">
        <v>18</v>
      </c>
      <c r="C27" s="56">
        <v>19</v>
      </c>
      <c r="D27" s="55">
        <v>80</v>
      </c>
      <c r="E27" s="56">
        <v>106</v>
      </c>
      <c r="F27" s="57"/>
      <c r="G27" s="55">
        <f t="shared" si="0"/>
        <v>-1</v>
      </c>
      <c r="H27" s="56">
        <f t="shared" si="1"/>
        <v>-26</v>
      </c>
      <c r="I27" s="77">
        <f t="shared" si="2"/>
        <v>-5.2631578947368418E-2</v>
      </c>
      <c r="J27" s="78">
        <f t="shared" si="3"/>
        <v>-0.24528301886792453</v>
      </c>
    </row>
    <row r="28" spans="1:10" x14ac:dyDescent="0.2">
      <c r="A28" s="20" t="s">
        <v>149</v>
      </c>
      <c r="B28" s="55">
        <v>3172</v>
      </c>
      <c r="C28" s="56">
        <v>2840</v>
      </c>
      <c r="D28" s="55">
        <v>14613</v>
      </c>
      <c r="E28" s="56">
        <v>16105</v>
      </c>
      <c r="F28" s="57"/>
      <c r="G28" s="55">
        <f t="shared" si="0"/>
        <v>332</v>
      </c>
      <c r="H28" s="56">
        <f t="shared" si="1"/>
        <v>-1492</v>
      </c>
      <c r="I28" s="77">
        <f t="shared" si="2"/>
        <v>0.11690140845070422</v>
      </c>
      <c r="J28" s="78">
        <f t="shared" si="3"/>
        <v>-9.2642036634585534E-2</v>
      </c>
    </row>
    <row r="29" spans="1:10" x14ac:dyDescent="0.2">
      <c r="A29" s="20" t="s">
        <v>150</v>
      </c>
      <c r="B29" s="55">
        <v>1153</v>
      </c>
      <c r="C29" s="56">
        <v>1563</v>
      </c>
      <c r="D29" s="55">
        <v>5171</v>
      </c>
      <c r="E29" s="56">
        <v>6757</v>
      </c>
      <c r="F29" s="57"/>
      <c r="G29" s="55">
        <f t="shared" si="0"/>
        <v>-410</v>
      </c>
      <c r="H29" s="56">
        <f t="shared" si="1"/>
        <v>-1586</v>
      </c>
      <c r="I29" s="77">
        <f t="shared" si="2"/>
        <v>-0.26231605886116444</v>
      </c>
      <c r="J29" s="78">
        <f t="shared" si="3"/>
        <v>-0.23471955009619655</v>
      </c>
    </row>
    <row r="30" spans="1:10" x14ac:dyDescent="0.2">
      <c r="A30" s="20" t="s">
        <v>151</v>
      </c>
      <c r="B30" s="55">
        <v>100</v>
      </c>
      <c r="C30" s="56">
        <v>72</v>
      </c>
      <c r="D30" s="55">
        <v>339</v>
      </c>
      <c r="E30" s="56">
        <v>404</v>
      </c>
      <c r="F30" s="57"/>
      <c r="G30" s="55">
        <f t="shared" si="0"/>
        <v>28</v>
      </c>
      <c r="H30" s="56">
        <f t="shared" si="1"/>
        <v>-65</v>
      </c>
      <c r="I30" s="77">
        <f t="shared" si="2"/>
        <v>0.3888888888888889</v>
      </c>
      <c r="J30" s="78">
        <f t="shared" si="3"/>
        <v>-0.1608910891089109</v>
      </c>
    </row>
    <row r="31" spans="1:10" x14ac:dyDescent="0.2">
      <c r="A31" s="20" t="s">
        <v>152</v>
      </c>
      <c r="B31" s="55">
        <v>41</v>
      </c>
      <c r="C31" s="56">
        <v>34</v>
      </c>
      <c r="D31" s="55">
        <v>198</v>
      </c>
      <c r="E31" s="56">
        <v>235</v>
      </c>
      <c r="F31" s="57"/>
      <c r="G31" s="55">
        <f t="shared" si="0"/>
        <v>7</v>
      </c>
      <c r="H31" s="56">
        <f t="shared" si="1"/>
        <v>-37</v>
      </c>
      <c r="I31" s="77">
        <f t="shared" si="2"/>
        <v>0.20588235294117646</v>
      </c>
      <c r="J31" s="78">
        <f t="shared" si="3"/>
        <v>-0.1574468085106383</v>
      </c>
    </row>
    <row r="32" spans="1:10" x14ac:dyDescent="0.2">
      <c r="A32" s="20" t="s">
        <v>153</v>
      </c>
      <c r="B32" s="55">
        <v>40</v>
      </c>
      <c r="C32" s="56">
        <v>18</v>
      </c>
      <c r="D32" s="55">
        <v>170</v>
      </c>
      <c r="E32" s="56">
        <v>95</v>
      </c>
      <c r="F32" s="57"/>
      <c r="G32" s="55">
        <f t="shared" si="0"/>
        <v>22</v>
      </c>
      <c r="H32" s="56">
        <f t="shared" si="1"/>
        <v>75</v>
      </c>
      <c r="I32" s="77">
        <f t="shared" si="2"/>
        <v>1.2222222222222223</v>
      </c>
      <c r="J32" s="78">
        <f t="shared" si="3"/>
        <v>0.78947368421052633</v>
      </c>
    </row>
    <row r="33" spans="1:10" x14ac:dyDescent="0.2">
      <c r="A33" s="20" t="s">
        <v>154</v>
      </c>
      <c r="B33" s="55">
        <v>71</v>
      </c>
      <c r="C33" s="56">
        <v>58</v>
      </c>
      <c r="D33" s="55">
        <v>197</v>
      </c>
      <c r="E33" s="56">
        <v>340</v>
      </c>
      <c r="F33" s="57"/>
      <c r="G33" s="55">
        <f t="shared" si="0"/>
        <v>13</v>
      </c>
      <c r="H33" s="56">
        <f t="shared" si="1"/>
        <v>-143</v>
      </c>
      <c r="I33" s="77">
        <f t="shared" si="2"/>
        <v>0.22413793103448276</v>
      </c>
      <c r="J33" s="78">
        <f t="shared" si="3"/>
        <v>-0.42058823529411765</v>
      </c>
    </row>
    <row r="34" spans="1:10" x14ac:dyDescent="0.2">
      <c r="A34" s="20" t="s">
        <v>155</v>
      </c>
      <c r="B34" s="55">
        <v>92</v>
      </c>
      <c r="C34" s="56">
        <v>55</v>
      </c>
      <c r="D34" s="55">
        <v>343</v>
      </c>
      <c r="E34" s="56">
        <v>364</v>
      </c>
      <c r="F34" s="57"/>
      <c r="G34" s="55">
        <f t="shared" si="0"/>
        <v>37</v>
      </c>
      <c r="H34" s="56">
        <f t="shared" si="1"/>
        <v>-21</v>
      </c>
      <c r="I34" s="77">
        <f t="shared" si="2"/>
        <v>0.67272727272727273</v>
      </c>
      <c r="J34" s="78">
        <f t="shared" si="3"/>
        <v>-5.7692307692307696E-2</v>
      </c>
    </row>
    <row r="35" spans="1:10" x14ac:dyDescent="0.2">
      <c r="A35" s="20" t="s">
        <v>156</v>
      </c>
      <c r="B35" s="55">
        <v>34</v>
      </c>
      <c r="C35" s="56">
        <v>29</v>
      </c>
      <c r="D35" s="55">
        <v>98</v>
      </c>
      <c r="E35" s="56">
        <v>150</v>
      </c>
      <c r="F35" s="57"/>
      <c r="G35" s="55">
        <f t="shared" si="0"/>
        <v>5</v>
      </c>
      <c r="H35" s="56">
        <f t="shared" si="1"/>
        <v>-52</v>
      </c>
      <c r="I35" s="77">
        <f t="shared" si="2"/>
        <v>0.17241379310344829</v>
      </c>
      <c r="J35" s="78">
        <f t="shared" si="3"/>
        <v>-0.34666666666666668</v>
      </c>
    </row>
    <row r="36" spans="1:10" x14ac:dyDescent="0.2">
      <c r="A36" s="20" t="s">
        <v>157</v>
      </c>
      <c r="B36" s="55">
        <v>2864</v>
      </c>
      <c r="C36" s="56">
        <v>2902</v>
      </c>
      <c r="D36" s="55">
        <v>11203</v>
      </c>
      <c r="E36" s="56">
        <v>13514</v>
      </c>
      <c r="F36" s="57"/>
      <c r="G36" s="55">
        <f t="shared" si="0"/>
        <v>-38</v>
      </c>
      <c r="H36" s="56">
        <f t="shared" si="1"/>
        <v>-2311</v>
      </c>
      <c r="I36" s="77">
        <f t="shared" si="2"/>
        <v>-1.3094417643004824E-2</v>
      </c>
      <c r="J36" s="78">
        <f t="shared" si="3"/>
        <v>-0.17100784371762617</v>
      </c>
    </row>
    <row r="37" spans="1:10" x14ac:dyDescent="0.2">
      <c r="A37" s="20" t="s">
        <v>158</v>
      </c>
      <c r="B37" s="55">
        <v>60</v>
      </c>
      <c r="C37" s="56">
        <v>41</v>
      </c>
      <c r="D37" s="55">
        <v>175</v>
      </c>
      <c r="E37" s="56">
        <v>158</v>
      </c>
      <c r="F37" s="57"/>
      <c r="G37" s="55">
        <f t="shared" si="0"/>
        <v>19</v>
      </c>
      <c r="H37" s="56">
        <f t="shared" si="1"/>
        <v>17</v>
      </c>
      <c r="I37" s="77">
        <f t="shared" si="2"/>
        <v>0.46341463414634149</v>
      </c>
      <c r="J37" s="78">
        <f t="shared" si="3"/>
        <v>0.10759493670886076</v>
      </c>
    </row>
    <row r="38" spans="1:10" x14ac:dyDescent="0.2">
      <c r="A38" s="20" t="s">
        <v>159</v>
      </c>
      <c r="B38" s="55">
        <v>322</v>
      </c>
      <c r="C38" s="56">
        <v>259</v>
      </c>
      <c r="D38" s="55">
        <v>1350</v>
      </c>
      <c r="E38" s="56">
        <v>1354</v>
      </c>
      <c r="F38" s="57"/>
      <c r="G38" s="55">
        <f t="shared" si="0"/>
        <v>63</v>
      </c>
      <c r="H38" s="56">
        <f t="shared" si="1"/>
        <v>-4</v>
      </c>
      <c r="I38" s="77">
        <f t="shared" si="2"/>
        <v>0.24324324324324326</v>
      </c>
      <c r="J38" s="78">
        <f t="shared" si="3"/>
        <v>-2.9542097488921715E-3</v>
      </c>
    </row>
    <row r="39" spans="1:10" x14ac:dyDescent="0.2">
      <c r="A39" s="20" t="s">
        <v>160</v>
      </c>
      <c r="B39" s="55">
        <v>354</v>
      </c>
      <c r="C39" s="56">
        <v>301</v>
      </c>
      <c r="D39" s="55">
        <v>1493</v>
      </c>
      <c r="E39" s="56">
        <v>1424</v>
      </c>
      <c r="F39" s="57"/>
      <c r="G39" s="55">
        <f t="shared" si="0"/>
        <v>53</v>
      </c>
      <c r="H39" s="56">
        <f t="shared" si="1"/>
        <v>69</v>
      </c>
      <c r="I39" s="77">
        <f t="shared" si="2"/>
        <v>0.17607973421926909</v>
      </c>
      <c r="J39" s="78">
        <f t="shared" si="3"/>
        <v>4.8455056179775281E-2</v>
      </c>
    </row>
    <row r="40" spans="1:10" x14ac:dyDescent="0.2">
      <c r="A40" s="20"/>
      <c r="B40" s="55"/>
      <c r="C40" s="56"/>
      <c r="D40" s="55"/>
      <c r="E40" s="56"/>
      <c r="F40" s="57"/>
      <c r="G40" s="55"/>
      <c r="H40" s="56"/>
      <c r="I40" s="77"/>
      <c r="J40" s="78"/>
    </row>
    <row r="41" spans="1:10" s="38" customFormat="1" x14ac:dyDescent="0.2">
      <c r="A41" s="12" t="s">
        <v>161</v>
      </c>
      <c r="B41" s="32">
        <f>SUM(B15:B40)</f>
        <v>9726</v>
      </c>
      <c r="C41" s="33">
        <f>SUM(C15:C40)</f>
        <v>9422</v>
      </c>
      <c r="D41" s="32">
        <f>SUM(D15:D40)</f>
        <v>40548</v>
      </c>
      <c r="E41" s="33">
        <f>SUM(E15:E40)</f>
        <v>46866</v>
      </c>
      <c r="F41" s="34"/>
      <c r="G41" s="32">
        <f>B41-C41</f>
        <v>304</v>
      </c>
      <c r="H41" s="33">
        <f>D41-E41</f>
        <v>-6318</v>
      </c>
      <c r="I41" s="35">
        <f>IF(C41=0, "-", G41/C41)</f>
        <v>3.2264911908299727E-2</v>
      </c>
      <c r="J41" s="36">
        <f>IF(E41=0, "-", H41/E41)</f>
        <v>-0.13480988349763154</v>
      </c>
    </row>
    <row r="42" spans="1:10" s="38" customFormat="1" x14ac:dyDescent="0.2">
      <c r="A42" s="12" t="s">
        <v>7</v>
      </c>
      <c r="B42" s="32">
        <f>B11+B41</f>
        <v>9726</v>
      </c>
      <c r="C42" s="121">
        <f>C11+C41</f>
        <v>9422</v>
      </c>
      <c r="D42" s="32">
        <f>D11+D41</f>
        <v>40548</v>
      </c>
      <c r="E42" s="121">
        <f>E11+E41</f>
        <v>46877</v>
      </c>
      <c r="F42" s="34"/>
      <c r="G42" s="32">
        <f>B42-C42</f>
        <v>304</v>
      </c>
      <c r="H42" s="33">
        <f>D42-E42</f>
        <v>-6329</v>
      </c>
      <c r="I42" s="35">
        <f>IF(C42=0, "-", G42/C42)</f>
        <v>3.2264911908299727E-2</v>
      </c>
      <c r="J42" s="36">
        <f>IF(E42=0, "-", H42/E42)</f>
        <v>-0.13501290611600572</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6B550-51A7-4A4E-BD7B-2E8D316B070F}">
  <sheetPr>
    <pageSetUpPr fitToPage="1"/>
  </sheetPr>
  <dimension ref="A1:K256"/>
  <sheetViews>
    <sheetView tabSelected="1" workbookViewId="0">
      <selection activeCell="M1" sqref="M1"/>
    </sheetView>
  </sheetViews>
  <sheetFormatPr defaultRowHeight="12.75" x14ac:dyDescent="0.2"/>
  <cols>
    <col min="1" max="1" width="29"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162</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27</v>
      </c>
      <c r="B4" s="170" t="s">
        <v>4</v>
      </c>
      <c r="C4" s="172"/>
      <c r="D4" s="172"/>
      <c r="E4" s="171"/>
      <c r="F4" s="170" t="s">
        <v>163</v>
      </c>
      <c r="G4" s="172"/>
      <c r="H4" s="172"/>
      <c r="I4" s="171"/>
      <c r="J4" s="170" t="s">
        <v>164</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27</v>
      </c>
      <c r="B6" s="124" t="s">
        <v>165</v>
      </c>
      <c r="C6" s="125" t="s">
        <v>166</v>
      </c>
      <c r="D6" s="124" t="s">
        <v>165</v>
      </c>
      <c r="E6" s="126" t="s">
        <v>166</v>
      </c>
      <c r="F6" s="125" t="s">
        <v>165</v>
      </c>
      <c r="G6" s="125" t="s">
        <v>166</v>
      </c>
      <c r="H6" s="124" t="s">
        <v>165</v>
      </c>
      <c r="I6" s="126" t="s">
        <v>166</v>
      </c>
      <c r="J6" s="124"/>
      <c r="K6" s="126"/>
    </row>
    <row r="7" spans="1:11" ht="15" x14ac:dyDescent="0.25">
      <c r="A7" s="20" t="s">
        <v>167</v>
      </c>
      <c r="B7" s="55">
        <v>6</v>
      </c>
      <c r="C7" s="127">
        <f>IF(B11=0, "-", B7/B11)</f>
        <v>0.11764705882352941</v>
      </c>
      <c r="D7" s="55">
        <v>0</v>
      </c>
      <c r="E7" s="119">
        <f>IF(D11=0, "-", D7/D11)</f>
        <v>0</v>
      </c>
      <c r="F7" s="128">
        <v>23</v>
      </c>
      <c r="G7" s="127">
        <f>IF(F11=0, "-", F7/F11)</f>
        <v>0.11219512195121951</v>
      </c>
      <c r="H7" s="55">
        <v>30</v>
      </c>
      <c r="I7" s="119">
        <f>IF(H11=0, "-", H7/H11)</f>
        <v>9.8360655737704916E-2</v>
      </c>
      <c r="J7" s="118" t="str">
        <f>IF(D7=0, "-", IF((B7-D7)/D7&lt;10, (B7-D7)/D7, "&gt;999%"))</f>
        <v>-</v>
      </c>
      <c r="K7" s="119">
        <f>IF(H7=0, "-", IF((F7-H7)/H7&lt;10, (F7-H7)/H7, "&gt;999%"))</f>
        <v>-0.23333333333333334</v>
      </c>
    </row>
    <row r="8" spans="1:11" ht="15" x14ac:dyDescent="0.25">
      <c r="A8" s="20" t="s">
        <v>168</v>
      </c>
      <c r="B8" s="55">
        <v>30</v>
      </c>
      <c r="C8" s="127">
        <f>IF(B11=0, "-", B8/B11)</f>
        <v>0.58823529411764708</v>
      </c>
      <c r="D8" s="55">
        <v>47</v>
      </c>
      <c r="E8" s="119">
        <f>IF(D11=0, "-", D8/D11)</f>
        <v>0.97916666666666663</v>
      </c>
      <c r="F8" s="128">
        <v>145</v>
      </c>
      <c r="G8" s="127">
        <f>IF(F11=0, "-", F8/F11)</f>
        <v>0.70731707317073167</v>
      </c>
      <c r="H8" s="55">
        <v>263</v>
      </c>
      <c r="I8" s="119">
        <f>IF(H11=0, "-", H8/H11)</f>
        <v>0.86229508196721316</v>
      </c>
      <c r="J8" s="118">
        <f>IF(D8=0, "-", IF((B8-D8)/D8&lt;10, (B8-D8)/D8, "&gt;999%"))</f>
        <v>-0.36170212765957449</v>
      </c>
      <c r="K8" s="119">
        <f>IF(H8=0, "-", IF((F8-H8)/H8&lt;10, (F8-H8)/H8, "&gt;999%"))</f>
        <v>-0.44866920152091255</v>
      </c>
    </row>
    <row r="9" spans="1:11" ht="15" x14ac:dyDescent="0.25">
      <c r="A9" s="20" t="s">
        <v>169</v>
      </c>
      <c r="B9" s="55">
        <v>15</v>
      </c>
      <c r="C9" s="127">
        <f>IF(B11=0, "-", B9/B11)</f>
        <v>0.29411764705882354</v>
      </c>
      <c r="D9" s="55">
        <v>1</v>
      </c>
      <c r="E9" s="119">
        <f>IF(D11=0, "-", D9/D11)</f>
        <v>2.0833333333333332E-2</v>
      </c>
      <c r="F9" s="128">
        <v>37</v>
      </c>
      <c r="G9" s="127">
        <f>IF(F11=0, "-", F9/F11)</f>
        <v>0.18048780487804877</v>
      </c>
      <c r="H9" s="55">
        <v>12</v>
      </c>
      <c r="I9" s="119">
        <f>IF(H11=0, "-", H9/H11)</f>
        <v>3.9344262295081971E-2</v>
      </c>
      <c r="J9" s="118" t="str">
        <f>IF(D9=0, "-", IF((B9-D9)/D9&lt;10, (B9-D9)/D9, "&gt;999%"))</f>
        <v>&gt;999%</v>
      </c>
      <c r="K9" s="119">
        <f>IF(H9=0, "-", IF((F9-H9)/H9&lt;10, (F9-H9)/H9, "&gt;999%"))</f>
        <v>2.0833333333333335</v>
      </c>
    </row>
    <row r="10" spans="1:11" x14ac:dyDescent="0.2">
      <c r="A10" s="129"/>
      <c r="B10" s="82"/>
      <c r="D10" s="82"/>
      <c r="E10" s="86"/>
      <c r="F10" s="130"/>
      <c r="H10" s="82"/>
      <c r="I10" s="86"/>
      <c r="J10" s="85"/>
      <c r="K10" s="86"/>
    </row>
    <row r="11" spans="1:11" s="38" customFormat="1" x14ac:dyDescent="0.2">
      <c r="A11" s="131" t="s">
        <v>170</v>
      </c>
      <c r="B11" s="32">
        <f>SUM(B7:B10)</f>
        <v>51</v>
      </c>
      <c r="C11" s="132">
        <f>B11/9726</f>
        <v>5.2436767427513882E-3</v>
      </c>
      <c r="D11" s="32">
        <f>SUM(D7:D10)</f>
        <v>48</v>
      </c>
      <c r="E11" s="133">
        <f>D11/9422</f>
        <v>5.0944597749946934E-3</v>
      </c>
      <c r="F11" s="121">
        <f>SUM(F7:F10)</f>
        <v>205</v>
      </c>
      <c r="G11" s="134">
        <f>F11/40548</f>
        <v>5.0557364111670118E-3</v>
      </c>
      <c r="H11" s="32">
        <f>SUM(H7:H10)</f>
        <v>305</v>
      </c>
      <c r="I11" s="133">
        <f>H11/46877</f>
        <v>6.5063890607334083E-3</v>
      </c>
      <c r="J11" s="35">
        <f>IF(D11=0, "-", IF((B11-D11)/D11&lt;10, (B11-D11)/D11, "&gt;999%"))</f>
        <v>6.25E-2</v>
      </c>
      <c r="K11" s="36">
        <f>IF(H11=0, "-", IF((F11-H11)/H11&lt;10, (F11-H11)/H11, "&gt;999%"))</f>
        <v>-0.32786885245901637</v>
      </c>
    </row>
    <row r="12" spans="1:11" x14ac:dyDescent="0.2">
      <c r="B12" s="130"/>
      <c r="D12" s="130"/>
      <c r="F12" s="130"/>
      <c r="H12" s="130"/>
    </row>
    <row r="13" spans="1:11" s="38" customFormat="1" x14ac:dyDescent="0.2">
      <c r="A13" s="131" t="s">
        <v>170</v>
      </c>
      <c r="B13" s="32">
        <v>51</v>
      </c>
      <c r="C13" s="132">
        <f>B13/9726</f>
        <v>5.2436767427513882E-3</v>
      </c>
      <c r="D13" s="32">
        <v>48</v>
      </c>
      <c r="E13" s="133">
        <f>D13/9422</f>
        <v>5.0944597749946934E-3</v>
      </c>
      <c r="F13" s="121">
        <v>205</v>
      </c>
      <c r="G13" s="134">
        <f>F13/40548</f>
        <v>5.0557364111670118E-3</v>
      </c>
      <c r="H13" s="32">
        <v>305</v>
      </c>
      <c r="I13" s="133">
        <f>H13/46877</f>
        <v>6.5063890607334083E-3</v>
      </c>
      <c r="J13" s="35">
        <f>IF(D13=0, "-", IF((B13-D13)/D13&lt;10, (B13-D13)/D13, "&gt;999%"))</f>
        <v>6.25E-2</v>
      </c>
      <c r="K13" s="36">
        <f>IF(H13=0, "-", IF((F13-H13)/H13&lt;10, (F13-H13)/H13, "&gt;999%"))</f>
        <v>-0.32786885245901637</v>
      </c>
    </row>
    <row r="14" spans="1:11" x14ac:dyDescent="0.2">
      <c r="B14" s="130"/>
      <c r="D14" s="130"/>
      <c r="F14" s="130"/>
      <c r="H14" s="130"/>
    </row>
    <row r="15" spans="1:11" ht="15.75" x14ac:dyDescent="0.25">
      <c r="A15" s="122" t="s">
        <v>28</v>
      </c>
      <c r="B15" s="170" t="s">
        <v>4</v>
      </c>
      <c r="C15" s="172"/>
      <c r="D15" s="172"/>
      <c r="E15" s="171"/>
      <c r="F15" s="170" t="s">
        <v>163</v>
      </c>
      <c r="G15" s="172"/>
      <c r="H15" s="172"/>
      <c r="I15" s="171"/>
      <c r="J15" s="170" t="s">
        <v>164</v>
      </c>
      <c r="K15" s="171"/>
    </row>
    <row r="16" spans="1:11" x14ac:dyDescent="0.2">
      <c r="A16" s="16"/>
      <c r="B16" s="170">
        <f>VALUE(RIGHT($B$2, 4))</f>
        <v>2020</v>
      </c>
      <c r="C16" s="171"/>
      <c r="D16" s="170">
        <f>B16-1</f>
        <v>2019</v>
      </c>
      <c r="E16" s="178"/>
      <c r="F16" s="170">
        <f>B16</f>
        <v>2020</v>
      </c>
      <c r="G16" s="178"/>
      <c r="H16" s="170">
        <f>D16</f>
        <v>2019</v>
      </c>
      <c r="I16" s="178"/>
      <c r="J16" s="13" t="s">
        <v>8</v>
      </c>
      <c r="K16" s="14" t="s">
        <v>5</v>
      </c>
    </row>
    <row r="17" spans="1:11" x14ac:dyDescent="0.2">
      <c r="A17" s="123" t="s">
        <v>171</v>
      </c>
      <c r="B17" s="124" t="s">
        <v>165</v>
      </c>
      <c r="C17" s="125" t="s">
        <v>166</v>
      </c>
      <c r="D17" s="124" t="s">
        <v>165</v>
      </c>
      <c r="E17" s="126" t="s">
        <v>166</v>
      </c>
      <c r="F17" s="125" t="s">
        <v>165</v>
      </c>
      <c r="G17" s="125" t="s">
        <v>166</v>
      </c>
      <c r="H17" s="124" t="s">
        <v>165</v>
      </c>
      <c r="I17" s="126" t="s">
        <v>166</v>
      </c>
      <c r="J17" s="124"/>
      <c r="K17" s="126"/>
    </row>
    <row r="18" spans="1:11" ht="15" x14ac:dyDescent="0.25">
      <c r="A18" s="20" t="s">
        <v>172</v>
      </c>
      <c r="B18" s="55">
        <v>3</v>
      </c>
      <c r="C18" s="127">
        <f>IF(B34=0, "-", B18/B34)</f>
        <v>1.0135135135135136E-2</v>
      </c>
      <c r="D18" s="55">
        <v>0</v>
      </c>
      <c r="E18" s="119">
        <f>IF(D34=0, "-", D18/D34)</f>
        <v>0</v>
      </c>
      <c r="F18" s="128">
        <v>3</v>
      </c>
      <c r="G18" s="127">
        <f>IF(F34=0, "-", F18/F34)</f>
        <v>1.8461538461538461E-3</v>
      </c>
      <c r="H18" s="55">
        <v>0</v>
      </c>
      <c r="I18" s="119">
        <f>IF(H34=0, "-", H18/H34)</f>
        <v>0</v>
      </c>
      <c r="J18" s="118" t="str">
        <f t="shared" ref="J18:J32" si="0">IF(D18=0, "-", IF((B18-D18)/D18&lt;10, (B18-D18)/D18, "&gt;999%"))</f>
        <v>-</v>
      </c>
      <c r="K18" s="119" t="str">
        <f t="shared" ref="K18:K32" si="1">IF(H18=0, "-", IF((F18-H18)/H18&lt;10, (F18-H18)/H18, "&gt;999%"))</f>
        <v>-</v>
      </c>
    </row>
    <row r="19" spans="1:11" ht="15" x14ac:dyDescent="0.25">
      <c r="A19" s="20" t="s">
        <v>173</v>
      </c>
      <c r="B19" s="55">
        <v>0</v>
      </c>
      <c r="C19" s="127">
        <f>IF(B34=0, "-", B19/B34)</f>
        <v>0</v>
      </c>
      <c r="D19" s="55">
        <v>0</v>
      </c>
      <c r="E19" s="119">
        <f>IF(D34=0, "-", D19/D34)</f>
        <v>0</v>
      </c>
      <c r="F19" s="128">
        <v>0</v>
      </c>
      <c r="G19" s="127">
        <f>IF(F34=0, "-", F19/F34)</f>
        <v>0</v>
      </c>
      <c r="H19" s="55">
        <v>3</v>
      </c>
      <c r="I19" s="119">
        <f>IF(H34=0, "-", H19/H34)</f>
        <v>1.1778563015312131E-3</v>
      </c>
      <c r="J19" s="118" t="str">
        <f t="shared" si="0"/>
        <v>-</v>
      </c>
      <c r="K19" s="119">
        <f t="shared" si="1"/>
        <v>-1</v>
      </c>
    </row>
    <row r="20" spans="1:11" ht="15" x14ac:dyDescent="0.25">
      <c r="A20" s="20" t="s">
        <v>174</v>
      </c>
      <c r="B20" s="55">
        <v>1</v>
      </c>
      <c r="C20" s="127">
        <f>IF(B34=0, "-", B20/B34)</f>
        <v>3.3783783783783786E-3</v>
      </c>
      <c r="D20" s="55">
        <v>0</v>
      </c>
      <c r="E20" s="119">
        <f>IF(D34=0, "-", D20/D34)</f>
        <v>0</v>
      </c>
      <c r="F20" s="128">
        <v>7</v>
      </c>
      <c r="G20" s="127">
        <f>IF(F34=0, "-", F20/F34)</f>
        <v>4.3076923076923075E-3</v>
      </c>
      <c r="H20" s="55">
        <v>20</v>
      </c>
      <c r="I20" s="119">
        <f>IF(H34=0, "-", H20/H34)</f>
        <v>7.852375343541421E-3</v>
      </c>
      <c r="J20" s="118" t="str">
        <f t="shared" si="0"/>
        <v>-</v>
      </c>
      <c r="K20" s="119">
        <f t="shared" si="1"/>
        <v>-0.65</v>
      </c>
    </row>
    <row r="21" spans="1:11" ht="15" x14ac:dyDescent="0.25">
      <c r="A21" s="20" t="s">
        <v>175</v>
      </c>
      <c r="B21" s="55">
        <v>12</v>
      </c>
      <c r="C21" s="127">
        <f>IF(B34=0, "-", B21/B34)</f>
        <v>4.0540540540540543E-2</v>
      </c>
      <c r="D21" s="55">
        <v>52</v>
      </c>
      <c r="E21" s="119">
        <f>IF(D34=0, "-", D21/D34)</f>
        <v>0.10505050505050505</v>
      </c>
      <c r="F21" s="128">
        <v>80</v>
      </c>
      <c r="G21" s="127">
        <f>IF(F34=0, "-", F21/F34)</f>
        <v>4.9230769230769231E-2</v>
      </c>
      <c r="H21" s="55">
        <v>213</v>
      </c>
      <c r="I21" s="119">
        <f>IF(H34=0, "-", H21/H34)</f>
        <v>8.3627797408716134E-2</v>
      </c>
      <c r="J21" s="118">
        <f t="shared" si="0"/>
        <v>-0.76923076923076927</v>
      </c>
      <c r="K21" s="119">
        <f t="shared" si="1"/>
        <v>-0.62441314553990612</v>
      </c>
    </row>
    <row r="22" spans="1:11" ht="15" x14ac:dyDescent="0.25">
      <c r="A22" s="20" t="s">
        <v>176</v>
      </c>
      <c r="B22" s="55">
        <v>0</v>
      </c>
      <c r="C22" s="127">
        <f>IF(B34=0, "-", B22/B34)</f>
        <v>0</v>
      </c>
      <c r="D22" s="55">
        <v>88</v>
      </c>
      <c r="E22" s="119">
        <f>IF(D34=0, "-", D22/D34)</f>
        <v>0.17777777777777778</v>
      </c>
      <c r="F22" s="128">
        <v>27</v>
      </c>
      <c r="G22" s="127">
        <f>IF(F34=0, "-", F22/F34)</f>
        <v>1.6615384615384615E-2</v>
      </c>
      <c r="H22" s="55">
        <v>562</v>
      </c>
      <c r="I22" s="119">
        <f>IF(H34=0, "-", H22/H34)</f>
        <v>0.22065174715351393</v>
      </c>
      <c r="J22" s="118">
        <f t="shared" si="0"/>
        <v>-1</v>
      </c>
      <c r="K22" s="119">
        <f t="shared" si="1"/>
        <v>-0.95195729537366547</v>
      </c>
    </row>
    <row r="23" spans="1:11" ht="15" x14ac:dyDescent="0.25">
      <c r="A23" s="20" t="s">
        <v>177</v>
      </c>
      <c r="B23" s="55">
        <v>54</v>
      </c>
      <c r="C23" s="127">
        <f>IF(B34=0, "-", B23/B34)</f>
        <v>0.18243243243243243</v>
      </c>
      <c r="D23" s="55">
        <v>50</v>
      </c>
      <c r="E23" s="119">
        <f>IF(D34=0, "-", D23/D34)</f>
        <v>0.10101010101010101</v>
      </c>
      <c r="F23" s="128">
        <v>228</v>
      </c>
      <c r="G23" s="127">
        <f>IF(F34=0, "-", F23/F34)</f>
        <v>0.1403076923076923</v>
      </c>
      <c r="H23" s="55">
        <v>221</v>
      </c>
      <c r="I23" s="119">
        <f>IF(H34=0, "-", H23/H34)</f>
        <v>8.6768747546132702E-2</v>
      </c>
      <c r="J23" s="118">
        <f t="shared" si="0"/>
        <v>0.08</v>
      </c>
      <c r="K23" s="119">
        <f t="shared" si="1"/>
        <v>3.1674208144796379E-2</v>
      </c>
    </row>
    <row r="24" spans="1:11" ht="15" x14ac:dyDescent="0.25">
      <c r="A24" s="20" t="s">
        <v>178</v>
      </c>
      <c r="B24" s="55">
        <v>15</v>
      </c>
      <c r="C24" s="127">
        <f>IF(B34=0, "-", B24/B34)</f>
        <v>5.0675675675675678E-2</v>
      </c>
      <c r="D24" s="55">
        <v>57</v>
      </c>
      <c r="E24" s="119">
        <f>IF(D34=0, "-", D24/D34)</f>
        <v>0.11515151515151516</v>
      </c>
      <c r="F24" s="128">
        <v>87</v>
      </c>
      <c r="G24" s="127">
        <f>IF(F34=0, "-", F24/F34)</f>
        <v>5.3538461538461542E-2</v>
      </c>
      <c r="H24" s="55">
        <v>320</v>
      </c>
      <c r="I24" s="119">
        <f>IF(H34=0, "-", H24/H34)</f>
        <v>0.12563800549666274</v>
      </c>
      <c r="J24" s="118">
        <f t="shared" si="0"/>
        <v>-0.73684210526315785</v>
      </c>
      <c r="K24" s="119">
        <f t="shared" si="1"/>
        <v>-0.72812500000000002</v>
      </c>
    </row>
    <row r="25" spans="1:11" ht="15" x14ac:dyDescent="0.25">
      <c r="A25" s="20" t="s">
        <v>179</v>
      </c>
      <c r="B25" s="55">
        <v>33</v>
      </c>
      <c r="C25" s="127">
        <f>IF(B34=0, "-", B25/B34)</f>
        <v>0.11148648648648649</v>
      </c>
      <c r="D25" s="55">
        <v>31</v>
      </c>
      <c r="E25" s="119">
        <f>IF(D34=0, "-", D25/D34)</f>
        <v>6.2626262626262627E-2</v>
      </c>
      <c r="F25" s="128">
        <v>210</v>
      </c>
      <c r="G25" s="127">
        <f>IF(F34=0, "-", F25/F34)</f>
        <v>0.12923076923076923</v>
      </c>
      <c r="H25" s="55">
        <v>108</v>
      </c>
      <c r="I25" s="119">
        <f>IF(H34=0, "-", H25/H34)</f>
        <v>4.2402826855123678E-2</v>
      </c>
      <c r="J25" s="118">
        <f t="shared" si="0"/>
        <v>6.4516129032258063E-2</v>
      </c>
      <c r="K25" s="119">
        <f t="shared" si="1"/>
        <v>0.94444444444444442</v>
      </c>
    </row>
    <row r="26" spans="1:11" ht="15" x14ac:dyDescent="0.25">
      <c r="A26" s="20" t="s">
        <v>180</v>
      </c>
      <c r="B26" s="55">
        <v>0</v>
      </c>
      <c r="C26" s="127">
        <f>IF(B34=0, "-", B26/B34)</f>
        <v>0</v>
      </c>
      <c r="D26" s="55">
        <v>7</v>
      </c>
      <c r="E26" s="119">
        <f>IF(D34=0, "-", D26/D34)</f>
        <v>1.4141414141414142E-2</v>
      </c>
      <c r="F26" s="128">
        <v>3</v>
      </c>
      <c r="G26" s="127">
        <f>IF(F34=0, "-", F26/F34)</f>
        <v>1.8461538461538461E-3</v>
      </c>
      <c r="H26" s="55">
        <v>23</v>
      </c>
      <c r="I26" s="119">
        <f>IF(H34=0, "-", H26/H34)</f>
        <v>9.0302316450726339E-3</v>
      </c>
      <c r="J26" s="118">
        <f t="shared" si="0"/>
        <v>-1</v>
      </c>
      <c r="K26" s="119">
        <f t="shared" si="1"/>
        <v>-0.86956521739130432</v>
      </c>
    </row>
    <row r="27" spans="1:11" ht="15" x14ac:dyDescent="0.25">
      <c r="A27" s="20" t="s">
        <v>181</v>
      </c>
      <c r="B27" s="55">
        <v>3</v>
      </c>
      <c r="C27" s="127">
        <f>IF(B34=0, "-", B27/B34)</f>
        <v>1.0135135135135136E-2</v>
      </c>
      <c r="D27" s="55">
        <v>2</v>
      </c>
      <c r="E27" s="119">
        <f>IF(D34=0, "-", D27/D34)</f>
        <v>4.0404040404040404E-3</v>
      </c>
      <c r="F27" s="128">
        <v>15</v>
      </c>
      <c r="G27" s="127">
        <f>IF(F34=0, "-", F27/F34)</f>
        <v>9.2307692307692316E-3</v>
      </c>
      <c r="H27" s="55">
        <v>18</v>
      </c>
      <c r="I27" s="119">
        <f>IF(H34=0, "-", H27/H34)</f>
        <v>7.0671378091872791E-3</v>
      </c>
      <c r="J27" s="118">
        <f t="shared" si="0"/>
        <v>0.5</v>
      </c>
      <c r="K27" s="119">
        <f t="shared" si="1"/>
        <v>-0.16666666666666666</v>
      </c>
    </row>
    <row r="28" spans="1:11" ht="15" x14ac:dyDescent="0.25">
      <c r="A28" s="20" t="s">
        <v>182</v>
      </c>
      <c r="B28" s="55">
        <v>59</v>
      </c>
      <c r="C28" s="127">
        <f>IF(B34=0, "-", B28/B34)</f>
        <v>0.19932432432432431</v>
      </c>
      <c r="D28" s="55">
        <v>31</v>
      </c>
      <c r="E28" s="119">
        <f>IF(D34=0, "-", D28/D34)</f>
        <v>6.2626262626262627E-2</v>
      </c>
      <c r="F28" s="128">
        <v>249</v>
      </c>
      <c r="G28" s="127">
        <f>IF(F34=0, "-", F28/F34)</f>
        <v>0.15323076923076923</v>
      </c>
      <c r="H28" s="55">
        <v>96</v>
      </c>
      <c r="I28" s="119">
        <f>IF(H34=0, "-", H28/H34)</f>
        <v>3.7691401648998819E-2</v>
      </c>
      <c r="J28" s="118">
        <f t="shared" si="0"/>
        <v>0.90322580645161288</v>
      </c>
      <c r="K28" s="119">
        <f t="shared" si="1"/>
        <v>1.59375</v>
      </c>
    </row>
    <row r="29" spans="1:11" ht="15" x14ac:dyDescent="0.25">
      <c r="A29" s="20" t="s">
        <v>183</v>
      </c>
      <c r="B29" s="55">
        <v>69</v>
      </c>
      <c r="C29" s="127">
        <f>IF(B34=0, "-", B29/B34)</f>
        <v>0.23310810810810811</v>
      </c>
      <c r="D29" s="55">
        <v>87</v>
      </c>
      <c r="E29" s="119">
        <f>IF(D34=0, "-", D29/D34)</f>
        <v>0.17575757575757575</v>
      </c>
      <c r="F29" s="128">
        <v>320</v>
      </c>
      <c r="G29" s="127">
        <f>IF(F34=0, "-", F29/F34)</f>
        <v>0.19692307692307692</v>
      </c>
      <c r="H29" s="55">
        <v>443</v>
      </c>
      <c r="I29" s="119">
        <f>IF(H34=0, "-", H29/H34)</f>
        <v>0.17393011385944249</v>
      </c>
      <c r="J29" s="118">
        <f t="shared" si="0"/>
        <v>-0.20689655172413793</v>
      </c>
      <c r="K29" s="119">
        <f t="shared" si="1"/>
        <v>-0.27765237020316025</v>
      </c>
    </row>
    <row r="30" spans="1:11" ht="15" x14ac:dyDescent="0.25">
      <c r="A30" s="20" t="s">
        <v>184</v>
      </c>
      <c r="B30" s="55">
        <v>0</v>
      </c>
      <c r="C30" s="127">
        <f>IF(B34=0, "-", B30/B34)</f>
        <v>0</v>
      </c>
      <c r="D30" s="55">
        <v>2</v>
      </c>
      <c r="E30" s="119">
        <f>IF(D34=0, "-", D30/D34)</f>
        <v>4.0404040404040404E-3</v>
      </c>
      <c r="F30" s="128">
        <v>7</v>
      </c>
      <c r="G30" s="127">
        <f>IF(F34=0, "-", F30/F34)</f>
        <v>4.3076923076923075E-3</v>
      </c>
      <c r="H30" s="55">
        <v>16</v>
      </c>
      <c r="I30" s="119">
        <f>IF(H34=0, "-", H30/H34)</f>
        <v>6.2819002748331371E-3</v>
      </c>
      <c r="J30" s="118">
        <f t="shared" si="0"/>
        <v>-1</v>
      </c>
      <c r="K30" s="119">
        <f t="shared" si="1"/>
        <v>-0.5625</v>
      </c>
    </row>
    <row r="31" spans="1:11" ht="15" x14ac:dyDescent="0.25">
      <c r="A31" s="20" t="s">
        <v>185</v>
      </c>
      <c r="B31" s="55">
        <v>17</v>
      </c>
      <c r="C31" s="127">
        <f>IF(B34=0, "-", B31/B34)</f>
        <v>5.7432432432432436E-2</v>
      </c>
      <c r="D31" s="55">
        <v>50</v>
      </c>
      <c r="E31" s="119">
        <f>IF(D34=0, "-", D31/D34)</f>
        <v>0.10101010101010101</v>
      </c>
      <c r="F31" s="128">
        <v>296</v>
      </c>
      <c r="G31" s="127">
        <f>IF(F34=0, "-", F31/F34)</f>
        <v>0.18215384615384617</v>
      </c>
      <c r="H31" s="55">
        <v>315</v>
      </c>
      <c r="I31" s="119">
        <f>IF(H34=0, "-", H31/H34)</f>
        <v>0.12367491166077739</v>
      </c>
      <c r="J31" s="118">
        <f t="shared" si="0"/>
        <v>-0.66</v>
      </c>
      <c r="K31" s="119">
        <f t="shared" si="1"/>
        <v>-6.0317460317460318E-2</v>
      </c>
    </row>
    <row r="32" spans="1:11" ht="15" x14ac:dyDescent="0.25">
      <c r="A32" s="20" t="s">
        <v>186</v>
      </c>
      <c r="B32" s="55">
        <v>30</v>
      </c>
      <c r="C32" s="127">
        <f>IF(B34=0, "-", B32/B34)</f>
        <v>0.10135135135135136</v>
      </c>
      <c r="D32" s="55">
        <v>38</v>
      </c>
      <c r="E32" s="119">
        <f>IF(D34=0, "-", D32/D34)</f>
        <v>7.6767676767676762E-2</v>
      </c>
      <c r="F32" s="128">
        <v>93</v>
      </c>
      <c r="G32" s="127">
        <f>IF(F34=0, "-", F32/F34)</f>
        <v>5.7230769230769231E-2</v>
      </c>
      <c r="H32" s="55">
        <v>189</v>
      </c>
      <c r="I32" s="119">
        <f>IF(H34=0, "-", H32/H34)</f>
        <v>7.4204946996466431E-2</v>
      </c>
      <c r="J32" s="118">
        <f t="shared" si="0"/>
        <v>-0.21052631578947367</v>
      </c>
      <c r="K32" s="119">
        <f t="shared" si="1"/>
        <v>-0.50793650793650791</v>
      </c>
    </row>
    <row r="33" spans="1:11" x14ac:dyDescent="0.2">
      <c r="A33" s="129"/>
      <c r="B33" s="82"/>
      <c r="D33" s="82"/>
      <c r="E33" s="86"/>
      <c r="F33" s="130"/>
      <c r="H33" s="82"/>
      <c r="I33" s="86"/>
      <c r="J33" s="85"/>
      <c r="K33" s="86"/>
    </row>
    <row r="34" spans="1:11" s="38" customFormat="1" x14ac:dyDescent="0.2">
      <c r="A34" s="131" t="s">
        <v>187</v>
      </c>
      <c r="B34" s="32">
        <f>SUM(B18:B33)</f>
        <v>296</v>
      </c>
      <c r="C34" s="132">
        <f>B34/9726</f>
        <v>3.0433888546164918E-2</v>
      </c>
      <c r="D34" s="32">
        <f>SUM(D18:D33)</f>
        <v>495</v>
      </c>
      <c r="E34" s="133">
        <f>D34/9422</f>
        <v>5.2536616429632775E-2</v>
      </c>
      <c r="F34" s="121">
        <f>SUM(F18:F33)</f>
        <v>1625</v>
      </c>
      <c r="G34" s="134">
        <f>F34/40548</f>
        <v>4.0075959356811679E-2</v>
      </c>
      <c r="H34" s="32">
        <f>SUM(H18:H33)</f>
        <v>2547</v>
      </c>
      <c r="I34" s="133">
        <f>H34/46877</f>
        <v>5.4333681762911451E-2</v>
      </c>
      <c r="J34" s="35">
        <f>IF(D34=0, "-", IF((B34-D34)/D34&lt;10, (B34-D34)/D34, "&gt;999%"))</f>
        <v>-0.402020202020202</v>
      </c>
      <c r="K34" s="36">
        <f>IF(H34=0, "-", IF((F34-H34)/H34&lt;10, (F34-H34)/H34, "&gt;999%"))</f>
        <v>-0.36199450333725952</v>
      </c>
    </row>
    <row r="35" spans="1:11" x14ac:dyDescent="0.2">
      <c r="B35" s="130"/>
      <c r="D35" s="130"/>
      <c r="F35" s="130"/>
      <c r="H35" s="130"/>
    </row>
    <row r="36" spans="1:11" x14ac:dyDescent="0.2">
      <c r="A36" s="123" t="s">
        <v>188</v>
      </c>
      <c r="B36" s="124" t="s">
        <v>165</v>
      </c>
      <c r="C36" s="125" t="s">
        <v>166</v>
      </c>
      <c r="D36" s="124" t="s">
        <v>165</v>
      </c>
      <c r="E36" s="126" t="s">
        <v>166</v>
      </c>
      <c r="F36" s="125" t="s">
        <v>165</v>
      </c>
      <c r="G36" s="125" t="s">
        <v>166</v>
      </c>
      <c r="H36" s="124" t="s">
        <v>165</v>
      </c>
      <c r="I36" s="126" t="s">
        <v>166</v>
      </c>
      <c r="J36" s="124"/>
      <c r="K36" s="126"/>
    </row>
    <row r="37" spans="1:11" ht="15" x14ac:dyDescent="0.25">
      <c r="A37" s="20" t="s">
        <v>189</v>
      </c>
      <c r="B37" s="55">
        <v>4</v>
      </c>
      <c r="C37" s="127">
        <f>IF(B41=0, "-", B37/B41)</f>
        <v>0.2857142857142857</v>
      </c>
      <c r="D37" s="55">
        <v>0</v>
      </c>
      <c r="E37" s="119">
        <f>IF(D41=0, "-", D37/D41)</f>
        <v>0</v>
      </c>
      <c r="F37" s="128">
        <v>14</v>
      </c>
      <c r="G37" s="127">
        <f>IF(F41=0, "-", F37/F41)</f>
        <v>0.19444444444444445</v>
      </c>
      <c r="H37" s="55">
        <v>40</v>
      </c>
      <c r="I37" s="119">
        <f>IF(H41=0, "-", H37/H41)</f>
        <v>0.39603960396039606</v>
      </c>
      <c r="J37" s="118" t="str">
        <f>IF(D37=0, "-", IF((B37-D37)/D37&lt;10, (B37-D37)/D37, "&gt;999%"))</f>
        <v>-</v>
      </c>
      <c r="K37" s="119">
        <f>IF(H37=0, "-", IF((F37-H37)/H37&lt;10, (F37-H37)/H37, "&gt;999%"))</f>
        <v>-0.65</v>
      </c>
    </row>
    <row r="38" spans="1:11" ht="15" x14ac:dyDescent="0.25">
      <c r="A38" s="20" t="s">
        <v>190</v>
      </c>
      <c r="B38" s="55">
        <v>1</v>
      </c>
      <c r="C38" s="127">
        <f>IF(B41=0, "-", B38/B41)</f>
        <v>7.1428571428571425E-2</v>
      </c>
      <c r="D38" s="55">
        <v>0</v>
      </c>
      <c r="E38" s="119">
        <f>IF(D41=0, "-", D38/D41)</f>
        <v>0</v>
      </c>
      <c r="F38" s="128">
        <v>2</v>
      </c>
      <c r="G38" s="127">
        <f>IF(F41=0, "-", F38/F41)</f>
        <v>2.7777777777777776E-2</v>
      </c>
      <c r="H38" s="55">
        <v>2</v>
      </c>
      <c r="I38" s="119">
        <f>IF(H41=0, "-", H38/H41)</f>
        <v>1.9801980198019802E-2</v>
      </c>
      <c r="J38" s="118" t="str">
        <f>IF(D38=0, "-", IF((B38-D38)/D38&lt;10, (B38-D38)/D38, "&gt;999%"))</f>
        <v>-</v>
      </c>
      <c r="K38" s="119">
        <f>IF(H38=0, "-", IF((F38-H38)/H38&lt;10, (F38-H38)/H38, "&gt;999%"))</f>
        <v>0</v>
      </c>
    </row>
    <row r="39" spans="1:11" ht="15" x14ac:dyDescent="0.25">
      <c r="A39" s="20" t="s">
        <v>191</v>
      </c>
      <c r="B39" s="55">
        <v>9</v>
      </c>
      <c r="C39" s="127">
        <f>IF(B41=0, "-", B39/B41)</f>
        <v>0.6428571428571429</v>
      </c>
      <c r="D39" s="55">
        <v>9</v>
      </c>
      <c r="E39" s="119">
        <f>IF(D41=0, "-", D39/D41)</f>
        <v>1</v>
      </c>
      <c r="F39" s="128">
        <v>56</v>
      </c>
      <c r="G39" s="127">
        <f>IF(F41=0, "-", F39/F41)</f>
        <v>0.77777777777777779</v>
      </c>
      <c r="H39" s="55">
        <v>59</v>
      </c>
      <c r="I39" s="119">
        <f>IF(H41=0, "-", H39/H41)</f>
        <v>0.58415841584158412</v>
      </c>
      <c r="J39" s="118">
        <f>IF(D39=0, "-", IF((B39-D39)/D39&lt;10, (B39-D39)/D39, "&gt;999%"))</f>
        <v>0</v>
      </c>
      <c r="K39" s="119">
        <f>IF(H39=0, "-", IF((F39-H39)/H39&lt;10, (F39-H39)/H39, "&gt;999%"))</f>
        <v>-5.0847457627118647E-2</v>
      </c>
    </row>
    <row r="40" spans="1:11" x14ac:dyDescent="0.2">
      <c r="A40" s="129"/>
      <c r="B40" s="82"/>
      <c r="D40" s="82"/>
      <c r="E40" s="86"/>
      <c r="F40" s="130"/>
      <c r="H40" s="82"/>
      <c r="I40" s="86"/>
      <c r="J40" s="85"/>
      <c r="K40" s="86"/>
    </row>
    <row r="41" spans="1:11" s="38" customFormat="1" x14ac:dyDescent="0.2">
      <c r="A41" s="131" t="s">
        <v>192</v>
      </c>
      <c r="B41" s="32">
        <f>SUM(B37:B40)</f>
        <v>14</v>
      </c>
      <c r="C41" s="132">
        <f>B41/9726</f>
        <v>1.4394406744807733E-3</v>
      </c>
      <c r="D41" s="32">
        <f>SUM(D37:D40)</f>
        <v>9</v>
      </c>
      <c r="E41" s="133">
        <f>D41/9422</f>
        <v>9.5521120781150496E-4</v>
      </c>
      <c r="F41" s="121">
        <f>SUM(F37:F40)</f>
        <v>72</v>
      </c>
      <c r="G41" s="134">
        <f>F41/40548</f>
        <v>1.7756732761171944E-3</v>
      </c>
      <c r="H41" s="32">
        <f>SUM(H37:H40)</f>
        <v>101</v>
      </c>
      <c r="I41" s="133">
        <f>H41/46877</f>
        <v>2.1545747381445058E-3</v>
      </c>
      <c r="J41" s="35">
        <f>IF(D41=0, "-", IF((B41-D41)/D41&lt;10, (B41-D41)/D41, "&gt;999%"))</f>
        <v>0.55555555555555558</v>
      </c>
      <c r="K41" s="36">
        <f>IF(H41=0, "-", IF((F41-H41)/H41&lt;10, (F41-H41)/H41, "&gt;999%"))</f>
        <v>-0.28712871287128711</v>
      </c>
    </row>
    <row r="42" spans="1:11" x14ac:dyDescent="0.2">
      <c r="B42" s="130"/>
      <c r="D42" s="130"/>
      <c r="F42" s="130"/>
      <c r="H42" s="130"/>
    </row>
    <row r="43" spans="1:11" s="38" customFormat="1" x14ac:dyDescent="0.2">
      <c r="A43" s="131" t="s">
        <v>193</v>
      </c>
      <c r="B43" s="32">
        <v>310</v>
      </c>
      <c r="C43" s="132">
        <f>B43/9726</f>
        <v>3.1873329220645695E-2</v>
      </c>
      <c r="D43" s="32">
        <v>504</v>
      </c>
      <c r="E43" s="133">
        <f>D43/9422</f>
        <v>5.3491827637444277E-2</v>
      </c>
      <c r="F43" s="121">
        <v>1697</v>
      </c>
      <c r="G43" s="134">
        <f>F43/40548</f>
        <v>4.1851632632928876E-2</v>
      </c>
      <c r="H43" s="32">
        <v>2648</v>
      </c>
      <c r="I43" s="133">
        <f>H43/46877</f>
        <v>5.6488256501055954E-2</v>
      </c>
      <c r="J43" s="35">
        <f>IF(D43=0, "-", IF((B43-D43)/D43&lt;10, (B43-D43)/D43, "&gt;999%"))</f>
        <v>-0.38492063492063494</v>
      </c>
      <c r="K43" s="36">
        <f>IF(H43=0, "-", IF((F43-H43)/H43&lt;10, (F43-H43)/H43, "&gt;999%"))</f>
        <v>-0.35913897280966767</v>
      </c>
    </row>
    <row r="44" spans="1:11" x14ac:dyDescent="0.2">
      <c r="B44" s="130"/>
      <c r="D44" s="130"/>
      <c r="F44" s="130"/>
      <c r="H44" s="130"/>
    </row>
    <row r="45" spans="1:11" ht="15.75" x14ac:dyDescent="0.25">
      <c r="A45" s="122" t="s">
        <v>29</v>
      </c>
      <c r="B45" s="170" t="s">
        <v>4</v>
      </c>
      <c r="C45" s="172"/>
      <c r="D45" s="172"/>
      <c r="E45" s="171"/>
      <c r="F45" s="170" t="s">
        <v>163</v>
      </c>
      <c r="G45" s="172"/>
      <c r="H45" s="172"/>
      <c r="I45" s="171"/>
      <c r="J45" s="170" t="s">
        <v>164</v>
      </c>
      <c r="K45" s="171"/>
    </row>
    <row r="46" spans="1:11" x14ac:dyDescent="0.2">
      <c r="A46" s="16"/>
      <c r="B46" s="170">
        <f>VALUE(RIGHT($B$2, 4))</f>
        <v>2020</v>
      </c>
      <c r="C46" s="171"/>
      <c r="D46" s="170">
        <f>B46-1</f>
        <v>2019</v>
      </c>
      <c r="E46" s="178"/>
      <c r="F46" s="170">
        <f>B46</f>
        <v>2020</v>
      </c>
      <c r="G46" s="178"/>
      <c r="H46" s="170">
        <f>D46</f>
        <v>2019</v>
      </c>
      <c r="I46" s="178"/>
      <c r="J46" s="13" t="s">
        <v>8</v>
      </c>
      <c r="K46" s="14" t="s">
        <v>5</v>
      </c>
    </row>
    <row r="47" spans="1:11" x14ac:dyDescent="0.2">
      <c r="A47" s="123" t="s">
        <v>194</v>
      </c>
      <c r="B47" s="124" t="s">
        <v>165</v>
      </c>
      <c r="C47" s="125" t="s">
        <v>166</v>
      </c>
      <c r="D47" s="124" t="s">
        <v>165</v>
      </c>
      <c r="E47" s="126" t="s">
        <v>166</v>
      </c>
      <c r="F47" s="125" t="s">
        <v>165</v>
      </c>
      <c r="G47" s="125" t="s">
        <v>166</v>
      </c>
      <c r="H47" s="124" t="s">
        <v>165</v>
      </c>
      <c r="I47" s="126" t="s">
        <v>166</v>
      </c>
      <c r="J47" s="124"/>
      <c r="K47" s="126"/>
    </row>
    <row r="48" spans="1:11" ht="15" x14ac:dyDescent="0.25">
      <c r="A48" s="20" t="s">
        <v>195</v>
      </c>
      <c r="B48" s="55">
        <v>2</v>
      </c>
      <c r="C48" s="127">
        <f>IF(B72=0, "-", B48/B72)</f>
        <v>2.0746887966804979E-3</v>
      </c>
      <c r="D48" s="55">
        <v>1</v>
      </c>
      <c r="E48" s="119">
        <f>IF(D72=0, "-", D48/D72)</f>
        <v>7.3909830007390983E-4</v>
      </c>
      <c r="F48" s="128">
        <v>5</v>
      </c>
      <c r="G48" s="127">
        <f>IF(F72=0, "-", F48/F72)</f>
        <v>1.1084016847705607E-3</v>
      </c>
      <c r="H48" s="55">
        <v>5</v>
      </c>
      <c r="I48" s="119">
        <f>IF(H72=0, "-", H48/H72)</f>
        <v>7.7172403148634044E-4</v>
      </c>
      <c r="J48" s="118">
        <f t="shared" ref="J48:J70" si="2">IF(D48=0, "-", IF((B48-D48)/D48&lt;10, (B48-D48)/D48, "&gt;999%"))</f>
        <v>1</v>
      </c>
      <c r="K48" s="119">
        <f t="shared" ref="K48:K70" si="3">IF(H48=0, "-", IF((F48-H48)/H48&lt;10, (F48-H48)/H48, "&gt;999%"))</f>
        <v>0</v>
      </c>
    </row>
    <row r="49" spans="1:11" ht="15" x14ac:dyDescent="0.25">
      <c r="A49" s="20" t="s">
        <v>196</v>
      </c>
      <c r="B49" s="55">
        <v>49</v>
      </c>
      <c r="C49" s="127">
        <f>IF(B72=0, "-", B49/B72)</f>
        <v>5.0829875518672199E-2</v>
      </c>
      <c r="D49" s="55">
        <v>35</v>
      </c>
      <c r="E49" s="119">
        <f>IF(D72=0, "-", D49/D72)</f>
        <v>2.5868440502586843E-2</v>
      </c>
      <c r="F49" s="128">
        <v>113</v>
      </c>
      <c r="G49" s="127">
        <f>IF(F72=0, "-", F49/F72)</f>
        <v>2.5049878075814675E-2</v>
      </c>
      <c r="H49" s="55">
        <v>186</v>
      </c>
      <c r="I49" s="119">
        <f>IF(H72=0, "-", H49/H72)</f>
        <v>2.8708133971291867E-2</v>
      </c>
      <c r="J49" s="118">
        <f t="shared" si="2"/>
        <v>0.4</v>
      </c>
      <c r="K49" s="119">
        <f t="shared" si="3"/>
        <v>-0.39247311827956988</v>
      </c>
    </row>
    <row r="50" spans="1:11" ht="15" x14ac:dyDescent="0.25">
      <c r="A50" s="20" t="s">
        <v>197</v>
      </c>
      <c r="B50" s="55">
        <v>2</v>
      </c>
      <c r="C50" s="127">
        <f>IF(B72=0, "-", B50/B72)</f>
        <v>2.0746887966804979E-3</v>
      </c>
      <c r="D50" s="55">
        <v>7</v>
      </c>
      <c r="E50" s="119">
        <f>IF(D72=0, "-", D50/D72)</f>
        <v>5.1736881005173688E-3</v>
      </c>
      <c r="F50" s="128">
        <v>70</v>
      </c>
      <c r="G50" s="127">
        <f>IF(F72=0, "-", F50/F72)</f>
        <v>1.5517623586787852E-2</v>
      </c>
      <c r="H50" s="55">
        <v>276</v>
      </c>
      <c r="I50" s="119">
        <f>IF(H72=0, "-", H50/H72)</f>
        <v>4.2599166538045997E-2</v>
      </c>
      <c r="J50" s="118">
        <f t="shared" si="2"/>
        <v>-0.7142857142857143</v>
      </c>
      <c r="K50" s="119">
        <f t="shared" si="3"/>
        <v>-0.74637681159420288</v>
      </c>
    </row>
    <row r="51" spans="1:11" ht="15" x14ac:dyDescent="0.25">
      <c r="A51" s="20" t="s">
        <v>198</v>
      </c>
      <c r="B51" s="55">
        <v>60</v>
      </c>
      <c r="C51" s="127">
        <f>IF(B72=0, "-", B51/B72)</f>
        <v>6.2240663900414939E-2</v>
      </c>
      <c r="D51" s="55">
        <v>88</v>
      </c>
      <c r="E51" s="119">
        <f>IF(D72=0, "-", D51/D72)</f>
        <v>6.5040650406504072E-2</v>
      </c>
      <c r="F51" s="128">
        <v>298</v>
      </c>
      <c r="G51" s="127">
        <f>IF(F72=0, "-", F51/F72)</f>
        <v>6.606074041232543E-2</v>
      </c>
      <c r="H51" s="55">
        <v>363</v>
      </c>
      <c r="I51" s="119">
        <f>IF(H72=0, "-", H51/H72)</f>
        <v>5.6027164685908321E-2</v>
      </c>
      <c r="J51" s="118">
        <f t="shared" si="2"/>
        <v>-0.31818181818181818</v>
      </c>
      <c r="K51" s="119">
        <f t="shared" si="3"/>
        <v>-0.1790633608815427</v>
      </c>
    </row>
    <row r="52" spans="1:11" ht="15" x14ac:dyDescent="0.25">
      <c r="A52" s="20" t="s">
        <v>199</v>
      </c>
      <c r="B52" s="55">
        <v>25</v>
      </c>
      <c r="C52" s="127">
        <f>IF(B72=0, "-", B52/B72)</f>
        <v>2.5933609958506226E-2</v>
      </c>
      <c r="D52" s="55">
        <v>28</v>
      </c>
      <c r="E52" s="119">
        <f>IF(D72=0, "-", D52/D72)</f>
        <v>2.0694752402069475E-2</v>
      </c>
      <c r="F52" s="128">
        <v>97</v>
      </c>
      <c r="G52" s="127">
        <f>IF(F72=0, "-", F52/F72)</f>
        <v>2.1502992684548881E-2</v>
      </c>
      <c r="H52" s="55">
        <v>117</v>
      </c>
      <c r="I52" s="119">
        <f>IF(H72=0, "-", H52/H72)</f>
        <v>1.8058342336780369E-2</v>
      </c>
      <c r="J52" s="118">
        <f t="shared" si="2"/>
        <v>-0.10714285714285714</v>
      </c>
      <c r="K52" s="119">
        <f t="shared" si="3"/>
        <v>-0.17094017094017094</v>
      </c>
    </row>
    <row r="53" spans="1:11" ht="15" x14ac:dyDescent="0.25">
      <c r="A53" s="20" t="s">
        <v>200</v>
      </c>
      <c r="B53" s="55">
        <v>205</v>
      </c>
      <c r="C53" s="127">
        <f>IF(B72=0, "-", B53/B72)</f>
        <v>0.21265560165975103</v>
      </c>
      <c r="D53" s="55">
        <v>563</v>
      </c>
      <c r="E53" s="119">
        <f>IF(D72=0, "-", D53/D72)</f>
        <v>0.41611234294161126</v>
      </c>
      <c r="F53" s="128">
        <v>956</v>
      </c>
      <c r="G53" s="127">
        <f>IF(F72=0, "-", F53/F72)</f>
        <v>0.21192640212813124</v>
      </c>
      <c r="H53" s="55">
        <v>1737</v>
      </c>
      <c r="I53" s="119">
        <f>IF(H72=0, "-", H53/H72)</f>
        <v>0.26809692853835471</v>
      </c>
      <c r="J53" s="118">
        <f t="shared" si="2"/>
        <v>-0.63587921847246887</v>
      </c>
      <c r="K53" s="119">
        <f t="shared" si="3"/>
        <v>-0.44962579159470351</v>
      </c>
    </row>
    <row r="54" spans="1:11" ht="15" x14ac:dyDescent="0.25">
      <c r="A54" s="20" t="s">
        <v>201</v>
      </c>
      <c r="B54" s="55">
        <v>3</v>
      </c>
      <c r="C54" s="127">
        <f>IF(B72=0, "-", B54/B72)</f>
        <v>3.1120331950207467E-3</v>
      </c>
      <c r="D54" s="55">
        <v>2</v>
      </c>
      <c r="E54" s="119">
        <f>IF(D72=0, "-", D54/D72)</f>
        <v>1.4781966001478197E-3</v>
      </c>
      <c r="F54" s="128">
        <v>25</v>
      </c>
      <c r="G54" s="127">
        <f>IF(F72=0, "-", F54/F72)</f>
        <v>5.5420084238528046E-3</v>
      </c>
      <c r="H54" s="55">
        <v>22</v>
      </c>
      <c r="I54" s="119">
        <f>IF(H72=0, "-", H54/H72)</f>
        <v>3.3955857385398981E-3</v>
      </c>
      <c r="J54" s="118">
        <f t="shared" si="2"/>
        <v>0.5</v>
      </c>
      <c r="K54" s="119">
        <f t="shared" si="3"/>
        <v>0.13636363636363635</v>
      </c>
    </row>
    <row r="55" spans="1:11" ht="15" x14ac:dyDescent="0.25">
      <c r="A55" s="20" t="s">
        <v>202</v>
      </c>
      <c r="B55" s="55">
        <v>152</v>
      </c>
      <c r="C55" s="127">
        <f>IF(B72=0, "-", B55/B72)</f>
        <v>0.15767634854771784</v>
      </c>
      <c r="D55" s="55">
        <v>186</v>
      </c>
      <c r="E55" s="119">
        <f>IF(D72=0, "-", D55/D72)</f>
        <v>0.13747228381374724</v>
      </c>
      <c r="F55" s="128">
        <v>724</v>
      </c>
      <c r="G55" s="127">
        <f>IF(F72=0, "-", F55/F72)</f>
        <v>0.16049656395477721</v>
      </c>
      <c r="H55" s="55">
        <v>855</v>
      </c>
      <c r="I55" s="119">
        <f>IF(H72=0, "-", H55/H72)</f>
        <v>0.13196480938416422</v>
      </c>
      <c r="J55" s="118">
        <f t="shared" si="2"/>
        <v>-0.18279569892473119</v>
      </c>
      <c r="K55" s="119">
        <f t="shared" si="3"/>
        <v>-0.15321637426900586</v>
      </c>
    </row>
    <row r="56" spans="1:11" ht="15" x14ac:dyDescent="0.25">
      <c r="A56" s="20" t="s">
        <v>203</v>
      </c>
      <c r="B56" s="55">
        <v>0</v>
      </c>
      <c r="C56" s="127">
        <f>IF(B72=0, "-", B56/B72)</f>
        <v>0</v>
      </c>
      <c r="D56" s="55">
        <v>0</v>
      </c>
      <c r="E56" s="119">
        <f>IF(D72=0, "-", D56/D72)</f>
        <v>0</v>
      </c>
      <c r="F56" s="128">
        <v>0</v>
      </c>
      <c r="G56" s="127">
        <f>IF(F72=0, "-", F56/F72)</f>
        <v>0</v>
      </c>
      <c r="H56" s="55">
        <v>1</v>
      </c>
      <c r="I56" s="119">
        <f>IF(H72=0, "-", H56/H72)</f>
        <v>1.543448062972681E-4</v>
      </c>
      <c r="J56" s="118" t="str">
        <f t="shared" si="2"/>
        <v>-</v>
      </c>
      <c r="K56" s="119">
        <f t="shared" si="3"/>
        <v>-1</v>
      </c>
    </row>
    <row r="57" spans="1:11" ht="15" x14ac:dyDescent="0.25">
      <c r="A57" s="20" t="s">
        <v>204</v>
      </c>
      <c r="B57" s="55">
        <v>0</v>
      </c>
      <c r="C57" s="127">
        <f>IF(B72=0, "-", B57/B72)</f>
        <v>0</v>
      </c>
      <c r="D57" s="55">
        <v>0</v>
      </c>
      <c r="E57" s="119">
        <f>IF(D72=0, "-", D57/D72)</f>
        <v>0</v>
      </c>
      <c r="F57" s="128">
        <v>0</v>
      </c>
      <c r="G57" s="127">
        <f>IF(F72=0, "-", F57/F72)</f>
        <v>0</v>
      </c>
      <c r="H57" s="55">
        <v>6</v>
      </c>
      <c r="I57" s="119">
        <f>IF(H72=0, "-", H57/H72)</f>
        <v>9.260688377836086E-4</v>
      </c>
      <c r="J57" s="118" t="str">
        <f t="shared" si="2"/>
        <v>-</v>
      </c>
      <c r="K57" s="119">
        <f t="shared" si="3"/>
        <v>-1</v>
      </c>
    </row>
    <row r="58" spans="1:11" ht="15" x14ac:dyDescent="0.25">
      <c r="A58" s="20" t="s">
        <v>205</v>
      </c>
      <c r="B58" s="55">
        <v>111</v>
      </c>
      <c r="C58" s="127">
        <f>IF(B72=0, "-", B58/B72)</f>
        <v>0.11514522821576763</v>
      </c>
      <c r="D58" s="55">
        <v>133</v>
      </c>
      <c r="E58" s="119">
        <f>IF(D72=0, "-", D58/D72)</f>
        <v>9.8300073909830005E-2</v>
      </c>
      <c r="F58" s="128">
        <v>496</v>
      </c>
      <c r="G58" s="127">
        <f>IF(F72=0, "-", F58/F72)</f>
        <v>0.10995344712923964</v>
      </c>
      <c r="H58" s="55">
        <v>902</v>
      </c>
      <c r="I58" s="119">
        <f>IF(H72=0, "-", H58/H72)</f>
        <v>0.13921901528013583</v>
      </c>
      <c r="J58" s="118">
        <f t="shared" si="2"/>
        <v>-0.16541353383458646</v>
      </c>
      <c r="K58" s="119">
        <f t="shared" si="3"/>
        <v>-0.45011086474501111</v>
      </c>
    </row>
    <row r="59" spans="1:11" ht="15" x14ac:dyDescent="0.25">
      <c r="A59" s="20" t="s">
        <v>206</v>
      </c>
      <c r="B59" s="55">
        <v>0</v>
      </c>
      <c r="C59" s="127">
        <f>IF(B72=0, "-", B59/B72)</f>
        <v>0</v>
      </c>
      <c r="D59" s="55">
        <v>0</v>
      </c>
      <c r="E59" s="119">
        <f>IF(D72=0, "-", D59/D72)</f>
        <v>0</v>
      </c>
      <c r="F59" s="128">
        <v>0</v>
      </c>
      <c r="G59" s="127">
        <f>IF(F72=0, "-", F59/F72)</f>
        <v>0</v>
      </c>
      <c r="H59" s="55">
        <v>36</v>
      </c>
      <c r="I59" s="119">
        <f>IF(H72=0, "-", H59/H72)</f>
        <v>5.5564130267016518E-3</v>
      </c>
      <c r="J59" s="118" t="str">
        <f t="shared" si="2"/>
        <v>-</v>
      </c>
      <c r="K59" s="119">
        <f t="shared" si="3"/>
        <v>-1</v>
      </c>
    </row>
    <row r="60" spans="1:11" ht="15" x14ac:dyDescent="0.25">
      <c r="A60" s="20" t="s">
        <v>207</v>
      </c>
      <c r="B60" s="55">
        <v>0</v>
      </c>
      <c r="C60" s="127">
        <f>IF(B72=0, "-", B60/B72)</f>
        <v>0</v>
      </c>
      <c r="D60" s="55">
        <v>3</v>
      </c>
      <c r="E60" s="119">
        <f>IF(D72=0, "-", D60/D72)</f>
        <v>2.2172949002217295E-3</v>
      </c>
      <c r="F60" s="128">
        <v>0</v>
      </c>
      <c r="G60" s="127">
        <f>IF(F72=0, "-", F60/F72)</f>
        <v>0</v>
      </c>
      <c r="H60" s="55">
        <v>158</v>
      </c>
      <c r="I60" s="119">
        <f>IF(H72=0, "-", H60/H72)</f>
        <v>2.4386479394968359E-2</v>
      </c>
      <c r="J60" s="118">
        <f t="shared" si="2"/>
        <v>-1</v>
      </c>
      <c r="K60" s="119">
        <f t="shared" si="3"/>
        <v>-1</v>
      </c>
    </row>
    <row r="61" spans="1:11" ht="15" x14ac:dyDescent="0.25">
      <c r="A61" s="20" t="s">
        <v>208</v>
      </c>
      <c r="B61" s="55">
        <v>0</v>
      </c>
      <c r="C61" s="127">
        <f>IF(B72=0, "-", B61/B72)</f>
        <v>0</v>
      </c>
      <c r="D61" s="55">
        <v>2</v>
      </c>
      <c r="E61" s="119">
        <f>IF(D72=0, "-", D61/D72)</f>
        <v>1.4781966001478197E-3</v>
      </c>
      <c r="F61" s="128">
        <v>2</v>
      </c>
      <c r="G61" s="127">
        <f>IF(F72=0, "-", F61/F72)</f>
        <v>4.4336067390822432E-4</v>
      </c>
      <c r="H61" s="55">
        <v>4</v>
      </c>
      <c r="I61" s="119">
        <f>IF(H72=0, "-", H61/H72)</f>
        <v>6.173792251890724E-4</v>
      </c>
      <c r="J61" s="118">
        <f t="shared" si="2"/>
        <v>-1</v>
      </c>
      <c r="K61" s="119">
        <f t="shared" si="3"/>
        <v>-0.5</v>
      </c>
    </row>
    <row r="62" spans="1:11" ht="15" x14ac:dyDescent="0.25">
      <c r="A62" s="20" t="s">
        <v>209</v>
      </c>
      <c r="B62" s="55">
        <v>1</v>
      </c>
      <c r="C62" s="127">
        <f>IF(B72=0, "-", B62/B72)</f>
        <v>1.037344398340249E-3</v>
      </c>
      <c r="D62" s="55">
        <v>3</v>
      </c>
      <c r="E62" s="119">
        <f>IF(D72=0, "-", D62/D72)</f>
        <v>2.2172949002217295E-3</v>
      </c>
      <c r="F62" s="128">
        <v>9</v>
      </c>
      <c r="G62" s="127">
        <f>IF(F72=0, "-", F62/F72)</f>
        <v>1.9951230325870096E-3</v>
      </c>
      <c r="H62" s="55">
        <v>18</v>
      </c>
      <c r="I62" s="119">
        <f>IF(H72=0, "-", H62/H72)</f>
        <v>2.7782065133508259E-3</v>
      </c>
      <c r="J62" s="118">
        <f t="shared" si="2"/>
        <v>-0.66666666666666663</v>
      </c>
      <c r="K62" s="119">
        <f t="shared" si="3"/>
        <v>-0.5</v>
      </c>
    </row>
    <row r="63" spans="1:11" ht="15" x14ac:dyDescent="0.25">
      <c r="A63" s="20" t="s">
        <v>210</v>
      </c>
      <c r="B63" s="55">
        <v>3</v>
      </c>
      <c r="C63" s="127">
        <f>IF(B72=0, "-", B63/B72)</f>
        <v>3.1120331950207467E-3</v>
      </c>
      <c r="D63" s="55">
        <v>1</v>
      </c>
      <c r="E63" s="119">
        <f>IF(D72=0, "-", D63/D72)</f>
        <v>7.3909830007390983E-4</v>
      </c>
      <c r="F63" s="128">
        <v>5</v>
      </c>
      <c r="G63" s="127">
        <f>IF(F72=0, "-", F63/F72)</f>
        <v>1.1084016847705607E-3</v>
      </c>
      <c r="H63" s="55">
        <v>4</v>
      </c>
      <c r="I63" s="119">
        <f>IF(H72=0, "-", H63/H72)</f>
        <v>6.173792251890724E-4</v>
      </c>
      <c r="J63" s="118">
        <f t="shared" si="2"/>
        <v>2</v>
      </c>
      <c r="K63" s="119">
        <f t="shared" si="3"/>
        <v>0.25</v>
      </c>
    </row>
    <row r="64" spans="1:11" ht="15" x14ac:dyDescent="0.25">
      <c r="A64" s="20" t="s">
        <v>211</v>
      </c>
      <c r="B64" s="55">
        <v>2</v>
      </c>
      <c r="C64" s="127">
        <f>IF(B72=0, "-", B64/B72)</f>
        <v>2.0746887966804979E-3</v>
      </c>
      <c r="D64" s="55">
        <v>0</v>
      </c>
      <c r="E64" s="119">
        <f>IF(D72=0, "-", D64/D72)</f>
        <v>0</v>
      </c>
      <c r="F64" s="128">
        <v>2</v>
      </c>
      <c r="G64" s="127">
        <f>IF(F72=0, "-", F64/F72)</f>
        <v>4.4336067390822432E-4</v>
      </c>
      <c r="H64" s="55">
        <v>0</v>
      </c>
      <c r="I64" s="119">
        <f>IF(H72=0, "-", H64/H72)</f>
        <v>0</v>
      </c>
      <c r="J64" s="118" t="str">
        <f t="shared" si="2"/>
        <v>-</v>
      </c>
      <c r="K64" s="119" t="str">
        <f t="shared" si="3"/>
        <v>-</v>
      </c>
    </row>
    <row r="65" spans="1:11" ht="15" x14ac:dyDescent="0.25">
      <c r="A65" s="20" t="s">
        <v>212</v>
      </c>
      <c r="B65" s="55">
        <v>31</v>
      </c>
      <c r="C65" s="127">
        <f>IF(B72=0, "-", B65/B72)</f>
        <v>3.2157676348547715E-2</v>
      </c>
      <c r="D65" s="55">
        <v>14</v>
      </c>
      <c r="E65" s="119">
        <f>IF(D72=0, "-", D65/D72)</f>
        <v>1.0347376201034738E-2</v>
      </c>
      <c r="F65" s="128">
        <v>126</v>
      </c>
      <c r="G65" s="127">
        <f>IF(F72=0, "-", F65/F72)</f>
        <v>2.7931722456218132E-2</v>
      </c>
      <c r="H65" s="55">
        <v>128</v>
      </c>
      <c r="I65" s="119">
        <f>IF(H72=0, "-", H65/H72)</f>
        <v>1.9756135206050317E-2</v>
      </c>
      <c r="J65" s="118">
        <f t="shared" si="2"/>
        <v>1.2142857142857142</v>
      </c>
      <c r="K65" s="119">
        <f t="shared" si="3"/>
        <v>-1.5625E-2</v>
      </c>
    </row>
    <row r="66" spans="1:11" ht="15" x14ac:dyDescent="0.25">
      <c r="A66" s="20" t="s">
        <v>213</v>
      </c>
      <c r="B66" s="55">
        <v>10</v>
      </c>
      <c r="C66" s="127">
        <f>IF(B72=0, "-", B66/B72)</f>
        <v>1.0373443983402489E-2</v>
      </c>
      <c r="D66" s="55">
        <v>9</v>
      </c>
      <c r="E66" s="119">
        <f>IF(D72=0, "-", D66/D72)</f>
        <v>6.6518847006651885E-3</v>
      </c>
      <c r="F66" s="128">
        <v>48</v>
      </c>
      <c r="G66" s="127">
        <f>IF(F72=0, "-", F66/F72)</f>
        <v>1.0640656173797385E-2</v>
      </c>
      <c r="H66" s="55">
        <v>29</v>
      </c>
      <c r="I66" s="119">
        <f>IF(H72=0, "-", H66/H72)</f>
        <v>4.4759993826207749E-3</v>
      </c>
      <c r="J66" s="118">
        <f t="shared" si="2"/>
        <v>0.1111111111111111</v>
      </c>
      <c r="K66" s="119">
        <f t="shared" si="3"/>
        <v>0.65517241379310343</v>
      </c>
    </row>
    <row r="67" spans="1:11" ht="15" x14ac:dyDescent="0.25">
      <c r="A67" s="20" t="s">
        <v>214</v>
      </c>
      <c r="B67" s="55">
        <v>220</v>
      </c>
      <c r="C67" s="127">
        <f>IF(B72=0, "-", B67/B72)</f>
        <v>0.22821576763485477</v>
      </c>
      <c r="D67" s="55">
        <v>163</v>
      </c>
      <c r="E67" s="119">
        <f>IF(D72=0, "-", D67/D72)</f>
        <v>0.1204730229120473</v>
      </c>
      <c r="F67" s="128">
        <v>1129</v>
      </c>
      <c r="G67" s="127">
        <f>IF(F72=0, "-", F67/F72)</f>
        <v>0.25027710042119267</v>
      </c>
      <c r="H67" s="55">
        <v>1095</v>
      </c>
      <c r="I67" s="119">
        <f>IF(H72=0, "-", H67/H72)</f>
        <v>0.16900756289550856</v>
      </c>
      <c r="J67" s="118">
        <f t="shared" si="2"/>
        <v>0.34969325153374231</v>
      </c>
      <c r="K67" s="119">
        <f t="shared" si="3"/>
        <v>3.1050228310502283E-2</v>
      </c>
    </row>
    <row r="68" spans="1:11" ht="15" x14ac:dyDescent="0.25">
      <c r="A68" s="20" t="s">
        <v>215</v>
      </c>
      <c r="B68" s="55">
        <v>0</v>
      </c>
      <c r="C68" s="127">
        <f>IF(B72=0, "-", B68/B72)</f>
        <v>0</v>
      </c>
      <c r="D68" s="55">
        <v>0</v>
      </c>
      <c r="E68" s="119">
        <f>IF(D72=0, "-", D68/D72)</f>
        <v>0</v>
      </c>
      <c r="F68" s="128">
        <v>1</v>
      </c>
      <c r="G68" s="127">
        <f>IF(F72=0, "-", F68/F72)</f>
        <v>2.2168033695411216E-4</v>
      </c>
      <c r="H68" s="55">
        <v>3</v>
      </c>
      <c r="I68" s="119">
        <f>IF(H72=0, "-", H68/H72)</f>
        <v>4.630344188918043E-4</v>
      </c>
      <c r="J68" s="118" t="str">
        <f t="shared" si="2"/>
        <v>-</v>
      </c>
      <c r="K68" s="119">
        <f t="shared" si="3"/>
        <v>-0.66666666666666663</v>
      </c>
    </row>
    <row r="69" spans="1:11" ht="15" x14ac:dyDescent="0.25">
      <c r="A69" s="20" t="s">
        <v>216</v>
      </c>
      <c r="B69" s="55">
        <v>0</v>
      </c>
      <c r="C69" s="127">
        <f>IF(B72=0, "-", B69/B72)</f>
        <v>0</v>
      </c>
      <c r="D69" s="55">
        <v>0</v>
      </c>
      <c r="E69" s="119">
        <f>IF(D72=0, "-", D69/D72)</f>
        <v>0</v>
      </c>
      <c r="F69" s="128">
        <v>26</v>
      </c>
      <c r="G69" s="127">
        <f>IF(F72=0, "-", F69/F72)</f>
        <v>5.763688760806916E-3</v>
      </c>
      <c r="H69" s="55">
        <v>6</v>
      </c>
      <c r="I69" s="119">
        <f>IF(H72=0, "-", H69/H72)</f>
        <v>9.260688377836086E-4</v>
      </c>
      <c r="J69" s="118" t="str">
        <f t="shared" si="2"/>
        <v>-</v>
      </c>
      <c r="K69" s="119">
        <f t="shared" si="3"/>
        <v>3.3333333333333335</v>
      </c>
    </row>
    <row r="70" spans="1:11" ht="15" x14ac:dyDescent="0.25">
      <c r="A70" s="20" t="s">
        <v>217</v>
      </c>
      <c r="B70" s="55">
        <v>88</v>
      </c>
      <c r="C70" s="127">
        <f>IF(B72=0, "-", B70/B72)</f>
        <v>9.1286307053941904E-2</v>
      </c>
      <c r="D70" s="55">
        <v>115</v>
      </c>
      <c r="E70" s="119">
        <f>IF(D72=0, "-", D70/D72)</f>
        <v>8.4996304508499626E-2</v>
      </c>
      <c r="F70" s="128">
        <v>379</v>
      </c>
      <c r="G70" s="127">
        <f>IF(F72=0, "-", F70/F72)</f>
        <v>8.4016847705608508E-2</v>
      </c>
      <c r="H70" s="55">
        <v>528</v>
      </c>
      <c r="I70" s="119">
        <f>IF(H72=0, "-", H70/H72)</f>
        <v>8.1494057724957561E-2</v>
      </c>
      <c r="J70" s="118">
        <f t="shared" si="2"/>
        <v>-0.23478260869565218</v>
      </c>
      <c r="K70" s="119">
        <f t="shared" si="3"/>
        <v>-0.28219696969696972</v>
      </c>
    </row>
    <row r="71" spans="1:11" x14ac:dyDescent="0.2">
      <c r="A71" s="129"/>
      <c r="B71" s="82"/>
      <c r="D71" s="82"/>
      <c r="E71" s="86"/>
      <c r="F71" s="130"/>
      <c r="H71" s="82"/>
      <c r="I71" s="86"/>
      <c r="J71" s="85"/>
      <c r="K71" s="86"/>
    </row>
    <row r="72" spans="1:11" s="38" customFormat="1" x14ac:dyDescent="0.2">
      <c r="A72" s="131" t="s">
        <v>218</v>
      </c>
      <c r="B72" s="32">
        <f>SUM(B48:B71)</f>
        <v>964</v>
      </c>
      <c r="C72" s="132">
        <f>B72/9726</f>
        <v>9.9115772157104667E-2</v>
      </c>
      <c r="D72" s="32">
        <f>SUM(D48:D71)</f>
        <v>1353</v>
      </c>
      <c r="E72" s="133">
        <f>D72/9422</f>
        <v>0.14360008490766291</v>
      </c>
      <c r="F72" s="121">
        <f>SUM(F48:F71)</f>
        <v>4511</v>
      </c>
      <c r="G72" s="134">
        <f>F72/40548</f>
        <v>0.11125086317450922</v>
      </c>
      <c r="H72" s="32">
        <f>SUM(H48:H71)</f>
        <v>6479</v>
      </c>
      <c r="I72" s="133">
        <f>H72/46877</f>
        <v>0.13821276958849757</v>
      </c>
      <c r="J72" s="35">
        <f>IF(D72=0, "-", IF((B72-D72)/D72&lt;10, (B72-D72)/D72, "&gt;999%"))</f>
        <v>-0.28750923872875095</v>
      </c>
      <c r="K72" s="36">
        <f>IF(H72=0, "-", IF((F72-H72)/H72&lt;10, (F72-H72)/H72, "&gt;999%"))</f>
        <v>-0.30375057879302364</v>
      </c>
    </row>
    <row r="73" spans="1:11" x14ac:dyDescent="0.2">
      <c r="B73" s="130"/>
      <c r="D73" s="130"/>
      <c r="F73" s="130"/>
      <c r="H73" s="130"/>
    </row>
    <row r="74" spans="1:11" x14ac:dyDescent="0.2">
      <c r="A74" s="123" t="s">
        <v>219</v>
      </c>
      <c r="B74" s="124" t="s">
        <v>165</v>
      </c>
      <c r="C74" s="125" t="s">
        <v>166</v>
      </c>
      <c r="D74" s="124" t="s">
        <v>165</v>
      </c>
      <c r="E74" s="126" t="s">
        <v>166</v>
      </c>
      <c r="F74" s="125" t="s">
        <v>165</v>
      </c>
      <c r="G74" s="125" t="s">
        <v>166</v>
      </c>
      <c r="H74" s="124" t="s">
        <v>165</v>
      </c>
      <c r="I74" s="126" t="s">
        <v>166</v>
      </c>
      <c r="J74" s="124"/>
      <c r="K74" s="126"/>
    </row>
    <row r="75" spans="1:11" ht="15" x14ac:dyDescent="0.25">
      <c r="A75" s="20" t="s">
        <v>220</v>
      </c>
      <c r="B75" s="55">
        <v>22</v>
      </c>
      <c r="C75" s="127">
        <f>IF(B85=0, "-", B75/B85)</f>
        <v>0.15942028985507245</v>
      </c>
      <c r="D75" s="55">
        <v>18</v>
      </c>
      <c r="E75" s="119">
        <f>IF(D85=0, "-", D75/D85)</f>
        <v>0.3</v>
      </c>
      <c r="F75" s="128">
        <v>92</v>
      </c>
      <c r="G75" s="127">
        <f>IF(F85=0, "-", F75/F85)</f>
        <v>0.21345707656612528</v>
      </c>
      <c r="H75" s="55">
        <v>97</v>
      </c>
      <c r="I75" s="119">
        <f>IF(H85=0, "-", H75/H85)</f>
        <v>0.29041916167664672</v>
      </c>
      <c r="J75" s="118">
        <f t="shared" ref="J75:J83" si="4">IF(D75=0, "-", IF((B75-D75)/D75&lt;10, (B75-D75)/D75, "&gt;999%"))</f>
        <v>0.22222222222222221</v>
      </c>
      <c r="K75" s="119">
        <f t="shared" ref="K75:K83" si="5">IF(H75=0, "-", IF((F75-H75)/H75&lt;10, (F75-H75)/H75, "&gt;999%"))</f>
        <v>-5.1546391752577317E-2</v>
      </c>
    </row>
    <row r="76" spans="1:11" ht="15" x14ac:dyDescent="0.25">
      <c r="A76" s="20" t="s">
        <v>221</v>
      </c>
      <c r="B76" s="55">
        <v>17</v>
      </c>
      <c r="C76" s="127">
        <f>IF(B85=0, "-", B76/B85)</f>
        <v>0.12318840579710146</v>
      </c>
      <c r="D76" s="55">
        <v>15</v>
      </c>
      <c r="E76" s="119">
        <f>IF(D85=0, "-", D76/D85)</f>
        <v>0.25</v>
      </c>
      <c r="F76" s="128">
        <v>82</v>
      </c>
      <c r="G76" s="127">
        <f>IF(F85=0, "-", F76/F85)</f>
        <v>0.1902552204176334</v>
      </c>
      <c r="H76" s="55">
        <v>59</v>
      </c>
      <c r="I76" s="119">
        <f>IF(H85=0, "-", H76/H85)</f>
        <v>0.17664670658682635</v>
      </c>
      <c r="J76" s="118">
        <f t="shared" si="4"/>
        <v>0.13333333333333333</v>
      </c>
      <c r="K76" s="119">
        <f t="shared" si="5"/>
        <v>0.38983050847457629</v>
      </c>
    </row>
    <row r="77" spans="1:11" ht="15" x14ac:dyDescent="0.25">
      <c r="A77" s="20" t="s">
        <v>222</v>
      </c>
      <c r="B77" s="55">
        <v>16</v>
      </c>
      <c r="C77" s="127">
        <f>IF(B85=0, "-", B77/B85)</f>
        <v>0.11594202898550725</v>
      </c>
      <c r="D77" s="55">
        <v>0</v>
      </c>
      <c r="E77" s="119">
        <f>IF(D85=0, "-", D77/D85)</f>
        <v>0</v>
      </c>
      <c r="F77" s="128">
        <v>36</v>
      </c>
      <c r="G77" s="127">
        <f>IF(F85=0, "-", F77/F85)</f>
        <v>8.3526682134570762E-2</v>
      </c>
      <c r="H77" s="55">
        <v>0</v>
      </c>
      <c r="I77" s="119">
        <f>IF(H85=0, "-", H77/H85)</f>
        <v>0</v>
      </c>
      <c r="J77" s="118" t="str">
        <f t="shared" si="4"/>
        <v>-</v>
      </c>
      <c r="K77" s="119" t="str">
        <f t="shared" si="5"/>
        <v>-</v>
      </c>
    </row>
    <row r="78" spans="1:11" ht="15" x14ac:dyDescent="0.25">
      <c r="A78" s="20" t="s">
        <v>223</v>
      </c>
      <c r="B78" s="55">
        <v>0</v>
      </c>
      <c r="C78" s="127">
        <f>IF(B85=0, "-", B78/B85)</f>
        <v>0</v>
      </c>
      <c r="D78" s="55">
        <v>1</v>
      </c>
      <c r="E78" s="119">
        <f>IF(D85=0, "-", D78/D85)</f>
        <v>1.6666666666666666E-2</v>
      </c>
      <c r="F78" s="128">
        <v>5</v>
      </c>
      <c r="G78" s="127">
        <f>IF(F85=0, "-", F78/F85)</f>
        <v>1.1600928074245939E-2</v>
      </c>
      <c r="H78" s="55">
        <v>3</v>
      </c>
      <c r="I78" s="119">
        <f>IF(H85=0, "-", H78/H85)</f>
        <v>8.9820359281437123E-3</v>
      </c>
      <c r="J78" s="118">
        <f t="shared" si="4"/>
        <v>-1</v>
      </c>
      <c r="K78" s="119">
        <f t="shared" si="5"/>
        <v>0.66666666666666663</v>
      </c>
    </row>
    <row r="79" spans="1:11" ht="15" x14ac:dyDescent="0.25">
      <c r="A79" s="20" t="s">
        <v>224</v>
      </c>
      <c r="B79" s="55">
        <v>0</v>
      </c>
      <c r="C79" s="127">
        <f>IF(B85=0, "-", B79/B85)</f>
        <v>0</v>
      </c>
      <c r="D79" s="55">
        <v>2</v>
      </c>
      <c r="E79" s="119">
        <f>IF(D85=0, "-", D79/D85)</f>
        <v>3.3333333333333333E-2</v>
      </c>
      <c r="F79" s="128">
        <v>2</v>
      </c>
      <c r="G79" s="127">
        <f>IF(F85=0, "-", F79/F85)</f>
        <v>4.6403712296983757E-3</v>
      </c>
      <c r="H79" s="55">
        <v>10</v>
      </c>
      <c r="I79" s="119">
        <f>IF(H85=0, "-", H79/H85)</f>
        <v>2.9940119760479042E-2</v>
      </c>
      <c r="J79" s="118">
        <f t="shared" si="4"/>
        <v>-1</v>
      </c>
      <c r="K79" s="119">
        <f t="shared" si="5"/>
        <v>-0.8</v>
      </c>
    </row>
    <row r="80" spans="1:11" ht="15" x14ac:dyDescent="0.25">
      <c r="A80" s="20" t="s">
        <v>225</v>
      </c>
      <c r="B80" s="55">
        <v>63</v>
      </c>
      <c r="C80" s="127">
        <f>IF(B85=0, "-", B80/B85)</f>
        <v>0.45652173913043476</v>
      </c>
      <c r="D80" s="55">
        <v>21</v>
      </c>
      <c r="E80" s="119">
        <f>IF(D85=0, "-", D80/D85)</f>
        <v>0.35</v>
      </c>
      <c r="F80" s="128">
        <v>174</v>
      </c>
      <c r="G80" s="127">
        <f>IF(F85=0, "-", F80/F85)</f>
        <v>0.40371229698375871</v>
      </c>
      <c r="H80" s="55">
        <v>141</v>
      </c>
      <c r="I80" s="119">
        <f>IF(H85=0, "-", H80/H85)</f>
        <v>0.42215568862275449</v>
      </c>
      <c r="J80" s="118">
        <f t="shared" si="4"/>
        <v>2</v>
      </c>
      <c r="K80" s="119">
        <f t="shared" si="5"/>
        <v>0.23404255319148937</v>
      </c>
    </row>
    <row r="81" spans="1:11" ht="15" x14ac:dyDescent="0.25">
      <c r="A81" s="20" t="s">
        <v>226</v>
      </c>
      <c r="B81" s="55">
        <v>7</v>
      </c>
      <c r="C81" s="127">
        <f>IF(B85=0, "-", B81/B85)</f>
        <v>5.0724637681159424E-2</v>
      </c>
      <c r="D81" s="55">
        <v>3</v>
      </c>
      <c r="E81" s="119">
        <f>IF(D85=0, "-", D81/D85)</f>
        <v>0.05</v>
      </c>
      <c r="F81" s="128">
        <v>12</v>
      </c>
      <c r="G81" s="127">
        <f>IF(F85=0, "-", F81/F85)</f>
        <v>2.7842227378190254E-2</v>
      </c>
      <c r="H81" s="55">
        <v>17</v>
      </c>
      <c r="I81" s="119">
        <f>IF(H85=0, "-", H81/H85)</f>
        <v>5.089820359281437E-2</v>
      </c>
      <c r="J81" s="118">
        <f t="shared" si="4"/>
        <v>1.3333333333333333</v>
      </c>
      <c r="K81" s="119">
        <f t="shared" si="5"/>
        <v>-0.29411764705882354</v>
      </c>
    </row>
    <row r="82" spans="1:11" ht="15" x14ac:dyDescent="0.25">
      <c r="A82" s="20" t="s">
        <v>227</v>
      </c>
      <c r="B82" s="55">
        <v>5</v>
      </c>
      <c r="C82" s="127">
        <f>IF(B85=0, "-", B82/B85)</f>
        <v>3.6231884057971016E-2</v>
      </c>
      <c r="D82" s="55">
        <v>0</v>
      </c>
      <c r="E82" s="119">
        <f>IF(D85=0, "-", D82/D85)</f>
        <v>0</v>
      </c>
      <c r="F82" s="128">
        <v>11</v>
      </c>
      <c r="G82" s="127">
        <f>IF(F85=0, "-", F82/F85)</f>
        <v>2.5522041763341066E-2</v>
      </c>
      <c r="H82" s="55">
        <v>7</v>
      </c>
      <c r="I82" s="119">
        <f>IF(H85=0, "-", H82/H85)</f>
        <v>2.0958083832335328E-2</v>
      </c>
      <c r="J82" s="118" t="str">
        <f t="shared" si="4"/>
        <v>-</v>
      </c>
      <c r="K82" s="119">
        <f t="shared" si="5"/>
        <v>0.5714285714285714</v>
      </c>
    </row>
    <row r="83" spans="1:11" ht="15" x14ac:dyDescent="0.25">
      <c r="A83" s="20" t="s">
        <v>228</v>
      </c>
      <c r="B83" s="55">
        <v>8</v>
      </c>
      <c r="C83" s="127">
        <f>IF(B85=0, "-", B83/B85)</f>
        <v>5.7971014492753624E-2</v>
      </c>
      <c r="D83" s="55">
        <v>0</v>
      </c>
      <c r="E83" s="119">
        <f>IF(D85=0, "-", D83/D85)</f>
        <v>0</v>
      </c>
      <c r="F83" s="128">
        <v>17</v>
      </c>
      <c r="G83" s="127">
        <f>IF(F85=0, "-", F83/F85)</f>
        <v>3.9443155452436193E-2</v>
      </c>
      <c r="H83" s="55">
        <v>0</v>
      </c>
      <c r="I83" s="119">
        <f>IF(H85=0, "-", H83/H85)</f>
        <v>0</v>
      </c>
      <c r="J83" s="118" t="str">
        <f t="shared" si="4"/>
        <v>-</v>
      </c>
      <c r="K83" s="119" t="str">
        <f t="shared" si="5"/>
        <v>-</v>
      </c>
    </row>
    <row r="84" spans="1:11" x14ac:dyDescent="0.2">
      <c r="A84" s="129"/>
      <c r="B84" s="82"/>
      <c r="D84" s="82"/>
      <c r="E84" s="86"/>
      <c r="F84" s="130"/>
      <c r="H84" s="82"/>
      <c r="I84" s="86"/>
      <c r="J84" s="85"/>
      <c r="K84" s="86"/>
    </row>
    <row r="85" spans="1:11" s="38" customFormat="1" x14ac:dyDescent="0.2">
      <c r="A85" s="131" t="s">
        <v>229</v>
      </c>
      <c r="B85" s="32">
        <f>SUM(B75:B84)</f>
        <v>138</v>
      </c>
      <c r="C85" s="132">
        <f>B85/9726</f>
        <v>1.4188772362739049E-2</v>
      </c>
      <c r="D85" s="32">
        <f>SUM(D75:D84)</f>
        <v>60</v>
      </c>
      <c r="E85" s="133">
        <f>D85/9422</f>
        <v>6.3680747187433665E-3</v>
      </c>
      <c r="F85" s="121">
        <f>SUM(F75:F84)</f>
        <v>431</v>
      </c>
      <c r="G85" s="134">
        <f>F85/40548</f>
        <v>1.0629377527868206E-2</v>
      </c>
      <c r="H85" s="32">
        <f>SUM(H75:H84)</f>
        <v>334</v>
      </c>
      <c r="I85" s="133">
        <f>H85/46877</f>
        <v>7.1250293320818314E-3</v>
      </c>
      <c r="J85" s="35">
        <f>IF(D85=0, "-", IF((B85-D85)/D85&lt;10, (B85-D85)/D85, "&gt;999%"))</f>
        <v>1.3</v>
      </c>
      <c r="K85" s="36">
        <f>IF(H85=0, "-", IF((F85-H85)/H85&lt;10, (F85-H85)/H85, "&gt;999%"))</f>
        <v>0.29041916167664672</v>
      </c>
    </row>
    <row r="86" spans="1:11" x14ac:dyDescent="0.2">
      <c r="B86" s="130"/>
      <c r="D86" s="130"/>
      <c r="F86" s="130"/>
      <c r="H86" s="130"/>
    </row>
    <row r="87" spans="1:11" s="38" customFormat="1" x14ac:dyDescent="0.2">
      <c r="A87" s="131" t="s">
        <v>230</v>
      </c>
      <c r="B87" s="32">
        <v>1102</v>
      </c>
      <c r="C87" s="132">
        <f>B87/9726</f>
        <v>0.11330454451984372</v>
      </c>
      <c r="D87" s="32">
        <v>1413</v>
      </c>
      <c r="E87" s="133">
        <f>D87/9422</f>
        <v>0.14996815962640628</v>
      </c>
      <c r="F87" s="121">
        <v>4942</v>
      </c>
      <c r="G87" s="134">
        <f>F87/40548</f>
        <v>0.12188024070237743</v>
      </c>
      <c r="H87" s="32">
        <v>6813</v>
      </c>
      <c r="I87" s="133">
        <f>H87/46877</f>
        <v>0.14533779892057938</v>
      </c>
      <c r="J87" s="35">
        <f>IF(D87=0, "-", IF((B87-D87)/D87&lt;10, (B87-D87)/D87, "&gt;999%"))</f>
        <v>-0.22009907997169142</v>
      </c>
      <c r="K87" s="36">
        <f>IF(H87=0, "-", IF((F87-H87)/H87&lt;10, (F87-H87)/H87, "&gt;999%"))</f>
        <v>-0.27462204608836049</v>
      </c>
    </row>
    <row r="88" spans="1:11" x14ac:dyDescent="0.2">
      <c r="B88" s="130"/>
      <c r="D88" s="130"/>
      <c r="F88" s="130"/>
      <c r="H88" s="130"/>
    </row>
    <row r="89" spans="1:11" ht="15.75" x14ac:dyDescent="0.25">
      <c r="A89" s="122" t="s">
        <v>30</v>
      </c>
      <c r="B89" s="170" t="s">
        <v>4</v>
      </c>
      <c r="C89" s="172"/>
      <c r="D89" s="172"/>
      <c r="E89" s="171"/>
      <c r="F89" s="170" t="s">
        <v>163</v>
      </c>
      <c r="G89" s="172"/>
      <c r="H89" s="172"/>
      <c r="I89" s="171"/>
      <c r="J89" s="170" t="s">
        <v>164</v>
      </c>
      <c r="K89" s="171"/>
    </row>
    <row r="90" spans="1:11" x14ac:dyDescent="0.2">
      <c r="A90" s="16"/>
      <c r="B90" s="170">
        <f>VALUE(RIGHT($B$2, 4))</f>
        <v>2020</v>
      </c>
      <c r="C90" s="171"/>
      <c r="D90" s="170">
        <f>B90-1</f>
        <v>2019</v>
      </c>
      <c r="E90" s="178"/>
      <c r="F90" s="170">
        <f>B90</f>
        <v>2020</v>
      </c>
      <c r="G90" s="178"/>
      <c r="H90" s="170">
        <f>D90</f>
        <v>2019</v>
      </c>
      <c r="I90" s="178"/>
      <c r="J90" s="13" t="s">
        <v>8</v>
      </c>
      <c r="K90" s="14" t="s">
        <v>5</v>
      </c>
    </row>
    <row r="91" spans="1:11" x14ac:dyDescent="0.2">
      <c r="A91" s="123" t="s">
        <v>231</v>
      </c>
      <c r="B91" s="124" t="s">
        <v>165</v>
      </c>
      <c r="C91" s="125" t="s">
        <v>166</v>
      </c>
      <c r="D91" s="124" t="s">
        <v>165</v>
      </c>
      <c r="E91" s="126" t="s">
        <v>166</v>
      </c>
      <c r="F91" s="125" t="s">
        <v>165</v>
      </c>
      <c r="G91" s="125" t="s">
        <v>166</v>
      </c>
      <c r="H91" s="124" t="s">
        <v>165</v>
      </c>
      <c r="I91" s="126" t="s">
        <v>166</v>
      </c>
      <c r="J91" s="124"/>
      <c r="K91" s="126"/>
    </row>
    <row r="92" spans="1:11" ht="15" x14ac:dyDescent="0.25">
      <c r="A92" s="20" t="s">
        <v>232</v>
      </c>
      <c r="B92" s="55">
        <v>0</v>
      </c>
      <c r="C92" s="127">
        <f>IF(B105=0, "-", B92/B105)</f>
        <v>0</v>
      </c>
      <c r="D92" s="55">
        <v>2</v>
      </c>
      <c r="E92" s="119">
        <f>IF(D105=0, "-", D92/D105)</f>
        <v>1.834862385321101E-2</v>
      </c>
      <c r="F92" s="128">
        <v>5</v>
      </c>
      <c r="G92" s="127">
        <f>IF(F105=0, "-", F92/F105)</f>
        <v>6.6312997347480109E-3</v>
      </c>
      <c r="H92" s="55">
        <v>30</v>
      </c>
      <c r="I92" s="119">
        <f>IF(H105=0, "-", H92/H105)</f>
        <v>3.2822757111597371E-2</v>
      </c>
      <c r="J92" s="118">
        <f t="shared" ref="J92:J103" si="6">IF(D92=0, "-", IF((B92-D92)/D92&lt;10, (B92-D92)/D92, "&gt;999%"))</f>
        <v>-1</v>
      </c>
      <c r="K92" s="119">
        <f t="shared" ref="K92:K103" si="7">IF(H92=0, "-", IF((F92-H92)/H92&lt;10, (F92-H92)/H92, "&gt;999%"))</f>
        <v>-0.83333333333333337</v>
      </c>
    </row>
    <row r="93" spans="1:11" ht="15" x14ac:dyDescent="0.25">
      <c r="A93" s="20" t="s">
        <v>233</v>
      </c>
      <c r="B93" s="55">
        <v>0</v>
      </c>
      <c r="C93" s="127">
        <f>IF(B105=0, "-", B93/B105)</f>
        <v>0</v>
      </c>
      <c r="D93" s="55">
        <v>1</v>
      </c>
      <c r="E93" s="119">
        <f>IF(D105=0, "-", D93/D105)</f>
        <v>9.1743119266055051E-3</v>
      </c>
      <c r="F93" s="128">
        <v>4</v>
      </c>
      <c r="G93" s="127">
        <f>IF(F105=0, "-", F93/F105)</f>
        <v>5.3050397877984082E-3</v>
      </c>
      <c r="H93" s="55">
        <v>6</v>
      </c>
      <c r="I93" s="119">
        <f>IF(H105=0, "-", H93/H105)</f>
        <v>6.5645514223194746E-3</v>
      </c>
      <c r="J93" s="118">
        <f t="shared" si="6"/>
        <v>-1</v>
      </c>
      <c r="K93" s="119">
        <f t="shared" si="7"/>
        <v>-0.33333333333333331</v>
      </c>
    </row>
    <row r="94" spans="1:11" ht="15" x14ac:dyDescent="0.25">
      <c r="A94" s="20" t="s">
        <v>234</v>
      </c>
      <c r="B94" s="55">
        <v>0</v>
      </c>
      <c r="C94" s="127">
        <f>IF(B105=0, "-", B94/B105)</f>
        <v>0</v>
      </c>
      <c r="D94" s="55">
        <v>1</v>
      </c>
      <c r="E94" s="119">
        <f>IF(D105=0, "-", D94/D105)</f>
        <v>9.1743119266055051E-3</v>
      </c>
      <c r="F94" s="128">
        <v>0</v>
      </c>
      <c r="G94" s="127">
        <f>IF(F105=0, "-", F94/F105)</f>
        <v>0</v>
      </c>
      <c r="H94" s="55">
        <v>2</v>
      </c>
      <c r="I94" s="119">
        <f>IF(H105=0, "-", H94/H105)</f>
        <v>2.1881838074398249E-3</v>
      </c>
      <c r="J94" s="118">
        <f t="shared" si="6"/>
        <v>-1</v>
      </c>
      <c r="K94" s="119">
        <f t="shared" si="7"/>
        <v>-1</v>
      </c>
    </row>
    <row r="95" spans="1:11" ht="15" x14ac:dyDescent="0.25">
      <c r="A95" s="20" t="s">
        <v>235</v>
      </c>
      <c r="B95" s="55">
        <v>0</v>
      </c>
      <c r="C95" s="127">
        <f>IF(B105=0, "-", B95/B105)</f>
        <v>0</v>
      </c>
      <c r="D95" s="55">
        <v>1</v>
      </c>
      <c r="E95" s="119">
        <f>IF(D105=0, "-", D95/D105)</f>
        <v>9.1743119266055051E-3</v>
      </c>
      <c r="F95" s="128">
        <v>1</v>
      </c>
      <c r="G95" s="127">
        <f>IF(F105=0, "-", F95/F105)</f>
        <v>1.3262599469496021E-3</v>
      </c>
      <c r="H95" s="55">
        <v>20</v>
      </c>
      <c r="I95" s="119">
        <f>IF(H105=0, "-", H95/H105)</f>
        <v>2.1881838074398249E-2</v>
      </c>
      <c r="J95" s="118">
        <f t="shared" si="6"/>
        <v>-1</v>
      </c>
      <c r="K95" s="119">
        <f t="shared" si="7"/>
        <v>-0.95</v>
      </c>
    </row>
    <row r="96" spans="1:11" ht="15" x14ac:dyDescent="0.25">
      <c r="A96" s="20" t="s">
        <v>236</v>
      </c>
      <c r="B96" s="55">
        <v>1</v>
      </c>
      <c r="C96" s="127">
        <f>IF(B105=0, "-", B96/B105)</f>
        <v>8.0000000000000002E-3</v>
      </c>
      <c r="D96" s="55">
        <v>1</v>
      </c>
      <c r="E96" s="119">
        <f>IF(D105=0, "-", D96/D105)</f>
        <v>9.1743119266055051E-3</v>
      </c>
      <c r="F96" s="128">
        <v>4</v>
      </c>
      <c r="G96" s="127">
        <f>IF(F105=0, "-", F96/F105)</f>
        <v>5.3050397877984082E-3</v>
      </c>
      <c r="H96" s="55">
        <v>6</v>
      </c>
      <c r="I96" s="119">
        <f>IF(H105=0, "-", H96/H105)</f>
        <v>6.5645514223194746E-3</v>
      </c>
      <c r="J96" s="118">
        <f t="shared" si="6"/>
        <v>0</v>
      </c>
      <c r="K96" s="119">
        <f t="shared" si="7"/>
        <v>-0.33333333333333331</v>
      </c>
    </row>
    <row r="97" spans="1:11" ht="15" x14ac:dyDescent="0.25">
      <c r="A97" s="20" t="s">
        <v>237</v>
      </c>
      <c r="B97" s="55">
        <v>16</v>
      </c>
      <c r="C97" s="127">
        <f>IF(B105=0, "-", B97/B105)</f>
        <v>0.128</v>
      </c>
      <c r="D97" s="55">
        <v>25</v>
      </c>
      <c r="E97" s="119">
        <f>IF(D105=0, "-", D97/D105)</f>
        <v>0.22935779816513763</v>
      </c>
      <c r="F97" s="128">
        <v>73</v>
      </c>
      <c r="G97" s="127">
        <f>IF(F105=0, "-", F97/F105)</f>
        <v>9.6816976127320958E-2</v>
      </c>
      <c r="H97" s="55">
        <v>116</v>
      </c>
      <c r="I97" s="119">
        <f>IF(H105=0, "-", H97/H105)</f>
        <v>0.12691466083150985</v>
      </c>
      <c r="J97" s="118">
        <f t="shared" si="6"/>
        <v>-0.36</v>
      </c>
      <c r="K97" s="119">
        <f t="shared" si="7"/>
        <v>-0.37068965517241381</v>
      </c>
    </row>
    <row r="98" spans="1:11" ht="15" x14ac:dyDescent="0.25">
      <c r="A98" s="20" t="s">
        <v>238</v>
      </c>
      <c r="B98" s="55">
        <v>0</v>
      </c>
      <c r="C98" s="127">
        <f>IF(B105=0, "-", B98/B105)</f>
        <v>0</v>
      </c>
      <c r="D98" s="55">
        <v>0</v>
      </c>
      <c r="E98" s="119">
        <f>IF(D105=0, "-", D98/D105)</f>
        <v>0</v>
      </c>
      <c r="F98" s="128">
        <v>5</v>
      </c>
      <c r="G98" s="127">
        <f>IF(F105=0, "-", F98/F105)</f>
        <v>6.6312997347480109E-3</v>
      </c>
      <c r="H98" s="55">
        <v>0</v>
      </c>
      <c r="I98" s="119">
        <f>IF(H105=0, "-", H98/H105)</f>
        <v>0</v>
      </c>
      <c r="J98" s="118" t="str">
        <f t="shared" si="6"/>
        <v>-</v>
      </c>
      <c r="K98" s="119" t="str">
        <f t="shared" si="7"/>
        <v>-</v>
      </c>
    </row>
    <row r="99" spans="1:11" ht="15" x14ac:dyDescent="0.25">
      <c r="A99" s="20" t="s">
        <v>239</v>
      </c>
      <c r="B99" s="55">
        <v>5</v>
      </c>
      <c r="C99" s="127">
        <f>IF(B105=0, "-", B99/B105)</f>
        <v>0.04</v>
      </c>
      <c r="D99" s="55">
        <v>11</v>
      </c>
      <c r="E99" s="119">
        <f>IF(D105=0, "-", D99/D105)</f>
        <v>0.10091743119266056</v>
      </c>
      <c r="F99" s="128">
        <v>32</v>
      </c>
      <c r="G99" s="127">
        <f>IF(F105=0, "-", F99/F105)</f>
        <v>4.2440318302387266E-2</v>
      </c>
      <c r="H99" s="55">
        <v>35</v>
      </c>
      <c r="I99" s="119">
        <f>IF(H105=0, "-", H99/H105)</f>
        <v>3.8293216630196934E-2</v>
      </c>
      <c r="J99" s="118">
        <f t="shared" si="6"/>
        <v>-0.54545454545454541</v>
      </c>
      <c r="K99" s="119">
        <f t="shared" si="7"/>
        <v>-8.5714285714285715E-2</v>
      </c>
    </row>
    <row r="100" spans="1:11" ht="15" x14ac:dyDescent="0.25">
      <c r="A100" s="20" t="s">
        <v>240</v>
      </c>
      <c r="B100" s="55">
        <v>2</v>
      </c>
      <c r="C100" s="127">
        <f>IF(B105=0, "-", B100/B105)</f>
        <v>1.6E-2</v>
      </c>
      <c r="D100" s="55">
        <v>3</v>
      </c>
      <c r="E100" s="119">
        <f>IF(D105=0, "-", D100/D105)</f>
        <v>2.7522935779816515E-2</v>
      </c>
      <c r="F100" s="128">
        <v>11</v>
      </c>
      <c r="G100" s="127">
        <f>IF(F105=0, "-", F100/F105)</f>
        <v>1.4588859416445624E-2</v>
      </c>
      <c r="H100" s="55">
        <v>6</v>
      </c>
      <c r="I100" s="119">
        <f>IF(H105=0, "-", H100/H105)</f>
        <v>6.5645514223194746E-3</v>
      </c>
      <c r="J100" s="118">
        <f t="shared" si="6"/>
        <v>-0.33333333333333331</v>
      </c>
      <c r="K100" s="119">
        <f t="shared" si="7"/>
        <v>0.83333333333333337</v>
      </c>
    </row>
    <row r="101" spans="1:11" ht="15" x14ac:dyDescent="0.25">
      <c r="A101" s="20" t="s">
        <v>241</v>
      </c>
      <c r="B101" s="55">
        <v>16</v>
      </c>
      <c r="C101" s="127">
        <f>IF(B105=0, "-", B101/B105)</f>
        <v>0.128</v>
      </c>
      <c r="D101" s="55">
        <v>1</v>
      </c>
      <c r="E101" s="119">
        <f>IF(D105=0, "-", D101/D105)</f>
        <v>9.1743119266055051E-3</v>
      </c>
      <c r="F101" s="128">
        <v>38</v>
      </c>
      <c r="G101" s="127">
        <f>IF(F105=0, "-", F101/F105)</f>
        <v>5.0397877984084884E-2</v>
      </c>
      <c r="H101" s="55">
        <v>29</v>
      </c>
      <c r="I101" s="119">
        <f>IF(H105=0, "-", H101/H105)</f>
        <v>3.1728665207877461E-2</v>
      </c>
      <c r="J101" s="118" t="str">
        <f t="shared" si="6"/>
        <v>&gt;999%</v>
      </c>
      <c r="K101" s="119">
        <f t="shared" si="7"/>
        <v>0.31034482758620691</v>
      </c>
    </row>
    <row r="102" spans="1:11" ht="15" x14ac:dyDescent="0.25">
      <c r="A102" s="20" t="s">
        <v>242</v>
      </c>
      <c r="B102" s="55">
        <v>83</v>
      </c>
      <c r="C102" s="127">
        <f>IF(B105=0, "-", B102/B105)</f>
        <v>0.66400000000000003</v>
      </c>
      <c r="D102" s="55">
        <v>60</v>
      </c>
      <c r="E102" s="119">
        <f>IF(D105=0, "-", D102/D105)</f>
        <v>0.55045871559633031</v>
      </c>
      <c r="F102" s="128">
        <v>566</v>
      </c>
      <c r="G102" s="127">
        <f>IF(F105=0, "-", F102/F105)</f>
        <v>0.75066312997347484</v>
      </c>
      <c r="H102" s="55">
        <v>637</v>
      </c>
      <c r="I102" s="119">
        <f>IF(H105=0, "-", H102/H105)</f>
        <v>0.69693654266958427</v>
      </c>
      <c r="J102" s="118">
        <f t="shared" si="6"/>
        <v>0.38333333333333336</v>
      </c>
      <c r="K102" s="119">
        <f t="shared" si="7"/>
        <v>-0.11145996860282574</v>
      </c>
    </row>
    <row r="103" spans="1:11" ht="15" x14ac:dyDescent="0.25">
      <c r="A103" s="20" t="s">
        <v>243</v>
      </c>
      <c r="B103" s="55">
        <v>2</v>
      </c>
      <c r="C103" s="127">
        <f>IF(B105=0, "-", B103/B105)</f>
        <v>1.6E-2</v>
      </c>
      <c r="D103" s="55">
        <v>3</v>
      </c>
      <c r="E103" s="119">
        <f>IF(D105=0, "-", D103/D105)</f>
        <v>2.7522935779816515E-2</v>
      </c>
      <c r="F103" s="128">
        <v>15</v>
      </c>
      <c r="G103" s="127">
        <f>IF(F105=0, "-", F103/F105)</f>
        <v>1.9893899204244031E-2</v>
      </c>
      <c r="H103" s="55">
        <v>27</v>
      </c>
      <c r="I103" s="119">
        <f>IF(H105=0, "-", H103/H105)</f>
        <v>2.9540481400437638E-2</v>
      </c>
      <c r="J103" s="118">
        <f t="shared" si="6"/>
        <v>-0.33333333333333331</v>
      </c>
      <c r="K103" s="119">
        <f t="shared" si="7"/>
        <v>-0.44444444444444442</v>
      </c>
    </row>
    <row r="104" spans="1:11" x14ac:dyDescent="0.2">
      <c r="A104" s="129"/>
      <c r="B104" s="82"/>
      <c r="D104" s="82"/>
      <c r="E104" s="86"/>
      <c r="F104" s="130"/>
      <c r="H104" s="82"/>
      <c r="I104" s="86"/>
      <c r="J104" s="85"/>
      <c r="K104" s="86"/>
    </row>
    <row r="105" spans="1:11" s="38" customFormat="1" x14ac:dyDescent="0.2">
      <c r="A105" s="131" t="s">
        <v>244</v>
      </c>
      <c r="B105" s="32">
        <f>SUM(B92:B104)</f>
        <v>125</v>
      </c>
      <c r="C105" s="132">
        <f>B105/9726</f>
        <v>1.2852148879292617E-2</v>
      </c>
      <c r="D105" s="32">
        <f>SUM(D92:D104)</f>
        <v>109</v>
      </c>
      <c r="E105" s="133">
        <f>D105/9422</f>
        <v>1.1568669072383783E-2</v>
      </c>
      <c r="F105" s="121">
        <f>SUM(F92:F104)</f>
        <v>754</v>
      </c>
      <c r="G105" s="134">
        <f>F105/40548</f>
        <v>1.8595245141560621E-2</v>
      </c>
      <c r="H105" s="32">
        <f>SUM(H92:H104)</f>
        <v>914</v>
      </c>
      <c r="I105" s="133">
        <f>H105/46877</f>
        <v>1.949783475905028E-2</v>
      </c>
      <c r="J105" s="35">
        <f>IF(D105=0, "-", IF((B105-D105)/D105&lt;10, (B105-D105)/D105, "&gt;999%"))</f>
        <v>0.14678899082568808</v>
      </c>
      <c r="K105" s="36">
        <f>IF(H105=0, "-", IF((F105-H105)/H105&lt;10, (F105-H105)/H105, "&gt;999%"))</f>
        <v>-0.17505470459518599</v>
      </c>
    </row>
    <row r="106" spans="1:11" x14ac:dyDescent="0.2">
      <c r="B106" s="130"/>
      <c r="D106" s="130"/>
      <c r="F106" s="130"/>
      <c r="H106" s="130"/>
    </row>
    <row r="107" spans="1:11" x14ac:dyDescent="0.2">
      <c r="A107" s="123" t="s">
        <v>245</v>
      </c>
      <c r="B107" s="124" t="s">
        <v>165</v>
      </c>
      <c r="C107" s="125" t="s">
        <v>166</v>
      </c>
      <c r="D107" s="124" t="s">
        <v>165</v>
      </c>
      <c r="E107" s="126" t="s">
        <v>166</v>
      </c>
      <c r="F107" s="125" t="s">
        <v>165</v>
      </c>
      <c r="G107" s="125" t="s">
        <v>166</v>
      </c>
      <c r="H107" s="124" t="s">
        <v>165</v>
      </c>
      <c r="I107" s="126" t="s">
        <v>166</v>
      </c>
      <c r="J107" s="124"/>
      <c r="K107" s="126"/>
    </row>
    <row r="108" spans="1:11" ht="15" x14ac:dyDescent="0.25">
      <c r="A108" s="20" t="s">
        <v>246</v>
      </c>
      <c r="B108" s="55">
        <v>0</v>
      </c>
      <c r="C108" s="127">
        <f>IF(B123=0, "-", B108/B123)</f>
        <v>0</v>
      </c>
      <c r="D108" s="55">
        <v>1</v>
      </c>
      <c r="E108" s="119">
        <f>IF(D123=0, "-", D108/D123)</f>
        <v>1.3513513513513514E-2</v>
      </c>
      <c r="F108" s="128">
        <v>3</v>
      </c>
      <c r="G108" s="127">
        <f>IF(F123=0, "-", F108/F123)</f>
        <v>1.0273972602739725E-2</v>
      </c>
      <c r="H108" s="55">
        <v>4</v>
      </c>
      <c r="I108" s="119">
        <f>IF(H123=0, "-", H108/H123)</f>
        <v>9.6385542168674707E-3</v>
      </c>
      <c r="J108" s="118">
        <f t="shared" ref="J108:J121" si="8">IF(D108=0, "-", IF((B108-D108)/D108&lt;10, (B108-D108)/D108, "&gt;999%"))</f>
        <v>-1</v>
      </c>
      <c r="K108" s="119">
        <f t="shared" ref="K108:K121" si="9">IF(H108=0, "-", IF((F108-H108)/H108&lt;10, (F108-H108)/H108, "&gt;999%"))</f>
        <v>-0.25</v>
      </c>
    </row>
    <row r="109" spans="1:11" ht="15" x14ac:dyDescent="0.25">
      <c r="A109" s="20" t="s">
        <v>247</v>
      </c>
      <c r="B109" s="55">
        <v>11</v>
      </c>
      <c r="C109" s="127">
        <f>IF(B123=0, "-", B109/B123)</f>
        <v>0.11956521739130435</v>
      </c>
      <c r="D109" s="55">
        <v>8</v>
      </c>
      <c r="E109" s="119">
        <f>IF(D123=0, "-", D109/D123)</f>
        <v>0.10810810810810811</v>
      </c>
      <c r="F109" s="128">
        <v>24</v>
      </c>
      <c r="G109" s="127">
        <f>IF(F123=0, "-", F109/F123)</f>
        <v>8.2191780821917804E-2</v>
      </c>
      <c r="H109" s="55">
        <v>34</v>
      </c>
      <c r="I109" s="119">
        <f>IF(H123=0, "-", H109/H123)</f>
        <v>8.1927710843373497E-2</v>
      </c>
      <c r="J109" s="118">
        <f t="shared" si="8"/>
        <v>0.375</v>
      </c>
      <c r="K109" s="119">
        <f t="shared" si="9"/>
        <v>-0.29411764705882354</v>
      </c>
    </row>
    <row r="110" spans="1:11" ht="15" x14ac:dyDescent="0.25">
      <c r="A110" s="20" t="s">
        <v>248</v>
      </c>
      <c r="B110" s="55">
        <v>2</v>
      </c>
      <c r="C110" s="127">
        <f>IF(B123=0, "-", B110/B123)</f>
        <v>2.1739130434782608E-2</v>
      </c>
      <c r="D110" s="55">
        <v>5</v>
      </c>
      <c r="E110" s="119">
        <f>IF(D123=0, "-", D110/D123)</f>
        <v>6.7567567567567571E-2</v>
      </c>
      <c r="F110" s="128">
        <v>14</v>
      </c>
      <c r="G110" s="127">
        <f>IF(F123=0, "-", F110/F123)</f>
        <v>4.7945205479452052E-2</v>
      </c>
      <c r="H110" s="55">
        <v>20</v>
      </c>
      <c r="I110" s="119">
        <f>IF(H123=0, "-", H110/H123)</f>
        <v>4.8192771084337352E-2</v>
      </c>
      <c r="J110" s="118">
        <f t="shared" si="8"/>
        <v>-0.6</v>
      </c>
      <c r="K110" s="119">
        <f t="shared" si="9"/>
        <v>-0.3</v>
      </c>
    </row>
    <row r="111" spans="1:11" ht="15" x14ac:dyDescent="0.25">
      <c r="A111" s="20" t="s">
        <v>249</v>
      </c>
      <c r="B111" s="55">
        <v>27</v>
      </c>
      <c r="C111" s="127">
        <f>IF(B123=0, "-", B111/B123)</f>
        <v>0.29347826086956524</v>
      </c>
      <c r="D111" s="55">
        <v>21</v>
      </c>
      <c r="E111" s="119">
        <f>IF(D123=0, "-", D111/D123)</f>
        <v>0.28378378378378377</v>
      </c>
      <c r="F111" s="128">
        <v>101</v>
      </c>
      <c r="G111" s="127">
        <f>IF(F123=0, "-", F111/F123)</f>
        <v>0.3458904109589041</v>
      </c>
      <c r="H111" s="55">
        <v>89</v>
      </c>
      <c r="I111" s="119">
        <f>IF(H123=0, "-", H111/H123)</f>
        <v>0.21445783132530122</v>
      </c>
      <c r="J111" s="118">
        <f t="shared" si="8"/>
        <v>0.2857142857142857</v>
      </c>
      <c r="K111" s="119">
        <f t="shared" si="9"/>
        <v>0.1348314606741573</v>
      </c>
    </row>
    <row r="112" spans="1:11" ht="15" x14ac:dyDescent="0.25">
      <c r="A112" s="20" t="s">
        <v>250</v>
      </c>
      <c r="B112" s="55">
        <v>0</v>
      </c>
      <c r="C112" s="127">
        <f>IF(B123=0, "-", B112/B123)</f>
        <v>0</v>
      </c>
      <c r="D112" s="55">
        <v>1</v>
      </c>
      <c r="E112" s="119">
        <f>IF(D123=0, "-", D112/D123)</f>
        <v>1.3513513513513514E-2</v>
      </c>
      <c r="F112" s="128">
        <v>0</v>
      </c>
      <c r="G112" s="127">
        <f>IF(F123=0, "-", F112/F123)</f>
        <v>0</v>
      </c>
      <c r="H112" s="55">
        <v>12</v>
      </c>
      <c r="I112" s="119">
        <f>IF(H123=0, "-", H112/H123)</f>
        <v>2.891566265060241E-2</v>
      </c>
      <c r="J112" s="118">
        <f t="shared" si="8"/>
        <v>-1</v>
      </c>
      <c r="K112" s="119">
        <f t="shared" si="9"/>
        <v>-1</v>
      </c>
    </row>
    <row r="113" spans="1:11" ht="15" x14ac:dyDescent="0.25">
      <c r="A113" s="20" t="s">
        <v>251</v>
      </c>
      <c r="B113" s="55">
        <v>0</v>
      </c>
      <c r="C113" s="127">
        <f>IF(B123=0, "-", B113/B123)</f>
        <v>0</v>
      </c>
      <c r="D113" s="55">
        <v>2</v>
      </c>
      <c r="E113" s="119">
        <f>IF(D123=0, "-", D113/D123)</f>
        <v>2.7027027027027029E-2</v>
      </c>
      <c r="F113" s="128">
        <v>3</v>
      </c>
      <c r="G113" s="127">
        <f>IF(F123=0, "-", F113/F123)</f>
        <v>1.0273972602739725E-2</v>
      </c>
      <c r="H113" s="55">
        <v>5</v>
      </c>
      <c r="I113" s="119">
        <f>IF(H123=0, "-", H113/H123)</f>
        <v>1.2048192771084338E-2</v>
      </c>
      <c r="J113" s="118">
        <f t="shared" si="8"/>
        <v>-1</v>
      </c>
      <c r="K113" s="119">
        <f t="shared" si="9"/>
        <v>-0.4</v>
      </c>
    </row>
    <row r="114" spans="1:11" ht="15" x14ac:dyDescent="0.25">
      <c r="A114" s="20" t="s">
        <v>252</v>
      </c>
      <c r="B114" s="55">
        <v>2</v>
      </c>
      <c r="C114" s="127">
        <f>IF(B123=0, "-", B114/B123)</f>
        <v>2.1739130434782608E-2</v>
      </c>
      <c r="D114" s="55">
        <v>0</v>
      </c>
      <c r="E114" s="119">
        <f>IF(D123=0, "-", D114/D123)</f>
        <v>0</v>
      </c>
      <c r="F114" s="128">
        <v>8</v>
      </c>
      <c r="G114" s="127">
        <f>IF(F123=0, "-", F114/F123)</f>
        <v>2.7397260273972601E-2</v>
      </c>
      <c r="H114" s="55">
        <v>11</v>
      </c>
      <c r="I114" s="119">
        <f>IF(H123=0, "-", H114/H123)</f>
        <v>2.6506024096385541E-2</v>
      </c>
      <c r="J114" s="118" t="str">
        <f t="shared" si="8"/>
        <v>-</v>
      </c>
      <c r="K114" s="119">
        <f t="shared" si="9"/>
        <v>-0.27272727272727271</v>
      </c>
    </row>
    <row r="115" spans="1:11" ht="15" x14ac:dyDescent="0.25">
      <c r="A115" s="20" t="s">
        <v>253</v>
      </c>
      <c r="B115" s="55">
        <v>3</v>
      </c>
      <c r="C115" s="127">
        <f>IF(B123=0, "-", B115/B123)</f>
        <v>3.2608695652173912E-2</v>
      </c>
      <c r="D115" s="55">
        <v>2</v>
      </c>
      <c r="E115" s="119">
        <f>IF(D123=0, "-", D115/D123)</f>
        <v>2.7027027027027029E-2</v>
      </c>
      <c r="F115" s="128">
        <v>13</v>
      </c>
      <c r="G115" s="127">
        <f>IF(F123=0, "-", F115/F123)</f>
        <v>4.4520547945205477E-2</v>
      </c>
      <c r="H115" s="55">
        <v>19</v>
      </c>
      <c r="I115" s="119">
        <f>IF(H123=0, "-", H115/H123)</f>
        <v>4.5783132530120479E-2</v>
      </c>
      <c r="J115" s="118">
        <f t="shared" si="8"/>
        <v>0.5</v>
      </c>
      <c r="K115" s="119">
        <f t="shared" si="9"/>
        <v>-0.31578947368421051</v>
      </c>
    </row>
    <row r="116" spans="1:11" ht="15" x14ac:dyDescent="0.25">
      <c r="A116" s="20" t="s">
        <v>254</v>
      </c>
      <c r="B116" s="55">
        <v>7</v>
      </c>
      <c r="C116" s="127">
        <f>IF(B123=0, "-", B116/B123)</f>
        <v>7.6086956521739135E-2</v>
      </c>
      <c r="D116" s="55">
        <v>9</v>
      </c>
      <c r="E116" s="119">
        <f>IF(D123=0, "-", D116/D123)</f>
        <v>0.12162162162162163</v>
      </c>
      <c r="F116" s="128">
        <v>20</v>
      </c>
      <c r="G116" s="127">
        <f>IF(F123=0, "-", F116/F123)</f>
        <v>6.8493150684931503E-2</v>
      </c>
      <c r="H116" s="55">
        <v>28</v>
      </c>
      <c r="I116" s="119">
        <f>IF(H123=0, "-", H116/H123)</f>
        <v>6.746987951807229E-2</v>
      </c>
      <c r="J116" s="118">
        <f t="shared" si="8"/>
        <v>-0.22222222222222221</v>
      </c>
      <c r="K116" s="119">
        <f t="shared" si="9"/>
        <v>-0.2857142857142857</v>
      </c>
    </row>
    <row r="117" spans="1:11" ht="15" x14ac:dyDescent="0.25">
      <c r="A117" s="20" t="s">
        <v>255</v>
      </c>
      <c r="B117" s="55">
        <v>21</v>
      </c>
      <c r="C117" s="127">
        <f>IF(B123=0, "-", B117/B123)</f>
        <v>0.22826086956521738</v>
      </c>
      <c r="D117" s="55">
        <v>21</v>
      </c>
      <c r="E117" s="119">
        <f>IF(D123=0, "-", D117/D123)</f>
        <v>0.28378378378378377</v>
      </c>
      <c r="F117" s="128">
        <v>51</v>
      </c>
      <c r="G117" s="127">
        <f>IF(F123=0, "-", F117/F123)</f>
        <v>0.17465753424657535</v>
      </c>
      <c r="H117" s="55">
        <v>162</v>
      </c>
      <c r="I117" s="119">
        <f>IF(H123=0, "-", H117/H123)</f>
        <v>0.39036144578313253</v>
      </c>
      <c r="J117" s="118">
        <f t="shared" si="8"/>
        <v>0</v>
      </c>
      <c r="K117" s="119">
        <f t="shared" si="9"/>
        <v>-0.68518518518518523</v>
      </c>
    </row>
    <row r="118" spans="1:11" ht="15" x14ac:dyDescent="0.25">
      <c r="A118" s="20" t="s">
        <v>256</v>
      </c>
      <c r="B118" s="55">
        <v>14</v>
      </c>
      <c r="C118" s="127">
        <f>IF(B123=0, "-", B118/B123)</f>
        <v>0.15217391304347827</v>
      </c>
      <c r="D118" s="55">
        <v>2</v>
      </c>
      <c r="E118" s="119">
        <f>IF(D123=0, "-", D118/D123)</f>
        <v>2.7027027027027029E-2</v>
      </c>
      <c r="F118" s="128">
        <v>38</v>
      </c>
      <c r="G118" s="127">
        <f>IF(F123=0, "-", F118/F123)</f>
        <v>0.13013698630136986</v>
      </c>
      <c r="H118" s="55">
        <v>23</v>
      </c>
      <c r="I118" s="119">
        <f>IF(H123=0, "-", H118/H123)</f>
        <v>5.5421686746987948E-2</v>
      </c>
      <c r="J118" s="118">
        <f t="shared" si="8"/>
        <v>6</v>
      </c>
      <c r="K118" s="119">
        <f t="shared" si="9"/>
        <v>0.65217391304347827</v>
      </c>
    </row>
    <row r="119" spans="1:11" ht="15" x14ac:dyDescent="0.25">
      <c r="A119" s="20" t="s">
        <v>257</v>
      </c>
      <c r="B119" s="55">
        <v>0</v>
      </c>
      <c r="C119" s="127">
        <f>IF(B123=0, "-", B119/B123)</f>
        <v>0</v>
      </c>
      <c r="D119" s="55">
        <v>2</v>
      </c>
      <c r="E119" s="119">
        <f>IF(D123=0, "-", D119/D123)</f>
        <v>2.7027027027027029E-2</v>
      </c>
      <c r="F119" s="128">
        <v>0</v>
      </c>
      <c r="G119" s="127">
        <f>IF(F123=0, "-", F119/F123)</f>
        <v>0</v>
      </c>
      <c r="H119" s="55">
        <v>8</v>
      </c>
      <c r="I119" s="119">
        <f>IF(H123=0, "-", H119/H123)</f>
        <v>1.9277108433734941E-2</v>
      </c>
      <c r="J119" s="118">
        <f t="shared" si="8"/>
        <v>-1</v>
      </c>
      <c r="K119" s="119">
        <f t="shared" si="9"/>
        <v>-1</v>
      </c>
    </row>
    <row r="120" spans="1:11" ht="15" x14ac:dyDescent="0.25">
      <c r="A120" s="20" t="s">
        <v>258</v>
      </c>
      <c r="B120" s="55">
        <v>2</v>
      </c>
      <c r="C120" s="127">
        <f>IF(B123=0, "-", B120/B123)</f>
        <v>2.1739130434782608E-2</v>
      </c>
      <c r="D120" s="55">
        <v>0</v>
      </c>
      <c r="E120" s="119">
        <f>IF(D123=0, "-", D120/D123)</f>
        <v>0</v>
      </c>
      <c r="F120" s="128">
        <v>9</v>
      </c>
      <c r="G120" s="127">
        <f>IF(F123=0, "-", F120/F123)</f>
        <v>3.0821917808219176E-2</v>
      </c>
      <c r="H120" s="55">
        <v>0</v>
      </c>
      <c r="I120" s="119">
        <f>IF(H123=0, "-", H120/H123)</f>
        <v>0</v>
      </c>
      <c r="J120" s="118" t="str">
        <f t="shared" si="8"/>
        <v>-</v>
      </c>
      <c r="K120" s="119" t="str">
        <f t="shared" si="9"/>
        <v>-</v>
      </c>
    </row>
    <row r="121" spans="1:11" ht="15" x14ac:dyDescent="0.25">
      <c r="A121" s="20" t="s">
        <v>259</v>
      </c>
      <c r="B121" s="55">
        <v>3</v>
      </c>
      <c r="C121" s="127">
        <f>IF(B123=0, "-", B121/B123)</f>
        <v>3.2608695652173912E-2</v>
      </c>
      <c r="D121" s="55">
        <v>0</v>
      </c>
      <c r="E121" s="119">
        <f>IF(D123=0, "-", D121/D123)</f>
        <v>0</v>
      </c>
      <c r="F121" s="128">
        <v>8</v>
      </c>
      <c r="G121" s="127">
        <f>IF(F123=0, "-", F121/F123)</f>
        <v>2.7397260273972601E-2</v>
      </c>
      <c r="H121" s="55">
        <v>0</v>
      </c>
      <c r="I121" s="119">
        <f>IF(H123=0, "-", H121/H123)</f>
        <v>0</v>
      </c>
      <c r="J121" s="118" t="str">
        <f t="shared" si="8"/>
        <v>-</v>
      </c>
      <c r="K121" s="119" t="str">
        <f t="shared" si="9"/>
        <v>-</v>
      </c>
    </row>
    <row r="122" spans="1:11" x14ac:dyDescent="0.2">
      <c r="A122" s="129"/>
      <c r="B122" s="82"/>
      <c r="D122" s="82"/>
      <c r="E122" s="86"/>
      <c r="F122" s="130"/>
      <c r="H122" s="82"/>
      <c r="I122" s="86"/>
      <c r="J122" s="85"/>
      <c r="K122" s="86"/>
    </row>
    <row r="123" spans="1:11" s="38" customFormat="1" x14ac:dyDescent="0.2">
      <c r="A123" s="131" t="s">
        <v>260</v>
      </c>
      <c r="B123" s="32">
        <f>SUM(B108:B122)</f>
        <v>92</v>
      </c>
      <c r="C123" s="132">
        <f>B123/9726</f>
        <v>9.4591815751593668E-3</v>
      </c>
      <c r="D123" s="32">
        <f>SUM(D108:D122)</f>
        <v>74</v>
      </c>
      <c r="E123" s="133">
        <f>D123/9422</f>
        <v>7.8539588197834853E-3</v>
      </c>
      <c r="F123" s="121">
        <f>SUM(F108:F122)</f>
        <v>292</v>
      </c>
      <c r="G123" s="134">
        <f>F123/40548</f>
        <v>7.201341619808622E-3</v>
      </c>
      <c r="H123" s="32">
        <f>SUM(H108:H122)</f>
        <v>415</v>
      </c>
      <c r="I123" s="133">
        <f>H123/46877</f>
        <v>8.8529556072274255E-3</v>
      </c>
      <c r="J123" s="35">
        <f>IF(D123=0, "-", IF((B123-D123)/D123&lt;10, (B123-D123)/D123, "&gt;999%"))</f>
        <v>0.24324324324324326</v>
      </c>
      <c r="K123" s="36">
        <f>IF(H123=0, "-", IF((F123-H123)/H123&lt;10, (F123-H123)/H123, "&gt;999%"))</f>
        <v>-0.29638554216867469</v>
      </c>
    </row>
    <row r="124" spans="1:11" x14ac:dyDescent="0.2">
      <c r="B124" s="130"/>
      <c r="D124" s="130"/>
      <c r="F124" s="130"/>
      <c r="H124" s="130"/>
    </row>
    <row r="125" spans="1:11" s="38" customFormat="1" x14ac:dyDescent="0.2">
      <c r="A125" s="131" t="s">
        <v>261</v>
      </c>
      <c r="B125" s="32">
        <v>217</v>
      </c>
      <c r="C125" s="132">
        <f>B125/9726</f>
        <v>2.2311330454451984E-2</v>
      </c>
      <c r="D125" s="32">
        <v>183</v>
      </c>
      <c r="E125" s="133">
        <f>D125/9422</f>
        <v>1.9422627892167268E-2</v>
      </c>
      <c r="F125" s="121">
        <v>1046</v>
      </c>
      <c r="G125" s="134">
        <f>F125/40548</f>
        <v>2.5796586761369242E-2</v>
      </c>
      <c r="H125" s="32">
        <v>1329</v>
      </c>
      <c r="I125" s="133">
        <f>H125/46877</f>
        <v>2.8350790366277707E-2</v>
      </c>
      <c r="J125" s="35">
        <f>IF(D125=0, "-", IF((B125-D125)/D125&lt;10, (B125-D125)/D125, "&gt;999%"))</f>
        <v>0.18579234972677597</v>
      </c>
      <c r="K125" s="36">
        <f>IF(H125=0, "-", IF((F125-H125)/H125&lt;10, (F125-H125)/H125, "&gt;999%"))</f>
        <v>-0.21294206170052671</v>
      </c>
    </row>
    <row r="126" spans="1:11" x14ac:dyDescent="0.2">
      <c r="B126" s="130"/>
      <c r="D126" s="130"/>
      <c r="F126" s="130"/>
      <c r="H126" s="130"/>
    </row>
    <row r="127" spans="1:11" ht="15.75" x14ac:dyDescent="0.25">
      <c r="A127" s="122" t="s">
        <v>31</v>
      </c>
      <c r="B127" s="170" t="s">
        <v>4</v>
      </c>
      <c r="C127" s="172"/>
      <c r="D127" s="172"/>
      <c r="E127" s="171"/>
      <c r="F127" s="170" t="s">
        <v>163</v>
      </c>
      <c r="G127" s="172"/>
      <c r="H127" s="172"/>
      <c r="I127" s="171"/>
      <c r="J127" s="170" t="s">
        <v>164</v>
      </c>
      <c r="K127" s="171"/>
    </row>
    <row r="128" spans="1:11" x14ac:dyDescent="0.2">
      <c r="A128" s="16"/>
      <c r="B128" s="170">
        <f>VALUE(RIGHT($B$2, 4))</f>
        <v>2020</v>
      </c>
      <c r="C128" s="171"/>
      <c r="D128" s="170">
        <f>B128-1</f>
        <v>2019</v>
      </c>
      <c r="E128" s="178"/>
      <c r="F128" s="170">
        <f>B128</f>
        <v>2020</v>
      </c>
      <c r="G128" s="178"/>
      <c r="H128" s="170">
        <f>D128</f>
        <v>2019</v>
      </c>
      <c r="I128" s="178"/>
      <c r="J128" s="13" t="s">
        <v>8</v>
      </c>
      <c r="K128" s="14" t="s">
        <v>5</v>
      </c>
    </row>
    <row r="129" spans="1:11" x14ac:dyDescent="0.2">
      <c r="A129" s="123" t="s">
        <v>262</v>
      </c>
      <c r="B129" s="124" t="s">
        <v>165</v>
      </c>
      <c r="C129" s="125" t="s">
        <v>166</v>
      </c>
      <c r="D129" s="124" t="s">
        <v>165</v>
      </c>
      <c r="E129" s="126" t="s">
        <v>166</v>
      </c>
      <c r="F129" s="125" t="s">
        <v>165</v>
      </c>
      <c r="G129" s="125" t="s">
        <v>166</v>
      </c>
      <c r="H129" s="124" t="s">
        <v>165</v>
      </c>
      <c r="I129" s="126" t="s">
        <v>166</v>
      </c>
      <c r="J129" s="124"/>
      <c r="K129" s="126"/>
    </row>
    <row r="130" spans="1:11" ht="15" x14ac:dyDescent="0.25">
      <c r="A130" s="20" t="s">
        <v>263</v>
      </c>
      <c r="B130" s="55">
        <v>8</v>
      </c>
      <c r="C130" s="127">
        <f>IF(B134=0, "-", B130/B134)</f>
        <v>0.34782608695652173</v>
      </c>
      <c r="D130" s="55">
        <v>19</v>
      </c>
      <c r="E130" s="119">
        <f>IF(D134=0, "-", D130/D134)</f>
        <v>0.54285714285714282</v>
      </c>
      <c r="F130" s="128">
        <v>71</v>
      </c>
      <c r="G130" s="127">
        <f>IF(F134=0, "-", F130/F134)</f>
        <v>0.47972972972972971</v>
      </c>
      <c r="H130" s="55">
        <v>156</v>
      </c>
      <c r="I130" s="119">
        <f>IF(H134=0, "-", H130/H134)</f>
        <v>0.63414634146341464</v>
      </c>
      <c r="J130" s="118">
        <f>IF(D130=0, "-", IF((B130-D130)/D130&lt;10, (B130-D130)/D130, "&gt;999%"))</f>
        <v>-0.57894736842105265</v>
      </c>
      <c r="K130" s="119">
        <f>IF(H130=0, "-", IF((F130-H130)/H130&lt;10, (F130-H130)/H130, "&gt;999%"))</f>
        <v>-0.54487179487179482</v>
      </c>
    </row>
    <row r="131" spans="1:11" ht="15" x14ac:dyDescent="0.25">
      <c r="A131" s="20" t="s">
        <v>264</v>
      </c>
      <c r="B131" s="55">
        <v>15</v>
      </c>
      <c r="C131" s="127">
        <f>IF(B134=0, "-", B131/B134)</f>
        <v>0.65217391304347827</v>
      </c>
      <c r="D131" s="55">
        <v>13</v>
      </c>
      <c r="E131" s="119">
        <f>IF(D134=0, "-", D131/D134)</f>
        <v>0.37142857142857144</v>
      </c>
      <c r="F131" s="128">
        <v>72</v>
      </c>
      <c r="G131" s="127">
        <f>IF(F134=0, "-", F131/F134)</f>
        <v>0.48648648648648651</v>
      </c>
      <c r="H131" s="55">
        <v>67</v>
      </c>
      <c r="I131" s="119">
        <f>IF(H134=0, "-", H131/H134)</f>
        <v>0.27235772357723576</v>
      </c>
      <c r="J131" s="118">
        <f>IF(D131=0, "-", IF((B131-D131)/D131&lt;10, (B131-D131)/D131, "&gt;999%"))</f>
        <v>0.15384615384615385</v>
      </c>
      <c r="K131" s="119">
        <f>IF(H131=0, "-", IF((F131-H131)/H131&lt;10, (F131-H131)/H131, "&gt;999%"))</f>
        <v>7.4626865671641784E-2</v>
      </c>
    </row>
    <row r="132" spans="1:11" ht="15" x14ac:dyDescent="0.25">
      <c r="A132" s="20" t="s">
        <v>265</v>
      </c>
      <c r="B132" s="55">
        <v>0</v>
      </c>
      <c r="C132" s="127">
        <f>IF(B134=0, "-", B132/B134)</f>
        <v>0</v>
      </c>
      <c r="D132" s="55">
        <v>3</v>
      </c>
      <c r="E132" s="119">
        <f>IF(D134=0, "-", D132/D134)</f>
        <v>8.5714285714285715E-2</v>
      </c>
      <c r="F132" s="128">
        <v>5</v>
      </c>
      <c r="G132" s="127">
        <f>IF(F134=0, "-", F132/F134)</f>
        <v>3.3783783783783786E-2</v>
      </c>
      <c r="H132" s="55">
        <v>23</v>
      </c>
      <c r="I132" s="119">
        <f>IF(H134=0, "-", H132/H134)</f>
        <v>9.3495934959349589E-2</v>
      </c>
      <c r="J132" s="118">
        <f>IF(D132=0, "-", IF((B132-D132)/D132&lt;10, (B132-D132)/D132, "&gt;999%"))</f>
        <v>-1</v>
      </c>
      <c r="K132" s="119">
        <f>IF(H132=0, "-", IF((F132-H132)/H132&lt;10, (F132-H132)/H132, "&gt;999%"))</f>
        <v>-0.78260869565217395</v>
      </c>
    </row>
    <row r="133" spans="1:11" x14ac:dyDescent="0.2">
      <c r="A133" s="129"/>
      <c r="B133" s="82"/>
      <c r="D133" s="82"/>
      <c r="E133" s="86"/>
      <c r="F133" s="130"/>
      <c r="H133" s="82"/>
      <c r="I133" s="86"/>
      <c r="J133" s="85"/>
      <c r="K133" s="86"/>
    </row>
    <row r="134" spans="1:11" s="38" customFormat="1" x14ac:dyDescent="0.2">
      <c r="A134" s="131" t="s">
        <v>266</v>
      </c>
      <c r="B134" s="32">
        <f>SUM(B130:B133)</f>
        <v>23</v>
      </c>
      <c r="C134" s="132">
        <f>B134/9726</f>
        <v>2.3647953937898417E-3</v>
      </c>
      <c r="D134" s="32">
        <f>SUM(D130:D133)</f>
        <v>35</v>
      </c>
      <c r="E134" s="133">
        <f>D134/9422</f>
        <v>3.714710252600297E-3</v>
      </c>
      <c r="F134" s="121">
        <f>SUM(F130:F133)</f>
        <v>148</v>
      </c>
      <c r="G134" s="134">
        <f>F134/40548</f>
        <v>3.6499950675742332E-3</v>
      </c>
      <c r="H134" s="32">
        <f>SUM(H130:H133)</f>
        <v>246</v>
      </c>
      <c r="I134" s="133">
        <f>H134/46877</f>
        <v>5.2477760948866185E-3</v>
      </c>
      <c r="J134" s="35">
        <f>IF(D134=0, "-", IF((B134-D134)/D134&lt;10, (B134-D134)/D134, "&gt;999%"))</f>
        <v>-0.34285714285714286</v>
      </c>
      <c r="K134" s="36">
        <f>IF(H134=0, "-", IF((F134-H134)/H134&lt;10, (F134-H134)/H134, "&gt;999%"))</f>
        <v>-0.3983739837398374</v>
      </c>
    </row>
    <row r="135" spans="1:11" x14ac:dyDescent="0.2">
      <c r="B135" s="130"/>
      <c r="D135" s="130"/>
      <c r="F135" s="130"/>
      <c r="H135" s="130"/>
    </row>
    <row r="136" spans="1:11" x14ac:dyDescent="0.2">
      <c r="A136" s="123" t="s">
        <v>267</v>
      </c>
      <c r="B136" s="124" t="s">
        <v>165</v>
      </c>
      <c r="C136" s="125" t="s">
        <v>166</v>
      </c>
      <c r="D136" s="124" t="s">
        <v>165</v>
      </c>
      <c r="E136" s="126" t="s">
        <v>166</v>
      </c>
      <c r="F136" s="125" t="s">
        <v>165</v>
      </c>
      <c r="G136" s="125" t="s">
        <v>166</v>
      </c>
      <c r="H136" s="124" t="s">
        <v>165</v>
      </c>
      <c r="I136" s="126" t="s">
        <v>166</v>
      </c>
      <c r="J136" s="124"/>
      <c r="K136" s="126"/>
    </row>
    <row r="137" spans="1:11" ht="15" x14ac:dyDescent="0.25">
      <c r="A137" s="20" t="s">
        <v>268</v>
      </c>
      <c r="B137" s="55">
        <v>3</v>
      </c>
      <c r="C137" s="127">
        <f>IF(B145=0, "-", B137/B145)</f>
        <v>0.1875</v>
      </c>
      <c r="D137" s="55">
        <v>0</v>
      </c>
      <c r="E137" s="119">
        <f>IF(D145=0, "-", D137/D145)</f>
        <v>0</v>
      </c>
      <c r="F137" s="128">
        <v>4</v>
      </c>
      <c r="G137" s="127">
        <f>IF(F145=0, "-", F137/F145)</f>
        <v>9.7560975609756101E-2</v>
      </c>
      <c r="H137" s="55">
        <v>0</v>
      </c>
      <c r="I137" s="119">
        <f>IF(H145=0, "-", H137/H145)</f>
        <v>0</v>
      </c>
      <c r="J137" s="118" t="str">
        <f t="shared" ref="J137:J143" si="10">IF(D137=0, "-", IF((B137-D137)/D137&lt;10, (B137-D137)/D137, "&gt;999%"))</f>
        <v>-</v>
      </c>
      <c r="K137" s="119" t="str">
        <f t="shared" ref="K137:K143" si="11">IF(H137=0, "-", IF((F137-H137)/H137&lt;10, (F137-H137)/H137, "&gt;999%"))</f>
        <v>-</v>
      </c>
    </row>
    <row r="138" spans="1:11" ht="15" x14ac:dyDescent="0.25">
      <c r="A138" s="20" t="s">
        <v>269</v>
      </c>
      <c r="B138" s="55">
        <v>0</v>
      </c>
      <c r="C138" s="127">
        <f>IF(B145=0, "-", B138/B145)</f>
        <v>0</v>
      </c>
      <c r="D138" s="55">
        <v>0</v>
      </c>
      <c r="E138" s="119">
        <f>IF(D145=0, "-", D138/D145)</f>
        <v>0</v>
      </c>
      <c r="F138" s="128">
        <v>3</v>
      </c>
      <c r="G138" s="127">
        <f>IF(F145=0, "-", F138/F145)</f>
        <v>7.3170731707317069E-2</v>
      </c>
      <c r="H138" s="55">
        <v>4</v>
      </c>
      <c r="I138" s="119">
        <f>IF(H145=0, "-", H138/H145)</f>
        <v>6.1538461538461542E-2</v>
      </c>
      <c r="J138" s="118" t="str">
        <f t="shared" si="10"/>
        <v>-</v>
      </c>
      <c r="K138" s="119">
        <f t="shared" si="11"/>
        <v>-0.25</v>
      </c>
    </row>
    <row r="139" spans="1:11" ht="15" x14ac:dyDescent="0.25">
      <c r="A139" s="20" t="s">
        <v>270</v>
      </c>
      <c r="B139" s="55">
        <v>5</v>
      </c>
      <c r="C139" s="127">
        <f>IF(B145=0, "-", B139/B145)</f>
        <v>0.3125</v>
      </c>
      <c r="D139" s="55">
        <v>1</v>
      </c>
      <c r="E139" s="119">
        <f>IF(D145=0, "-", D139/D145)</f>
        <v>0.125</v>
      </c>
      <c r="F139" s="128">
        <v>9</v>
      </c>
      <c r="G139" s="127">
        <f>IF(F145=0, "-", F139/F145)</f>
        <v>0.21951219512195122</v>
      </c>
      <c r="H139" s="55">
        <v>11</v>
      </c>
      <c r="I139" s="119">
        <f>IF(H145=0, "-", H139/H145)</f>
        <v>0.16923076923076924</v>
      </c>
      <c r="J139" s="118">
        <f t="shared" si="10"/>
        <v>4</v>
      </c>
      <c r="K139" s="119">
        <f t="shared" si="11"/>
        <v>-0.18181818181818182</v>
      </c>
    </row>
    <row r="140" spans="1:11" ht="15" x14ac:dyDescent="0.25">
      <c r="A140" s="20" t="s">
        <v>271</v>
      </c>
      <c r="B140" s="55">
        <v>0</v>
      </c>
      <c r="C140" s="127">
        <f>IF(B145=0, "-", B140/B145)</f>
        <v>0</v>
      </c>
      <c r="D140" s="55">
        <v>0</v>
      </c>
      <c r="E140" s="119">
        <f>IF(D145=0, "-", D140/D145)</f>
        <v>0</v>
      </c>
      <c r="F140" s="128">
        <v>3</v>
      </c>
      <c r="G140" s="127">
        <f>IF(F145=0, "-", F140/F145)</f>
        <v>7.3170731707317069E-2</v>
      </c>
      <c r="H140" s="55">
        <v>4</v>
      </c>
      <c r="I140" s="119">
        <f>IF(H145=0, "-", H140/H145)</f>
        <v>6.1538461538461542E-2</v>
      </c>
      <c r="J140" s="118" t="str">
        <f t="shared" si="10"/>
        <v>-</v>
      </c>
      <c r="K140" s="119">
        <f t="shared" si="11"/>
        <v>-0.25</v>
      </c>
    </row>
    <row r="141" spans="1:11" ht="15" x14ac:dyDescent="0.25">
      <c r="A141" s="20" t="s">
        <v>272</v>
      </c>
      <c r="B141" s="55">
        <v>0</v>
      </c>
      <c r="C141" s="127">
        <f>IF(B145=0, "-", B141/B145)</f>
        <v>0</v>
      </c>
      <c r="D141" s="55">
        <v>0</v>
      </c>
      <c r="E141" s="119">
        <f>IF(D145=0, "-", D141/D145)</f>
        <v>0</v>
      </c>
      <c r="F141" s="128">
        <v>1</v>
      </c>
      <c r="G141" s="127">
        <f>IF(F145=0, "-", F141/F145)</f>
        <v>2.4390243902439025E-2</v>
      </c>
      <c r="H141" s="55">
        <v>7</v>
      </c>
      <c r="I141" s="119">
        <f>IF(H145=0, "-", H141/H145)</f>
        <v>0.1076923076923077</v>
      </c>
      <c r="J141" s="118" t="str">
        <f t="shared" si="10"/>
        <v>-</v>
      </c>
      <c r="K141" s="119">
        <f t="shared" si="11"/>
        <v>-0.8571428571428571</v>
      </c>
    </row>
    <row r="142" spans="1:11" ht="15" x14ac:dyDescent="0.25">
      <c r="A142" s="20" t="s">
        <v>273</v>
      </c>
      <c r="B142" s="55">
        <v>0</v>
      </c>
      <c r="C142" s="127">
        <f>IF(B145=0, "-", B142/B145)</f>
        <v>0</v>
      </c>
      <c r="D142" s="55">
        <v>1</v>
      </c>
      <c r="E142" s="119">
        <f>IF(D145=0, "-", D142/D145)</f>
        <v>0.125</v>
      </c>
      <c r="F142" s="128">
        <v>2</v>
      </c>
      <c r="G142" s="127">
        <f>IF(F145=0, "-", F142/F145)</f>
        <v>4.878048780487805E-2</v>
      </c>
      <c r="H142" s="55">
        <v>11</v>
      </c>
      <c r="I142" s="119">
        <f>IF(H145=0, "-", H142/H145)</f>
        <v>0.16923076923076924</v>
      </c>
      <c r="J142" s="118">
        <f t="shared" si="10"/>
        <v>-1</v>
      </c>
      <c r="K142" s="119">
        <f t="shared" si="11"/>
        <v>-0.81818181818181823</v>
      </c>
    </row>
    <row r="143" spans="1:11" ht="15" x14ac:dyDescent="0.25">
      <c r="A143" s="20" t="s">
        <v>274</v>
      </c>
      <c r="B143" s="55">
        <v>8</v>
      </c>
      <c r="C143" s="127">
        <f>IF(B145=0, "-", B143/B145)</f>
        <v>0.5</v>
      </c>
      <c r="D143" s="55">
        <v>6</v>
      </c>
      <c r="E143" s="119">
        <f>IF(D145=0, "-", D143/D145)</f>
        <v>0.75</v>
      </c>
      <c r="F143" s="128">
        <v>19</v>
      </c>
      <c r="G143" s="127">
        <f>IF(F145=0, "-", F143/F145)</f>
        <v>0.46341463414634149</v>
      </c>
      <c r="H143" s="55">
        <v>28</v>
      </c>
      <c r="I143" s="119">
        <f>IF(H145=0, "-", H143/H145)</f>
        <v>0.43076923076923079</v>
      </c>
      <c r="J143" s="118">
        <f t="shared" si="10"/>
        <v>0.33333333333333331</v>
      </c>
      <c r="K143" s="119">
        <f t="shared" si="11"/>
        <v>-0.32142857142857145</v>
      </c>
    </row>
    <row r="144" spans="1:11" x14ac:dyDescent="0.2">
      <c r="A144" s="129"/>
      <c r="B144" s="82"/>
      <c r="D144" s="82"/>
      <c r="E144" s="86"/>
      <c r="F144" s="130"/>
      <c r="H144" s="82"/>
      <c r="I144" s="86"/>
      <c r="J144" s="85"/>
      <c r="K144" s="86"/>
    </row>
    <row r="145" spans="1:11" s="38" customFormat="1" x14ac:dyDescent="0.2">
      <c r="A145" s="131" t="s">
        <v>275</v>
      </c>
      <c r="B145" s="32">
        <f>SUM(B137:B144)</f>
        <v>16</v>
      </c>
      <c r="C145" s="132">
        <f>B145/9726</f>
        <v>1.645075056549455E-3</v>
      </c>
      <c r="D145" s="32">
        <f>SUM(D137:D144)</f>
        <v>8</v>
      </c>
      <c r="E145" s="133">
        <f>D145/9422</f>
        <v>8.4907662916578223E-4</v>
      </c>
      <c r="F145" s="121">
        <f>SUM(F137:F144)</f>
        <v>41</v>
      </c>
      <c r="G145" s="134">
        <f>F145/40548</f>
        <v>1.0111472822334024E-3</v>
      </c>
      <c r="H145" s="32">
        <f>SUM(H137:H144)</f>
        <v>65</v>
      </c>
      <c r="I145" s="133">
        <f>H145/46877</f>
        <v>1.3866075047464642E-3</v>
      </c>
      <c r="J145" s="35">
        <f>IF(D145=0, "-", IF((B145-D145)/D145&lt;10, (B145-D145)/D145, "&gt;999%"))</f>
        <v>1</v>
      </c>
      <c r="K145" s="36">
        <f>IF(H145=0, "-", IF((F145-H145)/H145&lt;10, (F145-H145)/H145, "&gt;999%"))</f>
        <v>-0.36923076923076925</v>
      </c>
    </row>
    <row r="146" spans="1:11" x14ac:dyDescent="0.2">
      <c r="B146" s="130"/>
      <c r="D146" s="130"/>
      <c r="F146" s="130"/>
      <c r="H146" s="130"/>
    </row>
    <row r="147" spans="1:11" s="38" customFormat="1" x14ac:dyDescent="0.2">
      <c r="A147" s="131" t="s">
        <v>276</v>
      </c>
      <c r="B147" s="32">
        <v>39</v>
      </c>
      <c r="C147" s="132">
        <f>B147/9726</f>
        <v>4.0098704503392967E-3</v>
      </c>
      <c r="D147" s="32">
        <v>43</v>
      </c>
      <c r="E147" s="133">
        <f>D147/9422</f>
        <v>4.5637868817660797E-3</v>
      </c>
      <c r="F147" s="121">
        <v>189</v>
      </c>
      <c r="G147" s="134">
        <f>F147/40548</f>
        <v>4.6611423498076352E-3</v>
      </c>
      <c r="H147" s="32">
        <v>311</v>
      </c>
      <c r="I147" s="133">
        <f>H147/46877</f>
        <v>6.6343835996330825E-3</v>
      </c>
      <c r="J147" s="35">
        <f>IF(D147=0, "-", IF((B147-D147)/D147&lt;10, (B147-D147)/D147, "&gt;999%"))</f>
        <v>-9.3023255813953487E-2</v>
      </c>
      <c r="K147" s="36">
        <f>IF(H147=0, "-", IF((F147-H147)/H147&lt;10, (F147-H147)/H147, "&gt;999%"))</f>
        <v>-0.39228295819935693</v>
      </c>
    </row>
    <row r="148" spans="1:11" x14ac:dyDescent="0.2">
      <c r="B148" s="130"/>
      <c r="D148" s="130"/>
      <c r="F148" s="130"/>
      <c r="H148" s="130"/>
    </row>
    <row r="149" spans="1:11" ht="15.75" x14ac:dyDescent="0.25">
      <c r="A149" s="122" t="s">
        <v>32</v>
      </c>
      <c r="B149" s="170" t="s">
        <v>4</v>
      </c>
      <c r="C149" s="172"/>
      <c r="D149" s="172"/>
      <c r="E149" s="171"/>
      <c r="F149" s="170" t="s">
        <v>163</v>
      </c>
      <c r="G149" s="172"/>
      <c r="H149" s="172"/>
      <c r="I149" s="171"/>
      <c r="J149" s="170" t="s">
        <v>164</v>
      </c>
      <c r="K149" s="171"/>
    </row>
    <row r="150" spans="1:11" x14ac:dyDescent="0.2">
      <c r="A150" s="16"/>
      <c r="B150" s="170">
        <f>VALUE(RIGHT($B$2, 4))</f>
        <v>2020</v>
      </c>
      <c r="C150" s="171"/>
      <c r="D150" s="170">
        <f>B150-1</f>
        <v>2019</v>
      </c>
      <c r="E150" s="178"/>
      <c r="F150" s="170">
        <f>B150</f>
        <v>2020</v>
      </c>
      <c r="G150" s="178"/>
      <c r="H150" s="170">
        <f>D150</f>
        <v>2019</v>
      </c>
      <c r="I150" s="178"/>
      <c r="J150" s="13" t="s">
        <v>8</v>
      </c>
      <c r="K150" s="14" t="s">
        <v>5</v>
      </c>
    </row>
    <row r="151" spans="1:11" x14ac:dyDescent="0.2">
      <c r="A151" s="123" t="s">
        <v>277</v>
      </c>
      <c r="B151" s="124" t="s">
        <v>165</v>
      </c>
      <c r="C151" s="125" t="s">
        <v>166</v>
      </c>
      <c r="D151" s="124" t="s">
        <v>165</v>
      </c>
      <c r="E151" s="126" t="s">
        <v>166</v>
      </c>
      <c r="F151" s="125" t="s">
        <v>165</v>
      </c>
      <c r="G151" s="125" t="s">
        <v>166</v>
      </c>
      <c r="H151" s="124" t="s">
        <v>165</v>
      </c>
      <c r="I151" s="126" t="s">
        <v>166</v>
      </c>
      <c r="J151" s="124"/>
      <c r="K151" s="126"/>
    </row>
    <row r="152" spans="1:11" ht="15" x14ac:dyDescent="0.25">
      <c r="A152" s="20" t="s">
        <v>278</v>
      </c>
      <c r="B152" s="55">
        <v>1</v>
      </c>
      <c r="C152" s="127">
        <f>IF(B154=0, "-", B152/B154)</f>
        <v>1</v>
      </c>
      <c r="D152" s="55">
        <v>6</v>
      </c>
      <c r="E152" s="119">
        <f>IF(D154=0, "-", D152/D154)</f>
        <v>1</v>
      </c>
      <c r="F152" s="128">
        <v>9</v>
      </c>
      <c r="G152" s="127">
        <f>IF(F154=0, "-", F152/F154)</f>
        <v>1</v>
      </c>
      <c r="H152" s="55">
        <v>11</v>
      </c>
      <c r="I152" s="119">
        <f>IF(H154=0, "-", H152/H154)</f>
        <v>1</v>
      </c>
      <c r="J152" s="118">
        <f>IF(D152=0, "-", IF((B152-D152)/D152&lt;10, (B152-D152)/D152, "&gt;999%"))</f>
        <v>-0.83333333333333337</v>
      </c>
      <c r="K152" s="119">
        <f>IF(H152=0, "-", IF((F152-H152)/H152&lt;10, (F152-H152)/H152, "&gt;999%"))</f>
        <v>-0.18181818181818182</v>
      </c>
    </row>
    <row r="153" spans="1:11" x14ac:dyDescent="0.2">
      <c r="A153" s="129"/>
      <c r="B153" s="82"/>
      <c r="D153" s="82"/>
      <c r="E153" s="86"/>
      <c r="F153" s="130"/>
      <c r="H153" s="82"/>
      <c r="I153" s="86"/>
      <c r="J153" s="85"/>
      <c r="K153" s="86"/>
    </row>
    <row r="154" spans="1:11" s="38" customFormat="1" x14ac:dyDescent="0.2">
      <c r="A154" s="131" t="s">
        <v>279</v>
      </c>
      <c r="B154" s="32">
        <f>SUM(B152:B153)</f>
        <v>1</v>
      </c>
      <c r="C154" s="132">
        <f>B154/9726</f>
        <v>1.0281719103434094E-4</v>
      </c>
      <c r="D154" s="32">
        <f>SUM(D152:D153)</f>
        <v>6</v>
      </c>
      <c r="E154" s="133">
        <f>D154/9422</f>
        <v>6.3680747187433667E-4</v>
      </c>
      <c r="F154" s="121">
        <f>SUM(F152:F153)</f>
        <v>9</v>
      </c>
      <c r="G154" s="134">
        <f>F154/40548</f>
        <v>2.219591595146493E-4</v>
      </c>
      <c r="H154" s="32">
        <f>SUM(H152:H153)</f>
        <v>11</v>
      </c>
      <c r="I154" s="133">
        <f>H154/46877</f>
        <v>2.3465665464940163E-4</v>
      </c>
      <c r="J154" s="35">
        <f>IF(D154=0, "-", IF((B154-D154)/D154&lt;10, (B154-D154)/D154, "&gt;999%"))</f>
        <v>-0.83333333333333337</v>
      </c>
      <c r="K154" s="36">
        <f>IF(H154=0, "-", IF((F154-H154)/H154&lt;10, (F154-H154)/H154, "&gt;999%"))</f>
        <v>-0.18181818181818182</v>
      </c>
    </row>
    <row r="155" spans="1:11" x14ac:dyDescent="0.2">
      <c r="B155" s="130"/>
      <c r="D155" s="130"/>
      <c r="F155" s="130"/>
      <c r="H155" s="130"/>
    </row>
    <row r="156" spans="1:11" x14ac:dyDescent="0.2">
      <c r="A156" s="123" t="s">
        <v>280</v>
      </c>
      <c r="B156" s="124" t="s">
        <v>165</v>
      </c>
      <c r="C156" s="125" t="s">
        <v>166</v>
      </c>
      <c r="D156" s="124" t="s">
        <v>165</v>
      </c>
      <c r="E156" s="126" t="s">
        <v>166</v>
      </c>
      <c r="F156" s="125" t="s">
        <v>165</v>
      </c>
      <c r="G156" s="125" t="s">
        <v>166</v>
      </c>
      <c r="H156" s="124" t="s">
        <v>165</v>
      </c>
      <c r="I156" s="126" t="s">
        <v>166</v>
      </c>
      <c r="J156" s="124"/>
      <c r="K156" s="126"/>
    </row>
    <row r="157" spans="1:11" ht="15" x14ac:dyDescent="0.25">
      <c r="A157" s="20" t="s">
        <v>281</v>
      </c>
      <c r="B157" s="55">
        <v>0</v>
      </c>
      <c r="C157" s="127">
        <f>IF(B168=0, "-", B157/B168)</f>
        <v>0</v>
      </c>
      <c r="D157" s="55">
        <v>0</v>
      </c>
      <c r="E157" s="119">
        <f>IF(D168=0, "-", D157/D168)</f>
        <v>0</v>
      </c>
      <c r="F157" s="128">
        <v>0</v>
      </c>
      <c r="G157" s="127">
        <f>IF(F168=0, "-", F157/F168)</f>
        <v>0</v>
      </c>
      <c r="H157" s="55">
        <v>2</v>
      </c>
      <c r="I157" s="119">
        <f>IF(H168=0, "-", H157/H168)</f>
        <v>0.15384615384615385</v>
      </c>
      <c r="J157" s="118" t="str">
        <f t="shared" ref="J157:J166" si="12">IF(D157=0, "-", IF((B157-D157)/D157&lt;10, (B157-D157)/D157, "&gt;999%"))</f>
        <v>-</v>
      </c>
      <c r="K157" s="119">
        <f t="shared" ref="K157:K166" si="13">IF(H157=0, "-", IF((F157-H157)/H157&lt;10, (F157-H157)/H157, "&gt;999%"))</f>
        <v>-1</v>
      </c>
    </row>
    <row r="158" spans="1:11" ht="15" x14ac:dyDescent="0.25">
      <c r="A158" s="20" t="s">
        <v>282</v>
      </c>
      <c r="B158" s="55">
        <v>1</v>
      </c>
      <c r="C158" s="127">
        <f>IF(B168=0, "-", B158/B168)</f>
        <v>0.33333333333333331</v>
      </c>
      <c r="D158" s="55">
        <v>0</v>
      </c>
      <c r="E158" s="119">
        <f>IF(D168=0, "-", D158/D168)</f>
        <v>0</v>
      </c>
      <c r="F158" s="128">
        <v>2</v>
      </c>
      <c r="G158" s="127">
        <f>IF(F168=0, "-", F158/F168)</f>
        <v>0.1111111111111111</v>
      </c>
      <c r="H158" s="55">
        <v>0</v>
      </c>
      <c r="I158" s="119">
        <f>IF(H168=0, "-", H158/H168)</f>
        <v>0</v>
      </c>
      <c r="J158" s="118" t="str">
        <f t="shared" si="12"/>
        <v>-</v>
      </c>
      <c r="K158" s="119" t="str">
        <f t="shared" si="13"/>
        <v>-</v>
      </c>
    </row>
    <row r="159" spans="1:11" ht="15" x14ac:dyDescent="0.25">
      <c r="A159" s="20" t="s">
        <v>283</v>
      </c>
      <c r="B159" s="55">
        <v>2</v>
      </c>
      <c r="C159" s="127">
        <f>IF(B168=0, "-", B159/B168)</f>
        <v>0.66666666666666663</v>
      </c>
      <c r="D159" s="55">
        <v>0</v>
      </c>
      <c r="E159" s="119">
        <f>IF(D168=0, "-", D159/D168)</f>
        <v>0</v>
      </c>
      <c r="F159" s="128">
        <v>5</v>
      </c>
      <c r="G159" s="127">
        <f>IF(F168=0, "-", F159/F168)</f>
        <v>0.27777777777777779</v>
      </c>
      <c r="H159" s="55">
        <v>1</v>
      </c>
      <c r="I159" s="119">
        <f>IF(H168=0, "-", H159/H168)</f>
        <v>7.6923076923076927E-2</v>
      </c>
      <c r="J159" s="118" t="str">
        <f t="shared" si="12"/>
        <v>-</v>
      </c>
      <c r="K159" s="119">
        <f t="shared" si="13"/>
        <v>4</v>
      </c>
    </row>
    <row r="160" spans="1:11" ht="15" x14ac:dyDescent="0.25">
      <c r="A160" s="20" t="s">
        <v>284</v>
      </c>
      <c r="B160" s="55">
        <v>0</v>
      </c>
      <c r="C160" s="127">
        <f>IF(B168=0, "-", B160/B168)</f>
        <v>0</v>
      </c>
      <c r="D160" s="55">
        <v>0</v>
      </c>
      <c r="E160" s="119">
        <f>IF(D168=0, "-", D160/D168)</f>
        <v>0</v>
      </c>
      <c r="F160" s="128">
        <v>2</v>
      </c>
      <c r="G160" s="127">
        <f>IF(F168=0, "-", F160/F168)</f>
        <v>0.1111111111111111</v>
      </c>
      <c r="H160" s="55">
        <v>0</v>
      </c>
      <c r="I160" s="119">
        <f>IF(H168=0, "-", H160/H168)</f>
        <v>0</v>
      </c>
      <c r="J160" s="118" t="str">
        <f t="shared" si="12"/>
        <v>-</v>
      </c>
      <c r="K160" s="119" t="str">
        <f t="shared" si="13"/>
        <v>-</v>
      </c>
    </row>
    <row r="161" spans="1:11" ht="15" x14ac:dyDescent="0.25">
      <c r="A161" s="20" t="s">
        <v>285</v>
      </c>
      <c r="B161" s="55">
        <v>0</v>
      </c>
      <c r="C161" s="127">
        <f>IF(B168=0, "-", B161/B168)</f>
        <v>0</v>
      </c>
      <c r="D161" s="55">
        <v>0</v>
      </c>
      <c r="E161" s="119">
        <f>IF(D168=0, "-", D161/D168)</f>
        <v>0</v>
      </c>
      <c r="F161" s="128">
        <v>0</v>
      </c>
      <c r="G161" s="127">
        <f>IF(F168=0, "-", F161/F168)</f>
        <v>0</v>
      </c>
      <c r="H161" s="55">
        <v>1</v>
      </c>
      <c r="I161" s="119">
        <f>IF(H168=0, "-", H161/H168)</f>
        <v>7.6923076923076927E-2</v>
      </c>
      <c r="J161" s="118" t="str">
        <f t="shared" si="12"/>
        <v>-</v>
      </c>
      <c r="K161" s="119">
        <f t="shared" si="13"/>
        <v>-1</v>
      </c>
    </row>
    <row r="162" spans="1:11" ht="15" x14ac:dyDescent="0.25">
      <c r="A162" s="20" t="s">
        <v>286</v>
      </c>
      <c r="B162" s="55">
        <v>0</v>
      </c>
      <c r="C162" s="127">
        <f>IF(B168=0, "-", B162/B168)</f>
        <v>0</v>
      </c>
      <c r="D162" s="55">
        <v>1</v>
      </c>
      <c r="E162" s="119">
        <f>IF(D168=0, "-", D162/D168)</f>
        <v>0.25</v>
      </c>
      <c r="F162" s="128">
        <v>1</v>
      </c>
      <c r="G162" s="127">
        <f>IF(F168=0, "-", F162/F168)</f>
        <v>5.5555555555555552E-2</v>
      </c>
      <c r="H162" s="55">
        <v>1</v>
      </c>
      <c r="I162" s="119">
        <f>IF(H168=0, "-", H162/H168)</f>
        <v>7.6923076923076927E-2</v>
      </c>
      <c r="J162" s="118">
        <f t="shared" si="12"/>
        <v>-1</v>
      </c>
      <c r="K162" s="119">
        <f t="shared" si="13"/>
        <v>0</v>
      </c>
    </row>
    <row r="163" spans="1:11" ht="15" x14ac:dyDescent="0.25">
      <c r="A163" s="20" t="s">
        <v>287</v>
      </c>
      <c r="B163" s="55">
        <v>0</v>
      </c>
      <c r="C163" s="127">
        <f>IF(B168=0, "-", B163/B168)</f>
        <v>0</v>
      </c>
      <c r="D163" s="55">
        <v>0</v>
      </c>
      <c r="E163" s="119">
        <f>IF(D168=0, "-", D163/D168)</f>
        <v>0</v>
      </c>
      <c r="F163" s="128">
        <v>0</v>
      </c>
      <c r="G163" s="127">
        <f>IF(F168=0, "-", F163/F168)</f>
        <v>0</v>
      </c>
      <c r="H163" s="55">
        <v>1</v>
      </c>
      <c r="I163" s="119">
        <f>IF(H168=0, "-", H163/H168)</f>
        <v>7.6923076923076927E-2</v>
      </c>
      <c r="J163" s="118" t="str">
        <f t="shared" si="12"/>
        <v>-</v>
      </c>
      <c r="K163" s="119">
        <f t="shared" si="13"/>
        <v>-1</v>
      </c>
    </row>
    <row r="164" spans="1:11" ht="15" x14ac:dyDescent="0.25">
      <c r="A164" s="20" t="s">
        <v>288</v>
      </c>
      <c r="B164" s="55">
        <v>0</v>
      </c>
      <c r="C164" s="127">
        <f>IF(B168=0, "-", B164/B168)</f>
        <v>0</v>
      </c>
      <c r="D164" s="55">
        <v>1</v>
      </c>
      <c r="E164" s="119">
        <f>IF(D168=0, "-", D164/D168)</f>
        <v>0.25</v>
      </c>
      <c r="F164" s="128">
        <v>5</v>
      </c>
      <c r="G164" s="127">
        <f>IF(F168=0, "-", F164/F168)</f>
        <v>0.27777777777777779</v>
      </c>
      <c r="H164" s="55">
        <v>1</v>
      </c>
      <c r="I164" s="119">
        <f>IF(H168=0, "-", H164/H168)</f>
        <v>7.6923076923076927E-2</v>
      </c>
      <c r="J164" s="118">
        <f t="shared" si="12"/>
        <v>-1</v>
      </c>
      <c r="K164" s="119">
        <f t="shared" si="13"/>
        <v>4</v>
      </c>
    </row>
    <row r="165" spans="1:11" ht="15" x14ac:dyDescent="0.25">
      <c r="A165" s="20" t="s">
        <v>289</v>
      </c>
      <c r="B165" s="55">
        <v>0</v>
      </c>
      <c r="C165" s="127">
        <f>IF(B168=0, "-", B165/B168)</f>
        <v>0</v>
      </c>
      <c r="D165" s="55">
        <v>1</v>
      </c>
      <c r="E165" s="119">
        <f>IF(D168=0, "-", D165/D168)</f>
        <v>0.25</v>
      </c>
      <c r="F165" s="128">
        <v>2</v>
      </c>
      <c r="G165" s="127">
        <f>IF(F168=0, "-", F165/F168)</f>
        <v>0.1111111111111111</v>
      </c>
      <c r="H165" s="55">
        <v>4</v>
      </c>
      <c r="I165" s="119">
        <f>IF(H168=0, "-", H165/H168)</f>
        <v>0.30769230769230771</v>
      </c>
      <c r="J165" s="118">
        <f t="shared" si="12"/>
        <v>-1</v>
      </c>
      <c r="K165" s="119">
        <f t="shared" si="13"/>
        <v>-0.5</v>
      </c>
    </row>
    <row r="166" spans="1:11" ht="15" x14ac:dyDescent="0.25">
      <c r="A166" s="20" t="s">
        <v>290</v>
      </c>
      <c r="B166" s="55">
        <v>0</v>
      </c>
      <c r="C166" s="127">
        <f>IF(B168=0, "-", B166/B168)</f>
        <v>0</v>
      </c>
      <c r="D166" s="55">
        <v>1</v>
      </c>
      <c r="E166" s="119">
        <f>IF(D168=0, "-", D166/D168)</f>
        <v>0.25</v>
      </c>
      <c r="F166" s="128">
        <v>1</v>
      </c>
      <c r="G166" s="127">
        <f>IF(F168=0, "-", F166/F168)</f>
        <v>5.5555555555555552E-2</v>
      </c>
      <c r="H166" s="55">
        <v>2</v>
      </c>
      <c r="I166" s="119">
        <f>IF(H168=0, "-", H166/H168)</f>
        <v>0.15384615384615385</v>
      </c>
      <c r="J166" s="118">
        <f t="shared" si="12"/>
        <v>-1</v>
      </c>
      <c r="K166" s="119">
        <f t="shared" si="13"/>
        <v>-0.5</v>
      </c>
    </row>
    <row r="167" spans="1:11" x14ac:dyDescent="0.2">
      <c r="A167" s="129"/>
      <c r="B167" s="82"/>
      <c r="D167" s="82"/>
      <c r="E167" s="86"/>
      <c r="F167" s="130"/>
      <c r="H167" s="82"/>
      <c r="I167" s="86"/>
      <c r="J167" s="85"/>
      <c r="K167" s="86"/>
    </row>
    <row r="168" spans="1:11" s="38" customFormat="1" x14ac:dyDescent="0.2">
      <c r="A168" s="131" t="s">
        <v>291</v>
      </c>
      <c r="B168" s="32">
        <f>SUM(B157:B167)</f>
        <v>3</v>
      </c>
      <c r="C168" s="132">
        <f>B168/9726</f>
        <v>3.0845157310302283E-4</v>
      </c>
      <c r="D168" s="32">
        <f>SUM(D157:D167)</f>
        <v>4</v>
      </c>
      <c r="E168" s="133">
        <f>D168/9422</f>
        <v>4.2453831458289112E-4</v>
      </c>
      <c r="F168" s="121">
        <f>SUM(F157:F167)</f>
        <v>18</v>
      </c>
      <c r="G168" s="134">
        <f>F168/40548</f>
        <v>4.439183190292986E-4</v>
      </c>
      <c r="H168" s="32">
        <f>SUM(H157:H167)</f>
        <v>13</v>
      </c>
      <c r="I168" s="133">
        <f>H168/46877</f>
        <v>2.7732150094929281E-4</v>
      </c>
      <c r="J168" s="35">
        <f>IF(D168=0, "-", IF((B168-D168)/D168&lt;10, (B168-D168)/D168, "&gt;999%"))</f>
        <v>-0.25</v>
      </c>
      <c r="K168" s="36">
        <f>IF(H168=0, "-", IF((F168-H168)/H168&lt;10, (F168-H168)/H168, "&gt;999%"))</f>
        <v>0.38461538461538464</v>
      </c>
    </row>
    <row r="169" spans="1:11" x14ac:dyDescent="0.2">
      <c r="B169" s="130"/>
      <c r="D169" s="130"/>
      <c r="F169" s="130"/>
      <c r="H169" s="130"/>
    </row>
    <row r="170" spans="1:11" s="38" customFormat="1" x14ac:dyDescent="0.2">
      <c r="A170" s="131" t="s">
        <v>292</v>
      </c>
      <c r="B170" s="32">
        <v>4</v>
      </c>
      <c r="C170" s="132">
        <f>B170/9726</f>
        <v>4.1126876413736374E-4</v>
      </c>
      <c r="D170" s="32">
        <v>10</v>
      </c>
      <c r="E170" s="133">
        <f>D170/9422</f>
        <v>1.0613457864572277E-3</v>
      </c>
      <c r="F170" s="121">
        <v>27</v>
      </c>
      <c r="G170" s="134">
        <f>F170/40548</f>
        <v>6.658774785439479E-4</v>
      </c>
      <c r="H170" s="32">
        <v>24</v>
      </c>
      <c r="I170" s="133">
        <f>H170/46877</f>
        <v>5.1197815559869447E-4</v>
      </c>
      <c r="J170" s="35">
        <f>IF(D170=0, "-", IF((B170-D170)/D170&lt;10, (B170-D170)/D170, "&gt;999%"))</f>
        <v>-0.6</v>
      </c>
      <c r="K170" s="36">
        <f>IF(H170=0, "-", IF((F170-H170)/H170&lt;10, (F170-H170)/H170, "&gt;999%"))</f>
        <v>0.125</v>
      </c>
    </row>
    <row r="171" spans="1:11" x14ac:dyDescent="0.2">
      <c r="B171" s="130"/>
      <c r="D171" s="130"/>
      <c r="F171" s="130"/>
      <c r="H171" s="130"/>
    </row>
    <row r="172" spans="1:11" ht="15.75" x14ac:dyDescent="0.25">
      <c r="A172" s="122" t="s">
        <v>33</v>
      </c>
      <c r="B172" s="170" t="s">
        <v>4</v>
      </c>
      <c r="C172" s="172"/>
      <c r="D172" s="172"/>
      <c r="E172" s="171"/>
      <c r="F172" s="170" t="s">
        <v>163</v>
      </c>
      <c r="G172" s="172"/>
      <c r="H172" s="172"/>
      <c r="I172" s="171"/>
      <c r="J172" s="170" t="s">
        <v>164</v>
      </c>
      <c r="K172" s="171"/>
    </row>
    <row r="173" spans="1:11" x14ac:dyDescent="0.2">
      <c r="A173" s="16"/>
      <c r="B173" s="170">
        <f>VALUE(RIGHT($B$2, 4))</f>
        <v>2020</v>
      </c>
      <c r="C173" s="171"/>
      <c r="D173" s="170">
        <f>B173-1</f>
        <v>2019</v>
      </c>
      <c r="E173" s="178"/>
      <c r="F173" s="170">
        <f>B173</f>
        <v>2020</v>
      </c>
      <c r="G173" s="178"/>
      <c r="H173" s="170">
        <f>D173</f>
        <v>2019</v>
      </c>
      <c r="I173" s="178"/>
      <c r="J173" s="13" t="s">
        <v>8</v>
      </c>
      <c r="K173" s="14" t="s">
        <v>5</v>
      </c>
    </row>
    <row r="174" spans="1:11" x14ac:dyDescent="0.2">
      <c r="A174" s="123" t="s">
        <v>293</v>
      </c>
      <c r="B174" s="124" t="s">
        <v>165</v>
      </c>
      <c r="C174" s="125" t="s">
        <v>166</v>
      </c>
      <c r="D174" s="124" t="s">
        <v>165</v>
      </c>
      <c r="E174" s="126" t="s">
        <v>166</v>
      </c>
      <c r="F174" s="125" t="s">
        <v>165</v>
      </c>
      <c r="G174" s="125" t="s">
        <v>166</v>
      </c>
      <c r="H174" s="124" t="s">
        <v>165</v>
      </c>
      <c r="I174" s="126" t="s">
        <v>166</v>
      </c>
      <c r="J174" s="124"/>
      <c r="K174" s="126"/>
    </row>
    <row r="175" spans="1:11" ht="15" x14ac:dyDescent="0.25">
      <c r="A175" s="20" t="s">
        <v>294</v>
      </c>
      <c r="B175" s="55">
        <v>9</v>
      </c>
      <c r="C175" s="127">
        <f>IF(B185=0, "-", B175/B185)</f>
        <v>0.11688311688311688</v>
      </c>
      <c r="D175" s="55">
        <v>12</v>
      </c>
      <c r="E175" s="119">
        <f>IF(D185=0, "-", D175/D185)</f>
        <v>0.19354838709677419</v>
      </c>
      <c r="F175" s="128">
        <v>35</v>
      </c>
      <c r="G175" s="127">
        <f>IF(F185=0, "-", F175/F185)</f>
        <v>0.11254019292604502</v>
      </c>
      <c r="H175" s="55">
        <v>59</v>
      </c>
      <c r="I175" s="119">
        <f>IF(H185=0, "-", H175/H185)</f>
        <v>0.15989159891598917</v>
      </c>
      <c r="J175" s="118">
        <f t="shared" ref="J175:J183" si="14">IF(D175=0, "-", IF((B175-D175)/D175&lt;10, (B175-D175)/D175, "&gt;999%"))</f>
        <v>-0.25</v>
      </c>
      <c r="K175" s="119">
        <f t="shared" ref="K175:K183" si="15">IF(H175=0, "-", IF((F175-H175)/H175&lt;10, (F175-H175)/H175, "&gt;999%"))</f>
        <v>-0.40677966101694918</v>
      </c>
    </row>
    <row r="176" spans="1:11" ht="15" x14ac:dyDescent="0.25">
      <c r="A176" s="20" t="s">
        <v>295</v>
      </c>
      <c r="B176" s="55">
        <v>4</v>
      </c>
      <c r="C176" s="127">
        <f>IF(B185=0, "-", B176/B185)</f>
        <v>5.1948051948051951E-2</v>
      </c>
      <c r="D176" s="55">
        <v>9</v>
      </c>
      <c r="E176" s="119">
        <f>IF(D185=0, "-", D176/D185)</f>
        <v>0.14516129032258066</v>
      </c>
      <c r="F176" s="128">
        <v>32</v>
      </c>
      <c r="G176" s="127">
        <f>IF(F185=0, "-", F176/F185)</f>
        <v>0.10289389067524116</v>
      </c>
      <c r="H176" s="55">
        <v>33</v>
      </c>
      <c r="I176" s="119">
        <f>IF(H185=0, "-", H176/H185)</f>
        <v>8.943089430894309E-2</v>
      </c>
      <c r="J176" s="118">
        <f t="shared" si="14"/>
        <v>-0.55555555555555558</v>
      </c>
      <c r="K176" s="119">
        <f t="shared" si="15"/>
        <v>-3.0303030303030304E-2</v>
      </c>
    </row>
    <row r="177" spans="1:11" ht="15" x14ac:dyDescent="0.25">
      <c r="A177" s="20" t="s">
        <v>296</v>
      </c>
      <c r="B177" s="55">
        <v>55</v>
      </c>
      <c r="C177" s="127">
        <f>IF(B185=0, "-", B177/B185)</f>
        <v>0.7142857142857143</v>
      </c>
      <c r="D177" s="55">
        <v>25</v>
      </c>
      <c r="E177" s="119">
        <f>IF(D185=0, "-", D177/D185)</f>
        <v>0.40322580645161288</v>
      </c>
      <c r="F177" s="128">
        <v>207</v>
      </c>
      <c r="G177" s="127">
        <f>IF(F185=0, "-", F177/F185)</f>
        <v>0.66559485530546625</v>
      </c>
      <c r="H177" s="55">
        <v>155</v>
      </c>
      <c r="I177" s="119">
        <f>IF(H185=0, "-", H177/H185)</f>
        <v>0.42005420054200543</v>
      </c>
      <c r="J177" s="118">
        <f t="shared" si="14"/>
        <v>1.2</v>
      </c>
      <c r="K177" s="119">
        <f t="shared" si="15"/>
        <v>0.33548387096774196</v>
      </c>
    </row>
    <row r="178" spans="1:11" ht="15" x14ac:dyDescent="0.25">
      <c r="A178" s="20" t="s">
        <v>297</v>
      </c>
      <c r="B178" s="55">
        <v>0</v>
      </c>
      <c r="C178" s="127">
        <f>IF(B185=0, "-", B178/B185)</f>
        <v>0</v>
      </c>
      <c r="D178" s="55">
        <v>0</v>
      </c>
      <c r="E178" s="119">
        <f>IF(D185=0, "-", D178/D185)</f>
        <v>0</v>
      </c>
      <c r="F178" s="128">
        <v>0</v>
      </c>
      <c r="G178" s="127">
        <f>IF(F185=0, "-", F178/F185)</f>
        <v>0</v>
      </c>
      <c r="H178" s="55">
        <v>1</v>
      </c>
      <c r="I178" s="119">
        <f>IF(H185=0, "-", H178/H185)</f>
        <v>2.7100271002710027E-3</v>
      </c>
      <c r="J178" s="118" t="str">
        <f t="shared" si="14"/>
        <v>-</v>
      </c>
      <c r="K178" s="119">
        <f t="shared" si="15"/>
        <v>-1</v>
      </c>
    </row>
    <row r="179" spans="1:11" ht="15" x14ac:dyDescent="0.25">
      <c r="A179" s="20" t="s">
        <v>298</v>
      </c>
      <c r="B179" s="55">
        <v>3</v>
      </c>
      <c r="C179" s="127">
        <f>IF(B185=0, "-", B179/B185)</f>
        <v>3.896103896103896E-2</v>
      </c>
      <c r="D179" s="55">
        <v>7</v>
      </c>
      <c r="E179" s="119">
        <f>IF(D185=0, "-", D179/D185)</f>
        <v>0.11290322580645161</v>
      </c>
      <c r="F179" s="128">
        <v>20</v>
      </c>
      <c r="G179" s="127">
        <f>IF(F185=0, "-", F179/F185)</f>
        <v>6.4308681672025719E-2</v>
      </c>
      <c r="H179" s="55">
        <v>28</v>
      </c>
      <c r="I179" s="119">
        <f>IF(H185=0, "-", H179/H185)</f>
        <v>7.5880758807588072E-2</v>
      </c>
      <c r="J179" s="118">
        <f t="shared" si="14"/>
        <v>-0.5714285714285714</v>
      </c>
      <c r="K179" s="119">
        <f t="shared" si="15"/>
        <v>-0.2857142857142857</v>
      </c>
    </row>
    <row r="180" spans="1:11" ht="15" x14ac:dyDescent="0.25">
      <c r="A180" s="20" t="s">
        <v>299</v>
      </c>
      <c r="B180" s="55">
        <v>3</v>
      </c>
      <c r="C180" s="127">
        <f>IF(B185=0, "-", B180/B185)</f>
        <v>3.896103896103896E-2</v>
      </c>
      <c r="D180" s="55">
        <v>4</v>
      </c>
      <c r="E180" s="119">
        <f>IF(D185=0, "-", D180/D185)</f>
        <v>6.4516129032258063E-2</v>
      </c>
      <c r="F180" s="128">
        <v>6</v>
      </c>
      <c r="G180" s="127">
        <f>IF(F185=0, "-", F180/F185)</f>
        <v>1.9292604501607719E-2</v>
      </c>
      <c r="H180" s="55">
        <v>49</v>
      </c>
      <c r="I180" s="119">
        <f>IF(H185=0, "-", H180/H185)</f>
        <v>0.13279132791327913</v>
      </c>
      <c r="J180" s="118">
        <f t="shared" si="14"/>
        <v>-0.25</v>
      </c>
      <c r="K180" s="119">
        <f t="shared" si="15"/>
        <v>-0.87755102040816324</v>
      </c>
    </row>
    <row r="181" spans="1:11" ht="15" x14ac:dyDescent="0.25">
      <c r="A181" s="20" t="s">
        <v>300</v>
      </c>
      <c r="B181" s="55">
        <v>3</v>
      </c>
      <c r="C181" s="127">
        <f>IF(B185=0, "-", B181/B185)</f>
        <v>3.896103896103896E-2</v>
      </c>
      <c r="D181" s="55">
        <v>0</v>
      </c>
      <c r="E181" s="119">
        <f>IF(D185=0, "-", D181/D185)</f>
        <v>0</v>
      </c>
      <c r="F181" s="128">
        <v>10</v>
      </c>
      <c r="G181" s="127">
        <f>IF(F185=0, "-", F181/F185)</f>
        <v>3.215434083601286E-2</v>
      </c>
      <c r="H181" s="55">
        <v>11</v>
      </c>
      <c r="I181" s="119">
        <f>IF(H185=0, "-", H181/H185)</f>
        <v>2.9810298102981029E-2</v>
      </c>
      <c r="J181" s="118" t="str">
        <f t="shared" si="14"/>
        <v>-</v>
      </c>
      <c r="K181" s="119">
        <f t="shared" si="15"/>
        <v>-9.0909090909090912E-2</v>
      </c>
    </row>
    <row r="182" spans="1:11" ht="15" x14ac:dyDescent="0.25">
      <c r="A182" s="20" t="s">
        <v>301</v>
      </c>
      <c r="B182" s="55">
        <v>0</v>
      </c>
      <c r="C182" s="127">
        <f>IF(B185=0, "-", B182/B185)</f>
        <v>0</v>
      </c>
      <c r="D182" s="55">
        <v>1</v>
      </c>
      <c r="E182" s="119">
        <f>IF(D185=0, "-", D182/D185)</f>
        <v>1.6129032258064516E-2</v>
      </c>
      <c r="F182" s="128">
        <v>0</v>
      </c>
      <c r="G182" s="127">
        <f>IF(F185=0, "-", F182/F185)</f>
        <v>0</v>
      </c>
      <c r="H182" s="55">
        <v>3</v>
      </c>
      <c r="I182" s="119">
        <f>IF(H185=0, "-", H182/H185)</f>
        <v>8.130081300813009E-3</v>
      </c>
      <c r="J182" s="118">
        <f t="shared" si="14"/>
        <v>-1</v>
      </c>
      <c r="K182" s="119">
        <f t="shared" si="15"/>
        <v>-1</v>
      </c>
    </row>
    <row r="183" spans="1:11" ht="15" x14ac:dyDescent="0.25">
      <c r="A183" s="20" t="s">
        <v>302</v>
      </c>
      <c r="B183" s="55">
        <v>0</v>
      </c>
      <c r="C183" s="127">
        <f>IF(B185=0, "-", B183/B185)</f>
        <v>0</v>
      </c>
      <c r="D183" s="55">
        <v>4</v>
      </c>
      <c r="E183" s="119">
        <f>IF(D185=0, "-", D183/D185)</f>
        <v>6.4516129032258063E-2</v>
      </c>
      <c r="F183" s="128">
        <v>1</v>
      </c>
      <c r="G183" s="127">
        <f>IF(F185=0, "-", F183/F185)</f>
        <v>3.2154340836012861E-3</v>
      </c>
      <c r="H183" s="55">
        <v>30</v>
      </c>
      <c r="I183" s="119">
        <f>IF(H185=0, "-", H183/H185)</f>
        <v>8.1300813008130079E-2</v>
      </c>
      <c r="J183" s="118">
        <f t="shared" si="14"/>
        <v>-1</v>
      </c>
      <c r="K183" s="119">
        <f t="shared" si="15"/>
        <v>-0.96666666666666667</v>
      </c>
    </row>
    <row r="184" spans="1:11" x14ac:dyDescent="0.2">
      <c r="A184" s="129"/>
      <c r="B184" s="82"/>
      <c r="D184" s="82"/>
      <c r="E184" s="86"/>
      <c r="F184" s="130"/>
      <c r="H184" s="82"/>
      <c r="I184" s="86"/>
      <c r="J184" s="85"/>
      <c r="K184" s="86"/>
    </row>
    <row r="185" spans="1:11" s="38" customFormat="1" x14ac:dyDescent="0.2">
      <c r="A185" s="131" t="s">
        <v>303</v>
      </c>
      <c r="B185" s="32">
        <f>SUM(B175:B184)</f>
        <v>77</v>
      </c>
      <c r="C185" s="132">
        <f>B185/9726</f>
        <v>7.9169237096442524E-3</v>
      </c>
      <c r="D185" s="32">
        <f>SUM(D175:D184)</f>
        <v>62</v>
      </c>
      <c r="E185" s="133">
        <f>D185/9422</f>
        <v>6.5803438760348122E-3</v>
      </c>
      <c r="F185" s="121">
        <f>SUM(F175:F184)</f>
        <v>311</v>
      </c>
      <c r="G185" s="134">
        <f>F185/40548</f>
        <v>7.6699220676728812E-3</v>
      </c>
      <c r="H185" s="32">
        <f>SUM(H175:H184)</f>
        <v>369</v>
      </c>
      <c r="I185" s="133">
        <f>H185/46877</f>
        <v>7.8716641423299278E-3</v>
      </c>
      <c r="J185" s="35">
        <f>IF(D185=0, "-", IF((B185-D185)/D185&lt;10, (B185-D185)/D185, "&gt;999%"))</f>
        <v>0.24193548387096775</v>
      </c>
      <c r="K185" s="36">
        <f>IF(H185=0, "-", IF((F185-H185)/H185&lt;10, (F185-H185)/H185, "&gt;999%"))</f>
        <v>-0.15718157181571815</v>
      </c>
    </row>
    <row r="186" spans="1:11" x14ac:dyDescent="0.2">
      <c r="B186" s="130"/>
      <c r="D186" s="130"/>
      <c r="F186" s="130"/>
      <c r="H186" s="130"/>
    </row>
    <row r="187" spans="1:11" x14ac:dyDescent="0.2">
      <c r="A187" s="123" t="s">
        <v>304</v>
      </c>
      <c r="B187" s="124" t="s">
        <v>165</v>
      </c>
      <c r="C187" s="125" t="s">
        <v>166</v>
      </c>
      <c r="D187" s="124" t="s">
        <v>165</v>
      </c>
      <c r="E187" s="126" t="s">
        <v>166</v>
      </c>
      <c r="F187" s="125" t="s">
        <v>165</v>
      </c>
      <c r="G187" s="125" t="s">
        <v>166</v>
      </c>
      <c r="H187" s="124" t="s">
        <v>165</v>
      </c>
      <c r="I187" s="126" t="s">
        <v>166</v>
      </c>
      <c r="J187" s="124"/>
      <c r="K187" s="126"/>
    </row>
    <row r="188" spans="1:11" ht="15" x14ac:dyDescent="0.25">
      <c r="A188" s="20" t="s">
        <v>305</v>
      </c>
      <c r="B188" s="55">
        <v>0</v>
      </c>
      <c r="C188" s="127">
        <f>IF(B193=0, "-", B188/B193)</f>
        <v>0</v>
      </c>
      <c r="D188" s="55">
        <v>0</v>
      </c>
      <c r="E188" s="119" t="str">
        <f>IF(D193=0, "-", D188/D193)</f>
        <v>-</v>
      </c>
      <c r="F188" s="128">
        <v>0</v>
      </c>
      <c r="G188" s="127">
        <f>IF(F193=0, "-", F188/F193)</f>
        <v>0</v>
      </c>
      <c r="H188" s="55">
        <v>1</v>
      </c>
      <c r="I188" s="119">
        <f>IF(H193=0, "-", H188/H193)</f>
        <v>0.14285714285714285</v>
      </c>
      <c r="J188" s="118" t="str">
        <f>IF(D188=0, "-", IF((B188-D188)/D188&lt;10, (B188-D188)/D188, "&gt;999%"))</f>
        <v>-</v>
      </c>
      <c r="K188" s="119">
        <f>IF(H188=0, "-", IF((F188-H188)/H188&lt;10, (F188-H188)/H188, "&gt;999%"))</f>
        <v>-1</v>
      </c>
    </row>
    <row r="189" spans="1:11" ht="15" x14ac:dyDescent="0.25">
      <c r="A189" s="20" t="s">
        <v>306</v>
      </c>
      <c r="B189" s="55">
        <v>0</v>
      </c>
      <c r="C189" s="127">
        <f>IF(B193=0, "-", B189/B193)</f>
        <v>0</v>
      </c>
      <c r="D189" s="55">
        <v>0</v>
      </c>
      <c r="E189" s="119" t="str">
        <f>IF(D193=0, "-", D189/D193)</f>
        <v>-</v>
      </c>
      <c r="F189" s="128">
        <v>1</v>
      </c>
      <c r="G189" s="127">
        <f>IF(F193=0, "-", F189/F193)</f>
        <v>3.8461538461538464E-2</v>
      </c>
      <c r="H189" s="55">
        <v>2</v>
      </c>
      <c r="I189" s="119">
        <f>IF(H193=0, "-", H189/H193)</f>
        <v>0.2857142857142857</v>
      </c>
      <c r="J189" s="118" t="str">
        <f>IF(D189=0, "-", IF((B189-D189)/D189&lt;10, (B189-D189)/D189, "&gt;999%"))</f>
        <v>-</v>
      </c>
      <c r="K189" s="119">
        <f>IF(H189=0, "-", IF((F189-H189)/H189&lt;10, (F189-H189)/H189, "&gt;999%"))</f>
        <v>-0.5</v>
      </c>
    </row>
    <row r="190" spans="1:11" ht="15" x14ac:dyDescent="0.25">
      <c r="A190" s="20" t="s">
        <v>307</v>
      </c>
      <c r="B190" s="55">
        <v>2</v>
      </c>
      <c r="C190" s="127">
        <f>IF(B193=0, "-", B190/B193)</f>
        <v>0.33333333333333331</v>
      </c>
      <c r="D190" s="55">
        <v>0</v>
      </c>
      <c r="E190" s="119" t="str">
        <f>IF(D193=0, "-", D190/D193)</f>
        <v>-</v>
      </c>
      <c r="F190" s="128">
        <v>10</v>
      </c>
      <c r="G190" s="127">
        <f>IF(F193=0, "-", F190/F193)</f>
        <v>0.38461538461538464</v>
      </c>
      <c r="H190" s="55">
        <v>4</v>
      </c>
      <c r="I190" s="119">
        <f>IF(H193=0, "-", H190/H193)</f>
        <v>0.5714285714285714</v>
      </c>
      <c r="J190" s="118" t="str">
        <f>IF(D190=0, "-", IF((B190-D190)/D190&lt;10, (B190-D190)/D190, "&gt;999%"))</f>
        <v>-</v>
      </c>
      <c r="K190" s="119">
        <f>IF(H190=0, "-", IF((F190-H190)/H190&lt;10, (F190-H190)/H190, "&gt;999%"))</f>
        <v>1.5</v>
      </c>
    </row>
    <row r="191" spans="1:11" ht="15" x14ac:dyDescent="0.25">
      <c r="A191" s="20" t="s">
        <v>308</v>
      </c>
      <c r="B191" s="55">
        <v>4</v>
      </c>
      <c r="C191" s="127">
        <f>IF(B193=0, "-", B191/B193)</f>
        <v>0.66666666666666663</v>
      </c>
      <c r="D191" s="55">
        <v>0</v>
      </c>
      <c r="E191" s="119" t="str">
        <f>IF(D193=0, "-", D191/D193)</f>
        <v>-</v>
      </c>
      <c r="F191" s="128">
        <v>15</v>
      </c>
      <c r="G191" s="127">
        <f>IF(F193=0, "-", F191/F193)</f>
        <v>0.57692307692307687</v>
      </c>
      <c r="H191" s="55">
        <v>0</v>
      </c>
      <c r="I191" s="119">
        <f>IF(H193=0, "-", H191/H193)</f>
        <v>0</v>
      </c>
      <c r="J191" s="118" t="str">
        <f>IF(D191=0, "-", IF((B191-D191)/D191&lt;10, (B191-D191)/D191, "&gt;999%"))</f>
        <v>-</v>
      </c>
      <c r="K191" s="119" t="str">
        <f>IF(H191=0, "-", IF((F191-H191)/H191&lt;10, (F191-H191)/H191, "&gt;999%"))</f>
        <v>-</v>
      </c>
    </row>
    <row r="192" spans="1:11" x14ac:dyDescent="0.2">
      <c r="A192" s="129"/>
      <c r="B192" s="82"/>
      <c r="D192" s="82"/>
      <c r="E192" s="86"/>
      <c r="F192" s="130"/>
      <c r="H192" s="82"/>
      <c r="I192" s="86"/>
      <c r="J192" s="85"/>
      <c r="K192" s="86"/>
    </row>
    <row r="193" spans="1:11" s="38" customFormat="1" x14ac:dyDescent="0.2">
      <c r="A193" s="131" t="s">
        <v>309</v>
      </c>
      <c r="B193" s="32">
        <f>SUM(B188:B192)</f>
        <v>6</v>
      </c>
      <c r="C193" s="132">
        <f>B193/9726</f>
        <v>6.1690314620604567E-4</v>
      </c>
      <c r="D193" s="32">
        <f>SUM(D188:D192)</f>
        <v>0</v>
      </c>
      <c r="E193" s="133">
        <f>D193/9422</f>
        <v>0</v>
      </c>
      <c r="F193" s="121">
        <f>SUM(F188:F192)</f>
        <v>26</v>
      </c>
      <c r="G193" s="134">
        <f>F193/40548</f>
        <v>6.4121534970898691E-4</v>
      </c>
      <c r="H193" s="32">
        <f>SUM(H188:H192)</f>
        <v>7</v>
      </c>
      <c r="I193" s="133">
        <f>H193/46877</f>
        <v>1.4932696204961922E-4</v>
      </c>
      <c r="J193" s="35" t="str">
        <f>IF(D193=0, "-", IF((B193-D193)/D193&lt;10, (B193-D193)/D193, "&gt;999%"))</f>
        <v>-</v>
      </c>
      <c r="K193" s="36">
        <f>IF(H193=0, "-", IF((F193-H193)/H193&lt;10, (F193-H193)/H193, "&gt;999%"))</f>
        <v>2.7142857142857144</v>
      </c>
    </row>
    <row r="194" spans="1:11" x14ac:dyDescent="0.2">
      <c r="B194" s="130"/>
      <c r="D194" s="130"/>
      <c r="F194" s="130"/>
      <c r="H194" s="130"/>
    </row>
    <row r="195" spans="1:11" s="38" customFormat="1" x14ac:dyDescent="0.2">
      <c r="A195" s="131" t="s">
        <v>310</v>
      </c>
      <c r="B195" s="32">
        <v>83</v>
      </c>
      <c r="C195" s="132">
        <f>B195/9726</f>
        <v>8.5338268558502982E-3</v>
      </c>
      <c r="D195" s="32">
        <v>62</v>
      </c>
      <c r="E195" s="133">
        <f>D195/9422</f>
        <v>6.5803438760348122E-3</v>
      </c>
      <c r="F195" s="121">
        <v>337</v>
      </c>
      <c r="G195" s="134">
        <f>F195/40548</f>
        <v>8.3111374173818683E-3</v>
      </c>
      <c r="H195" s="32">
        <v>376</v>
      </c>
      <c r="I195" s="133">
        <f>H195/46877</f>
        <v>8.0209911043795466E-3</v>
      </c>
      <c r="J195" s="35">
        <f>IF(D195=0, "-", IF((B195-D195)/D195&lt;10, (B195-D195)/D195, "&gt;999%"))</f>
        <v>0.33870967741935482</v>
      </c>
      <c r="K195" s="36">
        <f>IF(H195=0, "-", IF((F195-H195)/H195&lt;10, (F195-H195)/H195, "&gt;999%"))</f>
        <v>-0.10372340425531915</v>
      </c>
    </row>
    <row r="196" spans="1:11" x14ac:dyDescent="0.2">
      <c r="B196" s="130"/>
      <c r="D196" s="130"/>
      <c r="F196" s="130"/>
      <c r="H196" s="130"/>
    </row>
    <row r="197" spans="1:11" ht="15.75" x14ac:dyDescent="0.25">
      <c r="A197" s="122" t="s">
        <v>34</v>
      </c>
      <c r="B197" s="170" t="s">
        <v>4</v>
      </c>
      <c r="C197" s="172"/>
      <c r="D197" s="172"/>
      <c r="E197" s="171"/>
      <c r="F197" s="170" t="s">
        <v>163</v>
      </c>
      <c r="G197" s="172"/>
      <c r="H197" s="172"/>
      <c r="I197" s="171"/>
      <c r="J197" s="170" t="s">
        <v>164</v>
      </c>
      <c r="K197" s="171"/>
    </row>
    <row r="198" spans="1:11" x14ac:dyDescent="0.2">
      <c r="A198" s="16"/>
      <c r="B198" s="170">
        <f>VALUE(RIGHT($B$2, 4))</f>
        <v>2020</v>
      </c>
      <c r="C198" s="171"/>
      <c r="D198" s="170">
        <f>B198-1</f>
        <v>2019</v>
      </c>
      <c r="E198" s="178"/>
      <c r="F198" s="170">
        <f>B198</f>
        <v>2020</v>
      </c>
      <c r="G198" s="178"/>
      <c r="H198" s="170">
        <f>D198</f>
        <v>2019</v>
      </c>
      <c r="I198" s="178"/>
      <c r="J198" s="13" t="s">
        <v>8</v>
      </c>
      <c r="K198" s="14" t="s">
        <v>5</v>
      </c>
    </row>
    <row r="199" spans="1:11" x14ac:dyDescent="0.2">
      <c r="A199" s="123" t="s">
        <v>311</v>
      </c>
      <c r="B199" s="124" t="s">
        <v>165</v>
      </c>
      <c r="C199" s="125" t="s">
        <v>166</v>
      </c>
      <c r="D199" s="124" t="s">
        <v>165</v>
      </c>
      <c r="E199" s="126" t="s">
        <v>166</v>
      </c>
      <c r="F199" s="125" t="s">
        <v>165</v>
      </c>
      <c r="G199" s="125" t="s">
        <v>166</v>
      </c>
      <c r="H199" s="124" t="s">
        <v>165</v>
      </c>
      <c r="I199" s="126" t="s">
        <v>166</v>
      </c>
      <c r="J199" s="124"/>
      <c r="K199" s="126"/>
    </row>
    <row r="200" spans="1:11" ht="15" x14ac:dyDescent="0.25">
      <c r="A200" s="20" t="s">
        <v>312</v>
      </c>
      <c r="B200" s="55">
        <v>0</v>
      </c>
      <c r="C200" s="127">
        <f>IF(B211=0, "-", B200/B211)</f>
        <v>0</v>
      </c>
      <c r="D200" s="55">
        <v>0</v>
      </c>
      <c r="E200" s="119">
        <f>IF(D211=0, "-", D200/D211)</f>
        <v>0</v>
      </c>
      <c r="F200" s="128">
        <v>0</v>
      </c>
      <c r="G200" s="127">
        <f>IF(F211=0, "-", F200/F211)</f>
        <v>0</v>
      </c>
      <c r="H200" s="55">
        <v>4</v>
      </c>
      <c r="I200" s="119">
        <f>IF(H211=0, "-", H200/H211)</f>
        <v>1.4925373134328358E-2</v>
      </c>
      <c r="J200" s="118" t="str">
        <f t="shared" ref="J200:J209" si="16">IF(D200=0, "-", IF((B200-D200)/D200&lt;10, (B200-D200)/D200, "&gt;999%"))</f>
        <v>-</v>
      </c>
      <c r="K200" s="119">
        <f t="shared" ref="K200:K209" si="17">IF(H200=0, "-", IF((F200-H200)/H200&lt;10, (F200-H200)/H200, "&gt;999%"))</f>
        <v>-1</v>
      </c>
    </row>
    <row r="201" spans="1:11" ht="15" x14ac:dyDescent="0.25">
      <c r="A201" s="20" t="s">
        <v>313</v>
      </c>
      <c r="B201" s="55">
        <v>4</v>
      </c>
      <c r="C201" s="127">
        <f>IF(B211=0, "-", B201/B211)</f>
        <v>0.125</v>
      </c>
      <c r="D201" s="55">
        <v>0</v>
      </c>
      <c r="E201" s="119">
        <f>IF(D211=0, "-", D201/D211)</f>
        <v>0</v>
      </c>
      <c r="F201" s="128">
        <v>9</v>
      </c>
      <c r="G201" s="127">
        <f>IF(F211=0, "-", F201/F211)</f>
        <v>4.8648648648648651E-2</v>
      </c>
      <c r="H201" s="55">
        <v>5</v>
      </c>
      <c r="I201" s="119">
        <f>IF(H211=0, "-", H201/H211)</f>
        <v>1.8656716417910446E-2</v>
      </c>
      <c r="J201" s="118" t="str">
        <f t="shared" si="16"/>
        <v>-</v>
      </c>
      <c r="K201" s="119">
        <f t="shared" si="17"/>
        <v>0.8</v>
      </c>
    </row>
    <row r="202" spans="1:11" ht="15" x14ac:dyDescent="0.25">
      <c r="A202" s="20" t="s">
        <v>314</v>
      </c>
      <c r="B202" s="55">
        <v>0</v>
      </c>
      <c r="C202" s="127">
        <f>IF(B211=0, "-", B202/B211)</f>
        <v>0</v>
      </c>
      <c r="D202" s="55">
        <v>2</v>
      </c>
      <c r="E202" s="119">
        <f>IF(D211=0, "-", D202/D211)</f>
        <v>4.878048780487805E-2</v>
      </c>
      <c r="F202" s="128">
        <v>17</v>
      </c>
      <c r="G202" s="127">
        <f>IF(F211=0, "-", F202/F211)</f>
        <v>9.1891891891891897E-2</v>
      </c>
      <c r="H202" s="55">
        <v>20</v>
      </c>
      <c r="I202" s="119">
        <f>IF(H211=0, "-", H202/H211)</f>
        <v>7.4626865671641784E-2</v>
      </c>
      <c r="J202" s="118">
        <f t="shared" si="16"/>
        <v>-1</v>
      </c>
      <c r="K202" s="119">
        <f t="shared" si="17"/>
        <v>-0.15</v>
      </c>
    </row>
    <row r="203" spans="1:11" ht="15" x14ac:dyDescent="0.25">
      <c r="A203" s="20" t="s">
        <v>315</v>
      </c>
      <c r="B203" s="55">
        <v>18</v>
      </c>
      <c r="C203" s="127">
        <f>IF(B211=0, "-", B203/B211)</f>
        <v>0.5625</v>
      </c>
      <c r="D203" s="55">
        <v>22</v>
      </c>
      <c r="E203" s="119">
        <f>IF(D211=0, "-", D203/D211)</f>
        <v>0.53658536585365857</v>
      </c>
      <c r="F203" s="128">
        <v>91</v>
      </c>
      <c r="G203" s="127">
        <f>IF(F211=0, "-", F203/F211)</f>
        <v>0.49189189189189192</v>
      </c>
      <c r="H203" s="55">
        <v>166</v>
      </c>
      <c r="I203" s="119">
        <f>IF(H211=0, "-", H203/H211)</f>
        <v>0.61940298507462688</v>
      </c>
      <c r="J203" s="118">
        <f t="shared" si="16"/>
        <v>-0.18181818181818182</v>
      </c>
      <c r="K203" s="119">
        <f t="shared" si="17"/>
        <v>-0.45180722891566266</v>
      </c>
    </row>
    <row r="204" spans="1:11" ht="15" x14ac:dyDescent="0.25">
      <c r="A204" s="20" t="s">
        <v>316</v>
      </c>
      <c r="B204" s="55">
        <v>4</v>
      </c>
      <c r="C204" s="127">
        <f>IF(B211=0, "-", B204/B211)</f>
        <v>0.125</v>
      </c>
      <c r="D204" s="55">
        <v>0</v>
      </c>
      <c r="E204" s="119">
        <f>IF(D211=0, "-", D204/D211)</f>
        <v>0</v>
      </c>
      <c r="F204" s="128">
        <v>23</v>
      </c>
      <c r="G204" s="127">
        <f>IF(F211=0, "-", F204/F211)</f>
        <v>0.12432432432432433</v>
      </c>
      <c r="H204" s="55">
        <v>0</v>
      </c>
      <c r="I204" s="119">
        <f>IF(H211=0, "-", H204/H211)</f>
        <v>0</v>
      </c>
      <c r="J204" s="118" t="str">
        <f t="shared" si="16"/>
        <v>-</v>
      </c>
      <c r="K204" s="119" t="str">
        <f t="shared" si="17"/>
        <v>-</v>
      </c>
    </row>
    <row r="205" spans="1:11" ht="15" x14ac:dyDescent="0.25">
      <c r="A205" s="20" t="s">
        <v>317</v>
      </c>
      <c r="B205" s="55">
        <v>0</v>
      </c>
      <c r="C205" s="127">
        <f>IF(B211=0, "-", B205/B211)</f>
        <v>0</v>
      </c>
      <c r="D205" s="55">
        <v>6</v>
      </c>
      <c r="E205" s="119">
        <f>IF(D211=0, "-", D205/D211)</f>
        <v>0.14634146341463414</v>
      </c>
      <c r="F205" s="128">
        <v>10</v>
      </c>
      <c r="G205" s="127">
        <f>IF(F211=0, "-", F205/F211)</f>
        <v>5.4054054054054057E-2</v>
      </c>
      <c r="H205" s="55">
        <v>28</v>
      </c>
      <c r="I205" s="119">
        <f>IF(H211=0, "-", H205/H211)</f>
        <v>0.1044776119402985</v>
      </c>
      <c r="J205" s="118">
        <f t="shared" si="16"/>
        <v>-1</v>
      </c>
      <c r="K205" s="119">
        <f t="shared" si="17"/>
        <v>-0.6428571428571429</v>
      </c>
    </row>
    <row r="206" spans="1:11" ht="15" x14ac:dyDescent="0.25">
      <c r="A206" s="20" t="s">
        <v>318</v>
      </c>
      <c r="B206" s="55">
        <v>1</v>
      </c>
      <c r="C206" s="127">
        <f>IF(B211=0, "-", B206/B211)</f>
        <v>3.125E-2</v>
      </c>
      <c r="D206" s="55">
        <v>1</v>
      </c>
      <c r="E206" s="119">
        <f>IF(D211=0, "-", D206/D211)</f>
        <v>2.4390243902439025E-2</v>
      </c>
      <c r="F206" s="128">
        <v>6</v>
      </c>
      <c r="G206" s="127">
        <f>IF(F211=0, "-", F206/F211)</f>
        <v>3.2432432432432434E-2</v>
      </c>
      <c r="H206" s="55">
        <v>5</v>
      </c>
      <c r="I206" s="119">
        <f>IF(H211=0, "-", H206/H211)</f>
        <v>1.8656716417910446E-2</v>
      </c>
      <c r="J206" s="118">
        <f t="shared" si="16"/>
        <v>0</v>
      </c>
      <c r="K206" s="119">
        <f t="shared" si="17"/>
        <v>0.2</v>
      </c>
    </row>
    <row r="207" spans="1:11" ht="15" x14ac:dyDescent="0.25">
      <c r="A207" s="20" t="s">
        <v>319</v>
      </c>
      <c r="B207" s="55">
        <v>4</v>
      </c>
      <c r="C207" s="127">
        <f>IF(B211=0, "-", B207/B211)</f>
        <v>0.125</v>
      </c>
      <c r="D207" s="55">
        <v>2</v>
      </c>
      <c r="E207" s="119">
        <f>IF(D211=0, "-", D207/D211)</f>
        <v>4.878048780487805E-2</v>
      </c>
      <c r="F207" s="128">
        <v>8</v>
      </c>
      <c r="G207" s="127">
        <f>IF(F211=0, "-", F207/F211)</f>
        <v>4.3243243243243246E-2</v>
      </c>
      <c r="H207" s="55">
        <v>8</v>
      </c>
      <c r="I207" s="119">
        <f>IF(H211=0, "-", H207/H211)</f>
        <v>2.9850746268656716E-2</v>
      </c>
      <c r="J207" s="118">
        <f t="shared" si="16"/>
        <v>1</v>
      </c>
      <c r="K207" s="119">
        <f t="shared" si="17"/>
        <v>0</v>
      </c>
    </row>
    <row r="208" spans="1:11" ht="15" x14ac:dyDescent="0.25">
      <c r="A208" s="20" t="s">
        <v>320</v>
      </c>
      <c r="B208" s="55">
        <v>1</v>
      </c>
      <c r="C208" s="127">
        <f>IF(B211=0, "-", B208/B211)</f>
        <v>3.125E-2</v>
      </c>
      <c r="D208" s="55">
        <v>6</v>
      </c>
      <c r="E208" s="119">
        <f>IF(D211=0, "-", D208/D211)</f>
        <v>0.14634146341463414</v>
      </c>
      <c r="F208" s="128">
        <v>13</v>
      </c>
      <c r="G208" s="127">
        <f>IF(F211=0, "-", F208/F211)</f>
        <v>7.0270270270270274E-2</v>
      </c>
      <c r="H208" s="55">
        <v>18</v>
      </c>
      <c r="I208" s="119">
        <f>IF(H211=0, "-", H208/H211)</f>
        <v>6.7164179104477612E-2</v>
      </c>
      <c r="J208" s="118">
        <f t="shared" si="16"/>
        <v>-0.83333333333333337</v>
      </c>
      <c r="K208" s="119">
        <f t="shared" si="17"/>
        <v>-0.27777777777777779</v>
      </c>
    </row>
    <row r="209" spans="1:11" ht="15" x14ac:dyDescent="0.25">
      <c r="A209" s="20" t="s">
        <v>321</v>
      </c>
      <c r="B209" s="55">
        <v>0</v>
      </c>
      <c r="C209" s="127">
        <f>IF(B211=0, "-", B209/B211)</f>
        <v>0</v>
      </c>
      <c r="D209" s="55">
        <v>2</v>
      </c>
      <c r="E209" s="119">
        <f>IF(D211=0, "-", D209/D211)</f>
        <v>4.878048780487805E-2</v>
      </c>
      <c r="F209" s="128">
        <v>8</v>
      </c>
      <c r="G209" s="127">
        <f>IF(F211=0, "-", F209/F211)</f>
        <v>4.3243243243243246E-2</v>
      </c>
      <c r="H209" s="55">
        <v>14</v>
      </c>
      <c r="I209" s="119">
        <f>IF(H211=0, "-", H209/H211)</f>
        <v>5.2238805970149252E-2</v>
      </c>
      <c r="J209" s="118">
        <f t="shared" si="16"/>
        <v>-1</v>
      </c>
      <c r="K209" s="119">
        <f t="shared" si="17"/>
        <v>-0.42857142857142855</v>
      </c>
    </row>
    <row r="210" spans="1:11" x14ac:dyDescent="0.2">
      <c r="A210" s="129"/>
      <c r="B210" s="82"/>
      <c r="D210" s="82"/>
      <c r="E210" s="86"/>
      <c r="F210" s="130"/>
      <c r="H210" s="82"/>
      <c r="I210" s="86"/>
      <c r="J210" s="85"/>
      <c r="K210" s="86"/>
    </row>
    <row r="211" spans="1:11" s="38" customFormat="1" x14ac:dyDescent="0.2">
      <c r="A211" s="131" t="s">
        <v>322</v>
      </c>
      <c r="B211" s="32">
        <f>SUM(B200:B210)</f>
        <v>32</v>
      </c>
      <c r="C211" s="132">
        <f>B211/9726</f>
        <v>3.2901501130989099E-3</v>
      </c>
      <c r="D211" s="32">
        <f>SUM(D200:D210)</f>
        <v>41</v>
      </c>
      <c r="E211" s="133">
        <f>D211/9422</f>
        <v>4.351517724474634E-3</v>
      </c>
      <c r="F211" s="121">
        <f>SUM(F200:F210)</f>
        <v>185</v>
      </c>
      <c r="G211" s="134">
        <f>F211/40548</f>
        <v>4.5624938344677917E-3</v>
      </c>
      <c r="H211" s="32">
        <f>SUM(H200:H210)</f>
        <v>268</v>
      </c>
      <c r="I211" s="133">
        <f>H211/46877</f>
        <v>5.7170894041854211E-3</v>
      </c>
      <c r="J211" s="35">
        <f>IF(D211=0, "-", IF((B211-D211)/D211&lt;10, (B211-D211)/D211, "&gt;999%"))</f>
        <v>-0.21951219512195122</v>
      </c>
      <c r="K211" s="36">
        <f>IF(H211=0, "-", IF((F211-H211)/H211&lt;10, (F211-H211)/H211, "&gt;999%"))</f>
        <v>-0.30970149253731344</v>
      </c>
    </row>
    <row r="212" spans="1:11" x14ac:dyDescent="0.2">
      <c r="B212" s="130"/>
      <c r="D212" s="130"/>
      <c r="F212" s="130"/>
      <c r="H212" s="130"/>
    </row>
    <row r="213" spans="1:11" x14ac:dyDescent="0.2">
      <c r="A213" s="123" t="s">
        <v>323</v>
      </c>
      <c r="B213" s="124" t="s">
        <v>165</v>
      </c>
      <c r="C213" s="125" t="s">
        <v>166</v>
      </c>
      <c r="D213" s="124" t="s">
        <v>165</v>
      </c>
      <c r="E213" s="126" t="s">
        <v>166</v>
      </c>
      <c r="F213" s="125" t="s">
        <v>165</v>
      </c>
      <c r="G213" s="125" t="s">
        <v>166</v>
      </c>
      <c r="H213" s="124" t="s">
        <v>165</v>
      </c>
      <c r="I213" s="126" t="s">
        <v>166</v>
      </c>
      <c r="J213" s="124"/>
      <c r="K213" s="126"/>
    </row>
    <row r="214" spans="1:11" ht="15" x14ac:dyDescent="0.25">
      <c r="A214" s="20" t="s">
        <v>324</v>
      </c>
      <c r="B214" s="55">
        <v>2</v>
      </c>
      <c r="C214" s="127">
        <f>IF(B230=0, "-", B214/B230)</f>
        <v>0.08</v>
      </c>
      <c r="D214" s="55">
        <v>3</v>
      </c>
      <c r="E214" s="119">
        <f>IF(D230=0, "-", D214/D230)</f>
        <v>0.13636363636363635</v>
      </c>
      <c r="F214" s="128">
        <v>4</v>
      </c>
      <c r="G214" s="127">
        <f>IF(F230=0, "-", F214/F230)</f>
        <v>4.5454545454545456E-2</v>
      </c>
      <c r="H214" s="55">
        <v>15</v>
      </c>
      <c r="I214" s="119">
        <f>IF(H230=0, "-", H214/H230)</f>
        <v>0.1111111111111111</v>
      </c>
      <c r="J214" s="118">
        <f t="shared" ref="J214:J228" si="18">IF(D214=0, "-", IF((B214-D214)/D214&lt;10, (B214-D214)/D214, "&gt;999%"))</f>
        <v>-0.33333333333333331</v>
      </c>
      <c r="K214" s="119">
        <f t="shared" ref="K214:K228" si="19">IF(H214=0, "-", IF((F214-H214)/H214&lt;10, (F214-H214)/H214, "&gt;999%"))</f>
        <v>-0.73333333333333328</v>
      </c>
    </row>
    <row r="215" spans="1:11" ht="15" x14ac:dyDescent="0.25">
      <c r="A215" s="20" t="s">
        <v>325</v>
      </c>
      <c r="B215" s="55">
        <v>0</v>
      </c>
      <c r="C215" s="127">
        <f>IF(B230=0, "-", B215/B230)</f>
        <v>0</v>
      </c>
      <c r="D215" s="55">
        <v>0</v>
      </c>
      <c r="E215" s="119">
        <f>IF(D230=0, "-", D215/D230)</f>
        <v>0</v>
      </c>
      <c r="F215" s="128">
        <v>1</v>
      </c>
      <c r="G215" s="127">
        <f>IF(F230=0, "-", F215/F230)</f>
        <v>1.1363636363636364E-2</v>
      </c>
      <c r="H215" s="55">
        <v>1</v>
      </c>
      <c r="I215" s="119">
        <f>IF(H230=0, "-", H215/H230)</f>
        <v>7.4074074074074077E-3</v>
      </c>
      <c r="J215" s="118" t="str">
        <f t="shared" si="18"/>
        <v>-</v>
      </c>
      <c r="K215" s="119">
        <f t="shared" si="19"/>
        <v>0</v>
      </c>
    </row>
    <row r="216" spans="1:11" ht="15" x14ac:dyDescent="0.25">
      <c r="A216" s="20" t="s">
        <v>326</v>
      </c>
      <c r="B216" s="55">
        <v>1</v>
      </c>
      <c r="C216" s="127">
        <f>IF(B230=0, "-", B216/B230)</f>
        <v>0.04</v>
      </c>
      <c r="D216" s="55">
        <v>0</v>
      </c>
      <c r="E216" s="119">
        <f>IF(D230=0, "-", D216/D230)</f>
        <v>0</v>
      </c>
      <c r="F216" s="128">
        <v>5</v>
      </c>
      <c r="G216" s="127">
        <f>IF(F230=0, "-", F216/F230)</f>
        <v>5.6818181818181816E-2</v>
      </c>
      <c r="H216" s="55">
        <v>4</v>
      </c>
      <c r="I216" s="119">
        <f>IF(H230=0, "-", H216/H230)</f>
        <v>2.9629629629629631E-2</v>
      </c>
      <c r="J216" s="118" t="str">
        <f t="shared" si="18"/>
        <v>-</v>
      </c>
      <c r="K216" s="119">
        <f t="shared" si="19"/>
        <v>0.25</v>
      </c>
    </row>
    <row r="217" spans="1:11" ht="15" x14ac:dyDescent="0.25">
      <c r="A217" s="20" t="s">
        <v>327</v>
      </c>
      <c r="B217" s="55">
        <v>11</v>
      </c>
      <c r="C217" s="127">
        <f>IF(B230=0, "-", B217/B230)</f>
        <v>0.44</v>
      </c>
      <c r="D217" s="55">
        <v>3</v>
      </c>
      <c r="E217" s="119">
        <f>IF(D230=0, "-", D217/D230)</f>
        <v>0.13636363636363635</v>
      </c>
      <c r="F217" s="128">
        <v>14</v>
      </c>
      <c r="G217" s="127">
        <f>IF(F230=0, "-", F217/F230)</f>
        <v>0.15909090909090909</v>
      </c>
      <c r="H217" s="55">
        <v>5</v>
      </c>
      <c r="I217" s="119">
        <f>IF(H230=0, "-", H217/H230)</f>
        <v>3.7037037037037035E-2</v>
      </c>
      <c r="J217" s="118">
        <f t="shared" si="18"/>
        <v>2.6666666666666665</v>
      </c>
      <c r="K217" s="119">
        <f t="shared" si="19"/>
        <v>1.8</v>
      </c>
    </row>
    <row r="218" spans="1:11" ht="15" x14ac:dyDescent="0.25">
      <c r="A218" s="20" t="s">
        <v>328</v>
      </c>
      <c r="B218" s="55">
        <v>0</v>
      </c>
      <c r="C218" s="127">
        <f>IF(B230=0, "-", B218/B230)</f>
        <v>0</v>
      </c>
      <c r="D218" s="55">
        <v>1</v>
      </c>
      <c r="E218" s="119">
        <f>IF(D230=0, "-", D218/D230)</f>
        <v>4.5454545454545456E-2</v>
      </c>
      <c r="F218" s="128">
        <v>3</v>
      </c>
      <c r="G218" s="127">
        <f>IF(F230=0, "-", F218/F230)</f>
        <v>3.4090909090909088E-2</v>
      </c>
      <c r="H218" s="55">
        <v>7</v>
      </c>
      <c r="I218" s="119">
        <f>IF(H230=0, "-", H218/H230)</f>
        <v>5.185185185185185E-2</v>
      </c>
      <c r="J218" s="118">
        <f t="shared" si="18"/>
        <v>-1</v>
      </c>
      <c r="K218" s="119">
        <f t="shared" si="19"/>
        <v>-0.5714285714285714</v>
      </c>
    </row>
    <row r="219" spans="1:11" ht="15" x14ac:dyDescent="0.25">
      <c r="A219" s="20" t="s">
        <v>329</v>
      </c>
      <c r="B219" s="55">
        <v>0</v>
      </c>
      <c r="C219" s="127">
        <f>IF(B230=0, "-", B219/B230)</f>
        <v>0</v>
      </c>
      <c r="D219" s="55">
        <v>1</v>
      </c>
      <c r="E219" s="119">
        <f>IF(D230=0, "-", D219/D230)</f>
        <v>4.5454545454545456E-2</v>
      </c>
      <c r="F219" s="128">
        <v>0</v>
      </c>
      <c r="G219" s="127">
        <f>IF(F230=0, "-", F219/F230)</f>
        <v>0</v>
      </c>
      <c r="H219" s="55">
        <v>4</v>
      </c>
      <c r="I219" s="119">
        <f>IF(H230=0, "-", H219/H230)</f>
        <v>2.9629629629629631E-2</v>
      </c>
      <c r="J219" s="118">
        <f t="shared" si="18"/>
        <v>-1</v>
      </c>
      <c r="K219" s="119">
        <f t="shared" si="19"/>
        <v>-1</v>
      </c>
    </row>
    <row r="220" spans="1:11" ht="15" x14ac:dyDescent="0.25">
      <c r="A220" s="20" t="s">
        <v>330</v>
      </c>
      <c r="B220" s="55">
        <v>2</v>
      </c>
      <c r="C220" s="127">
        <f>IF(B230=0, "-", B220/B230)</f>
        <v>0.08</v>
      </c>
      <c r="D220" s="55">
        <v>2</v>
      </c>
      <c r="E220" s="119">
        <f>IF(D230=0, "-", D220/D230)</f>
        <v>9.0909090909090912E-2</v>
      </c>
      <c r="F220" s="128">
        <v>7</v>
      </c>
      <c r="G220" s="127">
        <f>IF(F230=0, "-", F220/F230)</f>
        <v>7.9545454545454544E-2</v>
      </c>
      <c r="H220" s="55">
        <v>10</v>
      </c>
      <c r="I220" s="119">
        <f>IF(H230=0, "-", H220/H230)</f>
        <v>7.407407407407407E-2</v>
      </c>
      <c r="J220" s="118">
        <f t="shared" si="18"/>
        <v>0</v>
      </c>
      <c r="K220" s="119">
        <f t="shared" si="19"/>
        <v>-0.3</v>
      </c>
    </row>
    <row r="221" spans="1:11" ht="15" x14ac:dyDescent="0.25">
      <c r="A221" s="20" t="s">
        <v>331</v>
      </c>
      <c r="B221" s="55">
        <v>0</v>
      </c>
      <c r="C221" s="127">
        <f>IF(B230=0, "-", B221/B230)</f>
        <v>0</v>
      </c>
      <c r="D221" s="55">
        <v>0</v>
      </c>
      <c r="E221" s="119">
        <f>IF(D230=0, "-", D221/D230)</f>
        <v>0</v>
      </c>
      <c r="F221" s="128">
        <v>1</v>
      </c>
      <c r="G221" s="127">
        <f>IF(F230=0, "-", F221/F230)</f>
        <v>1.1363636363636364E-2</v>
      </c>
      <c r="H221" s="55">
        <v>0</v>
      </c>
      <c r="I221" s="119">
        <f>IF(H230=0, "-", H221/H230)</f>
        <v>0</v>
      </c>
      <c r="J221" s="118" t="str">
        <f t="shared" si="18"/>
        <v>-</v>
      </c>
      <c r="K221" s="119" t="str">
        <f t="shared" si="19"/>
        <v>-</v>
      </c>
    </row>
    <row r="222" spans="1:11" ht="15" x14ac:dyDescent="0.25">
      <c r="A222" s="20" t="s">
        <v>332</v>
      </c>
      <c r="B222" s="55">
        <v>0</v>
      </c>
      <c r="C222" s="127">
        <f>IF(B230=0, "-", B222/B230)</f>
        <v>0</v>
      </c>
      <c r="D222" s="55">
        <v>2</v>
      </c>
      <c r="E222" s="119">
        <f>IF(D230=0, "-", D222/D230)</f>
        <v>9.0909090909090912E-2</v>
      </c>
      <c r="F222" s="128">
        <v>1</v>
      </c>
      <c r="G222" s="127">
        <f>IF(F230=0, "-", F222/F230)</f>
        <v>1.1363636363636364E-2</v>
      </c>
      <c r="H222" s="55">
        <v>3</v>
      </c>
      <c r="I222" s="119">
        <f>IF(H230=0, "-", H222/H230)</f>
        <v>2.2222222222222223E-2</v>
      </c>
      <c r="J222" s="118">
        <f t="shared" si="18"/>
        <v>-1</v>
      </c>
      <c r="K222" s="119">
        <f t="shared" si="19"/>
        <v>-0.66666666666666663</v>
      </c>
    </row>
    <row r="223" spans="1:11" ht="15" x14ac:dyDescent="0.25">
      <c r="A223" s="20" t="s">
        <v>333</v>
      </c>
      <c r="B223" s="55">
        <v>9</v>
      </c>
      <c r="C223" s="127">
        <f>IF(B230=0, "-", B223/B230)</f>
        <v>0.36</v>
      </c>
      <c r="D223" s="55">
        <v>6</v>
      </c>
      <c r="E223" s="119">
        <f>IF(D230=0, "-", D223/D230)</f>
        <v>0.27272727272727271</v>
      </c>
      <c r="F223" s="128">
        <v>35</v>
      </c>
      <c r="G223" s="127">
        <f>IF(F230=0, "-", F223/F230)</f>
        <v>0.39772727272727271</v>
      </c>
      <c r="H223" s="55">
        <v>58</v>
      </c>
      <c r="I223" s="119">
        <f>IF(H230=0, "-", H223/H230)</f>
        <v>0.42962962962962964</v>
      </c>
      <c r="J223" s="118">
        <f t="shared" si="18"/>
        <v>0.5</v>
      </c>
      <c r="K223" s="119">
        <f t="shared" si="19"/>
        <v>-0.39655172413793105</v>
      </c>
    </row>
    <row r="224" spans="1:11" ht="15" x14ac:dyDescent="0.25">
      <c r="A224" s="20" t="s">
        <v>334</v>
      </c>
      <c r="B224" s="55">
        <v>0</v>
      </c>
      <c r="C224" s="127">
        <f>IF(B230=0, "-", B224/B230)</f>
        <v>0</v>
      </c>
      <c r="D224" s="55">
        <v>1</v>
      </c>
      <c r="E224" s="119">
        <f>IF(D230=0, "-", D224/D230)</f>
        <v>4.5454545454545456E-2</v>
      </c>
      <c r="F224" s="128">
        <v>4</v>
      </c>
      <c r="G224" s="127">
        <f>IF(F230=0, "-", F224/F230)</f>
        <v>4.5454545454545456E-2</v>
      </c>
      <c r="H224" s="55">
        <v>15</v>
      </c>
      <c r="I224" s="119">
        <f>IF(H230=0, "-", H224/H230)</f>
        <v>0.1111111111111111</v>
      </c>
      <c r="J224" s="118">
        <f t="shared" si="18"/>
        <v>-1</v>
      </c>
      <c r="K224" s="119">
        <f t="shared" si="19"/>
        <v>-0.73333333333333328</v>
      </c>
    </row>
    <row r="225" spans="1:11" ht="15" x14ac:dyDescent="0.25">
      <c r="A225" s="20" t="s">
        <v>335</v>
      </c>
      <c r="B225" s="55">
        <v>0</v>
      </c>
      <c r="C225" s="127">
        <f>IF(B230=0, "-", B225/B230)</f>
        <v>0</v>
      </c>
      <c r="D225" s="55">
        <v>1</v>
      </c>
      <c r="E225" s="119">
        <f>IF(D230=0, "-", D225/D230)</f>
        <v>4.5454545454545456E-2</v>
      </c>
      <c r="F225" s="128">
        <v>0</v>
      </c>
      <c r="G225" s="127">
        <f>IF(F230=0, "-", F225/F230)</f>
        <v>0</v>
      </c>
      <c r="H225" s="55">
        <v>3</v>
      </c>
      <c r="I225" s="119">
        <f>IF(H230=0, "-", H225/H230)</f>
        <v>2.2222222222222223E-2</v>
      </c>
      <c r="J225" s="118">
        <f t="shared" si="18"/>
        <v>-1</v>
      </c>
      <c r="K225" s="119">
        <f t="shared" si="19"/>
        <v>-1</v>
      </c>
    </row>
    <row r="226" spans="1:11" ht="15" x14ac:dyDescent="0.25">
      <c r="A226" s="20" t="s">
        <v>336</v>
      </c>
      <c r="B226" s="55">
        <v>0</v>
      </c>
      <c r="C226" s="127">
        <f>IF(B230=0, "-", B226/B230)</f>
        <v>0</v>
      </c>
      <c r="D226" s="55">
        <v>0</v>
      </c>
      <c r="E226" s="119">
        <f>IF(D230=0, "-", D226/D230)</f>
        <v>0</v>
      </c>
      <c r="F226" s="128">
        <v>3</v>
      </c>
      <c r="G226" s="127">
        <f>IF(F230=0, "-", F226/F230)</f>
        <v>3.4090909090909088E-2</v>
      </c>
      <c r="H226" s="55">
        <v>4</v>
      </c>
      <c r="I226" s="119">
        <f>IF(H230=0, "-", H226/H230)</f>
        <v>2.9629629629629631E-2</v>
      </c>
      <c r="J226" s="118" t="str">
        <f t="shared" si="18"/>
        <v>-</v>
      </c>
      <c r="K226" s="119">
        <f t="shared" si="19"/>
        <v>-0.25</v>
      </c>
    </row>
    <row r="227" spans="1:11" ht="15" x14ac:dyDescent="0.25">
      <c r="A227" s="20" t="s">
        <v>337</v>
      </c>
      <c r="B227" s="55">
        <v>0</v>
      </c>
      <c r="C227" s="127">
        <f>IF(B230=0, "-", B227/B230)</f>
        <v>0</v>
      </c>
      <c r="D227" s="55">
        <v>2</v>
      </c>
      <c r="E227" s="119">
        <f>IF(D230=0, "-", D227/D230)</f>
        <v>9.0909090909090912E-2</v>
      </c>
      <c r="F227" s="128">
        <v>5</v>
      </c>
      <c r="G227" s="127">
        <f>IF(F230=0, "-", F227/F230)</f>
        <v>5.6818181818181816E-2</v>
      </c>
      <c r="H227" s="55">
        <v>6</v>
      </c>
      <c r="I227" s="119">
        <f>IF(H230=0, "-", H227/H230)</f>
        <v>4.4444444444444446E-2</v>
      </c>
      <c r="J227" s="118">
        <f t="shared" si="18"/>
        <v>-1</v>
      </c>
      <c r="K227" s="119">
        <f t="shared" si="19"/>
        <v>-0.16666666666666666</v>
      </c>
    </row>
    <row r="228" spans="1:11" ht="15" x14ac:dyDescent="0.25">
      <c r="A228" s="20" t="s">
        <v>338</v>
      </c>
      <c r="B228" s="55">
        <v>0</v>
      </c>
      <c r="C228" s="127">
        <f>IF(B230=0, "-", B228/B230)</f>
        <v>0</v>
      </c>
      <c r="D228" s="55">
        <v>0</v>
      </c>
      <c r="E228" s="119">
        <f>IF(D230=0, "-", D228/D230)</f>
        <v>0</v>
      </c>
      <c r="F228" s="128">
        <v>5</v>
      </c>
      <c r="G228" s="127">
        <f>IF(F230=0, "-", F228/F230)</f>
        <v>5.6818181818181816E-2</v>
      </c>
      <c r="H228" s="55">
        <v>0</v>
      </c>
      <c r="I228" s="119">
        <f>IF(H230=0, "-", H228/H230)</f>
        <v>0</v>
      </c>
      <c r="J228" s="118" t="str">
        <f t="shared" si="18"/>
        <v>-</v>
      </c>
      <c r="K228" s="119" t="str">
        <f t="shared" si="19"/>
        <v>-</v>
      </c>
    </row>
    <row r="229" spans="1:11" x14ac:dyDescent="0.2">
      <c r="A229" s="129"/>
      <c r="B229" s="82"/>
      <c r="D229" s="82"/>
      <c r="E229" s="86"/>
      <c r="F229" s="130"/>
      <c r="H229" s="82"/>
      <c r="I229" s="86"/>
      <c r="J229" s="85"/>
      <c r="K229" s="86"/>
    </row>
    <row r="230" spans="1:11" s="38" customFormat="1" x14ac:dyDescent="0.2">
      <c r="A230" s="131" t="s">
        <v>339</v>
      </c>
      <c r="B230" s="32">
        <f>SUM(B214:B229)</f>
        <v>25</v>
      </c>
      <c r="C230" s="132">
        <f>B230/9726</f>
        <v>2.5704297758585236E-3</v>
      </c>
      <c r="D230" s="32">
        <f>SUM(D214:D229)</f>
        <v>22</v>
      </c>
      <c r="E230" s="133">
        <f>D230/9422</f>
        <v>2.334960730205901E-3</v>
      </c>
      <c r="F230" s="121">
        <f>SUM(F214:F229)</f>
        <v>88</v>
      </c>
      <c r="G230" s="134">
        <f>F230/40548</f>
        <v>2.170267337476571E-3</v>
      </c>
      <c r="H230" s="32">
        <f>SUM(H214:H229)</f>
        <v>135</v>
      </c>
      <c r="I230" s="133">
        <f>H230/46877</f>
        <v>2.8798771252426564E-3</v>
      </c>
      <c r="J230" s="35">
        <f>IF(D230=0, "-", IF((B230-D230)/D230&lt;10, (B230-D230)/D230, "&gt;999%"))</f>
        <v>0.13636363636363635</v>
      </c>
      <c r="K230" s="36">
        <f>IF(H230=0, "-", IF((F230-H230)/H230&lt;10, (F230-H230)/H230, "&gt;999%"))</f>
        <v>-0.34814814814814815</v>
      </c>
    </row>
    <row r="231" spans="1:11" x14ac:dyDescent="0.2">
      <c r="B231" s="130"/>
      <c r="D231" s="130"/>
      <c r="F231" s="130"/>
      <c r="H231" s="130"/>
    </row>
    <row r="232" spans="1:11" x14ac:dyDescent="0.2">
      <c r="A232" s="123" t="s">
        <v>340</v>
      </c>
      <c r="B232" s="124" t="s">
        <v>165</v>
      </c>
      <c r="C232" s="125" t="s">
        <v>166</v>
      </c>
      <c r="D232" s="124" t="s">
        <v>165</v>
      </c>
      <c r="E232" s="126" t="s">
        <v>166</v>
      </c>
      <c r="F232" s="125" t="s">
        <v>165</v>
      </c>
      <c r="G232" s="125" t="s">
        <v>166</v>
      </c>
      <c r="H232" s="124" t="s">
        <v>165</v>
      </c>
      <c r="I232" s="126" t="s">
        <v>166</v>
      </c>
      <c r="J232" s="124"/>
      <c r="K232" s="126"/>
    </row>
    <row r="233" spans="1:11" ht="15" x14ac:dyDescent="0.25">
      <c r="A233" s="20" t="s">
        <v>341</v>
      </c>
      <c r="B233" s="55">
        <v>0</v>
      </c>
      <c r="C233" s="127">
        <f>IF(B248=0, "-", B233/B248)</f>
        <v>0</v>
      </c>
      <c r="D233" s="55">
        <v>0</v>
      </c>
      <c r="E233" s="119">
        <f>IF(D248=0, "-", D233/D248)</f>
        <v>0</v>
      </c>
      <c r="F233" s="128">
        <v>1</v>
      </c>
      <c r="G233" s="127">
        <f>IF(F248=0, "-", F233/F248)</f>
        <v>2.3809523809523808E-2</v>
      </c>
      <c r="H233" s="55">
        <v>4</v>
      </c>
      <c r="I233" s="119">
        <f>IF(H248=0, "-", H233/H248)</f>
        <v>6.7796610169491525E-2</v>
      </c>
      <c r="J233" s="118" t="str">
        <f t="shared" ref="J233:J246" si="20">IF(D233=0, "-", IF((B233-D233)/D233&lt;10, (B233-D233)/D233, "&gt;999%"))</f>
        <v>-</v>
      </c>
      <c r="K233" s="119">
        <f t="shared" ref="K233:K246" si="21">IF(H233=0, "-", IF((F233-H233)/H233&lt;10, (F233-H233)/H233, "&gt;999%"))</f>
        <v>-0.75</v>
      </c>
    </row>
    <row r="234" spans="1:11" ht="15" x14ac:dyDescent="0.25">
      <c r="A234" s="20" t="s">
        <v>342</v>
      </c>
      <c r="B234" s="55">
        <v>0</v>
      </c>
      <c r="C234" s="127">
        <f>IF(B248=0, "-", B234/B248)</f>
        <v>0</v>
      </c>
      <c r="D234" s="55">
        <v>0</v>
      </c>
      <c r="E234" s="119">
        <f>IF(D248=0, "-", D234/D248)</f>
        <v>0</v>
      </c>
      <c r="F234" s="128">
        <v>0</v>
      </c>
      <c r="G234" s="127">
        <f>IF(F248=0, "-", F234/F248)</f>
        <v>0</v>
      </c>
      <c r="H234" s="55">
        <v>1</v>
      </c>
      <c r="I234" s="119">
        <f>IF(H248=0, "-", H234/H248)</f>
        <v>1.6949152542372881E-2</v>
      </c>
      <c r="J234" s="118" t="str">
        <f t="shared" si="20"/>
        <v>-</v>
      </c>
      <c r="K234" s="119">
        <f t="shared" si="21"/>
        <v>-1</v>
      </c>
    </row>
    <row r="235" spans="1:11" ht="15" x14ac:dyDescent="0.25">
      <c r="A235" s="20" t="s">
        <v>343</v>
      </c>
      <c r="B235" s="55">
        <v>1</v>
      </c>
      <c r="C235" s="127">
        <f>IF(B248=0, "-", B235/B248)</f>
        <v>0.2</v>
      </c>
      <c r="D235" s="55">
        <v>0</v>
      </c>
      <c r="E235" s="119">
        <f>IF(D248=0, "-", D235/D248)</f>
        <v>0</v>
      </c>
      <c r="F235" s="128">
        <v>5</v>
      </c>
      <c r="G235" s="127">
        <f>IF(F248=0, "-", F235/F248)</f>
        <v>0.11904761904761904</v>
      </c>
      <c r="H235" s="55">
        <v>4</v>
      </c>
      <c r="I235" s="119">
        <f>IF(H248=0, "-", H235/H248)</f>
        <v>6.7796610169491525E-2</v>
      </c>
      <c r="J235" s="118" t="str">
        <f t="shared" si="20"/>
        <v>-</v>
      </c>
      <c r="K235" s="119">
        <f t="shared" si="21"/>
        <v>0.25</v>
      </c>
    </row>
    <row r="236" spans="1:11" ht="15" x14ac:dyDescent="0.25">
      <c r="A236" s="20" t="s">
        <v>344</v>
      </c>
      <c r="B236" s="55">
        <v>1</v>
      </c>
      <c r="C236" s="127">
        <f>IF(B248=0, "-", B236/B248)</f>
        <v>0.2</v>
      </c>
      <c r="D236" s="55">
        <v>1</v>
      </c>
      <c r="E236" s="119">
        <f>IF(D248=0, "-", D236/D248)</f>
        <v>0.25</v>
      </c>
      <c r="F236" s="128">
        <v>4</v>
      </c>
      <c r="G236" s="127">
        <f>IF(F248=0, "-", F236/F248)</f>
        <v>9.5238095238095233E-2</v>
      </c>
      <c r="H236" s="55">
        <v>2</v>
      </c>
      <c r="I236" s="119">
        <f>IF(H248=0, "-", H236/H248)</f>
        <v>3.3898305084745763E-2</v>
      </c>
      <c r="J236" s="118">
        <f t="shared" si="20"/>
        <v>0</v>
      </c>
      <c r="K236" s="119">
        <f t="shared" si="21"/>
        <v>1</v>
      </c>
    </row>
    <row r="237" spans="1:11" ht="15" x14ac:dyDescent="0.25">
      <c r="A237" s="20" t="s">
        <v>345</v>
      </c>
      <c r="B237" s="55">
        <v>0</v>
      </c>
      <c r="C237" s="127">
        <f>IF(B248=0, "-", B237/B248)</f>
        <v>0</v>
      </c>
      <c r="D237" s="55">
        <v>0</v>
      </c>
      <c r="E237" s="119">
        <f>IF(D248=0, "-", D237/D248)</f>
        <v>0</v>
      </c>
      <c r="F237" s="128">
        <v>0</v>
      </c>
      <c r="G237" s="127">
        <f>IF(F248=0, "-", F237/F248)</f>
        <v>0</v>
      </c>
      <c r="H237" s="55">
        <v>1</v>
      </c>
      <c r="I237" s="119">
        <f>IF(H248=0, "-", H237/H248)</f>
        <v>1.6949152542372881E-2</v>
      </c>
      <c r="J237" s="118" t="str">
        <f t="shared" si="20"/>
        <v>-</v>
      </c>
      <c r="K237" s="119">
        <f t="shared" si="21"/>
        <v>-1</v>
      </c>
    </row>
    <row r="238" spans="1:11" ht="15" x14ac:dyDescent="0.25">
      <c r="A238" s="20" t="s">
        <v>346</v>
      </c>
      <c r="B238" s="55">
        <v>1</v>
      </c>
      <c r="C238" s="127">
        <f>IF(B248=0, "-", B238/B248)</f>
        <v>0.2</v>
      </c>
      <c r="D238" s="55">
        <v>0</v>
      </c>
      <c r="E238" s="119">
        <f>IF(D248=0, "-", D238/D248)</f>
        <v>0</v>
      </c>
      <c r="F238" s="128">
        <v>8</v>
      </c>
      <c r="G238" s="127">
        <f>IF(F248=0, "-", F238/F248)</f>
        <v>0.19047619047619047</v>
      </c>
      <c r="H238" s="55">
        <v>15</v>
      </c>
      <c r="I238" s="119">
        <f>IF(H248=0, "-", H238/H248)</f>
        <v>0.25423728813559321</v>
      </c>
      <c r="J238" s="118" t="str">
        <f t="shared" si="20"/>
        <v>-</v>
      </c>
      <c r="K238" s="119">
        <f t="shared" si="21"/>
        <v>-0.46666666666666667</v>
      </c>
    </row>
    <row r="239" spans="1:11" ht="15" x14ac:dyDescent="0.25">
      <c r="A239" s="20" t="s">
        <v>347</v>
      </c>
      <c r="B239" s="55">
        <v>0</v>
      </c>
      <c r="C239" s="127">
        <f>IF(B248=0, "-", B239/B248)</f>
        <v>0</v>
      </c>
      <c r="D239" s="55">
        <v>0</v>
      </c>
      <c r="E239" s="119">
        <f>IF(D248=0, "-", D239/D248)</f>
        <v>0</v>
      </c>
      <c r="F239" s="128">
        <v>0</v>
      </c>
      <c r="G239" s="127">
        <f>IF(F248=0, "-", F239/F248)</f>
        <v>0</v>
      </c>
      <c r="H239" s="55">
        <v>1</v>
      </c>
      <c r="I239" s="119">
        <f>IF(H248=0, "-", H239/H248)</f>
        <v>1.6949152542372881E-2</v>
      </c>
      <c r="J239" s="118" t="str">
        <f t="shared" si="20"/>
        <v>-</v>
      </c>
      <c r="K239" s="119">
        <f t="shared" si="21"/>
        <v>-1</v>
      </c>
    </row>
    <row r="240" spans="1:11" ht="15" x14ac:dyDescent="0.25">
      <c r="A240" s="20" t="s">
        <v>348</v>
      </c>
      <c r="B240" s="55">
        <v>0</v>
      </c>
      <c r="C240" s="127">
        <f>IF(B248=0, "-", B240/B248)</f>
        <v>0</v>
      </c>
      <c r="D240" s="55">
        <v>0</v>
      </c>
      <c r="E240" s="119">
        <f>IF(D248=0, "-", D240/D248)</f>
        <v>0</v>
      </c>
      <c r="F240" s="128">
        <v>4</v>
      </c>
      <c r="G240" s="127">
        <f>IF(F248=0, "-", F240/F248)</f>
        <v>9.5238095238095233E-2</v>
      </c>
      <c r="H240" s="55">
        <v>3</v>
      </c>
      <c r="I240" s="119">
        <f>IF(H248=0, "-", H240/H248)</f>
        <v>5.0847457627118647E-2</v>
      </c>
      <c r="J240" s="118" t="str">
        <f t="shared" si="20"/>
        <v>-</v>
      </c>
      <c r="K240" s="119">
        <f t="shared" si="21"/>
        <v>0.33333333333333331</v>
      </c>
    </row>
    <row r="241" spans="1:11" ht="15" x14ac:dyDescent="0.25">
      <c r="A241" s="20" t="s">
        <v>349</v>
      </c>
      <c r="B241" s="55">
        <v>0</v>
      </c>
      <c r="C241" s="127">
        <f>IF(B248=0, "-", B241/B248)</f>
        <v>0</v>
      </c>
      <c r="D241" s="55">
        <v>0</v>
      </c>
      <c r="E241" s="119">
        <f>IF(D248=0, "-", D241/D248)</f>
        <v>0</v>
      </c>
      <c r="F241" s="128">
        <v>2</v>
      </c>
      <c r="G241" s="127">
        <f>IF(F248=0, "-", F241/F248)</f>
        <v>4.7619047619047616E-2</v>
      </c>
      <c r="H241" s="55">
        <v>0</v>
      </c>
      <c r="I241" s="119">
        <f>IF(H248=0, "-", H241/H248)</f>
        <v>0</v>
      </c>
      <c r="J241" s="118" t="str">
        <f t="shared" si="20"/>
        <v>-</v>
      </c>
      <c r="K241" s="119" t="str">
        <f t="shared" si="21"/>
        <v>-</v>
      </c>
    </row>
    <row r="242" spans="1:11" ht="15" x14ac:dyDescent="0.25">
      <c r="A242" s="20" t="s">
        <v>350</v>
      </c>
      <c r="B242" s="55">
        <v>0</v>
      </c>
      <c r="C242" s="127">
        <f>IF(B248=0, "-", B242/B248)</f>
        <v>0</v>
      </c>
      <c r="D242" s="55">
        <v>1</v>
      </c>
      <c r="E242" s="119">
        <f>IF(D248=0, "-", D242/D248)</f>
        <v>0.25</v>
      </c>
      <c r="F242" s="128">
        <v>0</v>
      </c>
      <c r="G242" s="127">
        <f>IF(F248=0, "-", F242/F248)</f>
        <v>0</v>
      </c>
      <c r="H242" s="55">
        <v>3</v>
      </c>
      <c r="I242" s="119">
        <f>IF(H248=0, "-", H242/H248)</f>
        <v>5.0847457627118647E-2</v>
      </c>
      <c r="J242" s="118">
        <f t="shared" si="20"/>
        <v>-1</v>
      </c>
      <c r="K242" s="119">
        <f t="shared" si="21"/>
        <v>-1</v>
      </c>
    </row>
    <row r="243" spans="1:11" ht="15" x14ac:dyDescent="0.25">
      <c r="A243" s="20" t="s">
        <v>351</v>
      </c>
      <c r="B243" s="55">
        <v>0</v>
      </c>
      <c r="C243" s="127">
        <f>IF(B248=0, "-", B243/B248)</f>
        <v>0</v>
      </c>
      <c r="D243" s="55">
        <v>0</v>
      </c>
      <c r="E243" s="119">
        <f>IF(D248=0, "-", D243/D248)</f>
        <v>0</v>
      </c>
      <c r="F243" s="128">
        <v>1</v>
      </c>
      <c r="G243" s="127">
        <f>IF(F248=0, "-", F243/F248)</f>
        <v>2.3809523809523808E-2</v>
      </c>
      <c r="H243" s="55">
        <v>2</v>
      </c>
      <c r="I243" s="119">
        <f>IF(H248=0, "-", H243/H248)</f>
        <v>3.3898305084745763E-2</v>
      </c>
      <c r="J243" s="118" t="str">
        <f t="shared" si="20"/>
        <v>-</v>
      </c>
      <c r="K243" s="119">
        <f t="shared" si="21"/>
        <v>-0.5</v>
      </c>
    </row>
    <row r="244" spans="1:11" ht="15" x14ac:dyDescent="0.25">
      <c r="A244" s="20" t="s">
        <v>352</v>
      </c>
      <c r="B244" s="55">
        <v>0</v>
      </c>
      <c r="C244" s="127">
        <f>IF(B248=0, "-", B244/B248)</f>
        <v>0</v>
      </c>
      <c r="D244" s="55">
        <v>0</v>
      </c>
      <c r="E244" s="119">
        <f>IF(D248=0, "-", D244/D248)</f>
        <v>0</v>
      </c>
      <c r="F244" s="128">
        <v>1</v>
      </c>
      <c r="G244" s="127">
        <f>IF(F248=0, "-", F244/F248)</f>
        <v>2.3809523809523808E-2</v>
      </c>
      <c r="H244" s="55">
        <v>3</v>
      </c>
      <c r="I244" s="119">
        <f>IF(H248=0, "-", H244/H248)</f>
        <v>5.0847457627118647E-2</v>
      </c>
      <c r="J244" s="118" t="str">
        <f t="shared" si="20"/>
        <v>-</v>
      </c>
      <c r="K244" s="119">
        <f t="shared" si="21"/>
        <v>-0.66666666666666663</v>
      </c>
    </row>
    <row r="245" spans="1:11" ht="15" x14ac:dyDescent="0.25">
      <c r="A245" s="20" t="s">
        <v>353</v>
      </c>
      <c r="B245" s="55">
        <v>2</v>
      </c>
      <c r="C245" s="127">
        <f>IF(B248=0, "-", B245/B248)</f>
        <v>0.4</v>
      </c>
      <c r="D245" s="55">
        <v>1</v>
      </c>
      <c r="E245" s="119">
        <f>IF(D248=0, "-", D245/D248)</f>
        <v>0.25</v>
      </c>
      <c r="F245" s="128">
        <v>14</v>
      </c>
      <c r="G245" s="127">
        <f>IF(F248=0, "-", F245/F248)</f>
        <v>0.33333333333333331</v>
      </c>
      <c r="H245" s="55">
        <v>18</v>
      </c>
      <c r="I245" s="119">
        <f>IF(H248=0, "-", H245/H248)</f>
        <v>0.30508474576271188</v>
      </c>
      <c r="J245" s="118">
        <f t="shared" si="20"/>
        <v>1</v>
      </c>
      <c r="K245" s="119">
        <f t="shared" si="21"/>
        <v>-0.22222222222222221</v>
      </c>
    </row>
    <row r="246" spans="1:11" ht="15" x14ac:dyDescent="0.25">
      <c r="A246" s="20" t="s">
        <v>354</v>
      </c>
      <c r="B246" s="55">
        <v>0</v>
      </c>
      <c r="C246" s="127">
        <f>IF(B248=0, "-", B246/B248)</f>
        <v>0</v>
      </c>
      <c r="D246" s="55">
        <v>1</v>
      </c>
      <c r="E246" s="119">
        <f>IF(D248=0, "-", D246/D248)</f>
        <v>0.25</v>
      </c>
      <c r="F246" s="128">
        <v>2</v>
      </c>
      <c r="G246" s="127">
        <f>IF(F248=0, "-", F246/F248)</f>
        <v>4.7619047619047616E-2</v>
      </c>
      <c r="H246" s="55">
        <v>2</v>
      </c>
      <c r="I246" s="119">
        <f>IF(H248=0, "-", H246/H248)</f>
        <v>3.3898305084745763E-2</v>
      </c>
      <c r="J246" s="118">
        <f t="shared" si="20"/>
        <v>-1</v>
      </c>
      <c r="K246" s="119">
        <f t="shared" si="21"/>
        <v>0</v>
      </c>
    </row>
    <row r="247" spans="1:11" x14ac:dyDescent="0.2">
      <c r="A247" s="129"/>
      <c r="B247" s="82"/>
      <c r="D247" s="82"/>
      <c r="E247" s="86"/>
      <c r="F247" s="130"/>
      <c r="H247" s="82"/>
      <c r="I247" s="86"/>
      <c r="J247" s="85"/>
      <c r="K247" s="86"/>
    </row>
    <row r="248" spans="1:11" s="38" customFormat="1" x14ac:dyDescent="0.2">
      <c r="A248" s="131" t="s">
        <v>355</v>
      </c>
      <c r="B248" s="32">
        <f>SUM(B233:B247)</f>
        <v>5</v>
      </c>
      <c r="C248" s="132">
        <f>B248/9726</f>
        <v>5.1408595517170471E-4</v>
      </c>
      <c r="D248" s="32">
        <f>SUM(D233:D247)</f>
        <v>4</v>
      </c>
      <c r="E248" s="133">
        <f>D248/9422</f>
        <v>4.2453831458289112E-4</v>
      </c>
      <c r="F248" s="121">
        <f>SUM(F233:F247)</f>
        <v>42</v>
      </c>
      <c r="G248" s="134">
        <f>F248/40548</f>
        <v>1.0358094110683633E-3</v>
      </c>
      <c r="H248" s="32">
        <f>SUM(H233:H247)</f>
        <v>59</v>
      </c>
      <c r="I248" s="133">
        <f>H248/46877</f>
        <v>1.2586129658467904E-3</v>
      </c>
      <c r="J248" s="35">
        <f>IF(D248=0, "-", IF((B248-D248)/D248&lt;10, (B248-D248)/D248, "&gt;999%"))</f>
        <v>0.25</v>
      </c>
      <c r="K248" s="36">
        <f>IF(H248=0, "-", IF((F248-H248)/H248&lt;10, (F248-H248)/H248, "&gt;999%"))</f>
        <v>-0.28813559322033899</v>
      </c>
    </row>
    <row r="249" spans="1:11" x14ac:dyDescent="0.2">
      <c r="B249" s="130"/>
      <c r="D249" s="130"/>
      <c r="F249" s="130"/>
      <c r="H249" s="130"/>
    </row>
    <row r="250" spans="1:11" s="38" customFormat="1" x14ac:dyDescent="0.2">
      <c r="A250" s="131" t="s">
        <v>356</v>
      </c>
      <c r="B250" s="32">
        <v>62</v>
      </c>
      <c r="C250" s="132">
        <f>B250/9726</f>
        <v>6.374665844129138E-3</v>
      </c>
      <c r="D250" s="32">
        <v>67</v>
      </c>
      <c r="E250" s="133">
        <f>D250/9422</f>
        <v>7.1110167692634259E-3</v>
      </c>
      <c r="F250" s="121">
        <v>315</v>
      </c>
      <c r="G250" s="134">
        <f>F250/40548</f>
        <v>7.7685705830127256E-3</v>
      </c>
      <c r="H250" s="32">
        <v>462</v>
      </c>
      <c r="I250" s="133">
        <f>H250/46877</f>
        <v>9.8555794952748677E-3</v>
      </c>
      <c r="J250" s="35">
        <f>IF(D250=0, "-", IF((B250-D250)/D250&lt;10, (B250-D250)/D250, "&gt;999%"))</f>
        <v>-7.4626865671641784E-2</v>
      </c>
      <c r="K250" s="36">
        <f>IF(H250=0, "-", IF((F250-H250)/H250&lt;10, (F250-H250)/H250, "&gt;999%"))</f>
        <v>-0.31818181818181818</v>
      </c>
    </row>
    <row r="251" spans="1:11" x14ac:dyDescent="0.2">
      <c r="B251" s="130"/>
      <c r="D251" s="130"/>
      <c r="F251" s="130"/>
      <c r="H251" s="130"/>
    </row>
    <row r="252" spans="1:11" x14ac:dyDescent="0.2">
      <c r="A252" s="12" t="s">
        <v>357</v>
      </c>
      <c r="B252" s="32">
        <f>B256-B254</f>
        <v>1569</v>
      </c>
      <c r="C252" s="132">
        <f>B252/9726</f>
        <v>0.16132017273288093</v>
      </c>
      <c r="D252" s="32">
        <f>D256-D254</f>
        <v>2149</v>
      </c>
      <c r="E252" s="133">
        <f>D252/9422</f>
        <v>0.22808320950965824</v>
      </c>
      <c r="F252" s="121">
        <f>F256-F254</f>
        <v>7748</v>
      </c>
      <c r="G252" s="134">
        <f>F252/40548</f>
        <v>0.19108217421327808</v>
      </c>
      <c r="H252" s="32">
        <f>H256-H254</f>
        <v>11139</v>
      </c>
      <c r="I252" s="133">
        <f>H252/46877</f>
        <v>0.23762186146724407</v>
      </c>
      <c r="J252" s="35">
        <f>IF(D252=0, "-", IF((B252-D252)/D252&lt;10, (B252-D252)/D252, "&gt;999%"))</f>
        <v>-0.26989297347603536</v>
      </c>
      <c r="K252" s="36">
        <f>IF(H252=0, "-", IF((F252-H252)/H252&lt;10, (F252-H252)/H252, "&gt;999%"))</f>
        <v>-0.30442589101355599</v>
      </c>
    </row>
    <row r="253" spans="1:11" x14ac:dyDescent="0.2">
      <c r="A253" s="12"/>
      <c r="B253" s="32"/>
      <c r="C253" s="132"/>
      <c r="D253" s="32"/>
      <c r="E253" s="133"/>
      <c r="F253" s="121"/>
      <c r="G253" s="134"/>
      <c r="H253" s="32"/>
      <c r="I253" s="133"/>
      <c r="J253" s="35"/>
      <c r="K253" s="36"/>
    </row>
    <row r="254" spans="1:11" x14ac:dyDescent="0.2">
      <c r="A254" s="12" t="s">
        <v>358</v>
      </c>
      <c r="B254" s="32">
        <v>299</v>
      </c>
      <c r="C254" s="132">
        <f>B254/9726</f>
        <v>3.0742340119267943E-2</v>
      </c>
      <c r="D254" s="32">
        <v>181</v>
      </c>
      <c r="E254" s="133">
        <f>D254/9422</f>
        <v>1.9210358734875824E-2</v>
      </c>
      <c r="F254" s="121">
        <v>1010</v>
      </c>
      <c r="G254" s="134">
        <f>F254/40548</f>
        <v>2.4908750123310643E-2</v>
      </c>
      <c r="H254" s="32">
        <v>1129</v>
      </c>
      <c r="I254" s="133">
        <f>H254/46877</f>
        <v>2.4084305736288586E-2</v>
      </c>
      <c r="J254" s="35">
        <f>IF(D254=0, "-", IF((B254-D254)/D254&lt;10, (B254-D254)/D254, "&gt;999%"))</f>
        <v>0.65193370165745856</v>
      </c>
      <c r="K254" s="36">
        <f>IF(H254=0, "-", IF((F254-H254)/H254&lt;10, (F254-H254)/H254, "&gt;999%"))</f>
        <v>-0.1054030115146147</v>
      </c>
    </row>
    <row r="255" spans="1:11" x14ac:dyDescent="0.2">
      <c r="A255" s="12"/>
      <c r="B255" s="32"/>
      <c r="C255" s="132"/>
      <c r="D255" s="32"/>
      <c r="E255" s="133"/>
      <c r="F255" s="121"/>
      <c r="G255" s="134"/>
      <c r="H255" s="32"/>
      <c r="I255" s="133"/>
      <c r="J255" s="35"/>
      <c r="K255" s="36"/>
    </row>
    <row r="256" spans="1:11" x14ac:dyDescent="0.2">
      <c r="A256" s="12" t="s">
        <v>359</v>
      </c>
      <c r="B256" s="32">
        <v>1868</v>
      </c>
      <c r="C256" s="132">
        <f>B256/9726</f>
        <v>0.19206251285214887</v>
      </c>
      <c r="D256" s="32">
        <v>2330</v>
      </c>
      <c r="E256" s="133">
        <f>D256/9422</f>
        <v>0.24729356824453408</v>
      </c>
      <c r="F256" s="121">
        <v>8758</v>
      </c>
      <c r="G256" s="134">
        <f>F256/40548</f>
        <v>0.21599092433658873</v>
      </c>
      <c r="H256" s="32">
        <v>12268</v>
      </c>
      <c r="I256" s="133">
        <f>H256/46877</f>
        <v>0.26170616720353262</v>
      </c>
      <c r="J256" s="35">
        <f>IF(D256=0, "-", IF((B256-D256)/D256&lt;10, (B256-D256)/D256, "&gt;999%"))</f>
        <v>-0.19828326180257511</v>
      </c>
      <c r="K256" s="36">
        <f>IF(H256=0, "-", IF((F256-H256)/H256&lt;10, (F256-H256)/H256, "&gt;999%"))</f>
        <v>-0.28611020541245519</v>
      </c>
    </row>
  </sheetData>
  <mergeCells count="58">
    <mergeCell ref="B5:C5"/>
    <mergeCell ref="D5:E5"/>
    <mergeCell ref="F5:G5"/>
    <mergeCell ref="H5:I5"/>
    <mergeCell ref="B1:K1"/>
    <mergeCell ref="B2:K2"/>
    <mergeCell ref="B4:E4"/>
    <mergeCell ref="F4:I4"/>
    <mergeCell ref="J4:K4"/>
    <mergeCell ref="B15:E15"/>
    <mergeCell ref="F15:I15"/>
    <mergeCell ref="J15:K15"/>
    <mergeCell ref="B16:C16"/>
    <mergeCell ref="D16:E16"/>
    <mergeCell ref="F16:G16"/>
    <mergeCell ref="H16:I16"/>
    <mergeCell ref="B45:E45"/>
    <mergeCell ref="F45:I45"/>
    <mergeCell ref="J45:K45"/>
    <mergeCell ref="B46:C46"/>
    <mergeCell ref="D46:E46"/>
    <mergeCell ref="F46:G46"/>
    <mergeCell ref="H46:I46"/>
    <mergeCell ref="B89:E89"/>
    <mergeCell ref="F89:I89"/>
    <mergeCell ref="J89:K89"/>
    <mergeCell ref="B90:C90"/>
    <mergeCell ref="D90:E90"/>
    <mergeCell ref="F90:G90"/>
    <mergeCell ref="H90:I90"/>
    <mergeCell ref="B127:E127"/>
    <mergeCell ref="F127:I127"/>
    <mergeCell ref="J127:K127"/>
    <mergeCell ref="B128:C128"/>
    <mergeCell ref="D128:E128"/>
    <mergeCell ref="F128:G128"/>
    <mergeCell ref="H128:I128"/>
    <mergeCell ref="B149:E149"/>
    <mergeCell ref="F149:I149"/>
    <mergeCell ref="J149:K149"/>
    <mergeCell ref="B150:C150"/>
    <mergeCell ref="D150:E150"/>
    <mergeCell ref="F150:G150"/>
    <mergeCell ref="H150:I150"/>
    <mergeCell ref="B172:E172"/>
    <mergeCell ref="F172:I172"/>
    <mergeCell ref="J172:K172"/>
    <mergeCell ref="B173:C173"/>
    <mergeCell ref="D173:E173"/>
    <mergeCell ref="F173:G173"/>
    <mergeCell ref="H173:I173"/>
    <mergeCell ref="B197:E197"/>
    <mergeCell ref="F197:I197"/>
    <mergeCell ref="J197:K197"/>
    <mergeCell ref="B198:C198"/>
    <mergeCell ref="D198:E198"/>
    <mergeCell ref="F198:G198"/>
    <mergeCell ref="H198:I198"/>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44" max="16383" man="1"/>
    <brk id="88" max="16383" man="1"/>
    <brk id="126" max="16383" man="1"/>
    <brk id="171" max="16383" man="1"/>
    <brk id="196" max="16383" man="1"/>
    <brk id="231"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92448-7ACE-4FA6-AE39-0B7F627C1B81}">
  <sheetPr>
    <pageSetUpPr fitToPage="1"/>
  </sheetPr>
  <dimension ref="A1:K47"/>
  <sheetViews>
    <sheetView tabSelected="1" workbookViewId="0">
      <selection activeCell="M1" sqref="M1"/>
    </sheetView>
  </sheetViews>
  <sheetFormatPr defaultRowHeight="12.75" x14ac:dyDescent="0.2"/>
  <cols>
    <col min="1" max="1" width="18.1406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360</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163</v>
      </c>
      <c r="G4" s="172"/>
      <c r="H4" s="172"/>
      <c r="I4" s="171"/>
      <c r="J4" s="170" t="s">
        <v>164</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165</v>
      </c>
      <c r="C6" s="125" t="s">
        <v>166</v>
      </c>
      <c r="D6" s="124" t="s">
        <v>165</v>
      </c>
      <c r="E6" s="126" t="s">
        <v>166</v>
      </c>
      <c r="F6" s="136" t="s">
        <v>165</v>
      </c>
      <c r="G6" s="125" t="s">
        <v>166</v>
      </c>
      <c r="H6" s="137" t="s">
        <v>165</v>
      </c>
      <c r="I6" s="126" t="s">
        <v>166</v>
      </c>
      <c r="J6" s="124"/>
      <c r="K6" s="126"/>
    </row>
    <row r="7" spans="1:11" x14ac:dyDescent="0.2">
      <c r="A7" s="20" t="s">
        <v>49</v>
      </c>
      <c r="B7" s="55">
        <v>2</v>
      </c>
      <c r="C7" s="138">
        <f>IF(B47=0, "-", B7/B47)</f>
        <v>1.0706638115631692E-3</v>
      </c>
      <c r="D7" s="55">
        <v>2</v>
      </c>
      <c r="E7" s="78">
        <f>IF(D47=0, "-", D7/D47)</f>
        <v>8.5836909871244631E-4</v>
      </c>
      <c r="F7" s="128">
        <v>8</v>
      </c>
      <c r="G7" s="138">
        <f>IF(F47=0, "-", F7/F47)</f>
        <v>9.1345055948846771E-4</v>
      </c>
      <c r="H7" s="55">
        <v>9</v>
      </c>
      <c r="I7" s="78">
        <f>IF(H47=0, "-", H7/H47)</f>
        <v>7.3361591131398756E-4</v>
      </c>
      <c r="J7" s="77">
        <f t="shared" ref="J7:J45" si="0">IF(D7=0, "-", IF((B7-D7)/D7&lt;10, (B7-D7)/D7, "&gt;999%"))</f>
        <v>0</v>
      </c>
      <c r="K7" s="78">
        <f t="shared" ref="K7:K45" si="1">IF(H7=0, "-", IF((F7-H7)/H7&lt;10, (F7-H7)/H7, "&gt;999%"))</f>
        <v>-0.1111111111111111</v>
      </c>
    </row>
    <row r="8" spans="1:11" x14ac:dyDescent="0.2">
      <c r="A8" s="20" t="s">
        <v>50</v>
      </c>
      <c r="B8" s="55">
        <v>0</v>
      </c>
      <c r="C8" s="138">
        <f>IF(B47=0, "-", B8/B47)</f>
        <v>0</v>
      </c>
      <c r="D8" s="55">
        <v>0</v>
      </c>
      <c r="E8" s="78">
        <f>IF(D47=0, "-", D8/D47)</f>
        <v>0</v>
      </c>
      <c r="F8" s="128">
        <v>1</v>
      </c>
      <c r="G8" s="138">
        <f>IF(F47=0, "-", F8/F47)</f>
        <v>1.1418131993605846E-4</v>
      </c>
      <c r="H8" s="55">
        <v>4</v>
      </c>
      <c r="I8" s="78">
        <f>IF(H47=0, "-", H8/H47)</f>
        <v>3.2605151613955004E-4</v>
      </c>
      <c r="J8" s="77" t="str">
        <f t="shared" si="0"/>
        <v>-</v>
      </c>
      <c r="K8" s="78">
        <f t="shared" si="1"/>
        <v>-0.75</v>
      </c>
    </row>
    <row r="9" spans="1:11" x14ac:dyDescent="0.2">
      <c r="A9" s="20" t="s">
        <v>51</v>
      </c>
      <c r="B9" s="55">
        <v>48</v>
      </c>
      <c r="C9" s="138">
        <f>IF(B47=0, "-", B9/B47)</f>
        <v>2.569593147751606E-2</v>
      </c>
      <c r="D9" s="55">
        <v>34</v>
      </c>
      <c r="E9" s="78">
        <f>IF(D47=0, "-", D9/D47)</f>
        <v>1.4592274678111588E-2</v>
      </c>
      <c r="F9" s="128">
        <v>165</v>
      </c>
      <c r="G9" s="138">
        <f>IF(F47=0, "-", F9/F47)</f>
        <v>1.8839917789449646E-2</v>
      </c>
      <c r="H9" s="55">
        <v>219</v>
      </c>
      <c r="I9" s="78">
        <f>IF(H47=0, "-", H9/H47)</f>
        <v>1.7851320508640366E-2</v>
      </c>
      <c r="J9" s="77">
        <f t="shared" si="0"/>
        <v>0.41176470588235292</v>
      </c>
      <c r="K9" s="78">
        <f t="shared" si="1"/>
        <v>-0.24657534246575341</v>
      </c>
    </row>
    <row r="10" spans="1:11" x14ac:dyDescent="0.2">
      <c r="A10" s="20" t="s">
        <v>52</v>
      </c>
      <c r="B10" s="55">
        <v>2</v>
      </c>
      <c r="C10" s="138">
        <f>IF(B47=0, "-", B10/B47)</f>
        <v>1.0706638115631692E-3</v>
      </c>
      <c r="D10" s="55">
        <v>0</v>
      </c>
      <c r="E10" s="78">
        <f>IF(D47=0, "-", D10/D47)</f>
        <v>0</v>
      </c>
      <c r="F10" s="128">
        <v>7</v>
      </c>
      <c r="G10" s="138">
        <f>IF(F47=0, "-", F10/F47)</f>
        <v>7.9926923955240918E-4</v>
      </c>
      <c r="H10" s="55">
        <v>4</v>
      </c>
      <c r="I10" s="78">
        <f>IF(H47=0, "-", H10/H47)</f>
        <v>3.2605151613955004E-4</v>
      </c>
      <c r="J10" s="77" t="str">
        <f t="shared" si="0"/>
        <v>-</v>
      </c>
      <c r="K10" s="78">
        <f t="shared" si="1"/>
        <v>0.75</v>
      </c>
    </row>
    <row r="11" spans="1:11" x14ac:dyDescent="0.2">
      <c r="A11" s="20" t="s">
        <v>53</v>
      </c>
      <c r="B11" s="55">
        <v>80</v>
      </c>
      <c r="C11" s="138">
        <f>IF(B47=0, "-", B11/B47)</f>
        <v>4.2826552462526764E-2</v>
      </c>
      <c r="D11" s="55">
        <v>45</v>
      </c>
      <c r="E11" s="78">
        <f>IF(D47=0, "-", D11/D47)</f>
        <v>1.9313304721030045E-2</v>
      </c>
      <c r="F11" s="128">
        <v>280</v>
      </c>
      <c r="G11" s="138">
        <f>IF(F47=0, "-", F11/F47)</f>
        <v>3.1970769582096367E-2</v>
      </c>
      <c r="H11" s="55">
        <v>207</v>
      </c>
      <c r="I11" s="78">
        <f>IF(H47=0, "-", H11/H47)</f>
        <v>1.6873165960221714E-2</v>
      </c>
      <c r="J11" s="77">
        <f t="shared" si="0"/>
        <v>0.77777777777777779</v>
      </c>
      <c r="K11" s="78">
        <f t="shared" si="1"/>
        <v>0.35265700483091789</v>
      </c>
    </row>
    <row r="12" spans="1:11" x14ac:dyDescent="0.2">
      <c r="A12" s="20" t="s">
        <v>54</v>
      </c>
      <c r="B12" s="55">
        <v>1</v>
      </c>
      <c r="C12" s="138">
        <f>IF(B47=0, "-", B12/B47)</f>
        <v>5.3533190578158461E-4</v>
      </c>
      <c r="D12" s="55">
        <v>6</v>
      </c>
      <c r="E12" s="78">
        <f>IF(D47=0, "-", D12/D47)</f>
        <v>2.5751072961373391E-3</v>
      </c>
      <c r="F12" s="128">
        <v>9</v>
      </c>
      <c r="G12" s="138">
        <f>IF(F47=0, "-", F12/F47)</f>
        <v>1.0276318794245262E-3</v>
      </c>
      <c r="H12" s="55">
        <v>11</v>
      </c>
      <c r="I12" s="78">
        <f>IF(H47=0, "-", H12/H47)</f>
        <v>8.9664166938376261E-4</v>
      </c>
      <c r="J12" s="77">
        <f t="shared" si="0"/>
        <v>-0.83333333333333337</v>
      </c>
      <c r="K12" s="78">
        <f t="shared" si="1"/>
        <v>-0.18181818181818182</v>
      </c>
    </row>
    <row r="13" spans="1:11" x14ac:dyDescent="0.2">
      <c r="A13" s="20" t="s">
        <v>55</v>
      </c>
      <c r="B13" s="55">
        <v>1</v>
      </c>
      <c r="C13" s="138">
        <f>IF(B47=0, "-", B13/B47)</f>
        <v>5.3533190578158461E-4</v>
      </c>
      <c r="D13" s="55">
        <v>0</v>
      </c>
      <c r="E13" s="78">
        <f>IF(D47=0, "-", D13/D47)</f>
        <v>0</v>
      </c>
      <c r="F13" s="128">
        <v>2</v>
      </c>
      <c r="G13" s="138">
        <f>IF(F47=0, "-", F13/F47)</f>
        <v>2.2836263987211693E-4</v>
      </c>
      <c r="H13" s="55">
        <v>2</v>
      </c>
      <c r="I13" s="78">
        <f>IF(H47=0, "-", H13/H47)</f>
        <v>1.6302575806977502E-4</v>
      </c>
      <c r="J13" s="77" t="str">
        <f t="shared" si="0"/>
        <v>-</v>
      </c>
      <c r="K13" s="78">
        <f t="shared" si="1"/>
        <v>0</v>
      </c>
    </row>
    <row r="14" spans="1:11" x14ac:dyDescent="0.2">
      <c r="A14" s="20" t="s">
        <v>56</v>
      </c>
      <c r="B14" s="55">
        <v>1</v>
      </c>
      <c r="C14" s="138">
        <f>IF(B47=0, "-", B14/B47)</f>
        <v>5.3533190578158461E-4</v>
      </c>
      <c r="D14" s="55">
        <v>0</v>
      </c>
      <c r="E14" s="78">
        <f>IF(D47=0, "-", D14/D47)</f>
        <v>0</v>
      </c>
      <c r="F14" s="128">
        <v>8</v>
      </c>
      <c r="G14" s="138">
        <f>IF(F47=0, "-", F14/F47)</f>
        <v>9.1345055948846771E-4</v>
      </c>
      <c r="H14" s="55">
        <v>15</v>
      </c>
      <c r="I14" s="78">
        <f>IF(H47=0, "-", H14/H47)</f>
        <v>1.2226931855233126E-3</v>
      </c>
      <c r="J14" s="77" t="str">
        <f t="shared" si="0"/>
        <v>-</v>
      </c>
      <c r="K14" s="78">
        <f t="shared" si="1"/>
        <v>-0.46666666666666667</v>
      </c>
    </row>
    <row r="15" spans="1:11" x14ac:dyDescent="0.2">
      <c r="A15" s="20" t="s">
        <v>57</v>
      </c>
      <c r="B15" s="55">
        <v>6</v>
      </c>
      <c r="C15" s="138">
        <f>IF(B47=0, "-", B15/B47)</f>
        <v>3.2119914346895075E-3</v>
      </c>
      <c r="D15" s="55">
        <v>0</v>
      </c>
      <c r="E15" s="78">
        <f>IF(D47=0, "-", D15/D47)</f>
        <v>0</v>
      </c>
      <c r="F15" s="128">
        <v>23</v>
      </c>
      <c r="G15" s="138">
        <f>IF(F47=0, "-", F15/F47)</f>
        <v>2.6261703585293444E-3</v>
      </c>
      <c r="H15" s="55">
        <v>34</v>
      </c>
      <c r="I15" s="78">
        <f>IF(H47=0, "-", H15/H47)</f>
        <v>2.7714378871861755E-3</v>
      </c>
      <c r="J15" s="77" t="str">
        <f t="shared" si="0"/>
        <v>-</v>
      </c>
      <c r="K15" s="78">
        <f t="shared" si="1"/>
        <v>-0.3235294117647059</v>
      </c>
    </row>
    <row r="16" spans="1:11" x14ac:dyDescent="0.2">
      <c r="A16" s="20" t="s">
        <v>59</v>
      </c>
      <c r="B16" s="55">
        <v>70</v>
      </c>
      <c r="C16" s="138">
        <f>IF(B47=0, "-", B16/B47)</f>
        <v>3.7473233404710919E-2</v>
      </c>
      <c r="D16" s="55">
        <v>59</v>
      </c>
      <c r="E16" s="78">
        <f>IF(D47=0, "-", D16/D47)</f>
        <v>2.5321888412017168E-2</v>
      </c>
      <c r="F16" s="128">
        <v>212</v>
      </c>
      <c r="G16" s="138">
        <f>IF(F47=0, "-", F16/F47)</f>
        <v>2.4206439826444395E-2</v>
      </c>
      <c r="H16" s="55">
        <v>382</v>
      </c>
      <c r="I16" s="78">
        <f>IF(H47=0, "-", H16/H47)</f>
        <v>3.1137919791327028E-2</v>
      </c>
      <c r="J16" s="77">
        <f t="shared" si="0"/>
        <v>0.1864406779661017</v>
      </c>
      <c r="K16" s="78">
        <f t="shared" si="1"/>
        <v>-0.44502617801047123</v>
      </c>
    </row>
    <row r="17" spans="1:11" x14ac:dyDescent="0.2">
      <c r="A17" s="20" t="s">
        <v>62</v>
      </c>
      <c r="B17" s="55">
        <v>10</v>
      </c>
      <c r="C17" s="138">
        <f>IF(B47=0, "-", B17/B47)</f>
        <v>5.3533190578158455E-3</v>
      </c>
      <c r="D17" s="55">
        <v>26</v>
      </c>
      <c r="E17" s="78">
        <f>IF(D47=0, "-", D17/D47)</f>
        <v>1.1158798283261802E-2</v>
      </c>
      <c r="F17" s="128">
        <v>141</v>
      </c>
      <c r="G17" s="138">
        <f>IF(F47=0, "-", F17/F47)</f>
        <v>1.6099566110984242E-2</v>
      </c>
      <c r="H17" s="55">
        <v>435</v>
      </c>
      <c r="I17" s="78">
        <f>IF(H47=0, "-", H17/H47)</f>
        <v>3.5458102380176069E-2</v>
      </c>
      <c r="J17" s="77">
        <f t="shared" si="0"/>
        <v>-0.61538461538461542</v>
      </c>
      <c r="K17" s="78">
        <f t="shared" si="1"/>
        <v>-0.67586206896551726</v>
      </c>
    </row>
    <row r="18" spans="1:11" x14ac:dyDescent="0.2">
      <c r="A18" s="20" t="s">
        <v>63</v>
      </c>
      <c r="B18" s="55">
        <v>82</v>
      </c>
      <c r="C18" s="138">
        <f>IF(B47=0, "-", B18/B47)</f>
        <v>4.3897216274089934E-2</v>
      </c>
      <c r="D18" s="55">
        <v>153</v>
      </c>
      <c r="E18" s="78">
        <f>IF(D47=0, "-", D18/D47)</f>
        <v>6.5665236051502152E-2</v>
      </c>
      <c r="F18" s="128">
        <v>424</v>
      </c>
      <c r="G18" s="138">
        <f>IF(F47=0, "-", F18/F47)</f>
        <v>4.8412879652888791E-2</v>
      </c>
      <c r="H18" s="55">
        <v>662</v>
      </c>
      <c r="I18" s="78">
        <f>IF(H47=0, "-", H18/H47)</f>
        <v>5.3961525921095536E-2</v>
      </c>
      <c r="J18" s="77">
        <f t="shared" si="0"/>
        <v>-0.46405228758169936</v>
      </c>
      <c r="K18" s="78">
        <f t="shared" si="1"/>
        <v>-0.3595166163141994</v>
      </c>
    </row>
    <row r="19" spans="1:11" x14ac:dyDescent="0.2">
      <c r="A19" s="20" t="s">
        <v>64</v>
      </c>
      <c r="B19" s="55">
        <v>241</v>
      </c>
      <c r="C19" s="138">
        <f>IF(B47=0, "-", B19/B47)</f>
        <v>0.12901498929336189</v>
      </c>
      <c r="D19" s="55">
        <v>692</v>
      </c>
      <c r="E19" s="78">
        <f>IF(D47=0, "-", D19/D47)</f>
        <v>0.29699570815450643</v>
      </c>
      <c r="F19" s="128">
        <v>1161</v>
      </c>
      <c r="G19" s="138">
        <f>IF(F47=0, "-", F19/F47)</f>
        <v>0.13256451244576387</v>
      </c>
      <c r="H19" s="55">
        <v>2493</v>
      </c>
      <c r="I19" s="78">
        <f>IF(H47=0, "-", H19/H47)</f>
        <v>0.20321160743397457</v>
      </c>
      <c r="J19" s="77">
        <f t="shared" si="0"/>
        <v>-0.65173410404624277</v>
      </c>
      <c r="K19" s="78">
        <f t="shared" si="1"/>
        <v>-0.53429602888086647</v>
      </c>
    </row>
    <row r="20" spans="1:11" x14ac:dyDescent="0.2">
      <c r="A20" s="20" t="s">
        <v>65</v>
      </c>
      <c r="B20" s="55">
        <v>0</v>
      </c>
      <c r="C20" s="138">
        <f>IF(B47=0, "-", B20/B47)</f>
        <v>0</v>
      </c>
      <c r="D20" s="55">
        <v>3</v>
      </c>
      <c r="E20" s="78">
        <f>IF(D47=0, "-", D20/D47)</f>
        <v>1.2875536480686696E-3</v>
      </c>
      <c r="F20" s="128">
        <v>6</v>
      </c>
      <c r="G20" s="138">
        <f>IF(F47=0, "-", F20/F47)</f>
        <v>6.8508791961635076E-4</v>
      </c>
      <c r="H20" s="55">
        <v>12</v>
      </c>
      <c r="I20" s="78">
        <f>IF(H47=0, "-", H20/H47)</f>
        <v>9.7815454841865008E-4</v>
      </c>
      <c r="J20" s="77">
        <f t="shared" si="0"/>
        <v>-1</v>
      </c>
      <c r="K20" s="78">
        <f t="shared" si="1"/>
        <v>-0.5</v>
      </c>
    </row>
    <row r="21" spans="1:11" x14ac:dyDescent="0.2">
      <c r="A21" s="20" t="s">
        <v>68</v>
      </c>
      <c r="B21" s="55">
        <v>2</v>
      </c>
      <c r="C21" s="138">
        <f>IF(B47=0, "-", B21/B47)</f>
        <v>1.0706638115631692E-3</v>
      </c>
      <c r="D21" s="55">
        <v>1</v>
      </c>
      <c r="E21" s="78">
        <f>IF(D47=0, "-", D21/D47)</f>
        <v>4.2918454935622315E-4</v>
      </c>
      <c r="F21" s="128">
        <v>11</v>
      </c>
      <c r="G21" s="138">
        <f>IF(F47=0, "-", F21/F47)</f>
        <v>1.2559945192966431E-3</v>
      </c>
      <c r="H21" s="55">
        <v>20</v>
      </c>
      <c r="I21" s="78">
        <f>IF(H47=0, "-", H21/H47)</f>
        <v>1.6302575806977503E-3</v>
      </c>
      <c r="J21" s="77">
        <f t="shared" si="0"/>
        <v>1</v>
      </c>
      <c r="K21" s="78">
        <f t="shared" si="1"/>
        <v>-0.45</v>
      </c>
    </row>
    <row r="22" spans="1:11" x14ac:dyDescent="0.2">
      <c r="A22" s="20" t="s">
        <v>70</v>
      </c>
      <c r="B22" s="55">
        <v>307</v>
      </c>
      <c r="C22" s="138">
        <f>IF(B47=0, "-", B22/B47)</f>
        <v>0.16434689507494646</v>
      </c>
      <c r="D22" s="55">
        <v>322</v>
      </c>
      <c r="E22" s="78">
        <f>IF(D47=0, "-", D22/D47)</f>
        <v>0.13819742489270387</v>
      </c>
      <c r="F22" s="128">
        <v>1380</v>
      </c>
      <c r="G22" s="138">
        <f>IF(F47=0, "-", F22/F47)</f>
        <v>0.15757022151176067</v>
      </c>
      <c r="H22" s="55">
        <v>1575</v>
      </c>
      <c r="I22" s="78">
        <f>IF(H47=0, "-", H22/H47)</f>
        <v>0.12838278447994783</v>
      </c>
      <c r="J22" s="77">
        <f t="shared" si="0"/>
        <v>-4.6583850931677016E-2</v>
      </c>
      <c r="K22" s="78">
        <f t="shared" si="1"/>
        <v>-0.12380952380952381</v>
      </c>
    </row>
    <row r="23" spans="1:11" x14ac:dyDescent="0.2">
      <c r="A23" s="20" t="s">
        <v>71</v>
      </c>
      <c r="B23" s="55">
        <v>0</v>
      </c>
      <c r="C23" s="138">
        <f>IF(B47=0, "-", B23/B47)</f>
        <v>0</v>
      </c>
      <c r="D23" s="55">
        <v>0</v>
      </c>
      <c r="E23" s="78">
        <f>IF(D47=0, "-", D23/D47)</f>
        <v>0</v>
      </c>
      <c r="F23" s="128">
        <v>4</v>
      </c>
      <c r="G23" s="138">
        <f>IF(F47=0, "-", F23/F47)</f>
        <v>4.5672527974423386E-4</v>
      </c>
      <c r="H23" s="55">
        <v>3</v>
      </c>
      <c r="I23" s="78">
        <f>IF(H47=0, "-", H23/H47)</f>
        <v>2.4453863710466252E-4</v>
      </c>
      <c r="J23" s="77" t="str">
        <f t="shared" si="0"/>
        <v>-</v>
      </c>
      <c r="K23" s="78">
        <f t="shared" si="1"/>
        <v>0.33333333333333331</v>
      </c>
    </row>
    <row r="24" spans="1:11" x14ac:dyDescent="0.2">
      <c r="A24" s="20" t="s">
        <v>73</v>
      </c>
      <c r="B24" s="55">
        <v>3</v>
      </c>
      <c r="C24" s="138">
        <f>IF(B47=0, "-", B24/B47)</f>
        <v>1.6059957173447537E-3</v>
      </c>
      <c r="D24" s="55">
        <v>7</v>
      </c>
      <c r="E24" s="78">
        <f>IF(D47=0, "-", D24/D47)</f>
        <v>3.0042918454935624E-3</v>
      </c>
      <c r="F24" s="128">
        <v>20</v>
      </c>
      <c r="G24" s="138">
        <f>IF(F47=0, "-", F24/F47)</f>
        <v>2.2836263987211693E-3</v>
      </c>
      <c r="H24" s="55">
        <v>28</v>
      </c>
      <c r="I24" s="78">
        <f>IF(H47=0, "-", H24/H47)</f>
        <v>2.2823606129768505E-3</v>
      </c>
      <c r="J24" s="77">
        <f t="shared" si="0"/>
        <v>-0.5714285714285714</v>
      </c>
      <c r="K24" s="78">
        <f t="shared" si="1"/>
        <v>-0.2857142857142857</v>
      </c>
    </row>
    <row r="25" spans="1:11" x14ac:dyDescent="0.2">
      <c r="A25" s="20" t="s">
        <v>74</v>
      </c>
      <c r="B25" s="55">
        <v>12</v>
      </c>
      <c r="C25" s="138">
        <f>IF(B47=0, "-", B25/B47)</f>
        <v>6.4239828693790149E-3</v>
      </c>
      <c r="D25" s="55">
        <v>16</v>
      </c>
      <c r="E25" s="78">
        <f>IF(D47=0, "-", D25/D47)</f>
        <v>6.8669527896995704E-3</v>
      </c>
      <c r="F25" s="128">
        <v>43</v>
      </c>
      <c r="G25" s="138">
        <f>IF(F47=0, "-", F25/F47)</f>
        <v>4.9097967572505142E-3</v>
      </c>
      <c r="H25" s="55">
        <v>68</v>
      </c>
      <c r="I25" s="78">
        <f>IF(H47=0, "-", H25/H47)</f>
        <v>5.542875774372351E-3</v>
      </c>
      <c r="J25" s="77">
        <f t="shared" si="0"/>
        <v>-0.25</v>
      </c>
      <c r="K25" s="78">
        <f t="shared" si="1"/>
        <v>-0.36764705882352944</v>
      </c>
    </row>
    <row r="26" spans="1:11" x14ac:dyDescent="0.2">
      <c r="A26" s="20" t="s">
        <v>75</v>
      </c>
      <c r="B26" s="55">
        <v>0</v>
      </c>
      <c r="C26" s="138">
        <f>IF(B47=0, "-", B26/B47)</f>
        <v>0</v>
      </c>
      <c r="D26" s="55">
        <v>2</v>
      </c>
      <c r="E26" s="78">
        <f>IF(D47=0, "-", D26/D47)</f>
        <v>8.5836909871244631E-4</v>
      </c>
      <c r="F26" s="128">
        <v>2</v>
      </c>
      <c r="G26" s="138">
        <f>IF(F47=0, "-", F26/F47)</f>
        <v>2.2836263987211693E-4</v>
      </c>
      <c r="H26" s="55">
        <v>3</v>
      </c>
      <c r="I26" s="78">
        <f>IF(H47=0, "-", H26/H47)</f>
        <v>2.4453863710466252E-4</v>
      </c>
      <c r="J26" s="77">
        <f t="shared" si="0"/>
        <v>-1</v>
      </c>
      <c r="K26" s="78">
        <f t="shared" si="1"/>
        <v>-0.33333333333333331</v>
      </c>
    </row>
    <row r="27" spans="1:11" x14ac:dyDescent="0.2">
      <c r="A27" s="20" t="s">
        <v>76</v>
      </c>
      <c r="B27" s="55">
        <v>0</v>
      </c>
      <c r="C27" s="138">
        <f>IF(B47=0, "-", B27/B47)</f>
        <v>0</v>
      </c>
      <c r="D27" s="55">
        <v>0</v>
      </c>
      <c r="E27" s="78">
        <f>IF(D47=0, "-", D27/D47)</f>
        <v>0</v>
      </c>
      <c r="F27" s="128">
        <v>1</v>
      </c>
      <c r="G27" s="138">
        <f>IF(F47=0, "-", F27/F47)</f>
        <v>1.1418131993605846E-4</v>
      </c>
      <c r="H27" s="55">
        <v>8</v>
      </c>
      <c r="I27" s="78">
        <f>IF(H47=0, "-", H27/H47)</f>
        <v>6.5210303227910009E-4</v>
      </c>
      <c r="J27" s="77" t="str">
        <f t="shared" si="0"/>
        <v>-</v>
      </c>
      <c r="K27" s="78">
        <f t="shared" si="1"/>
        <v>-0.875</v>
      </c>
    </row>
    <row r="28" spans="1:11" x14ac:dyDescent="0.2">
      <c r="A28" s="20" t="s">
        <v>77</v>
      </c>
      <c r="B28" s="55">
        <v>142</v>
      </c>
      <c r="C28" s="138">
        <f>IF(B47=0, "-", B28/B47)</f>
        <v>7.6017130620985016E-2</v>
      </c>
      <c r="D28" s="55">
        <v>221</v>
      </c>
      <c r="E28" s="78">
        <f>IF(D47=0, "-", D28/D47)</f>
        <v>9.4849785407725318E-2</v>
      </c>
      <c r="F28" s="128">
        <v>666</v>
      </c>
      <c r="G28" s="138">
        <f>IF(F47=0, "-", F28/F47)</f>
        <v>7.6044759077414939E-2</v>
      </c>
      <c r="H28" s="55">
        <v>1366</v>
      </c>
      <c r="I28" s="78">
        <f>IF(H47=0, "-", H28/H47)</f>
        <v>0.11134659276165634</v>
      </c>
      <c r="J28" s="77">
        <f t="shared" si="0"/>
        <v>-0.3574660633484163</v>
      </c>
      <c r="K28" s="78">
        <f t="shared" si="1"/>
        <v>-0.51244509516837478</v>
      </c>
    </row>
    <row r="29" spans="1:11" x14ac:dyDescent="0.2">
      <c r="A29" s="20" t="s">
        <v>78</v>
      </c>
      <c r="B29" s="55">
        <v>0</v>
      </c>
      <c r="C29" s="138">
        <f>IF(B47=0, "-", B29/B47)</f>
        <v>0</v>
      </c>
      <c r="D29" s="55">
        <v>0</v>
      </c>
      <c r="E29" s="78">
        <f>IF(D47=0, "-", D29/D47)</f>
        <v>0</v>
      </c>
      <c r="F29" s="128">
        <v>2</v>
      </c>
      <c r="G29" s="138">
        <f>IF(F47=0, "-", F29/F47)</f>
        <v>2.2836263987211693E-4</v>
      </c>
      <c r="H29" s="55">
        <v>0</v>
      </c>
      <c r="I29" s="78">
        <f>IF(H47=0, "-", H29/H47)</f>
        <v>0</v>
      </c>
      <c r="J29" s="77" t="str">
        <f t="shared" si="0"/>
        <v>-</v>
      </c>
      <c r="K29" s="78" t="str">
        <f t="shared" si="1"/>
        <v>-</v>
      </c>
    </row>
    <row r="30" spans="1:11" x14ac:dyDescent="0.2">
      <c r="A30" s="20" t="s">
        <v>79</v>
      </c>
      <c r="B30" s="55">
        <v>122</v>
      </c>
      <c r="C30" s="138">
        <f>IF(B47=0, "-", B30/B47)</f>
        <v>6.5310492505353313E-2</v>
      </c>
      <c r="D30" s="55">
        <v>65</v>
      </c>
      <c r="E30" s="78">
        <f>IF(D47=0, "-", D30/D47)</f>
        <v>2.7896995708154508E-2</v>
      </c>
      <c r="F30" s="128">
        <v>343</v>
      </c>
      <c r="G30" s="138">
        <f>IF(F47=0, "-", F30/F47)</f>
        <v>3.9164192738068052E-2</v>
      </c>
      <c r="H30" s="55">
        <v>468</v>
      </c>
      <c r="I30" s="78">
        <f>IF(H47=0, "-", H30/H47)</f>
        <v>3.8148027388327357E-2</v>
      </c>
      <c r="J30" s="77">
        <f t="shared" si="0"/>
        <v>0.87692307692307692</v>
      </c>
      <c r="K30" s="78">
        <f t="shared" si="1"/>
        <v>-0.26709401709401709</v>
      </c>
    </row>
    <row r="31" spans="1:11" x14ac:dyDescent="0.2">
      <c r="A31" s="20" t="s">
        <v>80</v>
      </c>
      <c r="B31" s="55">
        <v>2</v>
      </c>
      <c r="C31" s="138">
        <f>IF(B47=0, "-", B31/B47)</f>
        <v>1.0706638115631692E-3</v>
      </c>
      <c r="D31" s="55">
        <v>0</v>
      </c>
      <c r="E31" s="78">
        <f>IF(D47=0, "-", D31/D47)</f>
        <v>0</v>
      </c>
      <c r="F31" s="128">
        <v>11</v>
      </c>
      <c r="G31" s="138">
        <f>IF(F47=0, "-", F31/F47)</f>
        <v>1.2559945192966431E-3</v>
      </c>
      <c r="H31" s="55">
        <v>7</v>
      </c>
      <c r="I31" s="78">
        <f>IF(H47=0, "-", H31/H47)</f>
        <v>5.7059015324421262E-4</v>
      </c>
      <c r="J31" s="77" t="str">
        <f t="shared" si="0"/>
        <v>-</v>
      </c>
      <c r="K31" s="78">
        <f t="shared" si="1"/>
        <v>0.5714285714285714</v>
      </c>
    </row>
    <row r="32" spans="1:11" x14ac:dyDescent="0.2">
      <c r="A32" s="20" t="s">
        <v>81</v>
      </c>
      <c r="B32" s="55">
        <v>33</v>
      </c>
      <c r="C32" s="138">
        <f>IF(B47=0, "-", B32/B47)</f>
        <v>1.7665952890792293E-2</v>
      </c>
      <c r="D32" s="55">
        <v>31</v>
      </c>
      <c r="E32" s="78">
        <f>IF(D47=0, "-", D32/D47)</f>
        <v>1.3304721030042918E-2</v>
      </c>
      <c r="F32" s="128">
        <v>210</v>
      </c>
      <c r="G32" s="138">
        <f>IF(F47=0, "-", F32/F47)</f>
        <v>2.3978077186572275E-2</v>
      </c>
      <c r="H32" s="55">
        <v>144</v>
      </c>
      <c r="I32" s="78">
        <f>IF(H47=0, "-", H32/H47)</f>
        <v>1.1737854581023801E-2</v>
      </c>
      <c r="J32" s="77">
        <f t="shared" si="0"/>
        <v>6.4516129032258063E-2</v>
      </c>
      <c r="K32" s="78">
        <f t="shared" si="1"/>
        <v>0.45833333333333331</v>
      </c>
    </row>
    <row r="33" spans="1:11" x14ac:dyDescent="0.2">
      <c r="A33" s="20" t="s">
        <v>82</v>
      </c>
      <c r="B33" s="55">
        <v>15</v>
      </c>
      <c r="C33" s="138">
        <f>IF(B47=0, "-", B33/B47)</f>
        <v>8.0299785867237686E-3</v>
      </c>
      <c r="D33" s="55">
        <v>10</v>
      </c>
      <c r="E33" s="78">
        <f>IF(D47=0, "-", D33/D47)</f>
        <v>4.2918454935622317E-3</v>
      </c>
      <c r="F33" s="128">
        <v>73</v>
      </c>
      <c r="G33" s="138">
        <f>IF(F47=0, "-", F33/F47)</f>
        <v>8.3352363553322682E-3</v>
      </c>
      <c r="H33" s="55">
        <v>71</v>
      </c>
      <c r="I33" s="78">
        <f>IF(H47=0, "-", H33/H47)</f>
        <v>5.7874144114770133E-3</v>
      </c>
      <c r="J33" s="77">
        <f t="shared" si="0"/>
        <v>0.5</v>
      </c>
      <c r="K33" s="78">
        <f t="shared" si="1"/>
        <v>2.8169014084507043E-2</v>
      </c>
    </row>
    <row r="34" spans="1:11" x14ac:dyDescent="0.2">
      <c r="A34" s="20" t="s">
        <v>83</v>
      </c>
      <c r="B34" s="55">
        <v>15</v>
      </c>
      <c r="C34" s="138">
        <f>IF(B47=0, "-", B34/B47)</f>
        <v>8.0299785867237686E-3</v>
      </c>
      <c r="D34" s="55">
        <v>4</v>
      </c>
      <c r="E34" s="78">
        <f>IF(D47=0, "-", D34/D47)</f>
        <v>1.7167381974248926E-3</v>
      </c>
      <c r="F34" s="128">
        <v>37</v>
      </c>
      <c r="G34" s="138">
        <f>IF(F47=0, "-", F34/F47)</f>
        <v>4.2247088376341632E-3</v>
      </c>
      <c r="H34" s="55">
        <v>170</v>
      </c>
      <c r="I34" s="78">
        <f>IF(H47=0, "-", H34/H47)</f>
        <v>1.3857189435930877E-2</v>
      </c>
      <c r="J34" s="77">
        <f t="shared" si="0"/>
        <v>2.75</v>
      </c>
      <c r="K34" s="78">
        <f t="shared" si="1"/>
        <v>-0.78235294117647058</v>
      </c>
    </row>
    <row r="35" spans="1:11" x14ac:dyDescent="0.2">
      <c r="A35" s="20" t="s">
        <v>84</v>
      </c>
      <c r="B35" s="55">
        <v>12</v>
      </c>
      <c r="C35" s="138">
        <f>IF(B47=0, "-", B35/B47)</f>
        <v>6.4239828693790149E-3</v>
      </c>
      <c r="D35" s="55">
        <v>2</v>
      </c>
      <c r="E35" s="78">
        <f>IF(D47=0, "-", D35/D47)</f>
        <v>8.5836909871244631E-4</v>
      </c>
      <c r="F35" s="128">
        <v>26</v>
      </c>
      <c r="G35" s="138">
        <f>IF(F47=0, "-", F35/F47)</f>
        <v>2.9687143183375199E-3</v>
      </c>
      <c r="H35" s="55">
        <v>11</v>
      </c>
      <c r="I35" s="78">
        <f>IF(H47=0, "-", H35/H47)</f>
        <v>8.9664166938376261E-4</v>
      </c>
      <c r="J35" s="77">
        <f t="shared" si="0"/>
        <v>5</v>
      </c>
      <c r="K35" s="78">
        <f t="shared" si="1"/>
        <v>1.3636363636363635</v>
      </c>
    </row>
    <row r="36" spans="1:11" x14ac:dyDescent="0.2">
      <c r="A36" s="20" t="s">
        <v>85</v>
      </c>
      <c r="B36" s="55">
        <v>0</v>
      </c>
      <c r="C36" s="138">
        <f>IF(B47=0, "-", B36/B47)</f>
        <v>0</v>
      </c>
      <c r="D36" s="55">
        <v>2</v>
      </c>
      <c r="E36" s="78">
        <f>IF(D47=0, "-", D36/D47)</f>
        <v>8.5836909871244631E-4</v>
      </c>
      <c r="F36" s="128">
        <v>7</v>
      </c>
      <c r="G36" s="138">
        <f>IF(F47=0, "-", F36/F47)</f>
        <v>7.9926923955240918E-4</v>
      </c>
      <c r="H36" s="55">
        <v>4</v>
      </c>
      <c r="I36" s="78">
        <f>IF(H47=0, "-", H36/H47)</f>
        <v>3.2605151613955004E-4</v>
      </c>
      <c r="J36" s="77">
        <f t="shared" si="0"/>
        <v>-1</v>
      </c>
      <c r="K36" s="78">
        <f t="shared" si="1"/>
        <v>0.75</v>
      </c>
    </row>
    <row r="37" spans="1:11" x14ac:dyDescent="0.2">
      <c r="A37" s="20" t="s">
        <v>86</v>
      </c>
      <c r="B37" s="55">
        <v>2</v>
      </c>
      <c r="C37" s="138">
        <f>IF(B47=0, "-", B37/B47)</f>
        <v>1.0706638115631692E-3</v>
      </c>
      <c r="D37" s="55">
        <v>4</v>
      </c>
      <c r="E37" s="78">
        <f>IF(D47=0, "-", D37/D47)</f>
        <v>1.7167381974248926E-3</v>
      </c>
      <c r="F37" s="128">
        <v>23</v>
      </c>
      <c r="G37" s="138">
        <f>IF(F47=0, "-", F37/F47)</f>
        <v>2.6261703585293444E-3</v>
      </c>
      <c r="H37" s="55">
        <v>30</v>
      </c>
      <c r="I37" s="78">
        <f>IF(H47=0, "-", H37/H47)</f>
        <v>2.4453863710466252E-3</v>
      </c>
      <c r="J37" s="77">
        <f t="shared" si="0"/>
        <v>-0.5</v>
      </c>
      <c r="K37" s="78">
        <f t="shared" si="1"/>
        <v>-0.23333333333333334</v>
      </c>
    </row>
    <row r="38" spans="1:11" x14ac:dyDescent="0.2">
      <c r="A38" s="20" t="s">
        <v>88</v>
      </c>
      <c r="B38" s="55">
        <v>1</v>
      </c>
      <c r="C38" s="138">
        <f>IF(B47=0, "-", B38/B47)</f>
        <v>5.3533190578158461E-4</v>
      </c>
      <c r="D38" s="55">
        <v>10</v>
      </c>
      <c r="E38" s="78">
        <f>IF(D47=0, "-", D38/D47)</f>
        <v>4.2918454935622317E-3</v>
      </c>
      <c r="F38" s="128">
        <v>12</v>
      </c>
      <c r="G38" s="138">
        <f>IF(F47=0, "-", F38/F47)</f>
        <v>1.3701758392327015E-3</v>
      </c>
      <c r="H38" s="55">
        <v>41</v>
      </c>
      <c r="I38" s="78">
        <f>IF(H47=0, "-", H38/H47)</f>
        <v>3.3420280404303881E-3</v>
      </c>
      <c r="J38" s="77">
        <f t="shared" si="0"/>
        <v>-0.9</v>
      </c>
      <c r="K38" s="78">
        <f t="shared" si="1"/>
        <v>-0.70731707317073167</v>
      </c>
    </row>
    <row r="39" spans="1:11" x14ac:dyDescent="0.2">
      <c r="A39" s="20" t="s">
        <v>89</v>
      </c>
      <c r="B39" s="55">
        <v>0</v>
      </c>
      <c r="C39" s="138">
        <f>IF(B47=0, "-", B39/B47)</f>
        <v>0</v>
      </c>
      <c r="D39" s="55">
        <v>1</v>
      </c>
      <c r="E39" s="78">
        <f>IF(D47=0, "-", D39/D47)</f>
        <v>4.2918454935622315E-4</v>
      </c>
      <c r="F39" s="128">
        <v>2</v>
      </c>
      <c r="G39" s="138">
        <f>IF(F47=0, "-", F39/F47)</f>
        <v>2.2836263987211693E-4</v>
      </c>
      <c r="H39" s="55">
        <v>2</v>
      </c>
      <c r="I39" s="78">
        <f>IF(H47=0, "-", H39/H47)</f>
        <v>1.6302575806977502E-4</v>
      </c>
      <c r="J39" s="77">
        <f t="shared" si="0"/>
        <v>-1</v>
      </c>
      <c r="K39" s="78">
        <f t="shared" si="1"/>
        <v>0</v>
      </c>
    </row>
    <row r="40" spans="1:11" x14ac:dyDescent="0.2">
      <c r="A40" s="20" t="s">
        <v>90</v>
      </c>
      <c r="B40" s="55">
        <v>13</v>
      </c>
      <c r="C40" s="138">
        <f>IF(B47=0, "-", B40/B47)</f>
        <v>6.9593147751605992E-3</v>
      </c>
      <c r="D40" s="55">
        <v>17</v>
      </c>
      <c r="E40" s="78">
        <f>IF(D47=0, "-", D40/D47)</f>
        <v>7.2961373390557941E-3</v>
      </c>
      <c r="F40" s="128">
        <v>59</v>
      </c>
      <c r="G40" s="138">
        <f>IF(F47=0, "-", F40/F47)</f>
        <v>6.7366978762274489E-3</v>
      </c>
      <c r="H40" s="55">
        <v>80</v>
      </c>
      <c r="I40" s="78">
        <f>IF(H47=0, "-", H40/H47)</f>
        <v>6.5210303227910011E-3</v>
      </c>
      <c r="J40" s="77">
        <f t="shared" si="0"/>
        <v>-0.23529411764705882</v>
      </c>
      <c r="K40" s="78">
        <f t="shared" si="1"/>
        <v>-0.26250000000000001</v>
      </c>
    </row>
    <row r="41" spans="1:11" x14ac:dyDescent="0.2">
      <c r="A41" s="20" t="s">
        <v>92</v>
      </c>
      <c r="B41" s="55">
        <v>60</v>
      </c>
      <c r="C41" s="138">
        <f>IF(B47=0, "-", B41/B47)</f>
        <v>3.2119914346895075E-2</v>
      </c>
      <c r="D41" s="55">
        <v>33</v>
      </c>
      <c r="E41" s="78">
        <f>IF(D47=0, "-", D41/D47)</f>
        <v>1.4163090128755365E-2</v>
      </c>
      <c r="F41" s="128">
        <v>236</v>
      </c>
      <c r="G41" s="138">
        <f>IF(F47=0, "-", F41/F47)</f>
        <v>2.6946791504909796E-2</v>
      </c>
      <c r="H41" s="55">
        <v>210</v>
      </c>
      <c r="I41" s="78">
        <f>IF(H47=0, "-", H41/H47)</f>
        <v>1.7117704597326377E-2</v>
      </c>
      <c r="J41" s="77">
        <f t="shared" si="0"/>
        <v>0.81818181818181823</v>
      </c>
      <c r="K41" s="78">
        <f t="shared" si="1"/>
        <v>0.12380952380952381</v>
      </c>
    </row>
    <row r="42" spans="1:11" x14ac:dyDescent="0.2">
      <c r="A42" s="20" t="s">
        <v>93</v>
      </c>
      <c r="B42" s="55">
        <v>128</v>
      </c>
      <c r="C42" s="138">
        <f>IF(B47=0, "-", B42/B47)</f>
        <v>6.852248394004283E-2</v>
      </c>
      <c r="D42" s="55">
        <v>118</v>
      </c>
      <c r="E42" s="78">
        <f>IF(D47=0, "-", D42/D47)</f>
        <v>5.0643776824034335E-2</v>
      </c>
      <c r="F42" s="128">
        <v>569</v>
      </c>
      <c r="G42" s="138">
        <f>IF(F47=0, "-", F42/F47)</f>
        <v>6.4969171043617269E-2</v>
      </c>
      <c r="H42" s="55">
        <v>539</v>
      </c>
      <c r="I42" s="78">
        <f>IF(H47=0, "-", H42/H47)</f>
        <v>4.3935441799804367E-2</v>
      </c>
      <c r="J42" s="77">
        <f t="shared" si="0"/>
        <v>8.4745762711864403E-2</v>
      </c>
      <c r="K42" s="78">
        <f t="shared" si="1"/>
        <v>5.5658627087198514E-2</v>
      </c>
    </row>
    <row r="43" spans="1:11" x14ac:dyDescent="0.2">
      <c r="A43" s="20" t="s">
        <v>94</v>
      </c>
      <c r="B43" s="55">
        <v>327</v>
      </c>
      <c r="C43" s="138">
        <f>IF(B47=0, "-", B43/B47)</f>
        <v>0.17505353319057815</v>
      </c>
      <c r="D43" s="55">
        <v>281</v>
      </c>
      <c r="E43" s="78">
        <f>IF(D47=0, "-", D43/D47)</f>
        <v>0.12060085836909872</v>
      </c>
      <c r="F43" s="128">
        <v>2059</v>
      </c>
      <c r="G43" s="138">
        <f>IF(F47=0, "-", F43/F47)</f>
        <v>0.23509933774834438</v>
      </c>
      <c r="H43" s="55">
        <v>2135</v>
      </c>
      <c r="I43" s="78">
        <f>IF(H47=0, "-", H43/H47)</f>
        <v>0.17402999673948483</v>
      </c>
      <c r="J43" s="77">
        <f t="shared" si="0"/>
        <v>0.16370106761565836</v>
      </c>
      <c r="K43" s="78">
        <f t="shared" si="1"/>
        <v>-3.5597189695550355E-2</v>
      </c>
    </row>
    <row r="44" spans="1:11" x14ac:dyDescent="0.2">
      <c r="A44" s="20" t="s">
        <v>95</v>
      </c>
      <c r="B44" s="55">
        <v>123</v>
      </c>
      <c r="C44" s="138">
        <f>IF(B47=0, "-", B44/B47)</f>
        <v>6.5845824411134901E-2</v>
      </c>
      <c r="D44" s="55">
        <v>163</v>
      </c>
      <c r="E44" s="78">
        <f>IF(D47=0, "-", D44/D47)</f>
        <v>6.9957081545064373E-2</v>
      </c>
      <c r="F44" s="128">
        <v>498</v>
      </c>
      <c r="G44" s="138">
        <f>IF(F47=0, "-", F44/F47)</f>
        <v>5.6862297328157112E-2</v>
      </c>
      <c r="H44" s="55">
        <v>796</v>
      </c>
      <c r="I44" s="78">
        <f>IF(H47=0, "-", H44/H47)</f>
        <v>6.4884251711770466E-2</v>
      </c>
      <c r="J44" s="77">
        <f t="shared" si="0"/>
        <v>-0.24539877300613497</v>
      </c>
      <c r="K44" s="78">
        <f t="shared" si="1"/>
        <v>-0.37437185929648242</v>
      </c>
    </row>
    <row r="45" spans="1:11" x14ac:dyDescent="0.2">
      <c r="A45" s="20" t="s">
        <v>96</v>
      </c>
      <c r="B45" s="55">
        <v>5</v>
      </c>
      <c r="C45" s="138">
        <f>IF(B47=0, "-", B45/B47)</f>
        <v>2.6766595289079227E-3</v>
      </c>
      <c r="D45" s="55">
        <v>0</v>
      </c>
      <c r="E45" s="78">
        <f>IF(D47=0, "-", D45/D47)</f>
        <v>0</v>
      </c>
      <c r="F45" s="128">
        <v>17</v>
      </c>
      <c r="G45" s="138">
        <f>IF(F47=0, "-", F45/F47)</f>
        <v>1.9410824389129938E-3</v>
      </c>
      <c r="H45" s="55">
        <v>0</v>
      </c>
      <c r="I45" s="78">
        <f>IF(H47=0, "-", H45/H47)</f>
        <v>0</v>
      </c>
      <c r="J45" s="77" t="str">
        <f t="shared" si="0"/>
        <v>-</v>
      </c>
      <c r="K45" s="78" t="str">
        <f t="shared" si="1"/>
        <v>-</v>
      </c>
    </row>
    <row r="46" spans="1:11" x14ac:dyDescent="0.2">
      <c r="A46" s="129"/>
      <c r="B46" s="82"/>
      <c r="D46" s="82"/>
      <c r="E46" s="86"/>
      <c r="F46" s="130"/>
      <c r="H46" s="82"/>
      <c r="I46" s="86"/>
      <c r="J46" s="85"/>
      <c r="K46" s="86"/>
    </row>
    <row r="47" spans="1:11" s="38" customFormat="1" x14ac:dyDescent="0.2">
      <c r="A47" s="131" t="s">
        <v>359</v>
      </c>
      <c r="B47" s="32">
        <f>SUM(B7:B46)</f>
        <v>1868</v>
      </c>
      <c r="C47" s="132">
        <v>1</v>
      </c>
      <c r="D47" s="32">
        <f>SUM(D7:D46)</f>
        <v>2330</v>
      </c>
      <c r="E47" s="133">
        <v>1</v>
      </c>
      <c r="F47" s="121">
        <f>SUM(F7:F46)</f>
        <v>8758</v>
      </c>
      <c r="G47" s="134">
        <v>1</v>
      </c>
      <c r="H47" s="32">
        <f>SUM(H7:H46)</f>
        <v>12268</v>
      </c>
      <c r="I47" s="133">
        <v>1</v>
      </c>
      <c r="J47" s="35">
        <f>IF(D47=0, "-", (B47-D47)/D47)</f>
        <v>-0.19828326180257511</v>
      </c>
      <c r="K47" s="36">
        <f>IF(H47=0, "-", (F47-H47)/H47)</f>
        <v>-0.28611020541245519</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608A80-CDF5-4277-9A47-14A259C27B1B}">
  <ds:schemaRefs>
    <ds:schemaRef ds:uri="http://schemas.microsoft.com/office/infopath/2007/PartnerControls"/>
    <ds:schemaRef ds:uri="http://purl.org/dc/elements/1.1/"/>
    <ds:schemaRef ds:uri="http://schemas.microsoft.com/office/2006/metadata/propertie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95B88D3A-5EA9-4135-B2F7-6B92C5356AEA}">
  <ds:schemaRefs>
    <ds:schemaRef ds:uri="http://schemas.microsoft.com/sharepoint/v3/contenttype/forms"/>
  </ds:schemaRefs>
</ds:datastoreItem>
</file>

<file path=customXml/itemProps3.xml><?xml version="1.0" encoding="utf-8"?>
<ds:datastoreItem xmlns:ds="http://schemas.openxmlformats.org/officeDocument/2006/customXml" ds:itemID="{06D4B073-F95A-44E5-AA3E-D1A6682455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Packham, Linda</cp:lastModifiedBy>
  <dcterms:created xsi:type="dcterms:W3CDTF">2020-07-02T21:28:45Z</dcterms:created>
  <dcterms:modified xsi:type="dcterms:W3CDTF">2020-07-02T22:33:16Z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