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Jun21\Standard Reports\"/>
    </mc:Choice>
  </mc:AlternateContent>
  <xr:revisionPtr revIDLastSave="0" documentId="13_ncr:1_{AD9F2ECE-F7DC-4BAA-BD24-2F13115B2294}" xr6:coauthVersionLast="45" xr6:coauthVersionMax="45" xr10:uidLastSave="{00000000-0000-0000-0000-000000000000}"/>
  <bookViews>
    <workbookView xWindow="1230" yWindow="1275" windowWidth="2338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49" l="1"/>
  <c r="I8" i="49"/>
  <c r="H8" i="49"/>
  <c r="G8" i="49"/>
  <c r="I9" i="49"/>
  <c r="H9" i="49"/>
  <c r="J9" i="49" s="1"/>
  <c r="G9" i="49"/>
  <c r="H10" i="49"/>
  <c r="J10" i="49" s="1"/>
  <c r="G10" i="49"/>
  <c r="I10" i="49" s="1"/>
  <c r="H11" i="49"/>
  <c r="J11" i="49" s="1"/>
  <c r="G11" i="49"/>
  <c r="I11" i="49" s="1"/>
  <c r="H12" i="49"/>
  <c r="J12" i="49" s="1"/>
  <c r="G12" i="49"/>
  <c r="I12" i="49" s="1"/>
  <c r="J15" i="49"/>
  <c r="I15" i="49"/>
  <c r="H15" i="49"/>
  <c r="G15" i="49"/>
  <c r="J16" i="49"/>
  <c r="I16" i="49"/>
  <c r="H16" i="49"/>
  <c r="G16" i="49"/>
  <c r="I19" i="49"/>
  <c r="H19" i="49"/>
  <c r="J19" i="49" s="1"/>
  <c r="G19" i="49"/>
  <c r="J20" i="49"/>
  <c r="I20" i="49"/>
  <c r="H20" i="49"/>
  <c r="G20" i="49"/>
  <c r="I21" i="49"/>
  <c r="H21" i="49"/>
  <c r="J21" i="49" s="1"/>
  <c r="G21" i="49"/>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I31" i="49"/>
  <c r="H31" i="49"/>
  <c r="J31" i="49" s="1"/>
  <c r="G31" i="49"/>
  <c r="J32" i="49"/>
  <c r="I32" i="49"/>
  <c r="H32" i="49"/>
  <c r="G32" i="49"/>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J39" i="49"/>
  <c r="I39" i="49"/>
  <c r="H39" i="49"/>
  <c r="G39" i="49"/>
  <c r="I40" i="49"/>
  <c r="H40" i="49"/>
  <c r="J40" i="49" s="1"/>
  <c r="G40" i="49"/>
  <c r="H41" i="49"/>
  <c r="J41" i="49" s="1"/>
  <c r="G41" i="49"/>
  <c r="I41" i="49" s="1"/>
  <c r="I44" i="49"/>
  <c r="H44" i="49"/>
  <c r="J44" i="49" s="1"/>
  <c r="G44" i="49"/>
  <c r="H45" i="49"/>
  <c r="J45" i="49" s="1"/>
  <c r="G45" i="49"/>
  <c r="I45" i="49" s="1"/>
  <c r="H46" i="49"/>
  <c r="J46" i="49" s="1"/>
  <c r="G46" i="49"/>
  <c r="I46" i="49" s="1"/>
  <c r="H47" i="49"/>
  <c r="J47" i="49" s="1"/>
  <c r="G47" i="49"/>
  <c r="I47" i="49" s="1"/>
  <c r="H50" i="49"/>
  <c r="J50" i="49" s="1"/>
  <c r="G50" i="49"/>
  <c r="I50" i="49" s="1"/>
  <c r="I51" i="49"/>
  <c r="H51" i="49"/>
  <c r="J51" i="49" s="1"/>
  <c r="G51" i="49"/>
  <c r="H52" i="49"/>
  <c r="J52" i="49" s="1"/>
  <c r="G52" i="49"/>
  <c r="I52" i="49" s="1"/>
  <c r="H53" i="49"/>
  <c r="J53" i="49" s="1"/>
  <c r="G53" i="49"/>
  <c r="I53" i="49" s="1"/>
  <c r="H54" i="49"/>
  <c r="J54" i="49" s="1"/>
  <c r="G54" i="49"/>
  <c r="I54" i="49" s="1"/>
  <c r="H55" i="49"/>
  <c r="J55" i="49" s="1"/>
  <c r="G55" i="49"/>
  <c r="I55" i="49" s="1"/>
  <c r="J56" i="49"/>
  <c r="I56" i="49"/>
  <c r="H56" i="49"/>
  <c r="G56" i="49"/>
  <c r="H57" i="49"/>
  <c r="J57" i="49" s="1"/>
  <c r="G57" i="49"/>
  <c r="I57" i="49" s="1"/>
  <c r="H58" i="49"/>
  <c r="J58" i="49" s="1"/>
  <c r="G58" i="49"/>
  <c r="I58" i="49" s="1"/>
  <c r="I59" i="49"/>
  <c r="H59" i="49"/>
  <c r="J59" i="49" s="1"/>
  <c r="G59" i="49"/>
  <c r="I60" i="49"/>
  <c r="H60" i="49"/>
  <c r="J60" i="49" s="1"/>
  <c r="G60" i="49"/>
  <c r="H61" i="49"/>
  <c r="J61" i="49" s="1"/>
  <c r="G61" i="49"/>
  <c r="I61" i="49" s="1"/>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J72" i="49"/>
  <c r="I72" i="49"/>
  <c r="H72" i="49"/>
  <c r="G72" i="49"/>
  <c r="J73" i="49"/>
  <c r="I73" i="49"/>
  <c r="H73" i="49"/>
  <c r="G73" i="49"/>
  <c r="H76" i="49"/>
  <c r="J76" i="49" s="1"/>
  <c r="G76" i="49"/>
  <c r="I76" i="49" s="1"/>
  <c r="H77" i="49"/>
  <c r="J77" i="49" s="1"/>
  <c r="G77" i="49"/>
  <c r="I77" i="49" s="1"/>
  <c r="H80" i="49"/>
  <c r="J80" i="49" s="1"/>
  <c r="G80" i="49"/>
  <c r="I80" i="49" s="1"/>
  <c r="I81" i="49"/>
  <c r="H81" i="49"/>
  <c r="J81" i="49" s="1"/>
  <c r="G81" i="49"/>
  <c r="I82" i="49"/>
  <c r="H82" i="49"/>
  <c r="J82" i="49" s="1"/>
  <c r="G82" i="49"/>
  <c r="H83" i="49"/>
  <c r="J83" i="49" s="1"/>
  <c r="G83" i="49"/>
  <c r="I83" i="49" s="1"/>
  <c r="H86" i="49"/>
  <c r="J86" i="49" s="1"/>
  <c r="G86" i="49"/>
  <c r="I86" i="49" s="1"/>
  <c r="H87" i="49"/>
  <c r="J87" i="49" s="1"/>
  <c r="G87" i="49"/>
  <c r="I87" i="49" s="1"/>
  <c r="H90" i="49"/>
  <c r="J90" i="49" s="1"/>
  <c r="G90" i="49"/>
  <c r="I90" i="49" s="1"/>
  <c r="H91" i="49"/>
  <c r="J91" i="49" s="1"/>
  <c r="G91" i="49"/>
  <c r="I91" i="49" s="1"/>
  <c r="H94" i="49"/>
  <c r="J94" i="49" s="1"/>
  <c r="G94" i="49"/>
  <c r="I94" i="49" s="1"/>
  <c r="I95" i="49"/>
  <c r="H95" i="49"/>
  <c r="J95" i="49" s="1"/>
  <c r="G95" i="49"/>
  <c r="H96" i="49"/>
  <c r="J96" i="49" s="1"/>
  <c r="G96" i="49"/>
  <c r="I96" i="49" s="1"/>
  <c r="H99" i="49"/>
  <c r="J99" i="49" s="1"/>
  <c r="G99" i="49"/>
  <c r="I99" i="49" s="1"/>
  <c r="H100" i="49"/>
  <c r="J100" i="49" s="1"/>
  <c r="G100" i="49"/>
  <c r="I100" i="49" s="1"/>
  <c r="H101" i="49"/>
  <c r="J101" i="49" s="1"/>
  <c r="G101" i="49"/>
  <c r="I101" i="49" s="1"/>
  <c r="H104" i="49"/>
  <c r="J104" i="49" s="1"/>
  <c r="G104" i="49"/>
  <c r="I104" i="49" s="1"/>
  <c r="H105" i="49"/>
  <c r="J105" i="49" s="1"/>
  <c r="G105" i="49"/>
  <c r="I105" i="49" s="1"/>
  <c r="H106" i="49"/>
  <c r="J106" i="49" s="1"/>
  <c r="G106" i="49"/>
  <c r="I106" i="49" s="1"/>
  <c r="H107" i="49"/>
  <c r="J107" i="49" s="1"/>
  <c r="G107" i="49"/>
  <c r="I107" i="49" s="1"/>
  <c r="H108" i="49"/>
  <c r="J108" i="49" s="1"/>
  <c r="G108" i="49"/>
  <c r="I108" i="49" s="1"/>
  <c r="H109" i="49"/>
  <c r="J109" i="49" s="1"/>
  <c r="G109" i="49"/>
  <c r="I109" i="49" s="1"/>
  <c r="I110" i="49"/>
  <c r="H110" i="49"/>
  <c r="J110" i="49" s="1"/>
  <c r="G110" i="49"/>
  <c r="H111" i="49"/>
  <c r="J111" i="49" s="1"/>
  <c r="G111" i="49"/>
  <c r="I111" i="49" s="1"/>
  <c r="J112" i="49"/>
  <c r="I112" i="49"/>
  <c r="H112" i="49"/>
  <c r="G112" i="49"/>
  <c r="H113" i="49"/>
  <c r="J113" i="49" s="1"/>
  <c r="G113" i="49"/>
  <c r="I113" i="49" s="1"/>
  <c r="H114" i="49"/>
  <c r="J114" i="49" s="1"/>
  <c r="G114" i="49"/>
  <c r="I114" i="49" s="1"/>
  <c r="H115" i="49"/>
  <c r="J115" i="49" s="1"/>
  <c r="G115" i="49"/>
  <c r="I115" i="49" s="1"/>
  <c r="H116" i="49"/>
  <c r="J116" i="49" s="1"/>
  <c r="G116" i="49"/>
  <c r="I116" i="49" s="1"/>
  <c r="H117" i="49"/>
  <c r="J117" i="49" s="1"/>
  <c r="G117" i="49"/>
  <c r="I117" i="49" s="1"/>
  <c r="H120" i="49"/>
  <c r="J120" i="49" s="1"/>
  <c r="G120" i="49"/>
  <c r="I120" i="49" s="1"/>
  <c r="H121" i="49"/>
  <c r="J121" i="49" s="1"/>
  <c r="G121" i="49"/>
  <c r="I121" i="49" s="1"/>
  <c r="H124" i="49"/>
  <c r="J124" i="49" s="1"/>
  <c r="G124" i="49"/>
  <c r="I124" i="49" s="1"/>
  <c r="H125" i="49"/>
  <c r="J125" i="49" s="1"/>
  <c r="G125" i="49"/>
  <c r="I125" i="49" s="1"/>
  <c r="H126" i="49"/>
  <c r="J126" i="49" s="1"/>
  <c r="G126" i="49"/>
  <c r="I126" i="49" s="1"/>
  <c r="H127" i="49"/>
  <c r="J127" i="49" s="1"/>
  <c r="G127" i="49"/>
  <c r="I127" i="49" s="1"/>
  <c r="J130" i="49"/>
  <c r="I130" i="49"/>
  <c r="H130" i="49"/>
  <c r="G130" i="49"/>
  <c r="J131" i="49"/>
  <c r="I131" i="49"/>
  <c r="H131" i="49"/>
  <c r="G131" i="49"/>
  <c r="J132" i="49"/>
  <c r="I132" i="49"/>
  <c r="H132" i="49"/>
  <c r="G132" i="49"/>
  <c r="J133" i="49"/>
  <c r="I133" i="49"/>
  <c r="H133" i="49"/>
  <c r="G133" i="49"/>
  <c r="H136" i="49"/>
  <c r="J136" i="49" s="1"/>
  <c r="G136" i="49"/>
  <c r="I136" i="49" s="1"/>
  <c r="H137" i="49"/>
  <c r="J137" i="49" s="1"/>
  <c r="G137" i="49"/>
  <c r="I137" i="49" s="1"/>
  <c r="H138" i="49"/>
  <c r="J138" i="49" s="1"/>
  <c r="G138" i="49"/>
  <c r="I138" i="49" s="1"/>
  <c r="J139" i="49"/>
  <c r="I139" i="49"/>
  <c r="H139" i="49"/>
  <c r="G139" i="49"/>
  <c r="H140" i="49"/>
  <c r="J140" i="49" s="1"/>
  <c r="G140" i="49"/>
  <c r="I140" i="49" s="1"/>
  <c r="H141" i="49"/>
  <c r="J141" i="49" s="1"/>
  <c r="G141" i="49"/>
  <c r="I141" i="49" s="1"/>
  <c r="J142" i="49"/>
  <c r="I142" i="49"/>
  <c r="H142" i="49"/>
  <c r="G142" i="49"/>
  <c r="H143" i="49"/>
  <c r="J143" i="49" s="1"/>
  <c r="G143" i="49"/>
  <c r="I143" i="49" s="1"/>
  <c r="H146" i="49"/>
  <c r="J146" i="49" s="1"/>
  <c r="G146" i="49"/>
  <c r="I146" i="49" s="1"/>
  <c r="H147" i="49"/>
  <c r="J147" i="49" s="1"/>
  <c r="G147" i="49"/>
  <c r="I147" i="49" s="1"/>
  <c r="H148" i="49"/>
  <c r="J148" i="49" s="1"/>
  <c r="G148" i="49"/>
  <c r="I148" i="49" s="1"/>
  <c r="H149" i="49"/>
  <c r="J149" i="49" s="1"/>
  <c r="G149" i="49"/>
  <c r="I149" i="49" s="1"/>
  <c r="H152" i="49"/>
  <c r="J152" i="49" s="1"/>
  <c r="G152" i="49"/>
  <c r="I152" i="49" s="1"/>
  <c r="H153" i="49"/>
  <c r="J153" i="49" s="1"/>
  <c r="G153" i="49"/>
  <c r="I153" i="49" s="1"/>
  <c r="H154" i="49"/>
  <c r="J154" i="49" s="1"/>
  <c r="G154" i="49"/>
  <c r="I154" i="49" s="1"/>
  <c r="H155" i="49"/>
  <c r="J155" i="49" s="1"/>
  <c r="G155" i="49"/>
  <c r="I155" i="49" s="1"/>
  <c r="H156" i="49"/>
  <c r="J156" i="49" s="1"/>
  <c r="G156" i="49"/>
  <c r="I156" i="49" s="1"/>
  <c r="H157" i="49"/>
  <c r="J157" i="49" s="1"/>
  <c r="G157" i="49"/>
  <c r="I157" i="49" s="1"/>
  <c r="H158" i="49"/>
  <c r="J158" i="49" s="1"/>
  <c r="G158" i="49"/>
  <c r="I158" i="49" s="1"/>
  <c r="H159" i="49"/>
  <c r="J159" i="49" s="1"/>
  <c r="G159" i="49"/>
  <c r="I159" i="49" s="1"/>
  <c r="H160" i="49"/>
  <c r="J160" i="49" s="1"/>
  <c r="G160" i="49"/>
  <c r="I160" i="49" s="1"/>
  <c r="I163" i="49"/>
  <c r="H163" i="49"/>
  <c r="J163" i="49" s="1"/>
  <c r="G163" i="49"/>
  <c r="H164" i="49"/>
  <c r="J164" i="49" s="1"/>
  <c r="G164" i="49"/>
  <c r="I164" i="49" s="1"/>
  <c r="H165" i="49"/>
  <c r="J165" i="49" s="1"/>
  <c r="G165" i="49"/>
  <c r="I165"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I173" i="49"/>
  <c r="H173" i="49"/>
  <c r="J173" i="49" s="1"/>
  <c r="G173" i="49"/>
  <c r="H174" i="49"/>
  <c r="J174" i="49" s="1"/>
  <c r="G174" i="49"/>
  <c r="I174" i="49" s="1"/>
  <c r="H175" i="49"/>
  <c r="J175" i="49" s="1"/>
  <c r="G175" i="49"/>
  <c r="I175" i="49" s="1"/>
  <c r="H176" i="49"/>
  <c r="J176" i="49" s="1"/>
  <c r="G176" i="49"/>
  <c r="I176" i="49" s="1"/>
  <c r="H177" i="49"/>
  <c r="J177" i="49" s="1"/>
  <c r="G177" i="49"/>
  <c r="I177" i="49" s="1"/>
  <c r="H178" i="49"/>
  <c r="J178" i="49" s="1"/>
  <c r="G178" i="49"/>
  <c r="I178" i="49" s="1"/>
  <c r="H179" i="49"/>
  <c r="J179" i="49" s="1"/>
  <c r="G179" i="49"/>
  <c r="I179" i="49" s="1"/>
  <c r="J180" i="49"/>
  <c r="I180" i="49"/>
  <c r="H180" i="49"/>
  <c r="G180" i="49"/>
  <c r="H181" i="49"/>
  <c r="J181" i="49" s="1"/>
  <c r="G181" i="49"/>
  <c r="I181" i="49" s="1"/>
  <c r="I182" i="49"/>
  <c r="H182" i="49"/>
  <c r="J182" i="49" s="1"/>
  <c r="G182" i="49"/>
  <c r="H183" i="49"/>
  <c r="J183" i="49" s="1"/>
  <c r="G183" i="49"/>
  <c r="I183" i="49" s="1"/>
  <c r="H184" i="49"/>
  <c r="J184" i="49" s="1"/>
  <c r="G184" i="49"/>
  <c r="I184" i="49" s="1"/>
  <c r="H185" i="49"/>
  <c r="J185" i="49" s="1"/>
  <c r="G185" i="49"/>
  <c r="I185" i="49" s="1"/>
  <c r="H186" i="49"/>
  <c r="J186" i="49" s="1"/>
  <c r="G186" i="49"/>
  <c r="I186" i="49" s="1"/>
  <c r="H189" i="49"/>
  <c r="J189" i="49" s="1"/>
  <c r="G189" i="49"/>
  <c r="I189" i="49" s="1"/>
  <c r="I190" i="49"/>
  <c r="H190" i="49"/>
  <c r="J190" i="49" s="1"/>
  <c r="G190" i="49"/>
  <c r="J191" i="49"/>
  <c r="I191" i="49"/>
  <c r="H191" i="49"/>
  <c r="G191" i="49"/>
  <c r="H192" i="49"/>
  <c r="J192" i="49" s="1"/>
  <c r="G192" i="49"/>
  <c r="I192" i="49" s="1"/>
  <c r="I195" i="49"/>
  <c r="H195" i="49"/>
  <c r="J195" i="49" s="1"/>
  <c r="G195" i="49"/>
  <c r="I196" i="49"/>
  <c r="H196" i="49"/>
  <c r="J196" i="49" s="1"/>
  <c r="G196" i="49"/>
  <c r="I197" i="49"/>
  <c r="H197" i="49"/>
  <c r="J197" i="49" s="1"/>
  <c r="G197" i="49"/>
  <c r="I198" i="49"/>
  <c r="H198" i="49"/>
  <c r="J198" i="49" s="1"/>
  <c r="G198" i="49"/>
  <c r="H201" i="49"/>
  <c r="J201" i="49" s="1"/>
  <c r="G201" i="49"/>
  <c r="I201" i="49" s="1"/>
  <c r="H202" i="49"/>
  <c r="J202" i="49" s="1"/>
  <c r="G202" i="49"/>
  <c r="I202" i="49" s="1"/>
  <c r="H205" i="49"/>
  <c r="J205" i="49" s="1"/>
  <c r="G205" i="49"/>
  <c r="I205" i="49" s="1"/>
  <c r="H206" i="49"/>
  <c r="J206" i="49" s="1"/>
  <c r="G206" i="49"/>
  <c r="I206" i="49" s="1"/>
  <c r="H207" i="49"/>
  <c r="J207" i="49" s="1"/>
  <c r="G207" i="49"/>
  <c r="I207" i="49" s="1"/>
  <c r="H208" i="49"/>
  <c r="J208" i="49" s="1"/>
  <c r="G208" i="49"/>
  <c r="I208" i="49" s="1"/>
  <c r="H211" i="49"/>
  <c r="J211" i="49" s="1"/>
  <c r="G211" i="49"/>
  <c r="I211" i="49" s="1"/>
  <c r="H212" i="49"/>
  <c r="J212" i="49" s="1"/>
  <c r="G212" i="49"/>
  <c r="I212" i="49" s="1"/>
  <c r="H213" i="49"/>
  <c r="J213" i="49" s="1"/>
  <c r="G213" i="49"/>
  <c r="I213" i="49" s="1"/>
  <c r="H214" i="49"/>
  <c r="J214" i="49" s="1"/>
  <c r="G214" i="49"/>
  <c r="I214" i="49" s="1"/>
  <c r="H217" i="49"/>
  <c r="J217" i="49" s="1"/>
  <c r="G217" i="49"/>
  <c r="I217" i="49" s="1"/>
  <c r="H218" i="49"/>
  <c r="J218" i="49" s="1"/>
  <c r="G218" i="49"/>
  <c r="I218" i="49" s="1"/>
  <c r="H221" i="49"/>
  <c r="J221" i="49" s="1"/>
  <c r="G221" i="49"/>
  <c r="I221" i="49" s="1"/>
  <c r="H222" i="49"/>
  <c r="J222" i="49" s="1"/>
  <c r="G222" i="49"/>
  <c r="I222" i="49" s="1"/>
  <c r="H223" i="49"/>
  <c r="J223" i="49" s="1"/>
  <c r="G223" i="49"/>
  <c r="I223" i="49" s="1"/>
  <c r="I224" i="49"/>
  <c r="H224" i="49"/>
  <c r="J224" i="49" s="1"/>
  <c r="G224" i="49"/>
  <c r="H225" i="49"/>
  <c r="J225" i="49" s="1"/>
  <c r="G225" i="49"/>
  <c r="I225" i="49" s="1"/>
  <c r="H228" i="49"/>
  <c r="J228" i="49" s="1"/>
  <c r="G228" i="49"/>
  <c r="I228" i="49" s="1"/>
  <c r="H229" i="49"/>
  <c r="J229" i="49" s="1"/>
  <c r="G229" i="49"/>
  <c r="I229" i="49" s="1"/>
  <c r="J230" i="49"/>
  <c r="I230" i="49"/>
  <c r="H230" i="49"/>
  <c r="G230" i="49"/>
  <c r="I231" i="49"/>
  <c r="H231" i="49"/>
  <c r="J231" i="49" s="1"/>
  <c r="G231" i="49"/>
  <c r="H232" i="49"/>
  <c r="J232" i="49" s="1"/>
  <c r="G232" i="49"/>
  <c r="I232" i="49" s="1"/>
  <c r="I233" i="49"/>
  <c r="H233" i="49"/>
  <c r="J233" i="49" s="1"/>
  <c r="G233" i="49"/>
  <c r="H234" i="49"/>
  <c r="J234" i="49" s="1"/>
  <c r="G234" i="49"/>
  <c r="I234" i="49" s="1"/>
  <c r="H237" i="49"/>
  <c r="J237" i="49" s="1"/>
  <c r="G237" i="49"/>
  <c r="I237" i="49" s="1"/>
  <c r="H238" i="49"/>
  <c r="J238" i="49" s="1"/>
  <c r="G238" i="49"/>
  <c r="I238" i="49" s="1"/>
  <c r="H239" i="49"/>
  <c r="J239" i="49" s="1"/>
  <c r="G239" i="49"/>
  <c r="I239" i="49" s="1"/>
  <c r="H240" i="49"/>
  <c r="J240" i="49" s="1"/>
  <c r="G240" i="49"/>
  <c r="I240" i="49" s="1"/>
  <c r="H241" i="49"/>
  <c r="J241" i="49" s="1"/>
  <c r="G241" i="49"/>
  <c r="I241" i="49" s="1"/>
  <c r="H242" i="49"/>
  <c r="J242" i="49" s="1"/>
  <c r="G242" i="49"/>
  <c r="I242" i="49" s="1"/>
  <c r="H245" i="49"/>
  <c r="J245" i="49" s="1"/>
  <c r="G245" i="49"/>
  <c r="I245" i="49" s="1"/>
  <c r="H246" i="49"/>
  <c r="J246" i="49" s="1"/>
  <c r="G246" i="49"/>
  <c r="I246" i="49" s="1"/>
  <c r="H249" i="49"/>
  <c r="J249" i="49" s="1"/>
  <c r="G249" i="49"/>
  <c r="I249" i="49" s="1"/>
  <c r="H250" i="49"/>
  <c r="J250" i="49" s="1"/>
  <c r="G250" i="49"/>
  <c r="I250" i="49" s="1"/>
  <c r="J251" i="49"/>
  <c r="I251" i="49"/>
  <c r="H251" i="49"/>
  <c r="G251" i="49"/>
  <c r="H252" i="49"/>
  <c r="J252" i="49" s="1"/>
  <c r="G252" i="49"/>
  <c r="I252" i="49" s="1"/>
  <c r="H253" i="49"/>
  <c r="J253" i="49" s="1"/>
  <c r="G253" i="49"/>
  <c r="I253" i="49" s="1"/>
  <c r="H254" i="49"/>
  <c r="J254" i="49" s="1"/>
  <c r="G254" i="49"/>
  <c r="I254" i="49" s="1"/>
  <c r="H255" i="49"/>
  <c r="J255" i="49" s="1"/>
  <c r="G255" i="49"/>
  <c r="I255" i="49" s="1"/>
  <c r="H256" i="49"/>
  <c r="J256" i="49" s="1"/>
  <c r="G256" i="49"/>
  <c r="I256" i="49" s="1"/>
  <c r="H257" i="49"/>
  <c r="J257" i="49" s="1"/>
  <c r="G257" i="49"/>
  <c r="I257" i="49" s="1"/>
  <c r="H258" i="49"/>
  <c r="J258" i="49" s="1"/>
  <c r="G258" i="49"/>
  <c r="I258" i="49" s="1"/>
  <c r="J259" i="49"/>
  <c r="I259" i="49"/>
  <c r="H259" i="49"/>
  <c r="G259" i="49"/>
  <c r="H260" i="49"/>
  <c r="J260" i="49" s="1"/>
  <c r="G260" i="49"/>
  <c r="I260" i="49" s="1"/>
  <c r="I263" i="49"/>
  <c r="H263" i="49"/>
  <c r="J263" i="49" s="1"/>
  <c r="G263" i="49"/>
  <c r="I264" i="49"/>
  <c r="H264" i="49"/>
  <c r="J264" i="49" s="1"/>
  <c r="G264" i="49"/>
  <c r="I265" i="49"/>
  <c r="H265" i="49"/>
  <c r="J265" i="49" s="1"/>
  <c r="G265" i="49"/>
  <c r="J268" i="49"/>
  <c r="I268" i="49"/>
  <c r="H268" i="49"/>
  <c r="G268" i="49"/>
  <c r="H269" i="49"/>
  <c r="J269" i="49" s="1"/>
  <c r="G269" i="49"/>
  <c r="I269" i="49" s="1"/>
  <c r="H270" i="49"/>
  <c r="J270" i="49" s="1"/>
  <c r="G270" i="49"/>
  <c r="I270" i="49" s="1"/>
  <c r="H271" i="49"/>
  <c r="J271" i="49" s="1"/>
  <c r="G271" i="49"/>
  <c r="I271" i="49" s="1"/>
  <c r="H272" i="49"/>
  <c r="J272" i="49" s="1"/>
  <c r="G272" i="49"/>
  <c r="I272" i="49" s="1"/>
  <c r="H273" i="49"/>
  <c r="J273" i="49" s="1"/>
  <c r="G273" i="49"/>
  <c r="I273" i="49" s="1"/>
  <c r="H274" i="49"/>
  <c r="J274" i="49" s="1"/>
  <c r="G274" i="49"/>
  <c r="I274" i="49" s="1"/>
  <c r="H275" i="49"/>
  <c r="J275" i="49" s="1"/>
  <c r="G275" i="49"/>
  <c r="I275" i="49" s="1"/>
  <c r="H278" i="49"/>
  <c r="J278" i="49" s="1"/>
  <c r="G278" i="49"/>
  <c r="I278" i="49" s="1"/>
  <c r="J279" i="49"/>
  <c r="I279" i="49"/>
  <c r="H279" i="49"/>
  <c r="G279" i="49"/>
  <c r="J280" i="49"/>
  <c r="I280" i="49"/>
  <c r="H280" i="49"/>
  <c r="G280" i="49"/>
  <c r="H281" i="49"/>
  <c r="J281" i="49" s="1"/>
  <c r="G281" i="49"/>
  <c r="I281" i="49" s="1"/>
  <c r="H282" i="49"/>
  <c r="J282" i="49" s="1"/>
  <c r="G282" i="49"/>
  <c r="I282" i="49" s="1"/>
  <c r="H283" i="49"/>
  <c r="J283" i="49" s="1"/>
  <c r="G283" i="49"/>
  <c r="I283" i="49" s="1"/>
  <c r="H284" i="49"/>
  <c r="J284" i="49" s="1"/>
  <c r="G284" i="49"/>
  <c r="I284" i="49" s="1"/>
  <c r="H285" i="49"/>
  <c r="J285" i="49" s="1"/>
  <c r="G285" i="49"/>
  <c r="I285" i="49" s="1"/>
  <c r="I288" i="49"/>
  <c r="H288" i="49"/>
  <c r="J288" i="49" s="1"/>
  <c r="G288" i="49"/>
  <c r="H289" i="49"/>
  <c r="J289" i="49" s="1"/>
  <c r="G289" i="49"/>
  <c r="I289" i="49" s="1"/>
  <c r="J290" i="49"/>
  <c r="I290" i="49"/>
  <c r="H290" i="49"/>
  <c r="G290" i="49"/>
  <c r="H291" i="49"/>
  <c r="J291" i="49" s="1"/>
  <c r="G291" i="49"/>
  <c r="I291" i="49" s="1"/>
  <c r="J292" i="49"/>
  <c r="I292" i="49"/>
  <c r="H292" i="49"/>
  <c r="G292" i="49"/>
  <c r="I293" i="49"/>
  <c r="H293" i="49"/>
  <c r="J293" i="49" s="1"/>
  <c r="G293" i="49"/>
  <c r="H294" i="49"/>
  <c r="J294" i="49" s="1"/>
  <c r="G294" i="49"/>
  <c r="I294" i="49" s="1"/>
  <c r="H295" i="49"/>
  <c r="J295" i="49" s="1"/>
  <c r="G295" i="49"/>
  <c r="I295" i="49" s="1"/>
  <c r="H296" i="49"/>
  <c r="J296" i="49" s="1"/>
  <c r="G296" i="49"/>
  <c r="I296" i="49" s="1"/>
  <c r="H297" i="49"/>
  <c r="J297" i="49" s="1"/>
  <c r="G297" i="49"/>
  <c r="I297" i="49" s="1"/>
  <c r="H298" i="49"/>
  <c r="J298" i="49" s="1"/>
  <c r="G298" i="49"/>
  <c r="I298" i="49" s="1"/>
  <c r="H299" i="49"/>
  <c r="J299" i="49" s="1"/>
  <c r="G299" i="49"/>
  <c r="I299" i="49" s="1"/>
  <c r="I302" i="49"/>
  <c r="H302" i="49"/>
  <c r="J302" i="49" s="1"/>
  <c r="G302" i="49"/>
  <c r="I303" i="49"/>
  <c r="H303" i="49"/>
  <c r="J303" i="49" s="1"/>
  <c r="G303" i="49"/>
  <c r="I304" i="49"/>
  <c r="H304" i="49"/>
  <c r="J304" i="49" s="1"/>
  <c r="G304" i="49"/>
  <c r="H307" i="49"/>
  <c r="J307" i="49" s="1"/>
  <c r="G307" i="49"/>
  <c r="I307" i="49" s="1"/>
  <c r="H308" i="49"/>
  <c r="J308" i="49" s="1"/>
  <c r="G308" i="49"/>
  <c r="I308" i="49" s="1"/>
  <c r="H311" i="49"/>
  <c r="J311" i="49" s="1"/>
  <c r="G311" i="49"/>
  <c r="I311" i="49" s="1"/>
  <c r="H312" i="49"/>
  <c r="J312" i="49" s="1"/>
  <c r="G312" i="49"/>
  <c r="I312" i="49" s="1"/>
  <c r="H313" i="49"/>
  <c r="J313" i="49" s="1"/>
  <c r="G313" i="49"/>
  <c r="I313" i="49" s="1"/>
  <c r="I316" i="49"/>
  <c r="H316" i="49"/>
  <c r="J316" i="49" s="1"/>
  <c r="G316" i="49"/>
  <c r="I317" i="49"/>
  <c r="H317" i="49"/>
  <c r="J317" i="49" s="1"/>
  <c r="G317" i="49"/>
  <c r="I318" i="49"/>
  <c r="H318" i="49"/>
  <c r="J318" i="49" s="1"/>
  <c r="G318" i="49"/>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J328" i="49"/>
  <c r="I328" i="49"/>
  <c r="H328" i="49"/>
  <c r="G328" i="49"/>
  <c r="I329" i="49"/>
  <c r="H329" i="49"/>
  <c r="J329" i="49" s="1"/>
  <c r="G329" i="49"/>
  <c r="H330" i="49"/>
  <c r="J330" i="49" s="1"/>
  <c r="G330" i="49"/>
  <c r="I330" i="49" s="1"/>
  <c r="H331" i="49"/>
  <c r="J331" i="49" s="1"/>
  <c r="G331" i="49"/>
  <c r="I331" i="49" s="1"/>
  <c r="H332" i="49"/>
  <c r="J332" i="49" s="1"/>
  <c r="G332" i="49"/>
  <c r="I332" i="49" s="1"/>
  <c r="H333" i="49"/>
  <c r="J333" i="49" s="1"/>
  <c r="G333" i="49"/>
  <c r="I333" i="49" s="1"/>
  <c r="I336" i="49"/>
  <c r="H336" i="49"/>
  <c r="J336" i="49" s="1"/>
  <c r="G336" i="49"/>
  <c r="I337" i="49"/>
  <c r="H337" i="49"/>
  <c r="J337" i="49" s="1"/>
  <c r="G337" i="49"/>
  <c r="I340" i="49"/>
  <c r="H340" i="49"/>
  <c r="J340" i="49" s="1"/>
  <c r="G340" i="49"/>
  <c r="J341" i="49"/>
  <c r="I341" i="49"/>
  <c r="H341" i="49"/>
  <c r="G341" i="49"/>
  <c r="H342" i="49"/>
  <c r="J342" i="49" s="1"/>
  <c r="G342" i="49"/>
  <c r="I342" i="49" s="1"/>
  <c r="H343" i="49"/>
  <c r="J343" i="49" s="1"/>
  <c r="G343" i="49"/>
  <c r="I343" i="49" s="1"/>
  <c r="H344" i="49"/>
  <c r="J344" i="49" s="1"/>
  <c r="G344" i="49"/>
  <c r="I344" i="49" s="1"/>
  <c r="H345" i="49"/>
  <c r="J345" i="49" s="1"/>
  <c r="G345" i="49"/>
  <c r="I345" i="49" s="1"/>
  <c r="H346" i="49"/>
  <c r="J346" i="49" s="1"/>
  <c r="G346" i="49"/>
  <c r="I346" i="49" s="1"/>
  <c r="I347" i="49"/>
  <c r="H347" i="49"/>
  <c r="J347" i="49" s="1"/>
  <c r="G347" i="49"/>
  <c r="H348" i="49"/>
  <c r="J348" i="49" s="1"/>
  <c r="G348" i="49"/>
  <c r="I348" i="49" s="1"/>
  <c r="I349" i="49"/>
  <c r="H349" i="49"/>
  <c r="J349" i="49" s="1"/>
  <c r="G349" i="49"/>
  <c r="J350" i="49"/>
  <c r="I350" i="49"/>
  <c r="H350" i="49"/>
  <c r="G350" i="49"/>
  <c r="H351" i="49"/>
  <c r="J351" i="49" s="1"/>
  <c r="G351" i="49"/>
  <c r="I351"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I357" i="49"/>
  <c r="H357" i="49"/>
  <c r="J357" i="49" s="1"/>
  <c r="G357" i="49"/>
  <c r="H358" i="49"/>
  <c r="J358" i="49" s="1"/>
  <c r="G358" i="49"/>
  <c r="I358" i="49" s="1"/>
  <c r="H359" i="49"/>
  <c r="J359" i="49" s="1"/>
  <c r="G359" i="49"/>
  <c r="I359" i="49" s="1"/>
  <c r="I360" i="49"/>
  <c r="H360" i="49"/>
  <c r="J360" i="49" s="1"/>
  <c r="G360" i="49"/>
  <c r="I361" i="49"/>
  <c r="H361" i="49"/>
  <c r="J361" i="49" s="1"/>
  <c r="G361" i="49"/>
  <c r="H362" i="49"/>
  <c r="J362" i="49" s="1"/>
  <c r="G362" i="49"/>
  <c r="I362" i="49" s="1"/>
  <c r="H365" i="49"/>
  <c r="J365" i="49" s="1"/>
  <c r="G365" i="49"/>
  <c r="I365" i="49" s="1"/>
  <c r="H366" i="49"/>
  <c r="J366" i="49" s="1"/>
  <c r="G366" i="49"/>
  <c r="I366" i="49" s="1"/>
  <c r="H367" i="49"/>
  <c r="J367" i="49" s="1"/>
  <c r="G367" i="49"/>
  <c r="I367" i="49" s="1"/>
  <c r="H370" i="49"/>
  <c r="J370" i="49" s="1"/>
  <c r="G370" i="49"/>
  <c r="I370" i="49" s="1"/>
  <c r="I371" i="49"/>
  <c r="H371" i="49"/>
  <c r="J371" i="49" s="1"/>
  <c r="G371" i="49"/>
  <c r="I372" i="49"/>
  <c r="H372" i="49"/>
  <c r="J372" i="49" s="1"/>
  <c r="G372" i="49"/>
  <c r="H373" i="49"/>
  <c r="J373" i="49" s="1"/>
  <c r="G373" i="49"/>
  <c r="I373" i="49" s="1"/>
  <c r="H374" i="49"/>
  <c r="J374" i="49" s="1"/>
  <c r="G374" i="49"/>
  <c r="I374" i="49" s="1"/>
  <c r="I375" i="49"/>
  <c r="H375" i="49"/>
  <c r="J375" i="49" s="1"/>
  <c r="G375" i="49"/>
  <c r="H376" i="49"/>
  <c r="J376" i="49" s="1"/>
  <c r="G376" i="49"/>
  <c r="I376" i="49" s="1"/>
  <c r="H377" i="49"/>
  <c r="J377" i="49" s="1"/>
  <c r="G377" i="49"/>
  <c r="I377" i="49" s="1"/>
  <c r="H380" i="49"/>
  <c r="J380" i="49" s="1"/>
  <c r="G380" i="49"/>
  <c r="I380" i="49" s="1"/>
  <c r="H381" i="49"/>
  <c r="J381" i="49" s="1"/>
  <c r="G381" i="49"/>
  <c r="I381" i="49" s="1"/>
  <c r="H382" i="49"/>
  <c r="J382" i="49" s="1"/>
  <c r="G382" i="49"/>
  <c r="I382" i="49" s="1"/>
  <c r="H383" i="49"/>
  <c r="J383" i="49" s="1"/>
  <c r="G383" i="49"/>
  <c r="I383"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H393" i="49"/>
  <c r="J393" i="49" s="1"/>
  <c r="G393" i="49"/>
  <c r="I393" i="49" s="1"/>
  <c r="H394" i="49"/>
  <c r="J394" i="49" s="1"/>
  <c r="G394" i="49"/>
  <c r="I394" i="49" s="1"/>
  <c r="H395" i="49"/>
  <c r="J395" i="49" s="1"/>
  <c r="G395" i="49"/>
  <c r="I395" i="49" s="1"/>
  <c r="H396" i="49"/>
  <c r="J396" i="49" s="1"/>
  <c r="G396" i="49"/>
  <c r="I396" i="49" s="1"/>
  <c r="H397" i="49"/>
  <c r="J397" i="49" s="1"/>
  <c r="G397" i="49"/>
  <c r="I397"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H405" i="49"/>
  <c r="J405" i="49" s="1"/>
  <c r="G405" i="49"/>
  <c r="I405" i="49" s="1"/>
  <c r="I406" i="49"/>
  <c r="H406" i="49"/>
  <c r="J406" i="49" s="1"/>
  <c r="G406" i="49"/>
  <c r="H407" i="49"/>
  <c r="J407" i="49" s="1"/>
  <c r="G407" i="49"/>
  <c r="I407"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H414" i="49"/>
  <c r="J414" i="49" s="1"/>
  <c r="G414" i="49"/>
  <c r="I414" i="49" s="1"/>
  <c r="H415" i="49"/>
  <c r="J415" i="49" s="1"/>
  <c r="G415" i="49"/>
  <c r="I415" i="49" s="1"/>
  <c r="J418" i="49"/>
  <c r="I418" i="49"/>
  <c r="H418" i="49"/>
  <c r="G418" i="49"/>
  <c r="H419" i="49"/>
  <c r="J419" i="49" s="1"/>
  <c r="G419" i="49"/>
  <c r="I419" i="49" s="1"/>
  <c r="I420" i="49"/>
  <c r="H420" i="49"/>
  <c r="J420" i="49" s="1"/>
  <c r="G420" i="49"/>
  <c r="H421" i="49"/>
  <c r="J421" i="49" s="1"/>
  <c r="G421" i="49"/>
  <c r="I421" i="49" s="1"/>
  <c r="I422" i="49"/>
  <c r="H422" i="49"/>
  <c r="J422" i="49" s="1"/>
  <c r="G422" i="49"/>
  <c r="J423" i="49"/>
  <c r="I423" i="49"/>
  <c r="H423" i="49"/>
  <c r="G423" i="49"/>
  <c r="J424" i="49"/>
  <c r="I424" i="49"/>
  <c r="H424" i="49"/>
  <c r="G424" i="49"/>
  <c r="I425" i="49"/>
  <c r="H425" i="49"/>
  <c r="J425" i="49" s="1"/>
  <c r="G425" i="49"/>
  <c r="H426" i="49"/>
  <c r="J426" i="49" s="1"/>
  <c r="G426" i="49"/>
  <c r="I426" i="49" s="1"/>
  <c r="H429" i="49"/>
  <c r="J429" i="49" s="1"/>
  <c r="G429" i="49"/>
  <c r="I429" i="49" s="1"/>
  <c r="I430" i="49"/>
  <c r="H430" i="49"/>
  <c r="J430" i="49" s="1"/>
  <c r="G430" i="49"/>
  <c r="I431" i="49"/>
  <c r="H431" i="49"/>
  <c r="J431" i="49" s="1"/>
  <c r="G431" i="49"/>
  <c r="H432" i="49"/>
  <c r="J432" i="49" s="1"/>
  <c r="G432" i="49"/>
  <c r="I432" i="49" s="1"/>
  <c r="I433" i="49"/>
  <c r="H433" i="49"/>
  <c r="J433" i="49" s="1"/>
  <c r="G433" i="49"/>
  <c r="H434" i="49"/>
  <c r="J434" i="49" s="1"/>
  <c r="G434" i="49"/>
  <c r="I434" i="49" s="1"/>
  <c r="I435" i="49"/>
  <c r="H435" i="49"/>
  <c r="J435" i="49" s="1"/>
  <c r="G435" i="49"/>
  <c r="J436" i="49"/>
  <c r="I436" i="49"/>
  <c r="H436" i="49"/>
  <c r="G436" i="49"/>
  <c r="H437" i="49"/>
  <c r="J437" i="49" s="1"/>
  <c r="G437" i="49"/>
  <c r="I437" i="49" s="1"/>
  <c r="H440" i="49"/>
  <c r="J440" i="49" s="1"/>
  <c r="G440" i="49"/>
  <c r="I440" i="49" s="1"/>
  <c r="H441" i="49"/>
  <c r="J441" i="49" s="1"/>
  <c r="G441" i="49"/>
  <c r="I441" i="49" s="1"/>
  <c r="H442" i="49"/>
  <c r="J442" i="49" s="1"/>
  <c r="G442" i="49"/>
  <c r="I442" i="49" s="1"/>
  <c r="H445" i="49"/>
  <c r="J445" i="49" s="1"/>
  <c r="G445" i="49"/>
  <c r="I445" i="49" s="1"/>
  <c r="I446" i="49"/>
  <c r="H446" i="49"/>
  <c r="J446" i="49" s="1"/>
  <c r="G446" i="49"/>
  <c r="H447" i="49"/>
  <c r="J447" i="49" s="1"/>
  <c r="G447" i="49"/>
  <c r="I447" i="49" s="1"/>
  <c r="H448" i="49"/>
  <c r="J448" i="49" s="1"/>
  <c r="G448" i="49"/>
  <c r="I448" i="49" s="1"/>
  <c r="H449" i="49"/>
  <c r="J449" i="49" s="1"/>
  <c r="G449" i="49"/>
  <c r="I449" i="49" s="1"/>
  <c r="H450" i="49"/>
  <c r="J450" i="49" s="1"/>
  <c r="G450" i="49"/>
  <c r="I450" i="49" s="1"/>
  <c r="J451" i="49"/>
  <c r="I451" i="49"/>
  <c r="H451" i="49"/>
  <c r="G451" i="49"/>
  <c r="H452" i="49"/>
  <c r="J452" i="49" s="1"/>
  <c r="G452" i="49"/>
  <c r="I452" i="49" s="1"/>
  <c r="H453" i="49"/>
  <c r="J453" i="49" s="1"/>
  <c r="G453" i="49"/>
  <c r="I453" i="49" s="1"/>
  <c r="H454" i="49"/>
  <c r="J454" i="49" s="1"/>
  <c r="G454" i="49"/>
  <c r="I454" i="49" s="1"/>
  <c r="I457" i="49"/>
  <c r="H457" i="49"/>
  <c r="J457" i="49" s="1"/>
  <c r="G457" i="49"/>
  <c r="I458" i="49"/>
  <c r="H458" i="49"/>
  <c r="J458" i="49" s="1"/>
  <c r="G458" i="49"/>
  <c r="J459" i="49"/>
  <c r="I459" i="49"/>
  <c r="H459" i="49"/>
  <c r="G459" i="49"/>
  <c r="I460" i="49"/>
  <c r="H460" i="49"/>
  <c r="J460" i="49" s="1"/>
  <c r="G460" i="49"/>
  <c r="H463" i="49"/>
  <c r="J463" i="49" s="1"/>
  <c r="G463" i="49"/>
  <c r="I463" i="49" s="1"/>
  <c r="I464" i="49"/>
  <c r="H464" i="49"/>
  <c r="J464" i="49" s="1"/>
  <c r="G464" i="49"/>
  <c r="H465" i="49"/>
  <c r="J465" i="49" s="1"/>
  <c r="G465" i="49"/>
  <c r="I465" i="49" s="1"/>
  <c r="H468" i="49"/>
  <c r="J468" i="49" s="1"/>
  <c r="G468" i="49"/>
  <c r="I468" i="49" s="1"/>
  <c r="J469" i="49"/>
  <c r="I469" i="49"/>
  <c r="H469" i="49"/>
  <c r="G469" i="49"/>
  <c r="H470" i="49"/>
  <c r="J470" i="49" s="1"/>
  <c r="G470" i="49"/>
  <c r="I470" i="49" s="1"/>
  <c r="H471" i="49"/>
  <c r="J471" i="49" s="1"/>
  <c r="G471" i="49"/>
  <c r="I471" i="49" s="1"/>
  <c r="H472" i="49"/>
  <c r="J472" i="49" s="1"/>
  <c r="G472" i="49"/>
  <c r="I472" i="49" s="1"/>
  <c r="H473" i="49"/>
  <c r="J473" i="49" s="1"/>
  <c r="G473" i="49"/>
  <c r="I473" i="49" s="1"/>
  <c r="H474" i="49"/>
  <c r="J474" i="49" s="1"/>
  <c r="G474" i="49"/>
  <c r="I474" i="49" s="1"/>
  <c r="I475" i="49"/>
  <c r="H475" i="49"/>
  <c r="J475" i="49" s="1"/>
  <c r="G475" i="49"/>
  <c r="H476" i="49"/>
  <c r="J476" i="49" s="1"/>
  <c r="G476" i="49"/>
  <c r="I476" i="49" s="1"/>
  <c r="H479" i="49"/>
  <c r="J479" i="49" s="1"/>
  <c r="G479" i="49"/>
  <c r="I479" i="49" s="1"/>
  <c r="H480" i="49"/>
  <c r="J480" i="49" s="1"/>
  <c r="G480" i="49"/>
  <c r="I480" i="49" s="1"/>
  <c r="H481" i="49"/>
  <c r="J481" i="49" s="1"/>
  <c r="G481" i="49"/>
  <c r="I481" i="49" s="1"/>
  <c r="I482" i="49"/>
  <c r="H482" i="49"/>
  <c r="J482" i="49" s="1"/>
  <c r="G482" i="49"/>
  <c r="I483" i="49"/>
  <c r="H483" i="49"/>
  <c r="J483" i="49" s="1"/>
  <c r="G483" i="49"/>
  <c r="H484" i="49"/>
  <c r="J484" i="49" s="1"/>
  <c r="G484" i="49"/>
  <c r="I484" i="49" s="1"/>
  <c r="H487" i="49"/>
  <c r="J487" i="49" s="1"/>
  <c r="G487" i="49"/>
  <c r="I487" i="49" s="1"/>
  <c r="H488" i="49"/>
  <c r="J488" i="49" s="1"/>
  <c r="G488" i="49"/>
  <c r="I488" i="49" s="1"/>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H498" i="49"/>
  <c r="J498" i="49" s="1"/>
  <c r="G498" i="49"/>
  <c r="I498" i="49" s="1"/>
  <c r="H499" i="49"/>
  <c r="J499" i="49" s="1"/>
  <c r="G499" i="49"/>
  <c r="I499" i="49" s="1"/>
  <c r="H500" i="49"/>
  <c r="J500" i="49" s="1"/>
  <c r="G500" i="49"/>
  <c r="I500" i="49" s="1"/>
  <c r="H501" i="49"/>
  <c r="J501" i="49" s="1"/>
  <c r="G501" i="49"/>
  <c r="I501" i="49" s="1"/>
  <c r="H502" i="49"/>
  <c r="J502" i="49" s="1"/>
  <c r="G502" i="49"/>
  <c r="I502" i="49" s="1"/>
  <c r="H503" i="49"/>
  <c r="J503" i="49" s="1"/>
  <c r="G503" i="49"/>
  <c r="I503" i="49" s="1"/>
  <c r="H504" i="49"/>
  <c r="J504" i="49" s="1"/>
  <c r="G504" i="49"/>
  <c r="I504" i="49" s="1"/>
  <c r="I507" i="49"/>
  <c r="H507" i="49"/>
  <c r="J507" i="49" s="1"/>
  <c r="G507" i="49"/>
  <c r="H508" i="49"/>
  <c r="J508" i="49" s="1"/>
  <c r="G508" i="49"/>
  <c r="I508" i="49" s="1"/>
  <c r="H509" i="49"/>
  <c r="J509" i="49" s="1"/>
  <c r="G509" i="49"/>
  <c r="I509"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H521" i="49"/>
  <c r="J521" i="49" s="1"/>
  <c r="G521" i="49"/>
  <c r="I521" i="49" s="1"/>
  <c r="I522" i="49"/>
  <c r="H522" i="49"/>
  <c r="J522" i="49" s="1"/>
  <c r="G522" i="49"/>
  <c r="I523" i="49"/>
  <c r="H523" i="49"/>
  <c r="J523" i="49" s="1"/>
  <c r="G523" i="49"/>
  <c r="I524" i="49"/>
  <c r="H524" i="49"/>
  <c r="J524" i="49" s="1"/>
  <c r="G524" i="49"/>
  <c r="H525" i="49"/>
  <c r="J525" i="49" s="1"/>
  <c r="G525" i="49"/>
  <c r="I525" i="49" s="1"/>
  <c r="I526" i="49"/>
  <c r="H526" i="49"/>
  <c r="J526" i="49" s="1"/>
  <c r="G526" i="49"/>
  <c r="H527" i="49"/>
  <c r="J527" i="49" s="1"/>
  <c r="G527" i="49"/>
  <c r="I527" i="49" s="1"/>
  <c r="H528" i="49"/>
  <c r="J528" i="49" s="1"/>
  <c r="G528" i="49"/>
  <c r="I528" i="49" s="1"/>
  <c r="J529" i="49"/>
  <c r="I529" i="49"/>
  <c r="H529" i="49"/>
  <c r="G529" i="49"/>
  <c r="H530" i="49"/>
  <c r="J530" i="49" s="1"/>
  <c r="G530" i="49"/>
  <c r="I530" i="49" s="1"/>
  <c r="H533" i="49"/>
  <c r="J533" i="49" s="1"/>
  <c r="G533" i="49"/>
  <c r="I533" i="49" s="1"/>
  <c r="H534" i="49"/>
  <c r="J534" i="49" s="1"/>
  <c r="G534" i="49"/>
  <c r="I534" i="49" s="1"/>
  <c r="H535" i="49"/>
  <c r="J535" i="49" s="1"/>
  <c r="G535" i="49"/>
  <c r="I535" i="49" s="1"/>
  <c r="H538" i="49"/>
  <c r="J538" i="49" s="1"/>
  <c r="G538" i="49"/>
  <c r="I538" i="49" s="1"/>
  <c r="H539" i="49"/>
  <c r="J539" i="49" s="1"/>
  <c r="G539" i="49"/>
  <c r="I539" i="49" s="1"/>
  <c r="H540" i="49"/>
  <c r="J540" i="49" s="1"/>
  <c r="G540" i="49"/>
  <c r="I540" i="49" s="1"/>
  <c r="J541" i="49"/>
  <c r="I541" i="49"/>
  <c r="H541" i="49"/>
  <c r="G541" i="49"/>
  <c r="J542" i="49"/>
  <c r="I542" i="49"/>
  <c r="H542" i="49"/>
  <c r="G542" i="49"/>
  <c r="H543" i="49"/>
  <c r="J543" i="49" s="1"/>
  <c r="G543" i="49"/>
  <c r="I543" i="49" s="1"/>
  <c r="J544" i="49"/>
  <c r="I544" i="49"/>
  <c r="H544" i="49"/>
  <c r="G544" i="49"/>
  <c r="H545" i="49"/>
  <c r="J545" i="49" s="1"/>
  <c r="G545" i="49"/>
  <c r="I545" i="49" s="1"/>
  <c r="H546" i="49"/>
  <c r="J546" i="49" s="1"/>
  <c r="G546" i="49"/>
  <c r="I546" i="49" s="1"/>
  <c r="I547" i="49"/>
  <c r="H547" i="49"/>
  <c r="J547" i="49" s="1"/>
  <c r="G547" i="49"/>
  <c r="H548" i="49"/>
  <c r="J548" i="49" s="1"/>
  <c r="G548" i="49"/>
  <c r="I548" i="49" s="1"/>
  <c r="J549" i="49"/>
  <c r="I549" i="49"/>
  <c r="H549" i="49"/>
  <c r="G549" i="49"/>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J556" i="49"/>
  <c r="I556" i="49"/>
  <c r="H556" i="49"/>
  <c r="G556" i="49"/>
  <c r="H557" i="49"/>
  <c r="J557" i="49" s="1"/>
  <c r="G557" i="49"/>
  <c r="I557" i="49" s="1"/>
  <c r="H560" i="49"/>
  <c r="J560" i="49" s="1"/>
  <c r="G560" i="49"/>
  <c r="I560" i="49" s="1"/>
  <c r="H561" i="49"/>
  <c r="J561" i="49" s="1"/>
  <c r="G561" i="49"/>
  <c r="I561" i="49" s="1"/>
  <c r="I562" i="49"/>
  <c r="H562" i="49"/>
  <c r="J562" i="49" s="1"/>
  <c r="G562" i="49"/>
  <c r="H563" i="49"/>
  <c r="J563" i="49" s="1"/>
  <c r="G563" i="49"/>
  <c r="I563" i="49" s="1"/>
  <c r="H564" i="49"/>
  <c r="J564" i="49" s="1"/>
  <c r="G564" i="49"/>
  <c r="I564" i="49" s="1"/>
  <c r="H565" i="49"/>
  <c r="J565" i="49" s="1"/>
  <c r="G565" i="49"/>
  <c r="I565" i="49" s="1"/>
  <c r="H566" i="49"/>
  <c r="J566" i="49" s="1"/>
  <c r="G566" i="49"/>
  <c r="I566" i="49" s="1"/>
  <c r="H569" i="49"/>
  <c r="J569" i="49" s="1"/>
  <c r="G569" i="49"/>
  <c r="I569" i="49" s="1"/>
  <c r="I570" i="49"/>
  <c r="H570" i="49"/>
  <c r="J570" i="49" s="1"/>
  <c r="G570" i="49"/>
  <c r="H571" i="49"/>
  <c r="J571" i="49" s="1"/>
  <c r="G571" i="49"/>
  <c r="I571" i="49" s="1"/>
  <c r="H574" i="49"/>
  <c r="J574" i="49" s="1"/>
  <c r="G574" i="49"/>
  <c r="I574" i="49" s="1"/>
  <c r="H575" i="49"/>
  <c r="J575" i="49" s="1"/>
  <c r="G575" i="49"/>
  <c r="I575"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H31" i="56"/>
  <c r="I28" i="56" s="1"/>
  <c r="F31" i="56"/>
  <c r="G29" i="56" s="1"/>
  <c r="D31" i="56"/>
  <c r="E29" i="56" s="1"/>
  <c r="B31" i="56"/>
  <c r="C29"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H28" i="57"/>
  <c r="I25" i="57" s="1"/>
  <c r="F28" i="57"/>
  <c r="G26" i="57" s="1"/>
  <c r="D28" i="57"/>
  <c r="E25" i="57" s="1"/>
  <c r="B28" i="57"/>
  <c r="C26"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4" i="58" s="1"/>
  <c r="F48" i="58"/>
  <c r="G46" i="58" s="1"/>
  <c r="D48" i="58"/>
  <c r="E45" i="58" s="1"/>
  <c r="B48" i="58"/>
  <c r="C46"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H49" i="50"/>
  <c r="I46" i="50" s="1"/>
  <c r="F49" i="50"/>
  <c r="G47" i="50" s="1"/>
  <c r="D49" i="50"/>
  <c r="E47" i="50" s="1"/>
  <c r="B49" i="50"/>
  <c r="C47"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H36" i="53"/>
  <c r="I33" i="53" s="1"/>
  <c r="F36" i="53"/>
  <c r="G34" i="53" s="1"/>
  <c r="D36" i="53"/>
  <c r="E32" i="53" s="1"/>
  <c r="B36" i="53"/>
  <c r="C34" i="53" s="1"/>
  <c r="K25" i="53"/>
  <c r="J25"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H55" i="53"/>
  <c r="I52" i="53" s="1"/>
  <c r="F55" i="53"/>
  <c r="G53" i="53" s="1"/>
  <c r="D55" i="53"/>
  <c r="E52" i="53" s="1"/>
  <c r="B55" i="53"/>
  <c r="C53" i="53" s="1"/>
  <c r="K39" i="53"/>
  <c r="J39" i="53"/>
  <c r="I57" i="53"/>
  <c r="G57" i="53"/>
  <c r="E57" i="53"/>
  <c r="C57" i="53"/>
  <c r="D5" i="54"/>
  <c r="H5" i="54" s="1"/>
  <c r="B5" i="54"/>
  <c r="F5" i="54" s="1"/>
  <c r="K8" i="54"/>
  <c r="J8" i="54"/>
  <c r="K9" i="54"/>
  <c r="J9" i="54"/>
  <c r="K10" i="54"/>
  <c r="J10" i="54"/>
  <c r="K11" i="54"/>
  <c r="J11" i="54"/>
  <c r="K12" i="54"/>
  <c r="J12" i="54"/>
  <c r="H14" i="54"/>
  <c r="I10" i="54" s="1"/>
  <c r="F14" i="54"/>
  <c r="G12" i="54" s="1"/>
  <c r="D14" i="54"/>
  <c r="E10" i="54" s="1"/>
  <c r="B14" i="54"/>
  <c r="C12" i="54" s="1"/>
  <c r="K7" i="54"/>
  <c r="J7" i="54"/>
  <c r="H19" i="54"/>
  <c r="K19" i="54" s="1"/>
  <c r="F19" i="54"/>
  <c r="G19" i="54" s="1"/>
  <c r="D19" i="54"/>
  <c r="J19" i="54" s="1"/>
  <c r="B19" i="54"/>
  <c r="C19" i="54" s="1"/>
  <c r="K17" i="54"/>
  <c r="J17" i="54"/>
  <c r="K23" i="54"/>
  <c r="J23" i="54"/>
  <c r="K24" i="54"/>
  <c r="J24" i="54"/>
  <c r="K25" i="54"/>
  <c r="J25" i="54"/>
  <c r="H27" i="54"/>
  <c r="I25" i="54" s="1"/>
  <c r="F27" i="54"/>
  <c r="G25" i="54" s="1"/>
  <c r="D27" i="54"/>
  <c r="E25" i="54" s="1"/>
  <c r="B27" i="54"/>
  <c r="C25" i="54" s="1"/>
  <c r="K22" i="54"/>
  <c r="J22" i="54"/>
  <c r="K31" i="54"/>
  <c r="J31" i="54"/>
  <c r="K32" i="54"/>
  <c r="J32" i="54"/>
  <c r="K33" i="54"/>
  <c r="J33" i="54"/>
  <c r="K34" i="54"/>
  <c r="J34" i="54"/>
  <c r="K35" i="54"/>
  <c r="J35" i="54"/>
  <c r="K36" i="54"/>
  <c r="J36" i="54"/>
  <c r="K37" i="54"/>
  <c r="J37" i="54"/>
  <c r="K38" i="54"/>
  <c r="J38" i="54"/>
  <c r="K39" i="54"/>
  <c r="J39" i="54"/>
  <c r="H41" i="54"/>
  <c r="I38" i="54" s="1"/>
  <c r="F41" i="54"/>
  <c r="G39" i="54" s="1"/>
  <c r="D41" i="54"/>
  <c r="E38" i="54" s="1"/>
  <c r="B41" i="54"/>
  <c r="C39" i="54" s="1"/>
  <c r="K30" i="54"/>
  <c r="J30" i="54"/>
  <c r="K45" i="54"/>
  <c r="J45" i="54"/>
  <c r="K46" i="54"/>
  <c r="J46" i="54"/>
  <c r="K47" i="54"/>
  <c r="J47" i="54"/>
  <c r="K48" i="54"/>
  <c r="J48" i="54"/>
  <c r="K49" i="54"/>
  <c r="J49" i="54"/>
  <c r="K50" i="54"/>
  <c r="J50" i="54"/>
  <c r="K51" i="54"/>
  <c r="J51" i="54"/>
  <c r="K52" i="54"/>
  <c r="J52" i="54"/>
  <c r="H54" i="54"/>
  <c r="I50" i="54" s="1"/>
  <c r="F54" i="54"/>
  <c r="G52" i="54" s="1"/>
  <c r="D54" i="54"/>
  <c r="E51" i="54" s="1"/>
  <c r="B54" i="54"/>
  <c r="C52" i="54" s="1"/>
  <c r="K44" i="54"/>
  <c r="J44"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H76" i="54"/>
  <c r="I73" i="54" s="1"/>
  <c r="F76" i="54"/>
  <c r="G74" i="54" s="1"/>
  <c r="D76" i="54"/>
  <c r="E74" i="54" s="1"/>
  <c r="B76" i="54"/>
  <c r="C74" i="54" s="1"/>
  <c r="K57" i="54"/>
  <c r="J57" i="54"/>
  <c r="I78" i="54"/>
  <c r="G78" i="54"/>
  <c r="E78" i="54"/>
  <c r="C78"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19"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H53" i="55"/>
  <c r="I49" i="55" s="1"/>
  <c r="F53" i="55"/>
  <c r="G51" i="55" s="1"/>
  <c r="D53" i="55"/>
  <c r="E51" i="55" s="1"/>
  <c r="B53" i="55"/>
  <c r="C51" i="55" s="1"/>
  <c r="K29" i="55"/>
  <c r="J29" i="55"/>
  <c r="I56" i="55"/>
  <c r="K57" i="55"/>
  <c r="J57" i="55"/>
  <c r="K58" i="55"/>
  <c r="J58" i="55"/>
  <c r="K59" i="55"/>
  <c r="J59" i="55"/>
  <c r="K60" i="55"/>
  <c r="J60" i="55"/>
  <c r="K61" i="55"/>
  <c r="J61" i="55"/>
  <c r="K62" i="55"/>
  <c r="J62" i="55"/>
  <c r="K63" i="55"/>
  <c r="J63" i="55"/>
  <c r="K64" i="55"/>
  <c r="J64" i="55"/>
  <c r="K65" i="55"/>
  <c r="J65" i="55"/>
  <c r="K66" i="55"/>
  <c r="J66" i="55"/>
  <c r="H68" i="55"/>
  <c r="I64" i="55" s="1"/>
  <c r="F68" i="55"/>
  <c r="G66" i="55" s="1"/>
  <c r="D68" i="55"/>
  <c r="E66" i="55" s="1"/>
  <c r="B68" i="55"/>
  <c r="C66" i="55" s="1"/>
  <c r="K56" i="55"/>
  <c r="J56" i="55"/>
  <c r="I70" i="55"/>
  <c r="G70" i="55"/>
  <c r="E70" i="55"/>
  <c r="C70" i="55"/>
  <c r="J70" i="55"/>
  <c r="K70" i="55"/>
  <c r="B73" i="55"/>
  <c r="F73" i="55" s="1"/>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H97" i="55"/>
  <c r="I94" i="55" s="1"/>
  <c r="F97" i="55"/>
  <c r="G95" i="55" s="1"/>
  <c r="D97" i="55"/>
  <c r="E95" i="55" s="1"/>
  <c r="B97" i="55"/>
  <c r="C95" i="55" s="1"/>
  <c r="K75" i="55"/>
  <c r="J75"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H114" i="55"/>
  <c r="I111" i="55" s="1"/>
  <c r="F114" i="55"/>
  <c r="G112" i="55" s="1"/>
  <c r="D114" i="55"/>
  <c r="E111" i="55" s="1"/>
  <c r="B114" i="55"/>
  <c r="C112" i="55" s="1"/>
  <c r="K100" i="55"/>
  <c r="J100" i="55"/>
  <c r="I116" i="55"/>
  <c r="G116" i="55"/>
  <c r="E116" i="55"/>
  <c r="C116" i="55"/>
  <c r="J116" i="55"/>
  <c r="K116" i="55"/>
  <c r="B119" i="55"/>
  <c r="F119" i="55" s="1"/>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5" i="55" s="1"/>
  <c r="F147" i="55"/>
  <c r="G145" i="55" s="1"/>
  <c r="D147" i="55"/>
  <c r="E145" i="55" s="1"/>
  <c r="B147" i="55"/>
  <c r="C142" i="55" s="1"/>
  <c r="K121" i="55"/>
  <c r="J121"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H169" i="55"/>
  <c r="I165" i="55" s="1"/>
  <c r="F169" i="55"/>
  <c r="G167" i="55" s="1"/>
  <c r="D169" i="55"/>
  <c r="E167" i="55" s="1"/>
  <c r="B169" i="55"/>
  <c r="C167" i="55" s="1"/>
  <c r="K150" i="55"/>
  <c r="J150" i="55"/>
  <c r="I171" i="55"/>
  <c r="G171" i="55"/>
  <c r="E171" i="55"/>
  <c r="C171" i="55"/>
  <c r="J171" i="55"/>
  <c r="K171" i="55"/>
  <c r="B174" i="55"/>
  <c r="D174" i="55" s="1"/>
  <c r="H174" i="55" s="1"/>
  <c r="K177" i="55"/>
  <c r="J177" i="55"/>
  <c r="H179" i="55"/>
  <c r="I179" i="55" s="1"/>
  <c r="F179" i="55"/>
  <c r="G177" i="55" s="1"/>
  <c r="D179" i="55"/>
  <c r="E179" i="55" s="1"/>
  <c r="B179" i="55"/>
  <c r="C177" i="55" s="1"/>
  <c r="K176" i="55"/>
  <c r="J176" i="55"/>
  <c r="K183" i="55"/>
  <c r="J183" i="55"/>
  <c r="K184" i="55"/>
  <c r="J184" i="55"/>
  <c r="K185" i="55"/>
  <c r="J185" i="55"/>
  <c r="K186" i="55"/>
  <c r="J186" i="55"/>
  <c r="K187" i="55"/>
  <c r="J187" i="55"/>
  <c r="K188" i="55"/>
  <c r="J188" i="55"/>
  <c r="K189" i="55"/>
  <c r="J189" i="55"/>
  <c r="K190" i="55"/>
  <c r="J190" i="55"/>
  <c r="K191" i="55"/>
  <c r="J191" i="55"/>
  <c r="K192" i="55"/>
  <c r="J192" i="55"/>
  <c r="H194" i="55"/>
  <c r="I191" i="55" s="1"/>
  <c r="F194" i="55"/>
  <c r="G192" i="55" s="1"/>
  <c r="D194" i="55"/>
  <c r="E192" i="55" s="1"/>
  <c r="B194" i="55"/>
  <c r="C192" i="55" s="1"/>
  <c r="K182" i="55"/>
  <c r="J182" i="55"/>
  <c r="I196" i="55"/>
  <c r="G196" i="55"/>
  <c r="E196" i="55"/>
  <c r="C196" i="55"/>
  <c r="J196" i="55"/>
  <c r="K196" i="55"/>
  <c r="I200" i="55"/>
  <c r="G200" i="55"/>
  <c r="E200" i="55"/>
  <c r="C200" i="55"/>
  <c r="G198" i="55"/>
  <c r="H198" i="55"/>
  <c r="I198" i="55" s="1"/>
  <c r="F198" i="55"/>
  <c r="D198" i="55"/>
  <c r="E198" i="55" s="1"/>
  <c r="B198" i="55"/>
  <c r="C198" i="55" s="1"/>
  <c r="K200" i="55"/>
  <c r="J200" i="55"/>
  <c r="K202" i="55"/>
  <c r="J202" i="55"/>
  <c r="I202" i="55"/>
  <c r="G202" i="55"/>
  <c r="E202" i="55"/>
  <c r="C202" i="55"/>
  <c r="B5" i="48"/>
  <c r="F5" i="48" s="1"/>
  <c r="K8" i="48"/>
  <c r="J8" i="48"/>
  <c r="K9" i="48"/>
  <c r="J9" i="48"/>
  <c r="H11" i="48"/>
  <c r="I8" i="48" s="1"/>
  <c r="F11" i="48"/>
  <c r="G9" i="48" s="1"/>
  <c r="D11" i="48"/>
  <c r="E11"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29" i="48" s="1"/>
  <c r="B33" i="48"/>
  <c r="C31" i="48" s="1"/>
  <c r="K18" i="48"/>
  <c r="J18" i="48"/>
  <c r="K37" i="48"/>
  <c r="J37" i="48"/>
  <c r="K38" i="48"/>
  <c r="J38" i="48"/>
  <c r="H40" i="48"/>
  <c r="I37" i="48" s="1"/>
  <c r="F40" i="48"/>
  <c r="G38" i="48" s="1"/>
  <c r="D40" i="48"/>
  <c r="E37" i="48" s="1"/>
  <c r="B40" i="48"/>
  <c r="C38" i="48" s="1"/>
  <c r="K36" i="48"/>
  <c r="J36" i="48"/>
  <c r="I42" i="48"/>
  <c r="G42" i="48"/>
  <c r="E42" i="48"/>
  <c r="C42" i="48"/>
  <c r="K42" i="48"/>
  <c r="J42" i="48"/>
  <c r="B45" i="48"/>
  <c r="F45" i="48" s="1"/>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H67" i="48"/>
  <c r="I64" i="48" s="1"/>
  <c r="F67" i="48"/>
  <c r="G47" i="48" s="1"/>
  <c r="D67" i="48"/>
  <c r="E65" i="48" s="1"/>
  <c r="B67" i="48"/>
  <c r="K47" i="48"/>
  <c r="J47" i="48"/>
  <c r="K71" i="48"/>
  <c r="J71" i="48"/>
  <c r="K72" i="48"/>
  <c r="J72" i="48"/>
  <c r="K73" i="48"/>
  <c r="J73" i="48"/>
  <c r="K74" i="48"/>
  <c r="J74" i="48"/>
  <c r="K75" i="48"/>
  <c r="J75" i="48"/>
  <c r="K76" i="48"/>
  <c r="J76" i="48"/>
  <c r="K77" i="48"/>
  <c r="J77" i="48"/>
  <c r="K78" i="48"/>
  <c r="J78" i="48"/>
  <c r="H80" i="48"/>
  <c r="I77" i="48" s="1"/>
  <c r="F80" i="48"/>
  <c r="G78" i="48" s="1"/>
  <c r="D80" i="48"/>
  <c r="E76" i="48" s="1"/>
  <c r="B80" i="48"/>
  <c r="C78" i="48" s="1"/>
  <c r="K70" i="48"/>
  <c r="J70" i="48"/>
  <c r="I82" i="48"/>
  <c r="G82" i="48"/>
  <c r="E82" i="48"/>
  <c r="C82" i="48"/>
  <c r="J82" i="48"/>
  <c r="K82" i="48"/>
  <c r="B85" i="48"/>
  <c r="K88" i="48"/>
  <c r="J88" i="48"/>
  <c r="K89" i="48"/>
  <c r="J89" i="48"/>
  <c r="K90" i="48"/>
  <c r="J90" i="48"/>
  <c r="K91" i="48"/>
  <c r="J91" i="48"/>
  <c r="K92" i="48"/>
  <c r="J92" i="48"/>
  <c r="K93" i="48"/>
  <c r="J93" i="48"/>
  <c r="K94" i="48"/>
  <c r="J94" i="48"/>
  <c r="K95" i="48"/>
  <c r="J95" i="48"/>
  <c r="K96" i="48"/>
  <c r="J96" i="48"/>
  <c r="K97" i="48"/>
  <c r="J97" i="48"/>
  <c r="H99" i="48"/>
  <c r="I97" i="48" s="1"/>
  <c r="F99" i="48"/>
  <c r="G97" i="48" s="1"/>
  <c r="D99" i="48"/>
  <c r="E97" i="48" s="1"/>
  <c r="B99" i="48"/>
  <c r="C97" i="48" s="1"/>
  <c r="K87" i="48"/>
  <c r="J87"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H116" i="48"/>
  <c r="I113" i="48" s="1"/>
  <c r="F116" i="48"/>
  <c r="G114" i="48" s="1"/>
  <c r="D116" i="48"/>
  <c r="E113" i="48" s="1"/>
  <c r="B116" i="48"/>
  <c r="C114" i="48" s="1"/>
  <c r="K102" i="48"/>
  <c r="J102" i="48"/>
  <c r="I118" i="48"/>
  <c r="G118" i="48"/>
  <c r="E118" i="48"/>
  <c r="C118" i="48"/>
  <c r="J118" i="48"/>
  <c r="K118" i="48"/>
  <c r="B121" i="48"/>
  <c r="G127" i="48"/>
  <c r="K124" i="48"/>
  <c r="J124" i="48"/>
  <c r="K125" i="48"/>
  <c r="J125" i="48"/>
  <c r="H127" i="48"/>
  <c r="I124" i="48" s="1"/>
  <c r="F127" i="48"/>
  <c r="G125" i="48" s="1"/>
  <c r="D127" i="48"/>
  <c r="E125" i="48" s="1"/>
  <c r="B127" i="48"/>
  <c r="C125" i="48" s="1"/>
  <c r="K123" i="48"/>
  <c r="J123" i="48"/>
  <c r="G142" i="48"/>
  <c r="K131" i="48"/>
  <c r="J131" i="48"/>
  <c r="K132" i="48"/>
  <c r="J132" i="48"/>
  <c r="K133" i="48"/>
  <c r="J133" i="48"/>
  <c r="K134" i="48"/>
  <c r="J134" i="48"/>
  <c r="K135" i="48"/>
  <c r="J135" i="48"/>
  <c r="K136" i="48"/>
  <c r="J136" i="48"/>
  <c r="K137" i="48"/>
  <c r="J137" i="48"/>
  <c r="K138" i="48"/>
  <c r="J138" i="48"/>
  <c r="K139" i="48"/>
  <c r="J139" i="48"/>
  <c r="K140" i="48"/>
  <c r="J140" i="48"/>
  <c r="H142" i="48"/>
  <c r="I139" i="48" s="1"/>
  <c r="F142" i="48"/>
  <c r="G140" i="48" s="1"/>
  <c r="D142" i="48"/>
  <c r="E140" i="48" s="1"/>
  <c r="B142" i="48"/>
  <c r="C140" i="48" s="1"/>
  <c r="K130" i="48"/>
  <c r="J130" i="48"/>
  <c r="I144" i="48"/>
  <c r="G144" i="48"/>
  <c r="E144" i="48"/>
  <c r="C144" i="48"/>
  <c r="J144" i="48"/>
  <c r="K144" i="48"/>
  <c r="B147" i="48"/>
  <c r="D147" i="48" s="1"/>
  <c r="H147" i="48" s="1"/>
  <c r="E149" i="48"/>
  <c r="H151" i="48"/>
  <c r="F151" i="48"/>
  <c r="G151" i="48" s="1"/>
  <c r="D151" i="48"/>
  <c r="B151" i="48"/>
  <c r="C151" i="48" s="1"/>
  <c r="K149" i="48"/>
  <c r="J149" i="48"/>
  <c r="E154" i="48"/>
  <c r="K155" i="48"/>
  <c r="J155" i="48"/>
  <c r="K156" i="48"/>
  <c r="J156" i="48"/>
  <c r="K157" i="48"/>
  <c r="J157" i="48"/>
  <c r="K158" i="48"/>
  <c r="J158" i="48"/>
  <c r="K159" i="48"/>
  <c r="J159" i="48"/>
  <c r="K160" i="48"/>
  <c r="J160" i="48"/>
  <c r="K161" i="48"/>
  <c r="J161" i="48"/>
  <c r="K162" i="48"/>
  <c r="J162" i="48"/>
  <c r="K163" i="48"/>
  <c r="J163" i="48"/>
  <c r="H165" i="48"/>
  <c r="I161" i="48" s="1"/>
  <c r="F165" i="48"/>
  <c r="G163" i="48" s="1"/>
  <c r="D165" i="48"/>
  <c r="E156" i="48" s="1"/>
  <c r="B165" i="48"/>
  <c r="C163" i="48" s="1"/>
  <c r="K154" i="48"/>
  <c r="J154" i="48"/>
  <c r="I167" i="48"/>
  <c r="G167" i="48"/>
  <c r="E167" i="48"/>
  <c r="C167" i="48"/>
  <c r="J167" i="48"/>
  <c r="K167" i="48"/>
  <c r="B170" i="48"/>
  <c r="D170" i="48" s="1"/>
  <c r="H170" i="48" s="1"/>
  <c r="G181" i="48"/>
  <c r="K173" i="48"/>
  <c r="J173" i="48"/>
  <c r="K174" i="48"/>
  <c r="J174" i="48"/>
  <c r="K175" i="48"/>
  <c r="J175" i="48"/>
  <c r="K176" i="48"/>
  <c r="J176" i="48"/>
  <c r="K177" i="48"/>
  <c r="J177" i="48"/>
  <c r="K178" i="48"/>
  <c r="J178" i="48"/>
  <c r="K179" i="48"/>
  <c r="J179" i="48"/>
  <c r="H181" i="48"/>
  <c r="I178" i="48" s="1"/>
  <c r="F181" i="48"/>
  <c r="G179" i="48" s="1"/>
  <c r="D181" i="48"/>
  <c r="E176" i="48" s="1"/>
  <c r="B181" i="48"/>
  <c r="C179" i="48" s="1"/>
  <c r="K172" i="48"/>
  <c r="J172" i="48"/>
  <c r="G189" i="48"/>
  <c r="K185" i="48"/>
  <c r="J185" i="48"/>
  <c r="K186" i="48"/>
  <c r="J186" i="48"/>
  <c r="K187" i="48"/>
  <c r="J187" i="48"/>
  <c r="H189" i="48"/>
  <c r="I189" i="48" s="1"/>
  <c r="F189" i="48"/>
  <c r="G187" i="48" s="1"/>
  <c r="D189" i="48"/>
  <c r="E187" i="48" s="1"/>
  <c r="B189" i="48"/>
  <c r="C187" i="48" s="1"/>
  <c r="K184" i="48"/>
  <c r="J184" i="48"/>
  <c r="I191" i="48"/>
  <c r="G191" i="48"/>
  <c r="E191" i="48"/>
  <c r="C191" i="48"/>
  <c r="K191" i="48"/>
  <c r="J191" i="48"/>
  <c r="B194" i="48"/>
  <c r="K197" i="48"/>
  <c r="J197" i="48"/>
  <c r="K198" i="48"/>
  <c r="J198" i="48"/>
  <c r="K199" i="48"/>
  <c r="J199" i="48"/>
  <c r="K200" i="48"/>
  <c r="J200" i="48"/>
  <c r="K201" i="48"/>
  <c r="J201" i="48"/>
  <c r="K202" i="48"/>
  <c r="J202" i="48"/>
  <c r="K203" i="48"/>
  <c r="J203" i="48"/>
  <c r="K204" i="48"/>
  <c r="J204" i="48"/>
  <c r="H206" i="48"/>
  <c r="I202" i="48" s="1"/>
  <c r="F206" i="48"/>
  <c r="G204" i="48" s="1"/>
  <c r="D206" i="48"/>
  <c r="E204" i="48" s="1"/>
  <c r="B206" i="48"/>
  <c r="C204" i="48" s="1"/>
  <c r="K196" i="48"/>
  <c r="J196"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H227" i="48"/>
  <c r="I224" i="48" s="1"/>
  <c r="F227" i="48"/>
  <c r="G225" i="48" s="1"/>
  <c r="D227" i="48"/>
  <c r="E220" i="48" s="1"/>
  <c r="B227" i="48"/>
  <c r="C225" i="48" s="1"/>
  <c r="K209" i="48"/>
  <c r="J209" i="48"/>
  <c r="K231" i="48"/>
  <c r="J231" i="48"/>
  <c r="K232" i="48"/>
  <c r="J232" i="48"/>
  <c r="K233" i="48"/>
  <c r="J233" i="48"/>
  <c r="K234" i="48"/>
  <c r="J234" i="48"/>
  <c r="K235" i="48"/>
  <c r="J235" i="48"/>
  <c r="K236" i="48"/>
  <c r="J236" i="48"/>
  <c r="K237" i="48"/>
  <c r="J237" i="48"/>
  <c r="K238" i="48"/>
  <c r="J238" i="48"/>
  <c r="K239" i="48"/>
  <c r="J239" i="48"/>
  <c r="K240" i="48"/>
  <c r="J240" i="48"/>
  <c r="K241" i="48"/>
  <c r="J241" i="48"/>
  <c r="H243" i="48"/>
  <c r="I240" i="48" s="1"/>
  <c r="F243" i="48"/>
  <c r="G241" i="48" s="1"/>
  <c r="D243" i="48"/>
  <c r="E241" i="48" s="1"/>
  <c r="B243" i="48"/>
  <c r="C241" i="48" s="1"/>
  <c r="K230" i="48"/>
  <c r="J230" i="48"/>
  <c r="I245" i="48"/>
  <c r="G245" i="48"/>
  <c r="E245" i="48"/>
  <c r="C245" i="48"/>
  <c r="J245" i="48"/>
  <c r="K245" i="48"/>
  <c r="I249" i="48"/>
  <c r="G249" i="48"/>
  <c r="E249" i="48"/>
  <c r="C249" i="48"/>
  <c r="H247" i="48"/>
  <c r="I247" i="48" s="1"/>
  <c r="F247" i="48"/>
  <c r="G247" i="48" s="1"/>
  <c r="D247" i="48"/>
  <c r="E247" i="48" s="1"/>
  <c r="B247" i="48"/>
  <c r="C247" i="48" s="1"/>
  <c r="K249" i="48"/>
  <c r="J249" i="48"/>
  <c r="K251" i="48"/>
  <c r="J251" i="48"/>
  <c r="I251" i="48"/>
  <c r="G251" i="48"/>
  <c r="E251" i="48"/>
  <c r="C251" i="48"/>
  <c r="J198" i="55"/>
  <c r="K78" i="54"/>
  <c r="J78" i="54"/>
  <c r="K57" i="53"/>
  <c r="J57"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E25" i="46"/>
  <c r="D25" i="46"/>
  <c r="H25" i="46" s="1"/>
  <c r="C25" i="46"/>
  <c r="B25" i="46"/>
  <c r="G25" i="46" s="1"/>
  <c r="I25" i="46" s="1"/>
  <c r="E19" i="46"/>
  <c r="D19" i="46"/>
  <c r="H19" i="46" s="1"/>
  <c r="C19" i="46"/>
  <c r="B19" i="46"/>
  <c r="G19" i="46" s="1"/>
  <c r="I19" i="46" s="1"/>
  <c r="E13" i="46"/>
  <c r="D13" i="46"/>
  <c r="H13" i="46" s="1"/>
  <c r="C13" i="46"/>
  <c r="B13" i="46"/>
  <c r="G13" i="46" s="1"/>
  <c r="I13" i="46" s="1"/>
  <c r="E7" i="46"/>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J7" i="26"/>
  <c r="I7" i="26"/>
  <c r="H7" i="26"/>
  <c r="G7" i="26"/>
  <c r="I8" i="26"/>
  <c r="H8" i="26"/>
  <c r="J8" i="26" s="1"/>
  <c r="G8" i="26"/>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J19" i="26"/>
  <c r="I19" i="26"/>
  <c r="H19" i="26"/>
  <c r="G19" i="26"/>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H26" i="26"/>
  <c r="J26" i="26" s="1"/>
  <c r="G26" i="26"/>
  <c r="I26" i="26" s="1"/>
  <c r="H27" i="26"/>
  <c r="J27" i="26" s="1"/>
  <c r="G27" i="26"/>
  <c r="I27" i="26" s="1"/>
  <c r="H28" i="26"/>
  <c r="J28" i="26" s="1"/>
  <c r="G28" i="26"/>
  <c r="I28" i="26" s="1"/>
  <c r="H29" i="26"/>
  <c r="J29" i="26" s="1"/>
  <c r="G29" i="26"/>
  <c r="I29" i="26" s="1"/>
  <c r="I30" i="26"/>
  <c r="H30" i="26"/>
  <c r="J30" i="26" s="1"/>
  <c r="G30" i="26"/>
  <c r="H31" i="26"/>
  <c r="J31" i="26" s="1"/>
  <c r="G31" i="26"/>
  <c r="I31" i="26" s="1"/>
  <c r="H32" i="26"/>
  <c r="J32" i="26" s="1"/>
  <c r="G32" i="26"/>
  <c r="I32" i="26" s="1"/>
  <c r="H33" i="26"/>
  <c r="J33" i="26" s="1"/>
  <c r="G33" i="26"/>
  <c r="I33" i="26" s="1"/>
  <c r="I34" i="26"/>
  <c r="H34" i="26"/>
  <c r="J34" i="26" s="1"/>
  <c r="G34" i="26"/>
  <c r="I35" i="26"/>
  <c r="H35" i="26"/>
  <c r="J35" i="26" s="1"/>
  <c r="G35" i="26"/>
  <c r="H36" i="26"/>
  <c r="J36" i="26" s="1"/>
  <c r="G36" i="26"/>
  <c r="I36" i="26" s="1"/>
  <c r="I37" i="26"/>
  <c r="H37" i="26"/>
  <c r="J37" i="26" s="1"/>
  <c r="G37" i="26"/>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J20" i="51"/>
  <c r="I20" i="51"/>
  <c r="K20" i="51" s="1"/>
  <c r="H20" i="51"/>
  <c r="I21" i="51"/>
  <c r="K21" i="51" s="1"/>
  <c r="H21" i="51"/>
  <c r="J21" i="51" s="1"/>
  <c r="I22" i="51"/>
  <c r="K22" i="51" s="1"/>
  <c r="H22" i="51"/>
  <c r="J22" i="51" s="1"/>
  <c r="J7" i="46" l="1"/>
  <c r="J13" i="46"/>
  <c r="J19" i="46"/>
  <c r="J25" i="46"/>
  <c r="G172" i="48"/>
  <c r="K151" i="48"/>
  <c r="G130" i="48"/>
  <c r="G123" i="48"/>
  <c r="G184" i="48"/>
  <c r="E165" i="48"/>
  <c r="J151" i="48"/>
  <c r="E151" i="48"/>
  <c r="D119" i="55"/>
  <c r="H119" i="55" s="1"/>
  <c r="D73" i="55"/>
  <c r="H73" i="55" s="1"/>
  <c r="C7" i="56"/>
  <c r="G7" i="56"/>
  <c r="E7" i="56"/>
  <c r="I7" i="56"/>
  <c r="C8" i="56"/>
  <c r="G8" i="56"/>
  <c r="E8" i="56"/>
  <c r="I8" i="56"/>
  <c r="C9" i="56"/>
  <c r="G9" i="56"/>
  <c r="E9" i="56"/>
  <c r="I9" i="56"/>
  <c r="E10" i="56"/>
  <c r="I10" i="56"/>
  <c r="C10" i="56"/>
  <c r="G10" i="56"/>
  <c r="C11" i="56"/>
  <c r="G11" i="56"/>
  <c r="E11" i="56"/>
  <c r="I11" i="56"/>
  <c r="C12" i="56"/>
  <c r="G12" i="56"/>
  <c r="E12" i="56"/>
  <c r="I12" i="56"/>
  <c r="E13" i="56"/>
  <c r="I13" i="56"/>
  <c r="C13" i="56"/>
  <c r="G13" i="56"/>
  <c r="C14" i="56"/>
  <c r="G14" i="56"/>
  <c r="E14" i="56"/>
  <c r="I14" i="56"/>
  <c r="C15" i="56"/>
  <c r="G15" i="56"/>
  <c r="E15" i="56"/>
  <c r="I15" i="56"/>
  <c r="C16" i="56"/>
  <c r="G16" i="56"/>
  <c r="E16" i="56"/>
  <c r="I16" i="56"/>
  <c r="C17" i="56"/>
  <c r="G17" i="56"/>
  <c r="E17" i="56"/>
  <c r="I17" i="56"/>
  <c r="C18" i="56"/>
  <c r="G18" i="56"/>
  <c r="E18" i="56"/>
  <c r="I18" i="56"/>
  <c r="E19" i="56"/>
  <c r="I19" i="56"/>
  <c r="C19" i="56"/>
  <c r="G19" i="56"/>
  <c r="C20" i="56"/>
  <c r="G20" i="56"/>
  <c r="E20" i="56"/>
  <c r="I20" i="56"/>
  <c r="E21" i="56"/>
  <c r="I21" i="56"/>
  <c r="C21" i="56"/>
  <c r="G21" i="56"/>
  <c r="E22" i="56"/>
  <c r="I22" i="56"/>
  <c r="C22" i="56"/>
  <c r="G22" i="56"/>
  <c r="C23" i="56"/>
  <c r="G23" i="56"/>
  <c r="E23" i="56"/>
  <c r="I23" i="56"/>
  <c r="E24" i="56"/>
  <c r="C24" i="56"/>
  <c r="G24" i="56"/>
  <c r="I24" i="56"/>
  <c r="C25" i="56"/>
  <c r="G25" i="56"/>
  <c r="E25" i="56"/>
  <c r="I25" i="56"/>
  <c r="C26" i="56"/>
  <c r="G26" i="56"/>
  <c r="E26" i="56"/>
  <c r="I26" i="56"/>
  <c r="E27" i="56"/>
  <c r="I27" i="56"/>
  <c r="C27" i="56"/>
  <c r="G27" i="56"/>
  <c r="E28" i="56"/>
  <c r="C28" i="56"/>
  <c r="G28" i="56"/>
  <c r="K31" i="56"/>
  <c r="J31" i="56"/>
  <c r="I29" i="56"/>
  <c r="F5" i="56"/>
  <c r="C7" i="57"/>
  <c r="G7" i="57"/>
  <c r="D5" i="57"/>
  <c r="H5" i="57" s="1"/>
  <c r="E7" i="57"/>
  <c r="I7" i="57"/>
  <c r="C8" i="57"/>
  <c r="G8" i="57"/>
  <c r="E8" i="57"/>
  <c r="I8" i="57"/>
  <c r="C9" i="57"/>
  <c r="G9" i="57"/>
  <c r="E9" i="57"/>
  <c r="I9" i="57"/>
  <c r="C10" i="57"/>
  <c r="G10" i="57"/>
  <c r="E10" i="57"/>
  <c r="I10" i="57"/>
  <c r="C11" i="57"/>
  <c r="G11" i="57"/>
  <c r="E11" i="57"/>
  <c r="I11" i="57"/>
  <c r="E12" i="57"/>
  <c r="I12" i="57"/>
  <c r="C12" i="57"/>
  <c r="G12" i="57"/>
  <c r="C13" i="57"/>
  <c r="G13" i="57"/>
  <c r="E13" i="57"/>
  <c r="I13" i="57"/>
  <c r="C14" i="57"/>
  <c r="G14" i="57"/>
  <c r="E14" i="57"/>
  <c r="I14" i="57"/>
  <c r="E15" i="57"/>
  <c r="I15" i="57"/>
  <c r="C15" i="57"/>
  <c r="G15" i="57"/>
  <c r="C16" i="57"/>
  <c r="G16" i="57"/>
  <c r="E16" i="57"/>
  <c r="I16" i="57"/>
  <c r="E17" i="57"/>
  <c r="I17" i="57"/>
  <c r="C17" i="57"/>
  <c r="G17" i="57"/>
  <c r="C18" i="57"/>
  <c r="G18" i="57"/>
  <c r="E18" i="57"/>
  <c r="I18" i="57"/>
  <c r="E19" i="57"/>
  <c r="I19" i="57"/>
  <c r="C19" i="57"/>
  <c r="G19" i="57"/>
  <c r="E20" i="57"/>
  <c r="I20" i="57"/>
  <c r="C20" i="57"/>
  <c r="G20" i="57"/>
  <c r="C21" i="57"/>
  <c r="G21" i="57"/>
  <c r="E21" i="57"/>
  <c r="I21" i="57"/>
  <c r="C22" i="57"/>
  <c r="G22" i="57"/>
  <c r="E22" i="57"/>
  <c r="I22" i="57"/>
  <c r="E23" i="57"/>
  <c r="I23" i="57"/>
  <c r="C23" i="57"/>
  <c r="G23" i="57"/>
  <c r="C24" i="57"/>
  <c r="G24" i="57"/>
  <c r="E24" i="57"/>
  <c r="I24" i="57"/>
  <c r="C25" i="57"/>
  <c r="G25" i="57"/>
  <c r="J28" i="57"/>
  <c r="K28" i="57"/>
  <c r="E26" i="57"/>
  <c r="I26" i="57"/>
  <c r="C7" i="58"/>
  <c r="G7" i="58"/>
  <c r="D5" i="58"/>
  <c r="H5" i="58" s="1"/>
  <c r="E7" i="58"/>
  <c r="I7" i="58"/>
  <c r="C8" i="58"/>
  <c r="G8" i="58"/>
  <c r="E8" i="58"/>
  <c r="I8" i="58"/>
  <c r="E9" i="58"/>
  <c r="I9" i="58"/>
  <c r="C9" i="58"/>
  <c r="G9" i="58"/>
  <c r="C10" i="58"/>
  <c r="G10" i="58"/>
  <c r="E10" i="58"/>
  <c r="I10" i="58"/>
  <c r="E11" i="58"/>
  <c r="I11" i="58"/>
  <c r="C11" i="58"/>
  <c r="G11" i="58"/>
  <c r="C12" i="58"/>
  <c r="G12" i="58"/>
  <c r="E12" i="58"/>
  <c r="I12" i="58"/>
  <c r="C13" i="58"/>
  <c r="G13" i="58"/>
  <c r="E13" i="58"/>
  <c r="I13" i="58"/>
  <c r="E14" i="58"/>
  <c r="I14" i="58"/>
  <c r="C14" i="58"/>
  <c r="G14" i="58"/>
  <c r="E15" i="58"/>
  <c r="I15" i="58"/>
  <c r="C15" i="58"/>
  <c r="G15" i="58"/>
  <c r="C16" i="58"/>
  <c r="G16" i="58"/>
  <c r="E16" i="58"/>
  <c r="I16" i="58"/>
  <c r="C17" i="58"/>
  <c r="G17" i="58"/>
  <c r="E17" i="58"/>
  <c r="I17" i="58"/>
  <c r="E18" i="58"/>
  <c r="C18" i="58"/>
  <c r="G18" i="58"/>
  <c r="I18" i="58"/>
  <c r="C19" i="58"/>
  <c r="G19" i="58"/>
  <c r="E19" i="58"/>
  <c r="I19" i="58"/>
  <c r="C20" i="58"/>
  <c r="G20" i="58"/>
  <c r="E20" i="58"/>
  <c r="I20" i="58"/>
  <c r="C21" i="58"/>
  <c r="G21" i="58"/>
  <c r="E21" i="58"/>
  <c r="I21" i="58"/>
  <c r="C22" i="58"/>
  <c r="G22" i="58"/>
  <c r="E22" i="58"/>
  <c r="I22" i="58"/>
  <c r="C23" i="58"/>
  <c r="G23" i="58"/>
  <c r="E23" i="58"/>
  <c r="I23" i="58"/>
  <c r="E24" i="58"/>
  <c r="I24" i="58"/>
  <c r="C24" i="58"/>
  <c r="G24" i="58"/>
  <c r="E25" i="58"/>
  <c r="I25" i="58"/>
  <c r="C25" i="58"/>
  <c r="G25" i="58"/>
  <c r="C26" i="58"/>
  <c r="G26" i="58"/>
  <c r="E26" i="58"/>
  <c r="I26" i="58"/>
  <c r="E27" i="58"/>
  <c r="I27" i="58"/>
  <c r="C27" i="58"/>
  <c r="G27" i="58"/>
  <c r="C28" i="58"/>
  <c r="G28" i="58"/>
  <c r="E28" i="58"/>
  <c r="I28" i="58"/>
  <c r="C29" i="58"/>
  <c r="G29" i="58"/>
  <c r="E29" i="58"/>
  <c r="I29" i="58"/>
  <c r="C30" i="58"/>
  <c r="G30" i="58"/>
  <c r="E30" i="58"/>
  <c r="I30" i="58"/>
  <c r="E31" i="58"/>
  <c r="I31" i="58"/>
  <c r="C31" i="58"/>
  <c r="G31" i="58"/>
  <c r="E32" i="58"/>
  <c r="I32" i="58"/>
  <c r="C32" i="58"/>
  <c r="G32" i="58"/>
  <c r="E33" i="58"/>
  <c r="I33" i="58"/>
  <c r="C33" i="58"/>
  <c r="G33" i="58"/>
  <c r="C34" i="58"/>
  <c r="G34" i="58"/>
  <c r="E34" i="58"/>
  <c r="I34" i="58"/>
  <c r="E35" i="58"/>
  <c r="I35" i="58"/>
  <c r="C35" i="58"/>
  <c r="G35" i="58"/>
  <c r="E36" i="58"/>
  <c r="I36" i="58"/>
  <c r="C36" i="58"/>
  <c r="G36" i="58"/>
  <c r="E37" i="58"/>
  <c r="I37" i="58"/>
  <c r="C37" i="58"/>
  <c r="G37" i="58"/>
  <c r="E38" i="58"/>
  <c r="I38" i="58"/>
  <c r="C38" i="58"/>
  <c r="G38" i="58"/>
  <c r="E39" i="58"/>
  <c r="I39" i="58"/>
  <c r="C39" i="58"/>
  <c r="G39" i="58"/>
  <c r="E40" i="58"/>
  <c r="I40" i="58"/>
  <c r="C40" i="58"/>
  <c r="G40" i="58"/>
  <c r="C41" i="58"/>
  <c r="G41" i="58"/>
  <c r="E41" i="58"/>
  <c r="I41" i="58"/>
  <c r="E42" i="58"/>
  <c r="I42" i="58"/>
  <c r="C42" i="58"/>
  <c r="G42" i="58"/>
  <c r="C43" i="58"/>
  <c r="G43" i="58"/>
  <c r="E43" i="58"/>
  <c r="I43" i="58"/>
  <c r="C44" i="58"/>
  <c r="G44" i="58"/>
  <c r="E44" i="58"/>
  <c r="K48" i="58"/>
  <c r="I45" i="58"/>
  <c r="C45" i="58"/>
  <c r="G45" i="58"/>
  <c r="J48" i="58"/>
  <c r="E46" i="58"/>
  <c r="I46" i="58"/>
  <c r="C7" i="50"/>
  <c r="G7" i="50"/>
  <c r="E7" i="50"/>
  <c r="I7" i="50"/>
  <c r="C8" i="50"/>
  <c r="G8" i="50"/>
  <c r="E8" i="50"/>
  <c r="I8" i="50"/>
  <c r="E9" i="50"/>
  <c r="I9" i="50"/>
  <c r="C9" i="50"/>
  <c r="G9" i="50"/>
  <c r="C10" i="50"/>
  <c r="G10" i="50"/>
  <c r="E10" i="50"/>
  <c r="I10" i="50"/>
  <c r="C11" i="50"/>
  <c r="G11" i="50"/>
  <c r="E11" i="50"/>
  <c r="I11" i="50"/>
  <c r="C12" i="50"/>
  <c r="G12" i="50"/>
  <c r="E12" i="50"/>
  <c r="I12" i="50"/>
  <c r="E13" i="50"/>
  <c r="I13" i="50"/>
  <c r="C13" i="50"/>
  <c r="G13" i="50"/>
  <c r="C14" i="50"/>
  <c r="G14" i="50"/>
  <c r="E14" i="50"/>
  <c r="I14" i="50"/>
  <c r="E15" i="50"/>
  <c r="I15" i="50"/>
  <c r="C15" i="50"/>
  <c r="G15" i="50"/>
  <c r="C16" i="50"/>
  <c r="G16" i="50"/>
  <c r="E16" i="50"/>
  <c r="I16" i="50"/>
  <c r="C17" i="50"/>
  <c r="G17" i="50"/>
  <c r="E17" i="50"/>
  <c r="I17" i="50"/>
  <c r="E18" i="50"/>
  <c r="I18" i="50"/>
  <c r="C18" i="50"/>
  <c r="G18" i="50"/>
  <c r="E19" i="50"/>
  <c r="I19" i="50"/>
  <c r="C19" i="50"/>
  <c r="G19" i="50"/>
  <c r="C20" i="50"/>
  <c r="G20" i="50"/>
  <c r="E20" i="50"/>
  <c r="I20" i="50"/>
  <c r="E21" i="50"/>
  <c r="I21" i="50"/>
  <c r="C21" i="50"/>
  <c r="G21" i="50"/>
  <c r="C22" i="50"/>
  <c r="G22" i="50"/>
  <c r="E22" i="50"/>
  <c r="I22" i="50"/>
  <c r="E23" i="50"/>
  <c r="I23" i="50"/>
  <c r="C23" i="50"/>
  <c r="G23" i="50"/>
  <c r="C24" i="50"/>
  <c r="G24" i="50"/>
  <c r="E24" i="50"/>
  <c r="I24" i="50"/>
  <c r="C25" i="50"/>
  <c r="G25" i="50"/>
  <c r="E25" i="50"/>
  <c r="I25" i="50"/>
  <c r="C26" i="50"/>
  <c r="G26" i="50"/>
  <c r="E26" i="50"/>
  <c r="I26" i="50"/>
  <c r="E27" i="50"/>
  <c r="I27" i="50"/>
  <c r="C27" i="50"/>
  <c r="G27" i="50"/>
  <c r="E28" i="50"/>
  <c r="I28" i="50"/>
  <c r="C28" i="50"/>
  <c r="G28" i="50"/>
  <c r="C29" i="50"/>
  <c r="G29" i="50"/>
  <c r="E29" i="50"/>
  <c r="I29" i="50"/>
  <c r="E30" i="50"/>
  <c r="I30" i="50"/>
  <c r="C30" i="50"/>
  <c r="G30" i="50"/>
  <c r="C31" i="50"/>
  <c r="G31" i="50"/>
  <c r="E31" i="50"/>
  <c r="I31" i="50"/>
  <c r="C32" i="50"/>
  <c r="G32" i="50"/>
  <c r="E32" i="50"/>
  <c r="I32" i="50"/>
  <c r="E33" i="50"/>
  <c r="I33" i="50"/>
  <c r="C33" i="50"/>
  <c r="G33" i="50"/>
  <c r="C34" i="50"/>
  <c r="G34" i="50"/>
  <c r="E34" i="50"/>
  <c r="I34" i="50"/>
  <c r="C35" i="50"/>
  <c r="G35" i="50"/>
  <c r="E35" i="50"/>
  <c r="I35" i="50"/>
  <c r="E36" i="50"/>
  <c r="I36" i="50"/>
  <c r="C36" i="50"/>
  <c r="G36" i="50"/>
  <c r="E37" i="50"/>
  <c r="I37" i="50"/>
  <c r="C37" i="50"/>
  <c r="G37" i="50"/>
  <c r="E38" i="50"/>
  <c r="I38" i="50"/>
  <c r="C38" i="50"/>
  <c r="G38" i="50"/>
  <c r="E39" i="50"/>
  <c r="I39" i="50"/>
  <c r="C39" i="50"/>
  <c r="G39" i="50"/>
  <c r="E40" i="50"/>
  <c r="I40" i="50"/>
  <c r="C40" i="50"/>
  <c r="G40" i="50"/>
  <c r="E41" i="50"/>
  <c r="I41" i="50"/>
  <c r="C41" i="50"/>
  <c r="G41" i="50"/>
  <c r="C42" i="50"/>
  <c r="G42" i="50"/>
  <c r="E42" i="50"/>
  <c r="I42" i="50"/>
  <c r="E43" i="50"/>
  <c r="I43" i="50"/>
  <c r="C43" i="50"/>
  <c r="G43" i="50"/>
  <c r="E44" i="50"/>
  <c r="I44" i="50"/>
  <c r="C44" i="50"/>
  <c r="G44" i="50"/>
  <c r="E45" i="50"/>
  <c r="I45" i="50"/>
  <c r="C45" i="50"/>
  <c r="G45" i="50"/>
  <c r="C46" i="50"/>
  <c r="G46" i="50"/>
  <c r="E46" i="50"/>
  <c r="K49" i="50"/>
  <c r="J49" i="50"/>
  <c r="I47" i="50"/>
  <c r="F5" i="50"/>
  <c r="E39" i="53"/>
  <c r="I39" i="53"/>
  <c r="E55" i="53"/>
  <c r="I55" i="53"/>
  <c r="E25" i="53"/>
  <c r="I25" i="53"/>
  <c r="E36" i="53"/>
  <c r="I36" i="53"/>
  <c r="E7" i="53"/>
  <c r="I7" i="53"/>
  <c r="E22" i="53"/>
  <c r="I22" i="53"/>
  <c r="C39" i="53"/>
  <c r="G39" i="53"/>
  <c r="C55" i="53"/>
  <c r="G55" i="53"/>
  <c r="C25" i="53"/>
  <c r="G25" i="53"/>
  <c r="C36" i="53"/>
  <c r="G36" i="53"/>
  <c r="C7" i="53"/>
  <c r="G7" i="53"/>
  <c r="C22" i="53"/>
  <c r="G22" i="53"/>
  <c r="F5" i="53"/>
  <c r="C8" i="53"/>
  <c r="G8" i="53"/>
  <c r="E8" i="53"/>
  <c r="I8" i="53"/>
  <c r="E9" i="53"/>
  <c r="I9" i="53"/>
  <c r="C9" i="53"/>
  <c r="G9" i="53"/>
  <c r="C10" i="53"/>
  <c r="G10" i="53"/>
  <c r="E10" i="53"/>
  <c r="I10" i="53"/>
  <c r="E11" i="53"/>
  <c r="I11" i="53"/>
  <c r="C11" i="53"/>
  <c r="G11" i="53"/>
  <c r="E12" i="53"/>
  <c r="I12" i="53"/>
  <c r="C12" i="53"/>
  <c r="G12" i="53"/>
  <c r="C13" i="53"/>
  <c r="G13" i="53"/>
  <c r="E13" i="53"/>
  <c r="I13" i="53"/>
  <c r="C14" i="53"/>
  <c r="G14" i="53"/>
  <c r="E14" i="53"/>
  <c r="I14" i="53"/>
  <c r="E15" i="53"/>
  <c r="I15" i="53"/>
  <c r="C15" i="53"/>
  <c r="G15" i="53"/>
  <c r="C16" i="53"/>
  <c r="G16" i="53"/>
  <c r="E16" i="53"/>
  <c r="I16" i="53"/>
  <c r="C17" i="53"/>
  <c r="G17" i="53"/>
  <c r="E17" i="53"/>
  <c r="I17" i="53"/>
  <c r="E18" i="53"/>
  <c r="I18" i="53"/>
  <c r="C18" i="53"/>
  <c r="G18" i="53"/>
  <c r="C19" i="53"/>
  <c r="G19" i="53"/>
  <c r="K22" i="53"/>
  <c r="J22" i="53"/>
  <c r="E20" i="53"/>
  <c r="I20" i="53"/>
  <c r="E26" i="53"/>
  <c r="I26" i="53"/>
  <c r="C26" i="53"/>
  <c r="G26" i="53"/>
  <c r="C27" i="53"/>
  <c r="G27" i="53"/>
  <c r="E27" i="53"/>
  <c r="I27" i="53"/>
  <c r="I28" i="53"/>
  <c r="E28" i="53"/>
  <c r="C28" i="53"/>
  <c r="G28" i="53"/>
  <c r="C29" i="53"/>
  <c r="G29" i="53"/>
  <c r="E29" i="53"/>
  <c r="I29" i="53"/>
  <c r="E30" i="53"/>
  <c r="I30" i="53"/>
  <c r="C30" i="53"/>
  <c r="G30" i="53"/>
  <c r="G31" i="53"/>
  <c r="C31" i="53"/>
  <c r="E31" i="53"/>
  <c r="I31" i="53"/>
  <c r="I32" i="53"/>
  <c r="C32" i="53"/>
  <c r="G32" i="53"/>
  <c r="C33" i="53"/>
  <c r="G33" i="53"/>
  <c r="J36" i="53"/>
  <c r="E33" i="53"/>
  <c r="K36" i="53"/>
  <c r="E34" i="53"/>
  <c r="I34" i="53"/>
  <c r="C40" i="53"/>
  <c r="G40" i="53"/>
  <c r="E40" i="53"/>
  <c r="I40" i="53"/>
  <c r="E41" i="53"/>
  <c r="I41" i="53"/>
  <c r="C41" i="53"/>
  <c r="G41" i="53"/>
  <c r="C42" i="53"/>
  <c r="G42" i="53"/>
  <c r="E42" i="53"/>
  <c r="I42" i="53"/>
  <c r="C43" i="53"/>
  <c r="G43" i="53"/>
  <c r="E43" i="53"/>
  <c r="I43" i="53"/>
  <c r="E44" i="53"/>
  <c r="I44" i="53"/>
  <c r="C44" i="53"/>
  <c r="G44" i="53"/>
  <c r="I45" i="53"/>
  <c r="C45" i="53"/>
  <c r="G45" i="53"/>
  <c r="E45" i="53"/>
  <c r="C46" i="53"/>
  <c r="G46" i="53"/>
  <c r="E46" i="53"/>
  <c r="I46" i="53"/>
  <c r="E47" i="53"/>
  <c r="I47" i="53"/>
  <c r="C47" i="53"/>
  <c r="G47" i="53"/>
  <c r="E48" i="53"/>
  <c r="I48" i="53"/>
  <c r="C48" i="53"/>
  <c r="G48" i="53"/>
  <c r="E49" i="53"/>
  <c r="I49" i="53"/>
  <c r="C49" i="53"/>
  <c r="G49" i="53"/>
  <c r="G50" i="53"/>
  <c r="C50" i="53"/>
  <c r="E50" i="53"/>
  <c r="I50" i="53"/>
  <c r="C51" i="53"/>
  <c r="G51" i="53"/>
  <c r="E51" i="53"/>
  <c r="I51" i="53"/>
  <c r="C52" i="53"/>
  <c r="G52" i="53"/>
  <c r="K55" i="53"/>
  <c r="J55" i="53"/>
  <c r="E53" i="53"/>
  <c r="I53" i="53"/>
  <c r="E57" i="54"/>
  <c r="I57" i="54"/>
  <c r="E76" i="54"/>
  <c r="I76" i="54"/>
  <c r="E44" i="54"/>
  <c r="I44" i="54"/>
  <c r="E54" i="54"/>
  <c r="I54" i="54"/>
  <c r="E30" i="54"/>
  <c r="I30" i="54"/>
  <c r="E41" i="54"/>
  <c r="I41" i="54"/>
  <c r="E22" i="54"/>
  <c r="I22" i="54"/>
  <c r="E27" i="54"/>
  <c r="I27" i="54"/>
  <c r="E17" i="54"/>
  <c r="I17" i="54"/>
  <c r="E19" i="54"/>
  <c r="I19" i="54"/>
  <c r="E7" i="54"/>
  <c r="I7" i="54"/>
  <c r="E14" i="54"/>
  <c r="I14" i="54"/>
  <c r="C57" i="54"/>
  <c r="G57" i="54"/>
  <c r="C76" i="54"/>
  <c r="G76" i="54"/>
  <c r="C44" i="54"/>
  <c r="G44" i="54"/>
  <c r="C54" i="54"/>
  <c r="G54" i="54"/>
  <c r="C30" i="54"/>
  <c r="G30" i="54"/>
  <c r="C41" i="54"/>
  <c r="G41" i="54"/>
  <c r="C22" i="54"/>
  <c r="G22" i="54"/>
  <c r="C27" i="54"/>
  <c r="G27" i="54"/>
  <c r="C17" i="54"/>
  <c r="G17" i="54"/>
  <c r="C7" i="54"/>
  <c r="G7" i="54"/>
  <c r="C14" i="54"/>
  <c r="G14" i="54"/>
  <c r="C8" i="54"/>
  <c r="G8" i="54"/>
  <c r="E8" i="54"/>
  <c r="I8" i="54"/>
  <c r="C9" i="54"/>
  <c r="G9" i="54"/>
  <c r="E9" i="54"/>
  <c r="I9" i="54"/>
  <c r="C10" i="54"/>
  <c r="G10" i="54"/>
  <c r="C11" i="54"/>
  <c r="G11" i="54"/>
  <c r="J14" i="54"/>
  <c r="K14" i="54"/>
  <c r="E11" i="54"/>
  <c r="I11" i="54"/>
  <c r="E12" i="54"/>
  <c r="I12" i="54"/>
  <c r="C23" i="54"/>
  <c r="G23" i="54"/>
  <c r="E23" i="54"/>
  <c r="I23" i="54"/>
  <c r="E24" i="54"/>
  <c r="I24" i="54"/>
  <c r="C24" i="54"/>
  <c r="G24" i="54"/>
  <c r="J27" i="54"/>
  <c r="K27" i="54"/>
  <c r="C31" i="54"/>
  <c r="G31" i="54"/>
  <c r="E31" i="54"/>
  <c r="I31" i="54"/>
  <c r="E32" i="54"/>
  <c r="I32" i="54"/>
  <c r="C32" i="54"/>
  <c r="G32" i="54"/>
  <c r="E33" i="54"/>
  <c r="I33" i="54"/>
  <c r="C33" i="54"/>
  <c r="G33" i="54"/>
  <c r="C34" i="54"/>
  <c r="G34" i="54"/>
  <c r="E34" i="54"/>
  <c r="I34" i="54"/>
  <c r="G35" i="54"/>
  <c r="C35" i="54"/>
  <c r="E35" i="54"/>
  <c r="I35" i="54"/>
  <c r="C36" i="54"/>
  <c r="G36" i="54"/>
  <c r="E36" i="54"/>
  <c r="I36" i="54"/>
  <c r="C37" i="54"/>
  <c r="G37" i="54"/>
  <c r="E37" i="54"/>
  <c r="I37" i="54"/>
  <c r="C38" i="54"/>
  <c r="G38" i="54"/>
  <c r="J41" i="54"/>
  <c r="K41" i="54"/>
  <c r="E39" i="54"/>
  <c r="I39" i="54"/>
  <c r="C45" i="54"/>
  <c r="G45" i="54"/>
  <c r="E45" i="54"/>
  <c r="I45" i="54"/>
  <c r="C46" i="54"/>
  <c r="G46" i="54"/>
  <c r="E46" i="54"/>
  <c r="I46" i="54"/>
  <c r="C47" i="54"/>
  <c r="G47" i="54"/>
  <c r="E47" i="54"/>
  <c r="I47" i="54"/>
  <c r="E48" i="54"/>
  <c r="I48" i="54"/>
  <c r="C48" i="54"/>
  <c r="G48" i="54"/>
  <c r="E49" i="54"/>
  <c r="I49" i="54"/>
  <c r="C49" i="54"/>
  <c r="G49" i="54"/>
  <c r="C50" i="54"/>
  <c r="G50" i="54"/>
  <c r="E50" i="54"/>
  <c r="K54" i="54"/>
  <c r="I51" i="54"/>
  <c r="C51" i="54"/>
  <c r="G51" i="54"/>
  <c r="J54" i="54"/>
  <c r="E52" i="54"/>
  <c r="I52" i="54"/>
  <c r="C58" i="54"/>
  <c r="G58" i="54"/>
  <c r="E58" i="54"/>
  <c r="I58" i="54"/>
  <c r="C59" i="54"/>
  <c r="G59" i="54"/>
  <c r="E59" i="54"/>
  <c r="I59" i="54"/>
  <c r="E60" i="54"/>
  <c r="I60" i="54"/>
  <c r="C60" i="54"/>
  <c r="G60" i="54"/>
  <c r="C61" i="54"/>
  <c r="G61" i="54"/>
  <c r="E61" i="54"/>
  <c r="I61" i="54"/>
  <c r="C62" i="54"/>
  <c r="G62" i="54"/>
  <c r="E62" i="54"/>
  <c r="I62" i="54"/>
  <c r="C63" i="54"/>
  <c r="G63" i="54"/>
  <c r="E63" i="54"/>
  <c r="I63" i="54"/>
  <c r="C64" i="54"/>
  <c r="G64" i="54"/>
  <c r="E64" i="54"/>
  <c r="I64" i="54"/>
  <c r="C65" i="54"/>
  <c r="G65" i="54"/>
  <c r="E65" i="54"/>
  <c r="I65" i="54"/>
  <c r="E66" i="54"/>
  <c r="I66" i="54"/>
  <c r="C66" i="54"/>
  <c r="G66" i="54"/>
  <c r="C67" i="54"/>
  <c r="G67" i="54"/>
  <c r="E67" i="54"/>
  <c r="I67" i="54"/>
  <c r="C68" i="54"/>
  <c r="G68" i="54"/>
  <c r="E68" i="54"/>
  <c r="I68" i="54"/>
  <c r="E69" i="54"/>
  <c r="I69" i="54"/>
  <c r="C69" i="54"/>
  <c r="G69" i="54"/>
  <c r="C70" i="54"/>
  <c r="G70" i="54"/>
  <c r="E70" i="54"/>
  <c r="I70" i="54"/>
  <c r="C71" i="54"/>
  <c r="G71" i="54"/>
  <c r="E71" i="54"/>
  <c r="I71" i="54"/>
  <c r="E72" i="54"/>
  <c r="I72" i="54"/>
  <c r="C72" i="54"/>
  <c r="G72" i="54"/>
  <c r="C73" i="54"/>
  <c r="G73" i="54"/>
  <c r="E73" i="54"/>
  <c r="K76" i="54"/>
  <c r="J76" i="54"/>
  <c r="I74" i="54"/>
  <c r="C182" i="55"/>
  <c r="G182" i="55"/>
  <c r="C194" i="55"/>
  <c r="G194" i="55"/>
  <c r="C176" i="55"/>
  <c r="G176" i="55"/>
  <c r="C179" i="55"/>
  <c r="G179" i="55"/>
  <c r="E150" i="55"/>
  <c r="I150" i="55"/>
  <c r="I169" i="55"/>
  <c r="E121" i="55"/>
  <c r="I121" i="55"/>
  <c r="E147" i="55"/>
  <c r="I147" i="55"/>
  <c r="E100" i="55"/>
  <c r="I100" i="55"/>
  <c r="E114" i="55"/>
  <c r="I114" i="55"/>
  <c r="E75" i="55"/>
  <c r="I75" i="55"/>
  <c r="E97" i="55"/>
  <c r="I97" i="55"/>
  <c r="E56" i="55"/>
  <c r="E68" i="55"/>
  <c r="I68" i="55"/>
  <c r="E29" i="55"/>
  <c r="I29" i="55"/>
  <c r="E53" i="55"/>
  <c r="I53" i="55"/>
  <c r="C7" i="55"/>
  <c r="G7" i="55"/>
  <c r="C22" i="55"/>
  <c r="G22" i="55"/>
  <c r="K198" i="55"/>
  <c r="E182" i="55"/>
  <c r="I182" i="55"/>
  <c r="E194" i="55"/>
  <c r="I194" i="55"/>
  <c r="E176" i="55"/>
  <c r="I176" i="55"/>
  <c r="C150" i="55"/>
  <c r="G150" i="55"/>
  <c r="C169" i="55"/>
  <c r="G169" i="55"/>
  <c r="C121" i="55"/>
  <c r="G121" i="55"/>
  <c r="C147" i="55"/>
  <c r="G147" i="55"/>
  <c r="C100" i="55"/>
  <c r="G100" i="55"/>
  <c r="C114" i="55"/>
  <c r="G114" i="55"/>
  <c r="C75" i="55"/>
  <c r="G75" i="55"/>
  <c r="C97" i="55"/>
  <c r="G97" i="55"/>
  <c r="C56" i="55"/>
  <c r="G56" i="55"/>
  <c r="C68" i="55"/>
  <c r="G68" i="55"/>
  <c r="C29" i="55"/>
  <c r="G29" i="55"/>
  <c r="C53" i="55"/>
  <c r="G53" i="55"/>
  <c r="E7" i="55"/>
  <c r="I7" i="55"/>
  <c r="E22" i="55"/>
  <c r="I22" i="55"/>
  <c r="E169"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E15" i="55"/>
  <c r="I15" i="55"/>
  <c r="C16" i="55"/>
  <c r="G16" i="55"/>
  <c r="E16" i="55"/>
  <c r="I16" i="55"/>
  <c r="C17" i="55"/>
  <c r="G17" i="55"/>
  <c r="E17" i="55"/>
  <c r="I17" i="55"/>
  <c r="C18" i="55"/>
  <c r="G18" i="55"/>
  <c r="E18" i="55"/>
  <c r="I18" i="55"/>
  <c r="C19" i="55"/>
  <c r="G19" i="55"/>
  <c r="J22" i="55"/>
  <c r="K22" i="55"/>
  <c r="E20" i="55"/>
  <c r="I20" i="55"/>
  <c r="F27" i="55"/>
  <c r="C30" i="55"/>
  <c r="G30" i="55"/>
  <c r="E30" i="55"/>
  <c r="I30" i="55"/>
  <c r="C31" i="55"/>
  <c r="G31" i="55"/>
  <c r="E31" i="55"/>
  <c r="I31" i="55"/>
  <c r="C32" i="55"/>
  <c r="G32" i="55"/>
  <c r="E32" i="55"/>
  <c r="I32" i="55"/>
  <c r="E33" i="55"/>
  <c r="I33" i="55"/>
  <c r="C33" i="55"/>
  <c r="G33" i="55"/>
  <c r="C34" i="55"/>
  <c r="G34" i="55"/>
  <c r="E34" i="55"/>
  <c r="I34" i="55"/>
  <c r="C35" i="55"/>
  <c r="G35" i="55"/>
  <c r="E35" i="55"/>
  <c r="I35" i="55"/>
  <c r="E36" i="55"/>
  <c r="I36" i="55"/>
  <c r="C36" i="55"/>
  <c r="G36" i="55"/>
  <c r="C37" i="55"/>
  <c r="G37" i="55"/>
  <c r="E37" i="55"/>
  <c r="I37" i="55"/>
  <c r="E38" i="55"/>
  <c r="I38" i="55"/>
  <c r="C38" i="55"/>
  <c r="G38" i="55"/>
  <c r="C39" i="55"/>
  <c r="G39" i="55"/>
  <c r="E39" i="55"/>
  <c r="I39" i="55"/>
  <c r="C40" i="55"/>
  <c r="G40" i="55"/>
  <c r="E40" i="55"/>
  <c r="I40" i="55"/>
  <c r="C41" i="55"/>
  <c r="G41" i="55"/>
  <c r="E41" i="55"/>
  <c r="I41" i="55"/>
  <c r="C42" i="55"/>
  <c r="G42" i="55"/>
  <c r="E42" i="55"/>
  <c r="I42" i="55"/>
  <c r="E43" i="55"/>
  <c r="I43" i="55"/>
  <c r="C43" i="55"/>
  <c r="G43" i="55"/>
  <c r="C44" i="55"/>
  <c r="G44" i="55"/>
  <c r="E44" i="55"/>
  <c r="I44" i="55"/>
  <c r="C45" i="55"/>
  <c r="G45" i="55"/>
  <c r="E45" i="55"/>
  <c r="I45" i="55"/>
  <c r="C46" i="55"/>
  <c r="G46" i="55"/>
  <c r="E46" i="55"/>
  <c r="I46" i="55"/>
  <c r="C47" i="55"/>
  <c r="G47" i="55"/>
  <c r="E47" i="55"/>
  <c r="I47" i="55"/>
  <c r="C48" i="55"/>
  <c r="G48" i="55"/>
  <c r="E48" i="55"/>
  <c r="I48" i="55"/>
  <c r="C49" i="55"/>
  <c r="G49" i="55"/>
  <c r="E49" i="55"/>
  <c r="C50" i="55"/>
  <c r="G50" i="55"/>
  <c r="K53" i="55"/>
  <c r="E50" i="55"/>
  <c r="I50" i="55"/>
  <c r="J53" i="55"/>
  <c r="I51" i="55"/>
  <c r="C57" i="55"/>
  <c r="G57" i="55"/>
  <c r="E57" i="55"/>
  <c r="I57" i="55"/>
  <c r="E58" i="55"/>
  <c r="I58" i="55"/>
  <c r="C58" i="55"/>
  <c r="G58" i="55"/>
  <c r="C59" i="55"/>
  <c r="G59" i="55"/>
  <c r="E59" i="55"/>
  <c r="I59" i="55"/>
  <c r="C60" i="55"/>
  <c r="G60" i="55"/>
  <c r="E60" i="55"/>
  <c r="I60" i="55"/>
  <c r="C61" i="55"/>
  <c r="G61" i="55"/>
  <c r="E61" i="55"/>
  <c r="I61" i="55"/>
  <c r="C62" i="55"/>
  <c r="G62" i="55"/>
  <c r="E62" i="55"/>
  <c r="I62" i="55"/>
  <c r="C63" i="55"/>
  <c r="G63" i="55"/>
  <c r="E63" i="55"/>
  <c r="I63" i="55"/>
  <c r="E64" i="55"/>
  <c r="C64" i="55"/>
  <c r="G64" i="55"/>
  <c r="C65" i="55"/>
  <c r="G65" i="55"/>
  <c r="K68" i="55"/>
  <c r="E65" i="55"/>
  <c r="I65" i="55"/>
  <c r="J68" i="55"/>
  <c r="I66" i="55"/>
  <c r="C76" i="55"/>
  <c r="G76" i="55"/>
  <c r="E76" i="55"/>
  <c r="I76" i="55"/>
  <c r="C77" i="55"/>
  <c r="G77" i="55"/>
  <c r="E77" i="55"/>
  <c r="I77" i="55"/>
  <c r="C78" i="55"/>
  <c r="G78" i="55"/>
  <c r="E78" i="55"/>
  <c r="I78" i="55"/>
  <c r="C79" i="55"/>
  <c r="G79" i="55"/>
  <c r="E79" i="55"/>
  <c r="I79" i="55"/>
  <c r="C80" i="55"/>
  <c r="G80" i="55"/>
  <c r="E80" i="55"/>
  <c r="I80" i="55"/>
  <c r="C81" i="55"/>
  <c r="G81" i="55"/>
  <c r="E81" i="55"/>
  <c r="I81" i="55"/>
  <c r="C82" i="55"/>
  <c r="G82" i="55"/>
  <c r="E82" i="55"/>
  <c r="I82" i="55"/>
  <c r="E83" i="55"/>
  <c r="I83" i="55"/>
  <c r="C83" i="55"/>
  <c r="G83" i="55"/>
  <c r="C84" i="55"/>
  <c r="G84" i="55"/>
  <c r="E84" i="55"/>
  <c r="I84" i="55"/>
  <c r="C85" i="55"/>
  <c r="G85" i="55"/>
  <c r="E85" i="55"/>
  <c r="I85" i="55"/>
  <c r="C86" i="55"/>
  <c r="G86" i="55"/>
  <c r="E86" i="55"/>
  <c r="I86" i="55"/>
  <c r="C87" i="55"/>
  <c r="G87" i="55"/>
  <c r="E87" i="55"/>
  <c r="I87" i="55"/>
  <c r="C88" i="55"/>
  <c r="G88" i="55"/>
  <c r="E88" i="55"/>
  <c r="I88" i="55"/>
  <c r="E89" i="55"/>
  <c r="I89" i="55"/>
  <c r="C89" i="55"/>
  <c r="G89" i="55"/>
  <c r="C90" i="55"/>
  <c r="G90" i="55"/>
  <c r="E90" i="55"/>
  <c r="I90" i="55"/>
  <c r="E91" i="55"/>
  <c r="I91" i="55"/>
  <c r="C91" i="55"/>
  <c r="G91" i="55"/>
  <c r="C92" i="55"/>
  <c r="G92" i="55"/>
  <c r="E92" i="55"/>
  <c r="I92" i="55"/>
  <c r="C93" i="55"/>
  <c r="G93" i="55"/>
  <c r="E93" i="55"/>
  <c r="I93" i="55"/>
  <c r="E94" i="55"/>
  <c r="C94" i="55"/>
  <c r="G94" i="55"/>
  <c r="K97" i="55"/>
  <c r="J97" i="55"/>
  <c r="I95" i="55"/>
  <c r="C101" i="55"/>
  <c r="G101" i="55"/>
  <c r="E101" i="55"/>
  <c r="I101" i="55"/>
  <c r="C102" i="55"/>
  <c r="G102" i="55"/>
  <c r="E102" i="55"/>
  <c r="I102" i="55"/>
  <c r="E103" i="55"/>
  <c r="I103" i="55"/>
  <c r="C103" i="55"/>
  <c r="G103" i="55"/>
  <c r="C104" i="55"/>
  <c r="G104" i="55"/>
  <c r="E104" i="55"/>
  <c r="I104" i="55"/>
  <c r="G105" i="55"/>
  <c r="C105" i="55"/>
  <c r="E105" i="55"/>
  <c r="I105" i="55"/>
  <c r="C106" i="55"/>
  <c r="G106" i="55"/>
  <c r="E106" i="55"/>
  <c r="I106" i="55"/>
  <c r="C107" i="55"/>
  <c r="G107" i="55"/>
  <c r="E107" i="55"/>
  <c r="I107" i="55"/>
  <c r="C108" i="55"/>
  <c r="G108" i="55"/>
  <c r="E108" i="55"/>
  <c r="I108" i="55"/>
  <c r="C109" i="55"/>
  <c r="G109" i="55"/>
  <c r="E109" i="55"/>
  <c r="I109" i="55"/>
  <c r="E110" i="55"/>
  <c r="I110" i="55"/>
  <c r="C110" i="55"/>
  <c r="G110" i="55"/>
  <c r="C111" i="55"/>
  <c r="G111" i="55"/>
  <c r="J114" i="55"/>
  <c r="K114" i="55"/>
  <c r="E112" i="55"/>
  <c r="I112" i="55"/>
  <c r="C122" i="55"/>
  <c r="G122" i="55"/>
  <c r="E122" i="55"/>
  <c r="I122" i="55"/>
  <c r="C123" i="55"/>
  <c r="G123" i="55"/>
  <c r="E123" i="55"/>
  <c r="I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I136" i="55"/>
  <c r="C137" i="55"/>
  <c r="G137" i="55"/>
  <c r="E137" i="55"/>
  <c r="I137" i="55"/>
  <c r="E138" i="55"/>
  <c r="I138" i="55"/>
  <c r="C138" i="55"/>
  <c r="G138" i="55"/>
  <c r="C139" i="55"/>
  <c r="G139" i="55"/>
  <c r="E139" i="55"/>
  <c r="I139" i="55"/>
  <c r="C140" i="55"/>
  <c r="G140" i="55"/>
  <c r="E140" i="55"/>
  <c r="I140" i="55"/>
  <c r="C141" i="55"/>
  <c r="G141" i="55"/>
  <c r="E141" i="55"/>
  <c r="I141" i="55"/>
  <c r="G142" i="55"/>
  <c r="E142" i="55"/>
  <c r="I142" i="55"/>
  <c r="E143" i="55"/>
  <c r="I143" i="55"/>
  <c r="J147" i="55"/>
  <c r="C143" i="55"/>
  <c r="G143" i="55"/>
  <c r="C144" i="55"/>
  <c r="G144" i="55"/>
  <c r="E144" i="55"/>
  <c r="I144" i="55"/>
  <c r="K147" i="55"/>
  <c r="C145" i="55"/>
  <c r="C151" i="55"/>
  <c r="G151" i="55"/>
  <c r="E151" i="55"/>
  <c r="I151" i="55"/>
  <c r="C152" i="55"/>
  <c r="G152" i="55"/>
  <c r="E152" i="55"/>
  <c r="I152" i="55"/>
  <c r="C153" i="55"/>
  <c r="G153" i="55"/>
  <c r="E153" i="55"/>
  <c r="I153" i="55"/>
  <c r="C154" i="55"/>
  <c r="G154" i="55"/>
  <c r="E154" i="55"/>
  <c r="I154" i="55"/>
  <c r="C155" i="55"/>
  <c r="G155" i="55"/>
  <c r="E155" i="55"/>
  <c r="I155" i="55"/>
  <c r="C156" i="55"/>
  <c r="G156" i="55"/>
  <c r="E156" i="55"/>
  <c r="I156" i="55"/>
  <c r="E157" i="55"/>
  <c r="I157" i="55"/>
  <c r="C157" i="55"/>
  <c r="G157" i="55"/>
  <c r="C158" i="55"/>
  <c r="G158" i="55"/>
  <c r="E158" i="55"/>
  <c r="I158" i="55"/>
  <c r="C159" i="55"/>
  <c r="G159" i="55"/>
  <c r="E159" i="55"/>
  <c r="I159" i="55"/>
  <c r="E160" i="55"/>
  <c r="I160" i="55"/>
  <c r="C160" i="55"/>
  <c r="G160" i="55"/>
  <c r="C161" i="55"/>
  <c r="G161" i="55"/>
  <c r="E161" i="55"/>
  <c r="I161" i="55"/>
  <c r="C162" i="55"/>
  <c r="G162" i="55"/>
  <c r="E162" i="55"/>
  <c r="I162" i="55"/>
  <c r="E163" i="55"/>
  <c r="I163" i="55"/>
  <c r="C163" i="55"/>
  <c r="G163" i="55"/>
  <c r="C164" i="55"/>
  <c r="G164" i="55"/>
  <c r="E164" i="55"/>
  <c r="I164" i="55"/>
  <c r="C165" i="55"/>
  <c r="G165" i="55"/>
  <c r="E165" i="55"/>
  <c r="K169" i="55"/>
  <c r="E166" i="55"/>
  <c r="I166" i="55"/>
  <c r="C166" i="55"/>
  <c r="G166" i="55"/>
  <c r="J169" i="55"/>
  <c r="I167" i="55"/>
  <c r="F174" i="55"/>
  <c r="K179" i="55"/>
  <c r="J179" i="55"/>
  <c r="E177" i="55"/>
  <c r="I177" i="55"/>
  <c r="C183" i="55"/>
  <c r="G183" i="55"/>
  <c r="E183" i="55"/>
  <c r="I183" i="55"/>
  <c r="C184" i="55"/>
  <c r="G184" i="55"/>
  <c r="E184" i="55"/>
  <c r="I184" i="55"/>
  <c r="C185" i="55"/>
  <c r="G185" i="55"/>
  <c r="E185" i="55"/>
  <c r="I185" i="55"/>
  <c r="C186" i="55"/>
  <c r="G186" i="55"/>
  <c r="E186" i="55"/>
  <c r="I186" i="55"/>
  <c r="C187" i="55"/>
  <c r="G187" i="55"/>
  <c r="E187" i="55"/>
  <c r="I187" i="55"/>
  <c r="C188" i="55"/>
  <c r="G188" i="55"/>
  <c r="E188" i="55"/>
  <c r="I188" i="55"/>
  <c r="E189" i="55"/>
  <c r="I189" i="55"/>
  <c r="C189" i="55"/>
  <c r="G189" i="55"/>
  <c r="C190" i="55"/>
  <c r="G190" i="55"/>
  <c r="E190" i="55"/>
  <c r="I190" i="55"/>
  <c r="C191" i="55"/>
  <c r="G191" i="55"/>
  <c r="E191" i="55"/>
  <c r="K194" i="55"/>
  <c r="J194" i="55"/>
  <c r="I192" i="55"/>
  <c r="C230" i="48"/>
  <c r="C227" i="48"/>
  <c r="C196" i="48"/>
  <c r="C206" i="48"/>
  <c r="F194" i="48"/>
  <c r="D194" i="48"/>
  <c r="H194" i="48" s="1"/>
  <c r="C102" i="48"/>
  <c r="C116" i="48"/>
  <c r="C87" i="48"/>
  <c r="C99" i="48"/>
  <c r="F85" i="48"/>
  <c r="D85" i="48"/>
  <c r="H85" i="48" s="1"/>
  <c r="G70" i="48"/>
  <c r="G80" i="48"/>
  <c r="C243" i="48"/>
  <c r="C209" i="48"/>
  <c r="G230" i="48"/>
  <c r="G243" i="48"/>
  <c r="G209" i="48"/>
  <c r="G227" i="48"/>
  <c r="G196" i="48"/>
  <c r="G206" i="48"/>
  <c r="C184" i="48"/>
  <c r="C189" i="48"/>
  <c r="C172" i="48"/>
  <c r="C181" i="48"/>
  <c r="I154" i="48"/>
  <c r="I165" i="48"/>
  <c r="I149" i="48"/>
  <c r="I151" i="48"/>
  <c r="C130" i="48"/>
  <c r="C142" i="48"/>
  <c r="C123" i="48"/>
  <c r="C127" i="48"/>
  <c r="F121" i="48"/>
  <c r="D121" i="48"/>
  <c r="H121" i="48" s="1"/>
  <c r="G102" i="48"/>
  <c r="G116" i="48"/>
  <c r="G87" i="48"/>
  <c r="G99" i="48"/>
  <c r="C70" i="48"/>
  <c r="C80" i="48"/>
  <c r="C65" i="48"/>
  <c r="C67" i="48"/>
  <c r="G65" i="48"/>
  <c r="G67" i="48"/>
  <c r="C47" i="48"/>
  <c r="C36" i="48"/>
  <c r="G36" i="48"/>
  <c r="C40" i="48"/>
  <c r="G40" i="48"/>
  <c r="C18" i="48"/>
  <c r="G18" i="48"/>
  <c r="C33" i="48"/>
  <c r="G33" i="48"/>
  <c r="C7" i="48"/>
  <c r="G7" i="48"/>
  <c r="C11" i="48"/>
  <c r="G11" i="48"/>
  <c r="E230" i="48"/>
  <c r="I230" i="48"/>
  <c r="E243" i="48"/>
  <c r="I243" i="48"/>
  <c r="E209" i="48"/>
  <c r="I209" i="48"/>
  <c r="E227" i="48"/>
  <c r="I227" i="48"/>
  <c r="E196" i="48"/>
  <c r="I196" i="48"/>
  <c r="E206" i="48"/>
  <c r="I206" i="48"/>
  <c r="E184" i="48"/>
  <c r="I184" i="48"/>
  <c r="E189" i="48"/>
  <c r="E172" i="48"/>
  <c r="I172" i="48"/>
  <c r="E181" i="48"/>
  <c r="I181" i="48"/>
  <c r="C154" i="48"/>
  <c r="G154" i="48"/>
  <c r="C165" i="48"/>
  <c r="G165" i="48"/>
  <c r="C149" i="48"/>
  <c r="G149" i="48"/>
  <c r="E130" i="48"/>
  <c r="I130" i="48"/>
  <c r="E142" i="48"/>
  <c r="I142" i="48"/>
  <c r="E123" i="48"/>
  <c r="I123" i="48"/>
  <c r="E127" i="48"/>
  <c r="I127" i="48"/>
  <c r="E102" i="48"/>
  <c r="I102" i="48"/>
  <c r="E116" i="48"/>
  <c r="I116" i="48"/>
  <c r="E87" i="48"/>
  <c r="I87" i="48"/>
  <c r="E99" i="48"/>
  <c r="I99" i="48"/>
  <c r="E70" i="48"/>
  <c r="I70" i="48"/>
  <c r="E80" i="48"/>
  <c r="I80" i="48"/>
  <c r="E47" i="48"/>
  <c r="I47" i="48"/>
  <c r="E67" i="48"/>
  <c r="I67" i="48"/>
  <c r="D45" i="48"/>
  <c r="H45" i="48" s="1"/>
  <c r="E36" i="48"/>
  <c r="I36" i="48"/>
  <c r="E40" i="48"/>
  <c r="I40" i="48"/>
  <c r="E18" i="48"/>
  <c r="I18" i="48"/>
  <c r="E33" i="48"/>
  <c r="I33" i="48"/>
  <c r="D16" i="48"/>
  <c r="H16" i="48" s="1"/>
  <c r="E7" i="48"/>
  <c r="I7" i="48"/>
  <c r="I11" i="48"/>
  <c r="D5" i="48"/>
  <c r="H5" i="48" s="1"/>
  <c r="J11" i="48"/>
  <c r="C8" i="48"/>
  <c r="G8" i="48"/>
  <c r="E8" i="48"/>
  <c r="K11" i="48"/>
  <c r="E9" i="48"/>
  <c r="I9" i="48"/>
  <c r="C19" i="48"/>
  <c r="G19" i="48"/>
  <c r="E19" i="48"/>
  <c r="I19" i="48"/>
  <c r="E20" i="48"/>
  <c r="I20" i="48"/>
  <c r="C20" i="48"/>
  <c r="G20" i="48"/>
  <c r="C21" i="48"/>
  <c r="G21" i="48"/>
  <c r="E21" i="48"/>
  <c r="I21" i="48"/>
  <c r="C22" i="48"/>
  <c r="G22" i="48"/>
  <c r="E22" i="48"/>
  <c r="I22" i="48"/>
  <c r="E23" i="48"/>
  <c r="I23" i="48"/>
  <c r="C23" i="48"/>
  <c r="G23" i="48"/>
  <c r="C24" i="48"/>
  <c r="G24" i="48"/>
  <c r="E24" i="48"/>
  <c r="I24" i="48"/>
  <c r="C25" i="48"/>
  <c r="G25" i="48"/>
  <c r="E25" i="48"/>
  <c r="I25" i="48"/>
  <c r="C26" i="48"/>
  <c r="G26" i="48"/>
  <c r="E26" i="48"/>
  <c r="I26" i="48"/>
  <c r="C27" i="48"/>
  <c r="G27" i="48"/>
  <c r="E27" i="48"/>
  <c r="I27" i="48"/>
  <c r="E28" i="48"/>
  <c r="I28" i="48"/>
  <c r="C28" i="48"/>
  <c r="G28" i="48"/>
  <c r="C29" i="48"/>
  <c r="G29" i="48"/>
  <c r="I29" i="48"/>
  <c r="C30" i="48"/>
  <c r="G30" i="48"/>
  <c r="J33" i="48"/>
  <c r="E30" i="48"/>
  <c r="K33" i="48"/>
  <c r="E31" i="48"/>
  <c r="I31" i="48"/>
  <c r="C37" i="48"/>
  <c r="G37" i="48"/>
  <c r="J40" i="48"/>
  <c r="K40" i="48"/>
  <c r="E38" i="48"/>
  <c r="I38" i="48"/>
  <c r="E48" i="48"/>
  <c r="I48" i="48"/>
  <c r="C48" i="48"/>
  <c r="G48" i="48"/>
  <c r="E49" i="48"/>
  <c r="I49" i="48"/>
  <c r="C49" i="48"/>
  <c r="G49" i="48"/>
  <c r="C50" i="48"/>
  <c r="G50" i="48"/>
  <c r="E50" i="48"/>
  <c r="I50" i="48"/>
  <c r="C51" i="48"/>
  <c r="G51" i="48"/>
  <c r="E51" i="48"/>
  <c r="I51" i="48"/>
  <c r="E52" i="48"/>
  <c r="I52" i="48"/>
  <c r="C52" i="48"/>
  <c r="G52" i="48"/>
  <c r="C53" i="48"/>
  <c r="G53" i="48"/>
  <c r="E53" i="48"/>
  <c r="I53" i="48"/>
  <c r="C54" i="48"/>
  <c r="G54" i="48"/>
  <c r="E54" i="48"/>
  <c r="I54" i="48"/>
  <c r="C55" i="48"/>
  <c r="G55" i="48"/>
  <c r="E55" i="48"/>
  <c r="I55" i="48"/>
  <c r="E56" i="48"/>
  <c r="I56" i="48"/>
  <c r="C56" i="48"/>
  <c r="G56" i="48"/>
  <c r="E57" i="48"/>
  <c r="I57" i="48"/>
  <c r="C57" i="48"/>
  <c r="G57" i="48"/>
  <c r="C58" i="48"/>
  <c r="G58" i="48"/>
  <c r="E58" i="48"/>
  <c r="I58" i="48"/>
  <c r="C59" i="48"/>
  <c r="G59" i="48"/>
  <c r="E59" i="48"/>
  <c r="I59" i="48"/>
  <c r="E60" i="48"/>
  <c r="I60" i="48"/>
  <c r="C60" i="48"/>
  <c r="G60" i="48"/>
  <c r="C61" i="48"/>
  <c r="G61" i="48"/>
  <c r="E61" i="48"/>
  <c r="I61" i="48"/>
  <c r="C62" i="48"/>
  <c r="G62" i="48"/>
  <c r="E62" i="48"/>
  <c r="I62" i="48"/>
  <c r="E63" i="48"/>
  <c r="I63" i="48"/>
  <c r="C63" i="48"/>
  <c r="G63" i="48"/>
  <c r="C64" i="48"/>
  <c r="G64" i="48"/>
  <c r="E64" i="48"/>
  <c r="K67" i="48"/>
  <c r="J67" i="48"/>
  <c r="I65" i="48"/>
  <c r="C71" i="48"/>
  <c r="G71" i="48"/>
  <c r="E71" i="48"/>
  <c r="I71" i="48"/>
  <c r="C72" i="48"/>
  <c r="G72" i="48"/>
  <c r="E72" i="48"/>
  <c r="I72" i="48"/>
  <c r="C73" i="48"/>
  <c r="G73" i="48"/>
  <c r="E73" i="48"/>
  <c r="I73" i="48"/>
  <c r="C74" i="48"/>
  <c r="G74" i="48"/>
  <c r="E74" i="48"/>
  <c r="I74" i="48"/>
  <c r="C75" i="48"/>
  <c r="G75" i="48"/>
  <c r="E75" i="48"/>
  <c r="I75" i="48"/>
  <c r="I76" i="48"/>
  <c r="C76" i="48"/>
  <c r="G76" i="48"/>
  <c r="C77" i="48"/>
  <c r="G77" i="48"/>
  <c r="J80" i="48"/>
  <c r="E77" i="48"/>
  <c r="K80" i="48"/>
  <c r="E78" i="48"/>
  <c r="I78" i="48"/>
  <c r="C88" i="48"/>
  <c r="G88" i="48"/>
  <c r="E88" i="48"/>
  <c r="I88" i="48"/>
  <c r="C89" i="48"/>
  <c r="G89" i="48"/>
  <c r="E89" i="48"/>
  <c r="I89" i="48"/>
  <c r="C90" i="48"/>
  <c r="G90" i="48"/>
  <c r="E90" i="48"/>
  <c r="I90" i="48"/>
  <c r="C91" i="48"/>
  <c r="G91" i="48"/>
  <c r="E91" i="48"/>
  <c r="I91" i="48"/>
  <c r="C92" i="48"/>
  <c r="G92" i="48"/>
  <c r="E92" i="48"/>
  <c r="I92" i="48"/>
  <c r="E93" i="48"/>
  <c r="I93" i="48"/>
  <c r="C93" i="48"/>
  <c r="G93" i="48"/>
  <c r="C94" i="48"/>
  <c r="G94" i="48"/>
  <c r="E94" i="48"/>
  <c r="I94" i="48"/>
  <c r="C95" i="48"/>
  <c r="G95" i="48"/>
  <c r="E95" i="48"/>
  <c r="I95" i="48"/>
  <c r="E96" i="48"/>
  <c r="I96" i="48"/>
  <c r="C96" i="48"/>
  <c r="G96" i="48"/>
  <c r="J99" i="48"/>
  <c r="K99" i="48"/>
  <c r="E103" i="48"/>
  <c r="I103" i="48"/>
  <c r="C103" i="48"/>
  <c r="G103" i="48"/>
  <c r="E104" i="48"/>
  <c r="I104" i="48"/>
  <c r="C104" i="48"/>
  <c r="G104" i="48"/>
  <c r="C105" i="48"/>
  <c r="G105" i="48"/>
  <c r="E105" i="48"/>
  <c r="I105" i="48"/>
  <c r="C106" i="48"/>
  <c r="G106" i="48"/>
  <c r="E106" i="48"/>
  <c r="I106" i="48"/>
  <c r="C107" i="48"/>
  <c r="G107" i="48"/>
  <c r="E107" i="48"/>
  <c r="I107" i="48"/>
  <c r="C108" i="48"/>
  <c r="G108" i="48"/>
  <c r="E108" i="48"/>
  <c r="I108" i="48"/>
  <c r="C109" i="48"/>
  <c r="G109" i="48"/>
  <c r="E109" i="48"/>
  <c r="I109" i="48"/>
  <c r="C110" i="48"/>
  <c r="G110" i="48"/>
  <c r="E110" i="48"/>
  <c r="I110" i="48"/>
  <c r="C111" i="48"/>
  <c r="G111" i="48"/>
  <c r="E111" i="48"/>
  <c r="I111" i="48"/>
  <c r="E112" i="48"/>
  <c r="I112" i="48"/>
  <c r="C112" i="48"/>
  <c r="G112" i="48"/>
  <c r="C113" i="48"/>
  <c r="G113" i="48"/>
  <c r="J116" i="48"/>
  <c r="K116" i="48"/>
  <c r="E114" i="48"/>
  <c r="I114" i="48"/>
  <c r="C124" i="48"/>
  <c r="G124" i="48"/>
  <c r="E124" i="48"/>
  <c r="K127" i="48"/>
  <c r="J127" i="48"/>
  <c r="I125" i="48"/>
  <c r="C131" i="48"/>
  <c r="G131" i="48"/>
  <c r="E131" i="48"/>
  <c r="I131" i="48"/>
  <c r="C132" i="48"/>
  <c r="G132" i="48"/>
  <c r="E132" i="48"/>
  <c r="I132" i="48"/>
  <c r="C133" i="48"/>
  <c r="G133" i="48"/>
  <c r="E133" i="48"/>
  <c r="I133" i="48"/>
  <c r="E134" i="48"/>
  <c r="I134" i="48"/>
  <c r="C134" i="48"/>
  <c r="G134" i="48"/>
  <c r="C135" i="48"/>
  <c r="G135" i="48"/>
  <c r="E135" i="48"/>
  <c r="I135" i="48"/>
  <c r="E136" i="48"/>
  <c r="I136" i="48"/>
  <c r="C136" i="48"/>
  <c r="G136" i="48"/>
  <c r="E137" i="48"/>
  <c r="I137" i="48"/>
  <c r="C137" i="48"/>
  <c r="G137" i="48"/>
  <c r="E138" i="48"/>
  <c r="I138" i="48"/>
  <c r="C138" i="48"/>
  <c r="G138" i="48"/>
  <c r="C139" i="48"/>
  <c r="G139" i="48"/>
  <c r="E139" i="48"/>
  <c r="K142" i="48"/>
  <c r="J142" i="48"/>
  <c r="I140" i="48"/>
  <c r="F147" i="48"/>
  <c r="E155" i="48"/>
  <c r="I155" i="48"/>
  <c r="C155" i="48"/>
  <c r="G155" i="48"/>
  <c r="C156" i="48"/>
  <c r="G156" i="48"/>
  <c r="I156" i="48"/>
  <c r="C157" i="48"/>
  <c r="G157" i="48"/>
  <c r="J165" i="48"/>
  <c r="E157" i="48"/>
  <c r="I157" i="48"/>
  <c r="C158" i="48"/>
  <c r="G158" i="48"/>
  <c r="E158" i="48"/>
  <c r="I158" i="48"/>
  <c r="C159" i="48"/>
  <c r="G159" i="48"/>
  <c r="E159" i="48"/>
  <c r="I159" i="48"/>
  <c r="E160" i="48"/>
  <c r="I160" i="48"/>
  <c r="C160" i="48"/>
  <c r="G160" i="48"/>
  <c r="C161" i="48"/>
  <c r="G161" i="48"/>
  <c r="E161" i="48"/>
  <c r="K165" i="48"/>
  <c r="E162" i="48"/>
  <c r="I162" i="48"/>
  <c r="C162" i="48"/>
  <c r="G162" i="48"/>
  <c r="E163" i="48"/>
  <c r="I163" i="48"/>
  <c r="F170" i="48"/>
  <c r="E173" i="48"/>
  <c r="I173" i="48"/>
  <c r="C173" i="48"/>
  <c r="G173" i="48"/>
  <c r="C174" i="48"/>
  <c r="G174" i="48"/>
  <c r="E174" i="48"/>
  <c r="I174" i="48"/>
  <c r="C175" i="48"/>
  <c r="G175" i="48"/>
  <c r="E175" i="48"/>
  <c r="I175" i="48"/>
  <c r="I176" i="48"/>
  <c r="C176" i="48"/>
  <c r="G176" i="48"/>
  <c r="C177" i="48"/>
  <c r="G177" i="48"/>
  <c r="J181" i="48"/>
  <c r="E177" i="48"/>
  <c r="I177" i="48"/>
  <c r="E178" i="48"/>
  <c r="C178" i="48"/>
  <c r="G178" i="48"/>
  <c r="K181" i="48"/>
  <c r="E179" i="48"/>
  <c r="I179" i="48"/>
  <c r="C185" i="48"/>
  <c r="G185" i="48"/>
  <c r="K189" i="48"/>
  <c r="E185" i="48"/>
  <c r="I185" i="48"/>
  <c r="C186" i="48"/>
  <c r="G186" i="48"/>
  <c r="E186" i="48"/>
  <c r="I186" i="48"/>
  <c r="J189" i="48"/>
  <c r="I187" i="48"/>
  <c r="C197" i="48"/>
  <c r="G197" i="48"/>
  <c r="E197" i="48"/>
  <c r="I197" i="48"/>
  <c r="C198" i="48"/>
  <c r="G198" i="48"/>
  <c r="E198" i="48"/>
  <c r="I198" i="48"/>
  <c r="C199" i="48"/>
  <c r="G199" i="48"/>
  <c r="E199" i="48"/>
  <c r="I199" i="48"/>
  <c r="C200" i="48"/>
  <c r="G200" i="48"/>
  <c r="E200" i="48"/>
  <c r="I200" i="48"/>
  <c r="E201" i="48"/>
  <c r="I201" i="48"/>
  <c r="C201" i="48"/>
  <c r="G201" i="48"/>
  <c r="E202" i="48"/>
  <c r="C202" i="48"/>
  <c r="G202" i="48"/>
  <c r="C203" i="48"/>
  <c r="G203" i="48"/>
  <c r="K206" i="48"/>
  <c r="E203" i="48"/>
  <c r="I203" i="48"/>
  <c r="J206" i="48"/>
  <c r="I204" i="48"/>
  <c r="E210" i="48"/>
  <c r="I210" i="48"/>
  <c r="C210" i="48"/>
  <c r="G210" i="48"/>
  <c r="C211" i="48"/>
  <c r="G211" i="48"/>
  <c r="E211" i="48"/>
  <c r="I211" i="48"/>
  <c r="C212" i="48"/>
  <c r="G212" i="48"/>
  <c r="E212" i="48"/>
  <c r="I212" i="48"/>
  <c r="C213" i="48"/>
  <c r="G213" i="48"/>
  <c r="E213" i="48"/>
  <c r="I213" i="48"/>
  <c r="C214" i="48"/>
  <c r="G214" i="48"/>
  <c r="E214" i="48"/>
  <c r="I214" i="48"/>
  <c r="E215" i="48"/>
  <c r="I215" i="48"/>
  <c r="C215" i="48"/>
  <c r="G215" i="48"/>
  <c r="E216" i="48"/>
  <c r="I216" i="48"/>
  <c r="C216" i="48"/>
  <c r="G216" i="48"/>
  <c r="E217" i="48"/>
  <c r="I217" i="48"/>
  <c r="C217" i="48"/>
  <c r="G217" i="48"/>
  <c r="C218" i="48"/>
  <c r="G218" i="48"/>
  <c r="E218" i="48"/>
  <c r="I218" i="48"/>
  <c r="C219" i="48"/>
  <c r="G219" i="48"/>
  <c r="E219" i="48"/>
  <c r="I219" i="48"/>
  <c r="C220" i="48"/>
  <c r="G220" i="48"/>
  <c r="I220" i="48"/>
  <c r="J227" i="48"/>
  <c r="E221" i="48"/>
  <c r="I221" i="48"/>
  <c r="C221" i="48"/>
  <c r="G221" i="48"/>
  <c r="E222" i="48"/>
  <c r="I222" i="48"/>
  <c r="C222" i="48"/>
  <c r="G222" i="48"/>
  <c r="C223" i="48"/>
  <c r="G223" i="48"/>
  <c r="E223" i="48"/>
  <c r="I223" i="48"/>
  <c r="E224" i="48"/>
  <c r="C224" i="48"/>
  <c r="G224" i="48"/>
  <c r="K227" i="48"/>
  <c r="E225" i="48"/>
  <c r="I225" i="48"/>
  <c r="C231" i="48"/>
  <c r="G231" i="48"/>
  <c r="E231" i="48"/>
  <c r="I231" i="48"/>
  <c r="E232" i="48"/>
  <c r="I232" i="48"/>
  <c r="C232" i="48"/>
  <c r="G232" i="48"/>
  <c r="C233" i="48"/>
  <c r="G233" i="48"/>
  <c r="E233" i="48"/>
  <c r="I233" i="48"/>
  <c r="C234" i="48"/>
  <c r="G234" i="48"/>
  <c r="E234" i="48"/>
  <c r="I234" i="48"/>
  <c r="C235" i="48"/>
  <c r="G235" i="48"/>
  <c r="E235" i="48"/>
  <c r="I235" i="48"/>
  <c r="E236" i="48"/>
  <c r="I236" i="48"/>
  <c r="C236" i="48"/>
  <c r="G236" i="48"/>
  <c r="C237" i="48"/>
  <c r="G237" i="48"/>
  <c r="E237" i="48"/>
  <c r="I237" i="48"/>
  <c r="C238" i="48"/>
  <c r="G238" i="48"/>
  <c r="E238" i="48"/>
  <c r="I238" i="48"/>
  <c r="C239" i="48"/>
  <c r="G239" i="48"/>
  <c r="E239" i="48"/>
  <c r="I239" i="48"/>
  <c r="C240" i="48"/>
  <c r="G240" i="48"/>
  <c r="E240" i="48"/>
  <c r="K243" i="48"/>
  <c r="J243" i="48"/>
  <c r="I241" i="48"/>
  <c r="E38" i="47"/>
  <c r="D38" i="47"/>
  <c r="H38" i="47" s="1"/>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B33" i="46"/>
  <c r="E33" i="46"/>
  <c r="D33" i="46"/>
  <c r="C33" i="46"/>
  <c r="K247" i="48"/>
  <c r="J247" i="48"/>
  <c r="C11" i="44"/>
  <c r="C43" i="44"/>
  <c r="D11" i="44"/>
  <c r="D43" i="44"/>
  <c r="E11" i="44"/>
  <c r="E43" i="44"/>
  <c r="B11" i="44"/>
  <c r="B43" i="44"/>
  <c r="E11" i="45"/>
  <c r="D11" i="45"/>
  <c r="C11" i="45"/>
  <c r="B11" i="45"/>
  <c r="E577" i="49"/>
  <c r="D577" i="49"/>
  <c r="C577" i="49"/>
  <c r="B577" i="49"/>
  <c r="B5" i="49"/>
  <c r="C5" i="49" s="1"/>
  <c r="E5" i="49" s="1"/>
  <c r="B5" i="47"/>
  <c r="C5" i="47" s="1"/>
  <c r="E5" i="47" s="1"/>
  <c r="E73" i="26"/>
  <c r="C73" i="26"/>
  <c r="H6" i="26"/>
  <c r="H73" i="26" s="1"/>
  <c r="G6" i="26"/>
  <c r="G73" i="26" s="1"/>
  <c r="D73" i="26"/>
  <c r="B73" i="26"/>
  <c r="B5" i="26"/>
  <c r="C5" i="26" s="1"/>
  <c r="E5" i="26" s="1"/>
  <c r="H26" i="46"/>
  <c r="J26" i="46" s="1"/>
  <c r="G26" i="46"/>
  <c r="I26" i="46" s="1"/>
  <c r="H31" i="46"/>
  <c r="J31" i="46" s="1"/>
  <c r="G31" i="46"/>
  <c r="I31" i="46" s="1"/>
  <c r="B5" i="46"/>
  <c r="C5" i="46" s="1"/>
  <c r="E5" i="46" s="1"/>
  <c r="B6" i="45"/>
  <c r="D6" i="45" s="1"/>
  <c r="D38" i="45" s="1"/>
  <c r="B5" i="44"/>
  <c r="D5" i="44" s="1"/>
  <c r="B5" i="33"/>
  <c r="C5" i="33"/>
  <c r="E5" i="33" s="1"/>
  <c r="E34" i="45"/>
  <c r="C34" i="45"/>
  <c r="D34" i="45"/>
  <c r="B34" i="45"/>
  <c r="H14" i="45"/>
  <c r="J14" i="45" s="1"/>
  <c r="G14" i="45"/>
  <c r="I14" i="45" s="1"/>
  <c r="G7" i="45"/>
  <c r="I7" i="45" s="1"/>
  <c r="H7" i="45"/>
  <c r="J7" i="45" s="1"/>
  <c r="J11" i="44"/>
  <c r="J9" i="44"/>
  <c r="I9" i="44"/>
  <c r="H15" i="44"/>
  <c r="J15" i="44" s="1"/>
  <c r="G15" i="44"/>
  <c r="I15" i="44" s="1"/>
  <c r="G9" i="44"/>
  <c r="H9" i="44"/>
  <c r="H6" i="33"/>
  <c r="H73" i="33" s="1"/>
  <c r="G6" i="33"/>
  <c r="G73" i="33" s="1"/>
  <c r="E73" i="33"/>
  <c r="D73" i="33"/>
  <c r="C73" i="33"/>
  <c r="B73" i="33"/>
  <c r="D5" i="33"/>
  <c r="D44" i="44" l="1"/>
  <c r="G577" i="49"/>
  <c r="I577" i="49" s="1"/>
  <c r="H577" i="49"/>
  <c r="J577" i="49" s="1"/>
  <c r="D5" i="49"/>
  <c r="H11" i="44"/>
  <c r="G43" i="44"/>
  <c r="I43" i="44" s="1"/>
  <c r="H43" i="44"/>
  <c r="J43" i="44" s="1"/>
  <c r="B44" i="44"/>
  <c r="E44" i="44"/>
  <c r="H44" i="44" s="1"/>
  <c r="C44" i="44"/>
  <c r="C5" i="44"/>
  <c r="E5" i="44" s="1"/>
  <c r="H27" i="47"/>
  <c r="J27" i="47" s="1"/>
  <c r="G27" i="47"/>
  <c r="I27" i="47" s="1"/>
  <c r="G38" i="47"/>
  <c r="I38" i="47" s="1"/>
  <c r="J38" i="47"/>
  <c r="D5" i="47"/>
  <c r="H33" i="46"/>
  <c r="J33" i="46" s="1"/>
  <c r="G33" i="46"/>
  <c r="I33" i="46" s="1"/>
  <c r="D5" i="46"/>
  <c r="J6" i="26"/>
  <c r="J73" i="26"/>
  <c r="I6" i="26"/>
  <c r="I73" i="26"/>
  <c r="D5" i="26"/>
  <c r="D62" i="45"/>
  <c r="D63" i="45"/>
  <c r="D64" i="45"/>
  <c r="D65" i="45"/>
  <c r="D46" i="45"/>
  <c r="D47" i="45"/>
  <c r="D48" i="45"/>
  <c r="D49" i="45"/>
  <c r="D50" i="45"/>
  <c r="D51" i="45"/>
  <c r="D52" i="45"/>
  <c r="D53" i="45"/>
  <c r="D54" i="45"/>
  <c r="D55" i="45"/>
  <c r="D56" i="45"/>
  <c r="D57" i="45"/>
  <c r="D58" i="45"/>
  <c r="D59" i="45"/>
  <c r="D60" i="45"/>
  <c r="D61" i="45"/>
  <c r="E46" i="45"/>
  <c r="E47" i="45"/>
  <c r="E48" i="45"/>
  <c r="H48" i="45" s="1"/>
  <c r="E49" i="45"/>
  <c r="H49" i="45" s="1"/>
  <c r="E50" i="45"/>
  <c r="E51" i="45"/>
  <c r="H51" i="45" s="1"/>
  <c r="E52" i="45"/>
  <c r="E53" i="45"/>
  <c r="E54" i="45"/>
  <c r="H54" i="45" s="1"/>
  <c r="E55" i="45"/>
  <c r="H55" i="45" s="1"/>
  <c r="E56" i="45"/>
  <c r="E57" i="45"/>
  <c r="E58" i="45"/>
  <c r="E59" i="45"/>
  <c r="E60" i="45"/>
  <c r="E61" i="45"/>
  <c r="E62" i="45"/>
  <c r="E63" i="45"/>
  <c r="E64" i="45"/>
  <c r="E65" i="45"/>
  <c r="H65" i="45" s="1"/>
  <c r="B62" i="45"/>
  <c r="B63" i="45"/>
  <c r="B64" i="45"/>
  <c r="B65" i="45"/>
  <c r="B46" i="45"/>
  <c r="B47" i="45"/>
  <c r="B48" i="45"/>
  <c r="B49" i="45"/>
  <c r="B50" i="45"/>
  <c r="B51" i="45"/>
  <c r="B52" i="45"/>
  <c r="B53" i="45"/>
  <c r="B54" i="45"/>
  <c r="B55" i="45"/>
  <c r="B56" i="45"/>
  <c r="B57" i="45"/>
  <c r="B58" i="45"/>
  <c r="B59" i="45"/>
  <c r="B60" i="45"/>
  <c r="B61"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H41" i="45" s="1"/>
  <c r="E42" i="45"/>
  <c r="H34" i="45"/>
  <c r="G34" i="45"/>
  <c r="J34" i="45"/>
  <c r="I34" i="45"/>
  <c r="H11" i="45"/>
  <c r="J11" i="45" s="1"/>
  <c r="G11" i="45"/>
  <c r="J15" i="51"/>
  <c r="J24" i="51"/>
  <c r="K24" i="51"/>
  <c r="K15" i="51"/>
  <c r="D13" i="51"/>
  <c r="F13" i="51" s="1"/>
  <c r="G44" i="44"/>
  <c r="G11" i="44"/>
  <c r="C6" i="45"/>
  <c r="B38" i="45"/>
  <c r="I11" i="44"/>
  <c r="I11" i="45"/>
  <c r="J44" i="44" l="1"/>
  <c r="I44" i="44"/>
  <c r="C43" i="45"/>
  <c r="E43" i="45"/>
  <c r="G41" i="45"/>
  <c r="H42" i="45"/>
  <c r="G42" i="45"/>
  <c r="G40" i="45"/>
  <c r="G61" i="45"/>
  <c r="G59" i="45"/>
  <c r="G57" i="45"/>
  <c r="G55" i="45"/>
  <c r="G53" i="45"/>
  <c r="G51" i="45"/>
  <c r="G49" i="45"/>
  <c r="G47" i="45"/>
  <c r="G65" i="45"/>
  <c r="G63" i="45"/>
  <c r="H61" i="45"/>
  <c r="H59" i="45"/>
  <c r="H57" i="45"/>
  <c r="H53" i="45"/>
  <c r="H47" i="45"/>
  <c r="H63" i="45"/>
  <c r="D43" i="45"/>
  <c r="H39" i="45"/>
  <c r="G39" i="45"/>
  <c r="B43" i="45"/>
  <c r="G43" i="45" s="1"/>
  <c r="C66" i="45"/>
  <c r="G60" i="45"/>
  <c r="G58" i="45"/>
  <c r="G56" i="45"/>
  <c r="G54" i="45"/>
  <c r="G52" i="45"/>
  <c r="G50" i="45"/>
  <c r="G48" i="45"/>
  <c r="G46" i="45"/>
  <c r="B66" i="45"/>
  <c r="G64" i="45"/>
  <c r="G62" i="45"/>
  <c r="E66" i="45"/>
  <c r="H60" i="45"/>
  <c r="H58" i="45"/>
  <c r="H56" i="45"/>
  <c r="H52" i="45"/>
  <c r="H50" i="45"/>
  <c r="D66" i="45"/>
  <c r="H66" i="45" s="1"/>
  <c r="H46" i="45"/>
  <c r="H64" i="45"/>
  <c r="H62" i="45"/>
  <c r="C38" i="45"/>
  <c r="E6" i="45"/>
  <c r="E38" i="45" s="1"/>
  <c r="G66" i="45" l="1"/>
  <c r="H43" i="45"/>
</calcChain>
</file>

<file path=xl/sharedStrings.xml><?xml version="1.0" encoding="utf-8"?>
<sst xmlns="http://schemas.openxmlformats.org/spreadsheetml/2006/main" count="1919" uniqueCount="688">
  <si>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</si>
  <si>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</si>
  <si>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</si>
  <si>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</si>
  <si>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</si>
  <si>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</si>
  <si>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</si>
  <si>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</si>
  <si>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</si>
  <si>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</si>
  <si>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</si>
  <si>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</si>
  <si>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</si>
  <si>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</si>
  <si>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</si>
  <si>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</si>
  <si>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</si>
  <si>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</si>
  <si>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</si>
  <si>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</si>
  <si>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</si>
  <si>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</si>
  <si>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</si>
  <si>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</si>
  <si>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</si>
  <si>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</si>
  <si>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</si>
  <si>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</si>
  <si>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</si>
  <si>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</si>
  <si>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</si>
  <si>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</si>
  <si>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</si>
  <si>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</si>
  <si>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</si>
  <si>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</si>
  <si>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</si>
  <si>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</si>
  <si>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</si>
  <si>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</si>
  <si>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</si>
  <si>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</si>
  <si>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</si>
  <si>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</si>
  <si>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</si>
  <si>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</si>
  <si>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</si>
  <si>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</si>
  <si>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</si>
  <si>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</si>
  <si>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</si>
  <si>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</si>
  <si>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</si>
  <si>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</si>
  <si>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</si>
  <si>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</si>
  <si>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</si>
  <si>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</si>
  <si>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</si>
  <si>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</si>
  <si>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</si>
  <si>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</si>
  <si>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</si>
  <si>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</si>
  <si>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</si>
  <si>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</si>
  <si>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</si>
  <si>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</si>
  <si>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</si>
  <si>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</si>
  <si>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</si>
  <si>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</si>
  <si>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</si>
  <si>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</si>
  <si>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</si>
  <si>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</si>
  <si>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</si>
  <si>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</si>
  <si>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</si>
  <si>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</si>
  <si>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</si>
  <si>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</si>
  <si>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</si>
  <si>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</si>
  <si>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</si>
  <si>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</si>
  <si>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</si>
  <si>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</si>
  <si>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</si>
  <si>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</si>
  <si>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</si>
  <si>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</si>
  <si>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</si>
  <si>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</si>
  <si>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</si>
  <si>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</si>
  <si>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</si>
  <si>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WA REPORT</t>
  </si>
  <si>
    <t>JUNE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</si>
  <si>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</si>
  <si>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</si>
  <si>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</si>
  <si>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</si>
  <si>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</si>
  <si>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</si>
  <si>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</si>
  <si>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</si>
  <si>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July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</si>
  <si>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</si>
  <si>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</si>
  <si>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</si>
  <si>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</si>
  <si>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</si>
  <si>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</si>
  <si>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</si>
  <si>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</si>
  <si>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</si>
  <si>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</si>
  <si>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</si>
  <si>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</si>
  <si>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</si>
  <si>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</si>
  <si>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</si>
  <si>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</si>
  <si>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</si>
  <si>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</si>
  <si>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</si>
  <si>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</si>
  <si>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</si>
  <si>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</si>
  <si>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</si>
  <si>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</si>
  <si>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</si>
  <si>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</si>
  <si>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</si>
  <si>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</si>
  <si>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</si>
  <si>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</si>
  <si>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</si>
  <si>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</si>
  <si>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</si>
  <si>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</si>
  <si>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</si>
  <si>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</si>
  <si>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</si>
  <si>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</si>
  <si>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</si>
  <si>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</si>
  <si>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</si>
  <si>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</si>
  <si>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</si>
  <si>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</si>
  <si>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</si>
  <si>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</si>
  <si>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</si>
  <si>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</si>
  <si>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</si>
  <si>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</si>
  <si>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</si>
  <si>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</si>
  <si>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</si>
  <si>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</si>
  <si>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</si>
  <si>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</si>
  <si>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</si>
  <si>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</si>
  <si>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</si>
  <si>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</si>
  <si>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</si>
  <si>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</si>
  <si>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</si>
  <si>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</si>
  <si>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</si>
  <si>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</si>
  <si>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</si>
  <si>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</si>
  <si>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</si>
  <si>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</si>
  <si>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</si>
  <si>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</si>
  <si>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</si>
  <si>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</si>
  <si>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</si>
  <si>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</si>
  <si>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</si>
  <si>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</si>
  <si>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</si>
  <si>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</si>
  <si>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</si>
  <si>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</si>
  <si>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</si>
  <si>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</si>
  <si>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</si>
  <si>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</si>
  <si>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</si>
  <si>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</si>
  <si>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</si>
  <si>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</si>
  <si>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</si>
  <si>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</si>
  <si>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</si>
  <si>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</si>
  <si>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</si>
  <si>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</si>
  <si>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</si>
  <si>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</si>
  <si>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</si>
  <si>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</si>
  <si>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</si>
  <si>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</si>
  <si>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</si>
  <si>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</si>
  <si>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</si>
  <si>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</si>
  <si>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</si>
  <si>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</si>
  <si>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</si>
  <si>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</si>
  <si>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</si>
  <si>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</si>
  <si>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</si>
  <si>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</si>
  <si>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</si>
  <si>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</si>
  <si>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</si>
  <si>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</si>
  <si>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</si>
  <si>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</si>
  <si>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</si>
  <si>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</si>
  <si>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</si>
  <si>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</si>
  <si>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</si>
  <si>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</si>
  <si>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</si>
  <si>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</si>
  <si>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</si>
  <si>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</si>
  <si>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</si>
  <si>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</si>
  <si>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</si>
  <si>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</si>
  <si>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</si>
  <si>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</si>
  <si>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</si>
  <si>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</si>
  <si>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</si>
  <si>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</si>
  <si>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</si>
  <si>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</si>
  <si>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</si>
  <si>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</si>
  <si>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</si>
  <si>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</si>
  <si>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</si>
  <si>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</si>
  <si>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</si>
  <si>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</si>
  <si>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Genesis G70</t>
  </si>
  <si>
    <t>Infiniti Q50</t>
  </si>
  <si>
    <t>Jaguar XE</t>
  </si>
  <si>
    <t>Lexus ES</t>
  </si>
  <si>
    <t>Lexus IS</t>
  </si>
  <si>
    <t>Mercedes-Benz C-Class</t>
  </si>
  <si>
    <t>Mercedes-Benz CLA-Class</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</si>
  <si>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</si>
  <si>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</si>
  <si>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</si>
  <si>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</si>
  <si>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</si>
  <si>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</si>
  <si>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</si>
  <si>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</si>
  <si>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</si>
  <si>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</si>
  <si>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</si>
  <si>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</si>
  <si>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</si>
  <si>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</si>
  <si>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</si>
  <si>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</si>
  <si>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</si>
  <si>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Audi A8</t>
  </si>
  <si>
    <t>Bentley Sedan</t>
  </si>
  <si>
    <t>BMW 6 Series GT</t>
  </si>
  <si>
    <t>BMW 7 Series</t>
  </si>
  <si>
    <t>BMW 8 Series Gran Coupe</t>
  </si>
  <si>
    <t>Lexus LS</t>
  </si>
  <si>
    <t>Mercedes-AMG GT 4D</t>
  </si>
  <si>
    <t>Mercedes-Benz S-Class</t>
  </si>
  <si>
    <t>Porsche Panamera</t>
  </si>
  <si>
    <t>Rolls-Royce Sedan</t>
  </si>
  <si>
    <t>Honda Odyssey</t>
  </si>
  <si>
    <t>Hyundai iMAX</t>
  </si>
  <si>
    <t>Kia Carnival</t>
  </si>
  <si>
    <t>LDV G10 Wagon</t>
  </si>
  <si>
    <t>Toyota Tarago</t>
  </si>
  <si>
    <t>Volkswagen Caddy</t>
  </si>
  <si>
    <t>Volkswagen Caravelle</t>
  </si>
  <si>
    <t>Volkswagen Multivan</t>
  </si>
  <si>
    <t>Mercedes-Benz Valente</t>
  </si>
  <si>
    <t>Mercedes-Benz V-Class</t>
  </si>
  <si>
    <t>Toyota Granvia</t>
  </si>
  <si>
    <t>Volkswagen California</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</si>
  <si>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</si>
  <si>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</si>
  <si>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</si>
  <si>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</si>
  <si>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</si>
  <si>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</si>
  <si>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</si>
  <si>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</si>
  <si>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</si>
  <si>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</si>
  <si>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</si>
  <si>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</si>
  <si>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</si>
  <si>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</si>
  <si>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</si>
  <si>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</si>
  <si>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</si>
  <si>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</si>
  <si>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</si>
  <si>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</si>
  <si>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</si>
  <si>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</si>
  <si>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</si>
  <si>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</si>
  <si>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</si>
  <si>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</si>
  <si>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</si>
  <si>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</si>
  <si>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</si>
  <si>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</si>
  <si>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</si>
  <si>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</si>
  <si>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McLaren Coupe/Conv</t>
  </si>
  <si>
    <t>Mercedes-AMG GT Cpe/Conv</t>
  </si>
  <si>
    <t>Mercedes-Benz S-Class Cpe/Conv</t>
  </si>
  <si>
    <t>Nissan GT-R</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</si>
  <si>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</si>
  <si>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</si>
  <si>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</si>
  <si>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</si>
  <si>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</si>
  <si>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</si>
  <si>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</si>
  <si>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</si>
  <si>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</si>
  <si>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</si>
  <si>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</si>
  <si>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</si>
  <si>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</si>
  <si>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</si>
  <si>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</si>
  <si>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</si>
  <si>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</si>
  <si>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</si>
  <si>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</si>
  <si>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</si>
  <si>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</si>
  <si>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</si>
  <si>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</si>
  <si>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</si>
  <si>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</si>
  <si>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</si>
  <si>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</si>
  <si>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</si>
  <si>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</si>
  <si>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</si>
  <si>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</si>
  <si>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</si>
  <si>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</si>
  <si>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</si>
  <si>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</si>
  <si>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</si>
  <si>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</si>
  <si>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</si>
  <si>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</si>
  <si>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</si>
  <si>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</si>
  <si>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</si>
  <si>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</si>
  <si>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</si>
  <si>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</si>
  <si>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</si>
  <si>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</si>
  <si>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</si>
  <si>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</si>
  <si>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</si>
  <si>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</si>
  <si>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</si>
  <si>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</si>
  <si>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</si>
  <si>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</si>
  <si>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</si>
  <si>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</si>
  <si>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</si>
  <si>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</si>
  <si>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</si>
  <si>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</si>
  <si>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</si>
  <si>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</si>
  <si>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</si>
  <si>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</si>
  <si>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</si>
  <si>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</si>
  <si>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</si>
  <si>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</si>
  <si>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</si>
  <si>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</si>
  <si>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</si>
  <si>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</si>
  <si>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</si>
  <si>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</si>
  <si>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</si>
  <si>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</si>
  <si>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</si>
  <si>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</si>
  <si>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</si>
  <si>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</si>
  <si>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</si>
  <si>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</si>
  <si>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</si>
  <si>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</si>
  <si>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</si>
  <si>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</si>
  <si>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</si>
  <si>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</si>
  <si>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</si>
  <si>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</si>
  <si>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</si>
  <si>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</si>
  <si>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</si>
  <si>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</si>
  <si>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</si>
  <si>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</si>
  <si>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</si>
  <si>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</si>
  <si>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</si>
  <si>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</si>
  <si>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</si>
  <si>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</si>
  <si>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</si>
  <si>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</si>
  <si>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</si>
  <si>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</si>
  <si>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</si>
  <si>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</si>
  <si>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</si>
  <si>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</si>
  <si>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</si>
  <si>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</si>
  <si>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</si>
  <si>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</si>
  <si>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</si>
  <si>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</si>
  <si>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</si>
  <si>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</si>
  <si>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</si>
  <si>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</si>
  <si>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</si>
  <si>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</si>
  <si>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</si>
  <si>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</si>
  <si>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</si>
  <si>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</si>
  <si>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</si>
  <si>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</si>
  <si>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</si>
  <si>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</si>
  <si>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</si>
  <si>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</si>
  <si>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</si>
  <si>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</si>
  <si>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</si>
  <si>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</si>
  <si>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</si>
  <si>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</si>
  <si>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</si>
  <si>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</si>
  <si>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</si>
  <si>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</si>
  <si>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</si>
  <si>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</si>
  <si>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</si>
  <si>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</si>
  <si>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</si>
  <si>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</si>
  <si>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</si>
  <si>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</si>
  <si>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</si>
  <si>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</si>
  <si>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</si>
  <si>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</si>
  <si>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</si>
  <si>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</si>
  <si>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</si>
  <si>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</si>
  <si>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</si>
  <si>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</si>
  <si>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</si>
  <si>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</si>
  <si>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</si>
  <si>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</si>
  <si>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</si>
  <si>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</si>
  <si>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</si>
  <si>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</si>
  <si>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</si>
  <si>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</si>
  <si>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</si>
  <si>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</si>
  <si>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</si>
  <si>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</si>
  <si>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</si>
  <si>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</si>
  <si>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</si>
  <si>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</si>
  <si>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X-Class 4X4</t>
  </si>
  <si>
    <t>Mitsubishi Triton 4X4</t>
  </si>
  <si>
    <t>Nissan Navara 4X4</t>
  </si>
  <si>
    <t>RAM 1500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</si>
  <si>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</si>
  <si>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</si>
  <si>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</si>
  <si>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</si>
  <si>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</si>
  <si>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</si>
  <si>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</si>
  <si>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</si>
  <si>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</si>
  <si>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</si>
  <si>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</si>
  <si>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</si>
  <si>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</si>
  <si>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</si>
  <si>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</si>
  <si>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</si>
  <si>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</si>
  <si>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</si>
  <si>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</si>
  <si>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Fuso Fighter (MD)</t>
  </si>
  <si>
    <t>Hino (MD)</t>
  </si>
  <si>
    <t>Hyundai EX9</t>
  </si>
  <si>
    <t>Isuzu N-Series (MD)</t>
  </si>
  <si>
    <t>Iveco (MD)</t>
  </si>
  <si>
    <t>MAN (MD)</t>
  </si>
  <si>
    <t>Mercedes (MD)</t>
  </si>
  <si>
    <t>Scania (MD)</t>
  </si>
  <si>
    <t>UD Trucks (MD)</t>
  </si>
  <si>
    <t>Volvo Truck (MD)</t>
  </si>
  <si>
    <t>DAF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</si>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</sst>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97</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98</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99</v>
      </c>
      <c r="C15" s="109">
        <v>1681</v>
      </c>
      <c r="D15" s="110">
        <v>1945</v>
      </c>
      <c r="E15" s="109">
        <v>8984</v>
      </c>
      <c r="F15" s="110">
        <v>11003</v>
      </c>
      <c r="G15" s="111"/>
      <c r="H15" s="109">
        <f t="shared" ref="H15:H22" si="0">C15-D15</f>
        <v>-264</v>
      </c>
      <c r="I15" s="110">
        <f t="shared" ref="I15:I22" si="1">E15-F15</f>
        <v>-2019</v>
      </c>
      <c r="J15" s="112">
        <f t="shared" ref="J15:J22" si="2">IF(D15=0, "-", IF(H15/D15&lt;10, H15/D15, "&gt;999%"))</f>
        <v>-0.13573264781491001</v>
      </c>
      <c r="K15" s="113">
        <f t="shared" ref="K15:K22" si="3">IF(F15=0, "-", IF(I15/F15&lt;10, I15/F15, "&gt;999%"))</f>
        <v>-0.18349541034263384</v>
      </c>
      <c r="L15" s="99"/>
    </row>
    <row r="16" spans="1:12" ht="15" x14ac:dyDescent="0.2">
      <c r="A16" s="99"/>
      <c r="B16" s="108" t="s">
        <v>100</v>
      </c>
      <c r="C16" s="109">
        <v>34633</v>
      </c>
      <c r="D16" s="110">
        <v>34898</v>
      </c>
      <c r="E16" s="109">
        <v>181900</v>
      </c>
      <c r="F16" s="110">
        <v>140902</v>
      </c>
      <c r="G16" s="111"/>
      <c r="H16" s="109">
        <f t="shared" si="0"/>
        <v>-265</v>
      </c>
      <c r="I16" s="110">
        <f t="shared" si="1"/>
        <v>40998</v>
      </c>
      <c r="J16" s="112">
        <f t="shared" si="2"/>
        <v>-7.5935583701071691E-3</v>
      </c>
      <c r="K16" s="113">
        <f t="shared" si="3"/>
        <v>0.29096819065733631</v>
      </c>
      <c r="L16" s="99"/>
    </row>
    <row r="17" spans="1:12" ht="15" x14ac:dyDescent="0.2">
      <c r="A17" s="99"/>
      <c r="B17" s="108" t="s">
        <v>101</v>
      </c>
      <c r="C17" s="109">
        <v>959</v>
      </c>
      <c r="D17" s="110">
        <v>841</v>
      </c>
      <c r="E17" s="109">
        <v>5197</v>
      </c>
      <c r="F17" s="110">
        <v>3518</v>
      </c>
      <c r="G17" s="111"/>
      <c r="H17" s="109">
        <f t="shared" si="0"/>
        <v>118</v>
      </c>
      <c r="I17" s="110">
        <f t="shared" si="1"/>
        <v>1679</v>
      </c>
      <c r="J17" s="112">
        <f t="shared" si="2"/>
        <v>0.14030915576694411</v>
      </c>
      <c r="K17" s="113">
        <f t="shared" si="3"/>
        <v>0.47725980670835705</v>
      </c>
      <c r="L17" s="99"/>
    </row>
    <row r="18" spans="1:12" ht="15" x14ac:dyDescent="0.2">
      <c r="A18" s="99"/>
      <c r="B18" s="108" t="s">
        <v>102</v>
      </c>
      <c r="C18" s="109">
        <v>25321</v>
      </c>
      <c r="D18" s="110">
        <v>24634</v>
      </c>
      <c r="E18" s="109">
        <v>122849</v>
      </c>
      <c r="F18" s="110">
        <v>91758</v>
      </c>
      <c r="G18" s="111"/>
      <c r="H18" s="109">
        <f t="shared" si="0"/>
        <v>687</v>
      </c>
      <c r="I18" s="110">
        <f t="shared" si="1"/>
        <v>31091</v>
      </c>
      <c r="J18" s="112">
        <f t="shared" si="2"/>
        <v>2.7888284484858326E-2</v>
      </c>
      <c r="K18" s="113">
        <f t="shared" si="3"/>
        <v>0.33883694064822684</v>
      </c>
      <c r="L18" s="99"/>
    </row>
    <row r="19" spans="1:12" ht="15" x14ac:dyDescent="0.2">
      <c r="A19" s="99"/>
      <c r="B19" s="108" t="s">
        <v>103</v>
      </c>
      <c r="C19" s="109">
        <v>6802</v>
      </c>
      <c r="D19" s="110">
        <v>7200</v>
      </c>
      <c r="E19" s="109">
        <v>36274</v>
      </c>
      <c r="F19" s="110">
        <v>28087</v>
      </c>
      <c r="G19" s="111"/>
      <c r="H19" s="109">
        <f t="shared" si="0"/>
        <v>-398</v>
      </c>
      <c r="I19" s="110">
        <f t="shared" si="1"/>
        <v>8187</v>
      </c>
      <c r="J19" s="112">
        <f t="shared" si="2"/>
        <v>-5.527777777777778E-2</v>
      </c>
      <c r="K19" s="113">
        <f t="shared" si="3"/>
        <v>0.29148716488054971</v>
      </c>
      <c r="L19" s="99"/>
    </row>
    <row r="20" spans="1:12" ht="15" x14ac:dyDescent="0.2">
      <c r="A20" s="99"/>
      <c r="B20" s="108" t="s">
        <v>104</v>
      </c>
      <c r="C20" s="109">
        <v>1899</v>
      </c>
      <c r="D20" s="110">
        <v>1688</v>
      </c>
      <c r="E20" s="109">
        <v>9507</v>
      </c>
      <c r="F20" s="110">
        <v>6993</v>
      </c>
      <c r="G20" s="111"/>
      <c r="H20" s="109">
        <f t="shared" si="0"/>
        <v>211</v>
      </c>
      <c r="I20" s="110">
        <f t="shared" si="1"/>
        <v>2514</v>
      </c>
      <c r="J20" s="112">
        <f t="shared" si="2"/>
        <v>0.125</v>
      </c>
      <c r="K20" s="113">
        <f t="shared" si="3"/>
        <v>0.35950235950235948</v>
      </c>
      <c r="L20" s="99"/>
    </row>
    <row r="21" spans="1:12" ht="15" x14ac:dyDescent="0.2">
      <c r="A21" s="99"/>
      <c r="B21" s="108" t="s">
        <v>105</v>
      </c>
      <c r="C21" s="109">
        <v>29332</v>
      </c>
      <c r="D21" s="110">
        <v>29302</v>
      </c>
      <c r="E21" s="109">
        <v>146231</v>
      </c>
      <c r="F21" s="110">
        <v>119606</v>
      </c>
      <c r="G21" s="111"/>
      <c r="H21" s="109">
        <f t="shared" si="0"/>
        <v>30</v>
      </c>
      <c r="I21" s="110">
        <f t="shared" si="1"/>
        <v>26625</v>
      </c>
      <c r="J21" s="112">
        <f t="shared" si="2"/>
        <v>1.0238208995972972E-3</v>
      </c>
      <c r="K21" s="113">
        <f t="shared" si="3"/>
        <v>0.22260588933665534</v>
      </c>
      <c r="L21" s="99"/>
    </row>
    <row r="22" spans="1:12" ht="15" x14ac:dyDescent="0.2">
      <c r="A22" s="99"/>
      <c r="B22" s="108" t="s">
        <v>106</v>
      </c>
      <c r="C22" s="109">
        <v>10037</v>
      </c>
      <c r="D22" s="110">
        <v>9726</v>
      </c>
      <c r="E22" s="109">
        <v>56526</v>
      </c>
      <c r="F22" s="110">
        <v>40548</v>
      </c>
      <c r="G22" s="111"/>
      <c r="H22" s="109">
        <f t="shared" si="0"/>
        <v>311</v>
      </c>
      <c r="I22" s="110">
        <f t="shared" si="1"/>
        <v>15978</v>
      </c>
      <c r="J22" s="112">
        <f t="shared" si="2"/>
        <v>3.1976146411680034E-2</v>
      </c>
      <c r="K22" s="113">
        <f t="shared" si="3"/>
        <v>0.39405149452500737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110664</v>
      </c>
      <c r="D24" s="121">
        <f>SUM(D15:D23)</f>
        <v>110234</v>
      </c>
      <c r="E24" s="120">
        <f>SUM(E15:E23)</f>
        <v>567468</v>
      </c>
      <c r="F24" s="121">
        <f>SUM(F15:F23)</f>
        <v>442415</v>
      </c>
      <c r="G24" s="122"/>
      <c r="H24" s="120">
        <f>SUM(H15:H23)</f>
        <v>430</v>
      </c>
      <c r="I24" s="121">
        <f>SUM(I15:I23)</f>
        <v>125053</v>
      </c>
      <c r="J24" s="123">
        <f>IF(D24=0, 0, H24/D24)</f>
        <v>3.9007928588275852E-3</v>
      </c>
      <c r="K24" s="124">
        <f>IF(F24=0, 0, I24/F24)</f>
        <v>0.2826599459783235</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107</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2"/>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164" t="s">
        <v>119</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119</v>
      </c>
      <c r="B6" s="61" t="s">
        <v>12</v>
      </c>
      <c r="C6" s="62" t="s">
        <v>13</v>
      </c>
      <c r="D6" s="61" t="s">
        <v>12</v>
      </c>
      <c r="E6" s="63" t="s">
        <v>13</v>
      </c>
      <c r="F6" s="62" t="s">
        <v>12</v>
      </c>
      <c r="G6" s="62" t="s">
        <v>13</v>
      </c>
      <c r="H6" s="61" t="s">
        <v>12</v>
      </c>
      <c r="I6" s="63" t="s">
        <v>13</v>
      </c>
      <c r="J6" s="61"/>
      <c r="K6" s="63"/>
    </row>
    <row r="7" spans="1:11" x14ac:dyDescent="0.2">
      <c r="A7" s="7" t="s">
        <v>342</v>
      </c>
      <c r="B7" s="65">
        <v>0</v>
      </c>
      <c r="C7" s="34">
        <f>IF(B22=0, "-", B7/B22)</f>
        <v>0</v>
      </c>
      <c r="D7" s="65">
        <v>0</v>
      </c>
      <c r="E7" s="9">
        <f>IF(D22=0, "-", D7/D22)</f>
        <v>0</v>
      </c>
      <c r="F7" s="81">
        <v>0</v>
      </c>
      <c r="G7" s="34">
        <f>IF(F22=0, "-", F7/F22)</f>
        <v>0</v>
      </c>
      <c r="H7" s="65">
        <v>1</v>
      </c>
      <c r="I7" s="9">
        <f>IF(H22=0, "-", H7/H22)</f>
        <v>1.0070493454179255E-3</v>
      </c>
      <c r="J7" s="8" t="str">
        <f t="shared" ref="J7:J20" si="0">IF(D7=0, "-", IF((B7-D7)/D7&lt;10, (B7-D7)/D7, "&gt;999%"))</f>
        <v>-</v>
      </c>
      <c r="K7" s="9">
        <f t="shared" ref="K7:K20" si="1">IF(H7=0, "-", IF((F7-H7)/H7&lt;10, (F7-H7)/H7, "&gt;999%"))</f>
        <v>-1</v>
      </c>
    </row>
    <row r="8" spans="1:11" x14ac:dyDescent="0.2">
      <c r="A8" s="7" t="s">
        <v>343</v>
      </c>
      <c r="B8" s="65">
        <v>0</v>
      </c>
      <c r="C8" s="34">
        <f>IF(B22=0, "-", B8/B22)</f>
        <v>0</v>
      </c>
      <c r="D8" s="65">
        <v>2</v>
      </c>
      <c r="E8" s="9">
        <f>IF(D22=0, "-", D8/D22)</f>
        <v>1.1299435028248588E-2</v>
      </c>
      <c r="F8" s="81">
        <v>1</v>
      </c>
      <c r="G8" s="34">
        <f>IF(F22=0, "-", F8/F22)</f>
        <v>3.9047247169074581E-4</v>
      </c>
      <c r="H8" s="65">
        <v>4</v>
      </c>
      <c r="I8" s="9">
        <f>IF(H22=0, "-", H8/H22)</f>
        <v>4.0281973816717019E-3</v>
      </c>
      <c r="J8" s="8">
        <f t="shared" si="0"/>
        <v>-1</v>
      </c>
      <c r="K8" s="9">
        <f t="shared" si="1"/>
        <v>-0.75</v>
      </c>
    </row>
    <row r="9" spans="1:11" x14ac:dyDescent="0.2">
      <c r="A9" s="7" t="s">
        <v>344</v>
      </c>
      <c r="B9" s="65">
        <v>37</v>
      </c>
      <c r="C9" s="34">
        <f>IF(B22=0, "-", B9/B22)</f>
        <v>7.9569892473118284E-2</v>
      </c>
      <c r="D9" s="65">
        <v>0</v>
      </c>
      <c r="E9" s="9">
        <f>IF(D22=0, "-", D9/D22)</f>
        <v>0</v>
      </c>
      <c r="F9" s="81">
        <v>145</v>
      </c>
      <c r="G9" s="34">
        <f>IF(F22=0, "-", F9/F22)</f>
        <v>5.661850839515814E-2</v>
      </c>
      <c r="H9" s="65">
        <v>0</v>
      </c>
      <c r="I9" s="9">
        <f>IF(H22=0, "-", H9/H22)</f>
        <v>0</v>
      </c>
      <c r="J9" s="8" t="str">
        <f t="shared" si="0"/>
        <v>-</v>
      </c>
      <c r="K9" s="9" t="str">
        <f t="shared" si="1"/>
        <v>-</v>
      </c>
    </row>
    <row r="10" spans="1:11" x14ac:dyDescent="0.2">
      <c r="A10" s="7" t="s">
        <v>345</v>
      </c>
      <c r="B10" s="65">
        <v>0</v>
      </c>
      <c r="C10" s="34">
        <f>IF(B22=0, "-", B10/B22)</f>
        <v>0</v>
      </c>
      <c r="D10" s="65">
        <v>14</v>
      </c>
      <c r="E10" s="9">
        <f>IF(D22=0, "-", D10/D22)</f>
        <v>7.909604519774012E-2</v>
      </c>
      <c r="F10" s="81">
        <v>0</v>
      </c>
      <c r="G10" s="34">
        <f>IF(F22=0, "-", F10/F22)</f>
        <v>0</v>
      </c>
      <c r="H10" s="65">
        <v>192</v>
      </c>
      <c r="I10" s="9">
        <f>IF(H22=0, "-", H10/H22)</f>
        <v>0.19335347432024169</v>
      </c>
      <c r="J10" s="8">
        <f t="shared" si="0"/>
        <v>-1</v>
      </c>
      <c r="K10" s="9">
        <f t="shared" si="1"/>
        <v>-1</v>
      </c>
    </row>
    <row r="11" spans="1:11" x14ac:dyDescent="0.2">
      <c r="A11" s="7" t="s">
        <v>346</v>
      </c>
      <c r="B11" s="65">
        <v>66</v>
      </c>
      <c r="C11" s="34">
        <f>IF(B22=0, "-", B11/B22)</f>
        <v>0.14193548387096774</v>
      </c>
      <c r="D11" s="65">
        <v>26</v>
      </c>
      <c r="E11" s="9">
        <f>IF(D22=0, "-", D11/D22)</f>
        <v>0.14689265536723164</v>
      </c>
      <c r="F11" s="81">
        <v>362</v>
      </c>
      <c r="G11" s="34">
        <f>IF(F22=0, "-", F11/F22)</f>
        <v>0.14135103475204999</v>
      </c>
      <c r="H11" s="65">
        <v>171</v>
      </c>
      <c r="I11" s="9">
        <f>IF(H22=0, "-", H11/H22)</f>
        <v>0.17220543806646527</v>
      </c>
      <c r="J11" s="8">
        <f t="shared" si="0"/>
        <v>1.5384615384615385</v>
      </c>
      <c r="K11" s="9">
        <f t="shared" si="1"/>
        <v>1.1169590643274854</v>
      </c>
    </row>
    <row r="12" spans="1:11" x14ac:dyDescent="0.2">
      <c r="A12" s="7" t="s">
        <v>347</v>
      </c>
      <c r="B12" s="65">
        <v>52</v>
      </c>
      <c r="C12" s="34">
        <f>IF(B22=0, "-", B12/B22)</f>
        <v>0.11182795698924732</v>
      </c>
      <c r="D12" s="65">
        <v>0</v>
      </c>
      <c r="E12" s="9">
        <f>IF(D22=0, "-", D12/D22)</f>
        <v>0</v>
      </c>
      <c r="F12" s="81">
        <v>277</v>
      </c>
      <c r="G12" s="34">
        <f>IF(F22=0, "-", F12/F22)</f>
        <v>0.10816087465833658</v>
      </c>
      <c r="H12" s="65">
        <v>0</v>
      </c>
      <c r="I12" s="9">
        <f>IF(H22=0, "-", H12/H22)</f>
        <v>0</v>
      </c>
      <c r="J12" s="8" t="str">
        <f t="shared" si="0"/>
        <v>-</v>
      </c>
      <c r="K12" s="9" t="str">
        <f t="shared" si="1"/>
        <v>-</v>
      </c>
    </row>
    <row r="13" spans="1:11" x14ac:dyDescent="0.2">
      <c r="A13" s="7" t="s">
        <v>348</v>
      </c>
      <c r="B13" s="65">
        <v>90</v>
      </c>
      <c r="C13" s="34">
        <f>IF(B22=0, "-", B13/B22)</f>
        <v>0.19354838709677419</v>
      </c>
      <c r="D13" s="65">
        <v>92</v>
      </c>
      <c r="E13" s="9">
        <f>IF(D22=0, "-", D13/D22)</f>
        <v>0.51977401129943501</v>
      </c>
      <c r="F13" s="81">
        <v>732</v>
      </c>
      <c r="G13" s="34">
        <f>IF(F22=0, "-", F13/F22)</f>
        <v>0.28582584927762594</v>
      </c>
      <c r="H13" s="65">
        <v>443</v>
      </c>
      <c r="I13" s="9">
        <f>IF(H22=0, "-", H13/H22)</f>
        <v>0.44612286002014101</v>
      </c>
      <c r="J13" s="8">
        <f t="shared" si="0"/>
        <v>-2.1739130434782608E-2</v>
      </c>
      <c r="K13" s="9">
        <f t="shared" si="1"/>
        <v>0.65237020316027083</v>
      </c>
    </row>
    <row r="14" spans="1:11" x14ac:dyDescent="0.2">
      <c r="A14" s="7" t="s">
        <v>349</v>
      </c>
      <c r="B14" s="65">
        <v>9</v>
      </c>
      <c r="C14" s="34">
        <f>IF(B22=0, "-", B14/B22)</f>
        <v>1.935483870967742E-2</v>
      </c>
      <c r="D14" s="65">
        <v>12</v>
      </c>
      <c r="E14" s="9">
        <f>IF(D22=0, "-", D14/D22)</f>
        <v>6.7796610169491525E-2</v>
      </c>
      <c r="F14" s="81">
        <v>84</v>
      </c>
      <c r="G14" s="34">
        <f>IF(F22=0, "-", F14/F22)</f>
        <v>3.279968762202265E-2</v>
      </c>
      <c r="H14" s="65">
        <v>15</v>
      </c>
      <c r="I14" s="9">
        <f>IF(H22=0, "-", H14/H22)</f>
        <v>1.5105740181268883E-2</v>
      </c>
      <c r="J14" s="8">
        <f t="shared" si="0"/>
        <v>-0.25</v>
      </c>
      <c r="K14" s="9">
        <f t="shared" si="1"/>
        <v>4.5999999999999996</v>
      </c>
    </row>
    <row r="15" spans="1:11" x14ac:dyDescent="0.2">
      <c r="A15" s="7" t="s">
        <v>350</v>
      </c>
      <c r="B15" s="65">
        <v>12</v>
      </c>
      <c r="C15" s="34">
        <f>IF(B22=0, "-", B15/B22)</f>
        <v>2.5806451612903226E-2</v>
      </c>
      <c r="D15" s="65">
        <v>1</v>
      </c>
      <c r="E15" s="9">
        <f>IF(D22=0, "-", D15/D22)</f>
        <v>5.6497175141242938E-3</v>
      </c>
      <c r="F15" s="81">
        <v>25</v>
      </c>
      <c r="G15" s="34">
        <f>IF(F22=0, "-", F15/F22)</f>
        <v>9.7618117922686452E-3</v>
      </c>
      <c r="H15" s="65">
        <v>5</v>
      </c>
      <c r="I15" s="9">
        <f>IF(H22=0, "-", H15/H22)</f>
        <v>5.0352467270896274E-3</v>
      </c>
      <c r="J15" s="8" t="str">
        <f t="shared" si="0"/>
        <v>&gt;999%</v>
      </c>
      <c r="K15" s="9">
        <f t="shared" si="1"/>
        <v>4</v>
      </c>
    </row>
    <row r="16" spans="1:11" x14ac:dyDescent="0.2">
      <c r="A16" s="7" t="s">
        <v>351</v>
      </c>
      <c r="B16" s="65">
        <v>0</v>
      </c>
      <c r="C16" s="34">
        <f>IF(B22=0, "-", B16/B22)</f>
        <v>0</v>
      </c>
      <c r="D16" s="65">
        <v>0</v>
      </c>
      <c r="E16" s="9">
        <f>IF(D22=0, "-", D16/D22)</f>
        <v>0</v>
      </c>
      <c r="F16" s="81">
        <v>0</v>
      </c>
      <c r="G16" s="34">
        <f>IF(F22=0, "-", F16/F22)</f>
        <v>0</v>
      </c>
      <c r="H16" s="65">
        <v>4</v>
      </c>
      <c r="I16" s="9">
        <f>IF(H22=0, "-", H16/H22)</f>
        <v>4.0281973816717019E-3</v>
      </c>
      <c r="J16" s="8" t="str">
        <f t="shared" si="0"/>
        <v>-</v>
      </c>
      <c r="K16" s="9">
        <f t="shared" si="1"/>
        <v>-1</v>
      </c>
    </row>
    <row r="17" spans="1:11" x14ac:dyDescent="0.2">
      <c r="A17" s="7" t="s">
        <v>352</v>
      </c>
      <c r="B17" s="65">
        <v>26</v>
      </c>
      <c r="C17" s="34">
        <f>IF(B22=0, "-", B17/B22)</f>
        <v>5.5913978494623658E-2</v>
      </c>
      <c r="D17" s="65">
        <v>2</v>
      </c>
      <c r="E17" s="9">
        <f>IF(D22=0, "-", D17/D22)</f>
        <v>1.1299435028248588E-2</v>
      </c>
      <c r="F17" s="81">
        <v>110</v>
      </c>
      <c r="G17" s="34">
        <f>IF(F22=0, "-", F17/F22)</f>
        <v>4.2951971885982036E-2</v>
      </c>
      <c r="H17" s="65">
        <v>12</v>
      </c>
      <c r="I17" s="9">
        <f>IF(H22=0, "-", H17/H22)</f>
        <v>1.2084592145015106E-2</v>
      </c>
      <c r="J17" s="8" t="str">
        <f t="shared" si="0"/>
        <v>&gt;999%</v>
      </c>
      <c r="K17" s="9">
        <f t="shared" si="1"/>
        <v>8.1666666666666661</v>
      </c>
    </row>
    <row r="18" spans="1:11" x14ac:dyDescent="0.2">
      <c r="A18" s="7" t="s">
        <v>353</v>
      </c>
      <c r="B18" s="65">
        <v>73</v>
      </c>
      <c r="C18" s="34">
        <f>IF(B22=0, "-", B18/B22)</f>
        <v>0.15698924731182795</v>
      </c>
      <c r="D18" s="65">
        <v>2</v>
      </c>
      <c r="E18" s="9">
        <f>IF(D22=0, "-", D18/D22)</f>
        <v>1.1299435028248588E-2</v>
      </c>
      <c r="F18" s="81">
        <v>155</v>
      </c>
      <c r="G18" s="34">
        <f>IF(F22=0, "-", F18/F22)</f>
        <v>6.0523233112065603E-2</v>
      </c>
      <c r="H18" s="65">
        <v>89</v>
      </c>
      <c r="I18" s="9">
        <f>IF(H22=0, "-", H18/H22)</f>
        <v>8.9627391742195361E-2</v>
      </c>
      <c r="J18" s="8" t="str">
        <f t="shared" si="0"/>
        <v>&gt;999%</v>
      </c>
      <c r="K18" s="9">
        <f t="shared" si="1"/>
        <v>0.7415730337078652</v>
      </c>
    </row>
    <row r="19" spans="1:11" x14ac:dyDescent="0.2">
      <c r="A19" s="7" t="s">
        <v>354</v>
      </c>
      <c r="B19" s="65">
        <v>56</v>
      </c>
      <c r="C19" s="34">
        <f>IF(B22=0, "-", B19/B22)</f>
        <v>0.12043010752688173</v>
      </c>
      <c r="D19" s="65">
        <v>0</v>
      </c>
      <c r="E19" s="9">
        <f>IF(D22=0, "-", D19/D22)</f>
        <v>0</v>
      </c>
      <c r="F19" s="81">
        <v>375</v>
      </c>
      <c r="G19" s="34">
        <f>IF(F22=0, "-", F19/F22)</f>
        <v>0.14642717688402968</v>
      </c>
      <c r="H19" s="65">
        <v>0</v>
      </c>
      <c r="I19" s="9">
        <f>IF(H22=0, "-", H19/H22)</f>
        <v>0</v>
      </c>
      <c r="J19" s="8" t="str">
        <f t="shared" si="0"/>
        <v>-</v>
      </c>
      <c r="K19" s="9" t="str">
        <f t="shared" si="1"/>
        <v>-</v>
      </c>
    </row>
    <row r="20" spans="1:11" x14ac:dyDescent="0.2">
      <c r="A20" s="7" t="s">
        <v>355</v>
      </c>
      <c r="B20" s="65">
        <v>44</v>
      </c>
      <c r="C20" s="34">
        <f>IF(B22=0, "-", B20/B22)</f>
        <v>9.4623655913978491E-2</v>
      </c>
      <c r="D20" s="65">
        <v>26</v>
      </c>
      <c r="E20" s="9">
        <f>IF(D22=0, "-", D20/D22)</f>
        <v>0.14689265536723164</v>
      </c>
      <c r="F20" s="81">
        <v>295</v>
      </c>
      <c r="G20" s="34">
        <f>IF(F22=0, "-", F20/F22)</f>
        <v>0.11518937914877002</v>
      </c>
      <c r="H20" s="65">
        <v>57</v>
      </c>
      <c r="I20" s="9">
        <f>IF(H22=0, "-", H20/H22)</f>
        <v>5.7401812688821753E-2</v>
      </c>
      <c r="J20" s="8">
        <f t="shared" si="0"/>
        <v>0.69230769230769229</v>
      </c>
      <c r="K20" s="9">
        <f t="shared" si="1"/>
        <v>4.1754385964912277</v>
      </c>
    </row>
    <row r="21" spans="1:11" x14ac:dyDescent="0.2">
      <c r="A21" s="2"/>
      <c r="B21" s="68"/>
      <c r="C21" s="33"/>
      <c r="D21" s="68"/>
      <c r="E21" s="6"/>
      <c r="F21" s="82"/>
      <c r="G21" s="33"/>
      <c r="H21" s="68"/>
      <c r="I21" s="6"/>
      <c r="J21" s="5"/>
      <c r="K21" s="6"/>
    </row>
    <row r="22" spans="1:11" s="43" customFormat="1" x14ac:dyDescent="0.2">
      <c r="A22" s="162" t="s">
        <v>606</v>
      </c>
      <c r="B22" s="71">
        <f>SUM(B7:B21)</f>
        <v>465</v>
      </c>
      <c r="C22" s="40">
        <f>B22/10037</f>
        <v>4.6328584238318225E-2</v>
      </c>
      <c r="D22" s="71">
        <f>SUM(D7:D21)</f>
        <v>177</v>
      </c>
      <c r="E22" s="41">
        <f>D22/9726</f>
        <v>1.8198642813078345E-2</v>
      </c>
      <c r="F22" s="77">
        <f>SUM(F7:F21)</f>
        <v>2561</v>
      </c>
      <c r="G22" s="42">
        <f>F22/56526</f>
        <v>4.5306584580547003E-2</v>
      </c>
      <c r="H22" s="71">
        <f>SUM(H7:H21)</f>
        <v>993</v>
      </c>
      <c r="I22" s="41">
        <f>H22/40548</f>
        <v>2.4489493933116308E-2</v>
      </c>
      <c r="J22" s="37">
        <f>IF(D22=0, "-", IF((B22-D22)/D22&lt;10, (B22-D22)/D22, "&gt;999%"))</f>
        <v>1.6271186440677967</v>
      </c>
      <c r="K22" s="38">
        <f>IF(H22=0, "-", IF((F22-H22)/H22&lt;10, (F22-H22)/H22, "&gt;999%"))</f>
        <v>1.5790533736153072</v>
      </c>
    </row>
    <row r="23" spans="1:11" x14ac:dyDescent="0.2">
      <c r="B23" s="83"/>
      <c r="D23" s="83"/>
      <c r="F23" s="83"/>
      <c r="H23" s="83"/>
    </row>
    <row r="24" spans="1:11" s="43" customFormat="1" x14ac:dyDescent="0.2">
      <c r="A24" s="162" t="s">
        <v>606</v>
      </c>
      <c r="B24" s="71">
        <v>465</v>
      </c>
      <c r="C24" s="40">
        <f>B24/10037</f>
        <v>4.6328584238318225E-2</v>
      </c>
      <c r="D24" s="71">
        <v>177</v>
      </c>
      <c r="E24" s="41">
        <f>D24/9726</f>
        <v>1.8198642813078345E-2</v>
      </c>
      <c r="F24" s="77">
        <v>2561</v>
      </c>
      <c r="G24" s="42">
        <f>F24/56526</f>
        <v>4.5306584580547003E-2</v>
      </c>
      <c r="H24" s="71">
        <v>993</v>
      </c>
      <c r="I24" s="41">
        <f>H24/40548</f>
        <v>2.4489493933116308E-2</v>
      </c>
      <c r="J24" s="37">
        <f>IF(D24=0, "-", IF((B24-D24)/D24&lt;10, (B24-D24)/D24, "&gt;999%"))</f>
        <v>1.6271186440677967</v>
      </c>
      <c r="K24" s="38">
        <f>IF(H24=0, "-", IF((F24-H24)/H24&lt;10, (F24-H24)/H24, "&gt;999%"))</f>
        <v>1.5790533736153072</v>
      </c>
    </row>
    <row r="25" spans="1:11" x14ac:dyDescent="0.2">
      <c r="B25" s="83"/>
      <c r="D25" s="83"/>
      <c r="F25" s="83"/>
      <c r="H25" s="83"/>
    </row>
    <row r="26" spans="1:11" ht="15.75" x14ac:dyDescent="0.25">
      <c r="A26" s="164" t="s">
        <v>120</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150</v>
      </c>
      <c r="B28" s="61" t="s">
        <v>12</v>
      </c>
      <c r="C28" s="62" t="s">
        <v>13</v>
      </c>
      <c r="D28" s="61" t="s">
        <v>12</v>
      </c>
      <c r="E28" s="63" t="s">
        <v>13</v>
      </c>
      <c r="F28" s="62" t="s">
        <v>12</v>
      </c>
      <c r="G28" s="62" t="s">
        <v>13</v>
      </c>
      <c r="H28" s="61" t="s">
        <v>12</v>
      </c>
      <c r="I28" s="63" t="s">
        <v>13</v>
      </c>
      <c r="J28" s="61"/>
      <c r="K28" s="63"/>
    </row>
    <row r="29" spans="1:11" x14ac:dyDescent="0.2">
      <c r="A29" s="7" t="s">
        <v>356</v>
      </c>
      <c r="B29" s="65">
        <v>0</v>
      </c>
      <c r="C29" s="34">
        <f>IF(B53=0, "-", B29/B53)</f>
        <v>0</v>
      </c>
      <c r="D29" s="65">
        <v>0</v>
      </c>
      <c r="E29" s="9">
        <f>IF(D53=0, "-", D29/D53)</f>
        <v>0</v>
      </c>
      <c r="F29" s="81">
        <v>0</v>
      </c>
      <c r="G29" s="34">
        <f>IF(F53=0, "-", F29/F53)</f>
        <v>0</v>
      </c>
      <c r="H29" s="65">
        <v>1</v>
      </c>
      <c r="I29" s="9">
        <f>IF(H53=0, "-", H29/H53)</f>
        <v>2.4685262898049864E-4</v>
      </c>
      <c r="J29" s="8" t="str">
        <f t="shared" ref="J29:J51" si="2">IF(D29=0, "-", IF((B29-D29)/D29&lt;10, (B29-D29)/D29, "&gt;999%"))</f>
        <v>-</v>
      </c>
      <c r="K29" s="9">
        <f t="shared" ref="K29:K51" si="3">IF(H29=0, "-", IF((F29-H29)/H29&lt;10, (F29-H29)/H29, "&gt;999%"))</f>
        <v>-1</v>
      </c>
    </row>
    <row r="30" spans="1:11" x14ac:dyDescent="0.2">
      <c r="A30" s="7" t="s">
        <v>357</v>
      </c>
      <c r="B30" s="65">
        <v>19</v>
      </c>
      <c r="C30" s="34">
        <f>IF(B53=0, "-", B30/B53)</f>
        <v>1.7463235294117647E-2</v>
      </c>
      <c r="D30" s="65">
        <v>7</v>
      </c>
      <c r="E30" s="9">
        <f>IF(D53=0, "-", D30/D53)</f>
        <v>7.3452256033578172E-3</v>
      </c>
      <c r="F30" s="81">
        <v>133</v>
      </c>
      <c r="G30" s="34">
        <f>IF(F53=0, "-", F30/F53)</f>
        <v>1.9963974782347644E-2</v>
      </c>
      <c r="H30" s="65">
        <v>23</v>
      </c>
      <c r="I30" s="9">
        <f>IF(H53=0, "-", H30/H53)</f>
        <v>5.6776104665514689E-3</v>
      </c>
      <c r="J30" s="8">
        <f t="shared" si="2"/>
        <v>1.7142857142857142</v>
      </c>
      <c r="K30" s="9">
        <f t="shared" si="3"/>
        <v>4.7826086956521738</v>
      </c>
    </row>
    <row r="31" spans="1:11" x14ac:dyDescent="0.2">
      <c r="A31" s="7" t="s">
        <v>358</v>
      </c>
      <c r="B31" s="65">
        <v>33</v>
      </c>
      <c r="C31" s="34">
        <f>IF(B53=0, "-", B31/B53)</f>
        <v>3.0330882352941176E-2</v>
      </c>
      <c r="D31" s="65">
        <v>0</v>
      </c>
      <c r="E31" s="9">
        <f>IF(D53=0, "-", D31/D53)</f>
        <v>0</v>
      </c>
      <c r="F31" s="81">
        <v>57</v>
      </c>
      <c r="G31" s="34">
        <f>IF(F53=0, "-", F31/F53)</f>
        <v>8.5559891924347035E-3</v>
      </c>
      <c r="H31" s="65">
        <v>0</v>
      </c>
      <c r="I31" s="9">
        <f>IF(H53=0, "-", H31/H53)</f>
        <v>0</v>
      </c>
      <c r="J31" s="8" t="str">
        <f t="shared" si="2"/>
        <v>-</v>
      </c>
      <c r="K31" s="9" t="str">
        <f t="shared" si="3"/>
        <v>-</v>
      </c>
    </row>
    <row r="32" spans="1:11" x14ac:dyDescent="0.2">
      <c r="A32" s="7" t="s">
        <v>359</v>
      </c>
      <c r="B32" s="65">
        <v>16</v>
      </c>
      <c r="C32" s="34">
        <f>IF(B53=0, "-", B32/B53)</f>
        <v>1.4705882352941176E-2</v>
      </c>
      <c r="D32" s="65">
        <v>65</v>
      </c>
      <c r="E32" s="9">
        <f>IF(D53=0, "-", D32/D53)</f>
        <v>6.8205666316894023E-2</v>
      </c>
      <c r="F32" s="81">
        <v>272</v>
      </c>
      <c r="G32" s="34">
        <f>IF(F53=0, "-", F32/F53)</f>
        <v>4.08285800060042E-2</v>
      </c>
      <c r="H32" s="65">
        <v>367</v>
      </c>
      <c r="I32" s="9">
        <f>IF(H53=0, "-", H32/H53)</f>
        <v>9.0594914835843005E-2</v>
      </c>
      <c r="J32" s="8">
        <f t="shared" si="2"/>
        <v>-0.75384615384615383</v>
      </c>
      <c r="K32" s="9">
        <f t="shared" si="3"/>
        <v>-0.25885558583106266</v>
      </c>
    </row>
    <row r="33" spans="1:11" x14ac:dyDescent="0.2">
      <c r="A33" s="7" t="s">
        <v>360</v>
      </c>
      <c r="B33" s="65">
        <v>143</v>
      </c>
      <c r="C33" s="34">
        <f>IF(B53=0, "-", B33/B53)</f>
        <v>0.13143382352941177</v>
      </c>
      <c r="D33" s="65">
        <v>121</v>
      </c>
      <c r="E33" s="9">
        <f>IF(D53=0, "-", D33/D53)</f>
        <v>0.12696747114375656</v>
      </c>
      <c r="F33" s="81">
        <v>898</v>
      </c>
      <c r="G33" s="34">
        <f>IF(F53=0, "-", F33/F53)</f>
        <v>0.13479435604923445</v>
      </c>
      <c r="H33" s="65">
        <v>536</v>
      </c>
      <c r="I33" s="9">
        <f>IF(H53=0, "-", H33/H53)</f>
        <v>0.13231300913354727</v>
      </c>
      <c r="J33" s="8">
        <f t="shared" si="2"/>
        <v>0.18181818181818182</v>
      </c>
      <c r="K33" s="9">
        <f t="shared" si="3"/>
        <v>0.67537313432835822</v>
      </c>
    </row>
    <row r="34" spans="1:11" x14ac:dyDescent="0.2">
      <c r="A34" s="7" t="s">
        <v>361</v>
      </c>
      <c r="B34" s="65">
        <v>0</v>
      </c>
      <c r="C34" s="34">
        <f>IF(B53=0, "-", B34/B53)</f>
        <v>0</v>
      </c>
      <c r="D34" s="65">
        <v>4</v>
      </c>
      <c r="E34" s="9">
        <f>IF(D53=0, "-", D34/D53)</f>
        <v>4.1972717733473244E-3</v>
      </c>
      <c r="F34" s="81">
        <v>35</v>
      </c>
      <c r="G34" s="34">
        <f>IF(F53=0, "-", F34/F53)</f>
        <v>5.2536775743020113E-3</v>
      </c>
      <c r="H34" s="65">
        <v>17</v>
      </c>
      <c r="I34" s="9">
        <f>IF(H53=0, "-", H34/H53)</f>
        <v>4.1964946926684767E-3</v>
      </c>
      <c r="J34" s="8">
        <f t="shared" si="2"/>
        <v>-1</v>
      </c>
      <c r="K34" s="9">
        <f t="shared" si="3"/>
        <v>1.0588235294117647</v>
      </c>
    </row>
    <row r="35" spans="1:11" x14ac:dyDescent="0.2">
      <c r="A35" s="7" t="s">
        <v>362</v>
      </c>
      <c r="B35" s="65">
        <v>6</v>
      </c>
      <c r="C35" s="34">
        <f>IF(B53=0, "-", B35/B53)</f>
        <v>5.5147058823529415E-3</v>
      </c>
      <c r="D35" s="65">
        <v>0</v>
      </c>
      <c r="E35" s="9">
        <f>IF(D53=0, "-", D35/D53)</f>
        <v>0</v>
      </c>
      <c r="F35" s="81">
        <v>8</v>
      </c>
      <c r="G35" s="34">
        <f>IF(F53=0, "-", F35/F53)</f>
        <v>1.2008405884118883E-3</v>
      </c>
      <c r="H35" s="65">
        <v>0</v>
      </c>
      <c r="I35" s="9">
        <f>IF(H53=0, "-", H35/H53)</f>
        <v>0</v>
      </c>
      <c r="J35" s="8" t="str">
        <f t="shared" si="2"/>
        <v>-</v>
      </c>
      <c r="K35" s="9" t="str">
        <f t="shared" si="3"/>
        <v>-</v>
      </c>
    </row>
    <row r="36" spans="1:11" x14ac:dyDescent="0.2">
      <c r="A36" s="7" t="s">
        <v>363</v>
      </c>
      <c r="B36" s="65">
        <v>96</v>
      </c>
      <c r="C36" s="34">
        <f>IF(B53=0, "-", B36/B53)</f>
        <v>8.8235294117647065E-2</v>
      </c>
      <c r="D36" s="65">
        <v>44</v>
      </c>
      <c r="E36" s="9">
        <f>IF(D53=0, "-", D36/D53)</f>
        <v>4.6169989506820566E-2</v>
      </c>
      <c r="F36" s="81">
        <v>446</v>
      </c>
      <c r="G36" s="34">
        <f>IF(F53=0, "-", F36/F53)</f>
        <v>6.6946862803962767E-2</v>
      </c>
      <c r="H36" s="65">
        <v>263</v>
      </c>
      <c r="I36" s="9">
        <f>IF(H53=0, "-", H36/H53)</f>
        <v>6.4922241421871141E-2</v>
      </c>
      <c r="J36" s="8">
        <f t="shared" si="2"/>
        <v>1.1818181818181819</v>
      </c>
      <c r="K36" s="9">
        <f t="shared" si="3"/>
        <v>0.69581749049429653</v>
      </c>
    </row>
    <row r="37" spans="1:11" x14ac:dyDescent="0.2">
      <c r="A37" s="7" t="s">
        <v>364</v>
      </c>
      <c r="B37" s="65">
        <v>134</v>
      </c>
      <c r="C37" s="34">
        <f>IF(B53=0, "-", B37/B53)</f>
        <v>0.12316176470588236</v>
      </c>
      <c r="D37" s="65">
        <v>81</v>
      </c>
      <c r="E37" s="9">
        <f>IF(D53=0, "-", D37/D53)</f>
        <v>8.4994753410283314E-2</v>
      </c>
      <c r="F37" s="81">
        <v>656</v>
      </c>
      <c r="G37" s="34">
        <f>IF(F53=0, "-", F37/F53)</f>
        <v>9.8468928249774837E-2</v>
      </c>
      <c r="H37" s="65">
        <v>310</v>
      </c>
      <c r="I37" s="9">
        <f>IF(H53=0, "-", H37/H53)</f>
        <v>7.6524314983954581E-2</v>
      </c>
      <c r="J37" s="8">
        <f t="shared" si="2"/>
        <v>0.65432098765432101</v>
      </c>
      <c r="K37" s="9">
        <f t="shared" si="3"/>
        <v>1.1161290322580646</v>
      </c>
    </row>
    <row r="38" spans="1:11" x14ac:dyDescent="0.2">
      <c r="A38" s="7" t="s">
        <v>365</v>
      </c>
      <c r="B38" s="65">
        <v>12</v>
      </c>
      <c r="C38" s="34">
        <f>IF(B53=0, "-", B38/B53)</f>
        <v>1.1029411764705883E-2</v>
      </c>
      <c r="D38" s="65">
        <v>0</v>
      </c>
      <c r="E38" s="9">
        <f>IF(D53=0, "-", D38/D53)</f>
        <v>0</v>
      </c>
      <c r="F38" s="81">
        <v>36</v>
      </c>
      <c r="G38" s="34">
        <f>IF(F53=0, "-", F38/F53)</f>
        <v>5.4037826478534976E-3</v>
      </c>
      <c r="H38" s="65">
        <v>0</v>
      </c>
      <c r="I38" s="9">
        <f>IF(H53=0, "-", H38/H53)</f>
        <v>0</v>
      </c>
      <c r="J38" s="8" t="str">
        <f t="shared" si="2"/>
        <v>-</v>
      </c>
      <c r="K38" s="9" t="str">
        <f t="shared" si="3"/>
        <v>-</v>
      </c>
    </row>
    <row r="39" spans="1:11" x14ac:dyDescent="0.2">
      <c r="A39" s="7" t="s">
        <v>366</v>
      </c>
      <c r="B39" s="65">
        <v>130</v>
      </c>
      <c r="C39" s="34">
        <f>IF(B53=0, "-", B39/B53)</f>
        <v>0.11948529411764706</v>
      </c>
      <c r="D39" s="65">
        <v>21</v>
      </c>
      <c r="E39" s="9">
        <f>IF(D53=0, "-", D39/D53)</f>
        <v>2.2035676810073453E-2</v>
      </c>
      <c r="F39" s="81">
        <v>614</v>
      </c>
      <c r="G39" s="34">
        <f>IF(F53=0, "-", F39/F53)</f>
        <v>9.2164515160612429E-2</v>
      </c>
      <c r="H39" s="65">
        <v>95</v>
      </c>
      <c r="I39" s="9">
        <f>IF(H53=0, "-", H39/H53)</f>
        <v>2.3450999753147371E-2</v>
      </c>
      <c r="J39" s="8">
        <f t="shared" si="2"/>
        <v>5.1904761904761907</v>
      </c>
      <c r="K39" s="9">
        <f t="shared" si="3"/>
        <v>5.4631578947368418</v>
      </c>
    </row>
    <row r="40" spans="1:11" x14ac:dyDescent="0.2">
      <c r="A40" s="7" t="s">
        <v>367</v>
      </c>
      <c r="B40" s="65">
        <v>77</v>
      </c>
      <c r="C40" s="34">
        <f>IF(B53=0, "-", B40/B53)</f>
        <v>7.077205882352941E-2</v>
      </c>
      <c r="D40" s="65">
        <v>198</v>
      </c>
      <c r="E40" s="9">
        <f>IF(D53=0, "-", D40/D53)</f>
        <v>0.20776495278069254</v>
      </c>
      <c r="F40" s="81">
        <v>1075</v>
      </c>
      <c r="G40" s="34">
        <f>IF(F53=0, "-", F40/F53)</f>
        <v>0.16136295406784748</v>
      </c>
      <c r="H40" s="65">
        <v>882</v>
      </c>
      <c r="I40" s="9">
        <f>IF(H53=0, "-", H40/H53)</f>
        <v>0.2177240187607998</v>
      </c>
      <c r="J40" s="8">
        <f t="shared" si="2"/>
        <v>-0.61111111111111116</v>
      </c>
      <c r="K40" s="9">
        <f t="shared" si="3"/>
        <v>0.21882086167800455</v>
      </c>
    </row>
    <row r="41" spans="1:11" x14ac:dyDescent="0.2">
      <c r="A41" s="7" t="s">
        <v>368</v>
      </c>
      <c r="B41" s="65">
        <v>51</v>
      </c>
      <c r="C41" s="34">
        <f>IF(B53=0, "-", B41/B53)</f>
        <v>4.6875E-2</v>
      </c>
      <c r="D41" s="65">
        <v>43</v>
      </c>
      <c r="E41" s="9">
        <f>IF(D53=0, "-", D41/D53)</f>
        <v>4.5120671563483733E-2</v>
      </c>
      <c r="F41" s="81">
        <v>445</v>
      </c>
      <c r="G41" s="34">
        <f>IF(F53=0, "-", F41/F53)</f>
        <v>6.6796757730411285E-2</v>
      </c>
      <c r="H41" s="65">
        <v>153</v>
      </c>
      <c r="I41" s="9">
        <f>IF(H53=0, "-", H41/H53)</f>
        <v>3.7768452234016293E-2</v>
      </c>
      <c r="J41" s="8">
        <f t="shared" si="2"/>
        <v>0.18604651162790697</v>
      </c>
      <c r="K41" s="9">
        <f t="shared" si="3"/>
        <v>1.9084967320261439</v>
      </c>
    </row>
    <row r="42" spans="1:11" x14ac:dyDescent="0.2">
      <c r="A42" s="7" t="s">
        <v>369</v>
      </c>
      <c r="B42" s="65">
        <v>88</v>
      </c>
      <c r="C42" s="34">
        <f>IF(B53=0, "-", B42/B53)</f>
        <v>8.0882352941176475E-2</v>
      </c>
      <c r="D42" s="65">
        <v>97</v>
      </c>
      <c r="E42" s="9">
        <f>IF(D53=0, "-", D42/D53)</f>
        <v>0.10178384050367262</v>
      </c>
      <c r="F42" s="81">
        <v>489</v>
      </c>
      <c r="G42" s="34">
        <f>IF(F53=0, "-", F42/F53)</f>
        <v>7.3401380966676671E-2</v>
      </c>
      <c r="H42" s="65">
        <v>381</v>
      </c>
      <c r="I42" s="9">
        <f>IF(H53=0, "-", H42/H53)</f>
        <v>9.4050851641569982E-2</v>
      </c>
      <c r="J42" s="8">
        <f t="shared" si="2"/>
        <v>-9.2783505154639179E-2</v>
      </c>
      <c r="K42" s="9">
        <f t="shared" si="3"/>
        <v>0.28346456692913385</v>
      </c>
    </row>
    <row r="43" spans="1:11" x14ac:dyDescent="0.2">
      <c r="A43" s="7" t="s">
        <v>370</v>
      </c>
      <c r="B43" s="65">
        <v>4</v>
      </c>
      <c r="C43" s="34">
        <f>IF(B53=0, "-", B43/B53)</f>
        <v>3.6764705882352941E-3</v>
      </c>
      <c r="D43" s="65">
        <v>0</v>
      </c>
      <c r="E43" s="9">
        <f>IF(D53=0, "-", D43/D53)</f>
        <v>0</v>
      </c>
      <c r="F43" s="81">
        <v>16</v>
      </c>
      <c r="G43" s="34">
        <f>IF(F53=0, "-", F43/F53)</f>
        <v>2.4016811768237767E-3</v>
      </c>
      <c r="H43" s="65">
        <v>0</v>
      </c>
      <c r="I43" s="9">
        <f>IF(H53=0, "-", H43/H53)</f>
        <v>0</v>
      </c>
      <c r="J43" s="8" t="str">
        <f t="shared" si="2"/>
        <v>-</v>
      </c>
      <c r="K43" s="9" t="str">
        <f t="shared" si="3"/>
        <v>-</v>
      </c>
    </row>
    <row r="44" spans="1:11" x14ac:dyDescent="0.2">
      <c r="A44" s="7" t="s">
        <v>371</v>
      </c>
      <c r="B44" s="65">
        <v>0</v>
      </c>
      <c r="C44" s="34">
        <f>IF(B53=0, "-", B44/B53)</f>
        <v>0</v>
      </c>
      <c r="D44" s="65">
        <v>3</v>
      </c>
      <c r="E44" s="9">
        <f>IF(D53=0, "-", D44/D53)</f>
        <v>3.1479538300104933E-3</v>
      </c>
      <c r="F44" s="81">
        <v>0</v>
      </c>
      <c r="G44" s="34">
        <f>IF(F53=0, "-", F44/F53)</f>
        <v>0</v>
      </c>
      <c r="H44" s="65">
        <v>13</v>
      </c>
      <c r="I44" s="9">
        <f>IF(H53=0, "-", H44/H53)</f>
        <v>3.2090841767464825E-3</v>
      </c>
      <c r="J44" s="8">
        <f t="shared" si="2"/>
        <v>-1</v>
      </c>
      <c r="K44" s="9">
        <f t="shared" si="3"/>
        <v>-1</v>
      </c>
    </row>
    <row r="45" spans="1:11" x14ac:dyDescent="0.2">
      <c r="A45" s="7" t="s">
        <v>372</v>
      </c>
      <c r="B45" s="65">
        <v>9</v>
      </c>
      <c r="C45" s="34">
        <f>IF(B53=0, "-", B45/B53)</f>
        <v>8.2720588235294119E-3</v>
      </c>
      <c r="D45" s="65">
        <v>0</v>
      </c>
      <c r="E45" s="9">
        <f>IF(D53=0, "-", D45/D53)</f>
        <v>0</v>
      </c>
      <c r="F45" s="81">
        <v>63</v>
      </c>
      <c r="G45" s="34">
        <f>IF(F53=0, "-", F45/F53)</f>
        <v>9.4566196337436213E-3</v>
      </c>
      <c r="H45" s="65">
        <v>0</v>
      </c>
      <c r="I45" s="9">
        <f>IF(H53=0, "-", H45/H53)</f>
        <v>0</v>
      </c>
      <c r="J45" s="8" t="str">
        <f t="shared" si="2"/>
        <v>-</v>
      </c>
      <c r="K45" s="9" t="str">
        <f t="shared" si="3"/>
        <v>-</v>
      </c>
    </row>
    <row r="46" spans="1:11" x14ac:dyDescent="0.2">
      <c r="A46" s="7" t="s">
        <v>373</v>
      </c>
      <c r="B46" s="65">
        <v>0</v>
      </c>
      <c r="C46" s="34">
        <f>IF(B53=0, "-", B46/B53)</f>
        <v>0</v>
      </c>
      <c r="D46" s="65">
        <v>0</v>
      </c>
      <c r="E46" s="9">
        <f>IF(D53=0, "-", D46/D53)</f>
        <v>0</v>
      </c>
      <c r="F46" s="81">
        <v>0</v>
      </c>
      <c r="G46" s="34">
        <f>IF(F53=0, "-", F46/F53)</f>
        <v>0</v>
      </c>
      <c r="H46" s="65">
        <v>1</v>
      </c>
      <c r="I46" s="9">
        <f>IF(H53=0, "-", H46/H53)</f>
        <v>2.4685262898049864E-4</v>
      </c>
      <c r="J46" s="8" t="str">
        <f t="shared" si="2"/>
        <v>-</v>
      </c>
      <c r="K46" s="9">
        <f t="shared" si="3"/>
        <v>-1</v>
      </c>
    </row>
    <row r="47" spans="1:11" x14ac:dyDescent="0.2">
      <c r="A47" s="7" t="s">
        <v>374</v>
      </c>
      <c r="B47" s="65">
        <v>117</v>
      </c>
      <c r="C47" s="34">
        <f>IF(B53=0, "-", B47/B53)</f>
        <v>0.10753676470588236</v>
      </c>
      <c r="D47" s="65">
        <v>85</v>
      </c>
      <c r="E47" s="9">
        <f>IF(D53=0, "-", D47/D53)</f>
        <v>8.9192025183630647E-2</v>
      </c>
      <c r="F47" s="81">
        <v>488</v>
      </c>
      <c r="G47" s="34">
        <f>IF(F53=0, "-", F47/F53)</f>
        <v>7.3251275893125189E-2</v>
      </c>
      <c r="H47" s="65">
        <v>345</v>
      </c>
      <c r="I47" s="9">
        <f>IF(H53=0, "-", H47/H53)</f>
        <v>8.5164156998272025E-2</v>
      </c>
      <c r="J47" s="8">
        <f t="shared" si="2"/>
        <v>0.37647058823529411</v>
      </c>
      <c r="K47" s="9">
        <f t="shared" si="3"/>
        <v>0.41449275362318838</v>
      </c>
    </row>
    <row r="48" spans="1:11" x14ac:dyDescent="0.2">
      <c r="A48" s="7" t="s">
        <v>375</v>
      </c>
      <c r="B48" s="65">
        <v>7</v>
      </c>
      <c r="C48" s="34">
        <f>IF(B53=0, "-", B48/B53)</f>
        <v>6.4338235294117644E-3</v>
      </c>
      <c r="D48" s="65">
        <v>25</v>
      </c>
      <c r="E48" s="9">
        <f>IF(D53=0, "-", D48/D53)</f>
        <v>2.6232948583420776E-2</v>
      </c>
      <c r="F48" s="81">
        <v>35</v>
      </c>
      <c r="G48" s="34">
        <f>IF(F53=0, "-", F48/F53)</f>
        <v>5.2536775743020113E-3</v>
      </c>
      <c r="H48" s="65">
        <v>39</v>
      </c>
      <c r="I48" s="9">
        <f>IF(H53=0, "-", H48/H53)</f>
        <v>9.6272525302394472E-3</v>
      </c>
      <c r="J48" s="8">
        <f t="shared" si="2"/>
        <v>-0.72</v>
      </c>
      <c r="K48" s="9">
        <f t="shared" si="3"/>
        <v>-0.10256410256410256</v>
      </c>
    </row>
    <row r="49" spans="1:11" x14ac:dyDescent="0.2">
      <c r="A49" s="7" t="s">
        <v>376</v>
      </c>
      <c r="B49" s="65">
        <v>71</v>
      </c>
      <c r="C49" s="34">
        <f>IF(B53=0, "-", B49/B53)</f>
        <v>6.5257352941176475E-2</v>
      </c>
      <c r="D49" s="65">
        <v>79</v>
      </c>
      <c r="E49" s="9">
        <f>IF(D53=0, "-", D49/D53)</f>
        <v>8.2896117523609647E-2</v>
      </c>
      <c r="F49" s="81">
        <v>334</v>
      </c>
      <c r="G49" s="34">
        <f>IF(F53=0, "-", F49/F53)</f>
        <v>5.0135094566196338E-2</v>
      </c>
      <c r="H49" s="65">
        <v>305</v>
      </c>
      <c r="I49" s="9">
        <f>IF(H53=0, "-", H49/H53)</f>
        <v>7.5290051839052088E-2</v>
      </c>
      <c r="J49" s="8">
        <f t="shared" si="2"/>
        <v>-0.10126582278481013</v>
      </c>
      <c r="K49" s="9">
        <f t="shared" si="3"/>
        <v>9.5081967213114751E-2</v>
      </c>
    </row>
    <row r="50" spans="1:11" x14ac:dyDescent="0.2">
      <c r="A50" s="7" t="s">
        <v>377</v>
      </c>
      <c r="B50" s="65">
        <v>34</v>
      </c>
      <c r="C50" s="34">
        <f>IF(B53=0, "-", B50/B53)</f>
        <v>3.125E-2</v>
      </c>
      <c r="D50" s="65">
        <v>80</v>
      </c>
      <c r="E50" s="9">
        <f>IF(D53=0, "-", D50/D53)</f>
        <v>8.394543546694648E-2</v>
      </c>
      <c r="F50" s="81">
        <v>389</v>
      </c>
      <c r="G50" s="34">
        <f>IF(F53=0, "-", F50/F53)</f>
        <v>5.8390873611528067E-2</v>
      </c>
      <c r="H50" s="65">
        <v>320</v>
      </c>
      <c r="I50" s="9">
        <f>IF(H53=0, "-", H50/H53)</f>
        <v>7.8992841273759565E-2</v>
      </c>
      <c r="J50" s="8">
        <f t="shared" si="2"/>
        <v>-0.57499999999999996</v>
      </c>
      <c r="K50" s="9">
        <f t="shared" si="3"/>
        <v>0.21562500000000001</v>
      </c>
    </row>
    <row r="51" spans="1:11" x14ac:dyDescent="0.2">
      <c r="A51" s="7" t="s">
        <v>378</v>
      </c>
      <c r="B51" s="65">
        <v>41</v>
      </c>
      <c r="C51" s="34">
        <f>IF(B53=0, "-", B51/B53)</f>
        <v>3.7683823529411763E-2</v>
      </c>
      <c r="D51" s="65">
        <v>0</v>
      </c>
      <c r="E51" s="9">
        <f>IF(D53=0, "-", D51/D53)</f>
        <v>0</v>
      </c>
      <c r="F51" s="81">
        <v>173</v>
      </c>
      <c r="G51" s="34">
        <f>IF(F53=0, "-", F51/F53)</f>
        <v>2.5968177724407085E-2</v>
      </c>
      <c r="H51" s="65">
        <v>0</v>
      </c>
      <c r="I51" s="9">
        <f>IF(H53=0, "-", H51/H53)</f>
        <v>0</v>
      </c>
      <c r="J51" s="8" t="str">
        <f t="shared" si="2"/>
        <v>-</v>
      </c>
      <c r="K51" s="9" t="str">
        <f t="shared" si="3"/>
        <v>-</v>
      </c>
    </row>
    <row r="52" spans="1:11" x14ac:dyDescent="0.2">
      <c r="A52" s="2"/>
      <c r="B52" s="68"/>
      <c r="C52" s="33"/>
      <c r="D52" s="68"/>
      <c r="E52" s="6"/>
      <c r="F52" s="82"/>
      <c r="G52" s="33"/>
      <c r="H52" s="68"/>
      <c r="I52" s="6"/>
      <c r="J52" s="5"/>
      <c r="K52" s="6"/>
    </row>
    <row r="53" spans="1:11" s="43" customFormat="1" x14ac:dyDescent="0.2">
      <c r="A53" s="162" t="s">
        <v>605</v>
      </c>
      <c r="B53" s="71">
        <f>SUM(B29:B52)</f>
        <v>1088</v>
      </c>
      <c r="C53" s="40">
        <f>B53/10037</f>
        <v>0.10839892398126931</v>
      </c>
      <c r="D53" s="71">
        <f>SUM(D29:D52)</f>
        <v>953</v>
      </c>
      <c r="E53" s="41">
        <f>D53/9726</f>
        <v>9.7984783055726915E-2</v>
      </c>
      <c r="F53" s="77">
        <f>SUM(F29:F52)</f>
        <v>6662</v>
      </c>
      <c r="G53" s="42">
        <f>F53/56526</f>
        <v>0.11785726922124332</v>
      </c>
      <c r="H53" s="71">
        <f>SUM(H29:H52)</f>
        <v>4051</v>
      </c>
      <c r="I53" s="41">
        <f>H53/40548</f>
        <v>9.9906283910427149E-2</v>
      </c>
      <c r="J53" s="37">
        <f>IF(D53=0, "-", IF((B53-D53)/D53&lt;10, (B53-D53)/D53, "&gt;999%"))</f>
        <v>0.1416579223504722</v>
      </c>
      <c r="K53" s="38">
        <f>IF(H53=0, "-", IF((F53-H53)/H53&lt;10, (F53-H53)/H53, "&gt;999%"))</f>
        <v>0.64453221426808194</v>
      </c>
    </row>
    <row r="54" spans="1:11" x14ac:dyDescent="0.2">
      <c r="B54" s="83"/>
      <c r="D54" s="83"/>
      <c r="F54" s="83"/>
      <c r="H54" s="83"/>
    </row>
    <row r="55" spans="1:11" x14ac:dyDescent="0.2">
      <c r="A55" s="163" t="s">
        <v>151</v>
      </c>
      <c r="B55" s="61" t="s">
        <v>12</v>
      </c>
      <c r="C55" s="62" t="s">
        <v>13</v>
      </c>
      <c r="D55" s="61" t="s">
        <v>12</v>
      </c>
      <c r="E55" s="63" t="s">
        <v>13</v>
      </c>
      <c r="F55" s="62" t="s">
        <v>12</v>
      </c>
      <c r="G55" s="62" t="s">
        <v>13</v>
      </c>
      <c r="H55" s="61" t="s">
        <v>12</v>
      </c>
      <c r="I55" s="63" t="s">
        <v>13</v>
      </c>
      <c r="J55" s="61"/>
      <c r="K55" s="63"/>
    </row>
    <row r="56" spans="1:11" x14ac:dyDescent="0.2">
      <c r="A56" s="7" t="s">
        <v>379</v>
      </c>
      <c r="B56" s="65">
        <v>8</v>
      </c>
      <c r="C56" s="34">
        <f>IF(B68=0, "-", B56/B68)</f>
        <v>6.5040650406504072E-2</v>
      </c>
      <c r="D56" s="65">
        <v>8</v>
      </c>
      <c r="E56" s="9">
        <f>IF(D68=0, "-", D56/D68)</f>
        <v>5.7142857142857141E-2</v>
      </c>
      <c r="F56" s="81">
        <v>58</v>
      </c>
      <c r="G56" s="34">
        <f>IF(F68=0, "-", F56/F68)</f>
        <v>6.8075117370892016E-2</v>
      </c>
      <c r="H56" s="65">
        <v>47</v>
      </c>
      <c r="I56" s="9">
        <f>IF(H68=0, "-", H56/H68)</f>
        <v>8.639705882352941E-2</v>
      </c>
      <c r="J56" s="8">
        <f t="shared" ref="J56:J66" si="4">IF(D56=0, "-", IF((B56-D56)/D56&lt;10, (B56-D56)/D56, "&gt;999%"))</f>
        <v>0</v>
      </c>
      <c r="K56" s="9">
        <f t="shared" ref="K56:K66" si="5">IF(H56=0, "-", IF((F56-H56)/H56&lt;10, (F56-H56)/H56, "&gt;999%"))</f>
        <v>0.23404255319148937</v>
      </c>
    </row>
    <row r="57" spans="1:11" x14ac:dyDescent="0.2">
      <c r="A57" s="7" t="s">
        <v>380</v>
      </c>
      <c r="B57" s="65">
        <v>23</v>
      </c>
      <c r="C57" s="34">
        <f>IF(B68=0, "-", B57/B68)</f>
        <v>0.18699186991869918</v>
      </c>
      <c r="D57" s="65">
        <v>27</v>
      </c>
      <c r="E57" s="9">
        <f>IF(D68=0, "-", D57/D68)</f>
        <v>0.19285714285714287</v>
      </c>
      <c r="F57" s="81">
        <v>272</v>
      </c>
      <c r="G57" s="34">
        <f>IF(F68=0, "-", F57/F68)</f>
        <v>0.31924882629107981</v>
      </c>
      <c r="H57" s="65">
        <v>133</v>
      </c>
      <c r="I57" s="9">
        <f>IF(H68=0, "-", H57/H68)</f>
        <v>0.24448529411764705</v>
      </c>
      <c r="J57" s="8">
        <f t="shared" si="4"/>
        <v>-0.14814814814814814</v>
      </c>
      <c r="K57" s="9">
        <f t="shared" si="5"/>
        <v>1.0451127819548873</v>
      </c>
    </row>
    <row r="58" spans="1:11" x14ac:dyDescent="0.2">
      <c r="A58" s="7" t="s">
        <v>381</v>
      </c>
      <c r="B58" s="65">
        <v>23</v>
      </c>
      <c r="C58" s="34">
        <f>IF(B68=0, "-", B58/B68)</f>
        <v>0.18699186991869918</v>
      </c>
      <c r="D58" s="65">
        <v>18</v>
      </c>
      <c r="E58" s="9">
        <f>IF(D68=0, "-", D58/D68)</f>
        <v>0.12857142857142856</v>
      </c>
      <c r="F58" s="81">
        <v>109</v>
      </c>
      <c r="G58" s="34">
        <f>IF(F68=0, "-", F58/F68)</f>
        <v>0.12793427230046947</v>
      </c>
      <c r="H58" s="65">
        <v>65</v>
      </c>
      <c r="I58" s="9">
        <f>IF(H68=0, "-", H58/H68)</f>
        <v>0.11948529411764706</v>
      </c>
      <c r="J58" s="8">
        <f t="shared" si="4"/>
        <v>0.27777777777777779</v>
      </c>
      <c r="K58" s="9">
        <f t="shared" si="5"/>
        <v>0.67692307692307696</v>
      </c>
    </row>
    <row r="59" spans="1:11" x14ac:dyDescent="0.2">
      <c r="A59" s="7" t="s">
        <v>382</v>
      </c>
      <c r="B59" s="65">
        <v>3</v>
      </c>
      <c r="C59" s="34">
        <f>IF(B68=0, "-", B59/B68)</f>
        <v>2.4390243902439025E-2</v>
      </c>
      <c r="D59" s="65">
        <v>9</v>
      </c>
      <c r="E59" s="9">
        <f>IF(D68=0, "-", D59/D68)</f>
        <v>6.4285714285714279E-2</v>
      </c>
      <c r="F59" s="81">
        <v>47</v>
      </c>
      <c r="G59" s="34">
        <f>IF(F68=0, "-", F59/F68)</f>
        <v>5.5164319248826289E-2</v>
      </c>
      <c r="H59" s="65">
        <v>31</v>
      </c>
      <c r="I59" s="9">
        <f>IF(H68=0, "-", H59/H68)</f>
        <v>5.6985294117647058E-2</v>
      </c>
      <c r="J59" s="8">
        <f t="shared" si="4"/>
        <v>-0.66666666666666663</v>
      </c>
      <c r="K59" s="9">
        <f t="shared" si="5"/>
        <v>0.5161290322580645</v>
      </c>
    </row>
    <row r="60" spans="1:11" x14ac:dyDescent="0.2">
      <c r="A60" s="7" t="s">
        <v>383</v>
      </c>
      <c r="B60" s="65">
        <v>0</v>
      </c>
      <c r="C60" s="34">
        <f>IF(B68=0, "-", B60/B68)</f>
        <v>0</v>
      </c>
      <c r="D60" s="65">
        <v>0</v>
      </c>
      <c r="E60" s="9">
        <f>IF(D68=0, "-", D60/D68)</f>
        <v>0</v>
      </c>
      <c r="F60" s="81">
        <v>0</v>
      </c>
      <c r="G60" s="34">
        <f>IF(F68=0, "-", F60/F68)</f>
        <v>0</v>
      </c>
      <c r="H60" s="65">
        <v>6</v>
      </c>
      <c r="I60" s="9">
        <f>IF(H68=0, "-", H60/H68)</f>
        <v>1.1029411764705883E-2</v>
      </c>
      <c r="J60" s="8" t="str">
        <f t="shared" si="4"/>
        <v>-</v>
      </c>
      <c r="K60" s="9">
        <f t="shared" si="5"/>
        <v>-1</v>
      </c>
    </row>
    <row r="61" spans="1:11" x14ac:dyDescent="0.2">
      <c r="A61" s="7" t="s">
        <v>384</v>
      </c>
      <c r="B61" s="65">
        <v>8</v>
      </c>
      <c r="C61" s="34">
        <f>IF(B68=0, "-", B61/B68)</f>
        <v>6.5040650406504072E-2</v>
      </c>
      <c r="D61" s="65">
        <v>10</v>
      </c>
      <c r="E61" s="9">
        <f>IF(D68=0, "-", D61/D68)</f>
        <v>7.1428571428571425E-2</v>
      </c>
      <c r="F61" s="81">
        <v>29</v>
      </c>
      <c r="G61" s="34">
        <f>IF(F68=0, "-", F61/F68)</f>
        <v>3.4037558685446008E-2</v>
      </c>
      <c r="H61" s="65">
        <v>41</v>
      </c>
      <c r="I61" s="9">
        <f>IF(H68=0, "-", H61/H68)</f>
        <v>7.5367647058823525E-2</v>
      </c>
      <c r="J61" s="8">
        <f t="shared" si="4"/>
        <v>-0.2</v>
      </c>
      <c r="K61" s="9">
        <f t="shared" si="5"/>
        <v>-0.29268292682926828</v>
      </c>
    </row>
    <row r="62" spans="1:11" x14ac:dyDescent="0.2">
      <c r="A62" s="7" t="s">
        <v>385</v>
      </c>
      <c r="B62" s="65">
        <v>7</v>
      </c>
      <c r="C62" s="34">
        <f>IF(B68=0, "-", B62/B68)</f>
        <v>5.6910569105691054E-2</v>
      </c>
      <c r="D62" s="65">
        <v>20</v>
      </c>
      <c r="E62" s="9">
        <f>IF(D68=0, "-", D62/D68)</f>
        <v>0.14285714285714285</v>
      </c>
      <c r="F62" s="81">
        <v>65</v>
      </c>
      <c r="G62" s="34">
        <f>IF(F68=0, "-", F62/F68)</f>
        <v>7.6291079812206578E-2</v>
      </c>
      <c r="H62" s="65">
        <v>46</v>
      </c>
      <c r="I62" s="9">
        <f>IF(H68=0, "-", H62/H68)</f>
        <v>8.455882352941177E-2</v>
      </c>
      <c r="J62" s="8">
        <f t="shared" si="4"/>
        <v>-0.65</v>
      </c>
      <c r="K62" s="9">
        <f t="shared" si="5"/>
        <v>0.41304347826086957</v>
      </c>
    </row>
    <row r="63" spans="1:11" x14ac:dyDescent="0.2">
      <c r="A63" s="7" t="s">
        <v>386</v>
      </c>
      <c r="B63" s="65">
        <v>1</v>
      </c>
      <c r="C63" s="34">
        <f>IF(B68=0, "-", B63/B68)</f>
        <v>8.130081300813009E-3</v>
      </c>
      <c r="D63" s="65">
        <v>0</v>
      </c>
      <c r="E63" s="9">
        <f>IF(D68=0, "-", D63/D68)</f>
        <v>0</v>
      </c>
      <c r="F63" s="81">
        <v>1</v>
      </c>
      <c r="G63" s="34">
        <f>IF(F68=0, "-", F63/F68)</f>
        <v>1.1737089201877935E-3</v>
      </c>
      <c r="H63" s="65">
        <v>0</v>
      </c>
      <c r="I63" s="9">
        <f>IF(H68=0, "-", H63/H68)</f>
        <v>0</v>
      </c>
      <c r="J63" s="8" t="str">
        <f t="shared" si="4"/>
        <v>-</v>
      </c>
      <c r="K63" s="9" t="str">
        <f t="shared" si="5"/>
        <v>-</v>
      </c>
    </row>
    <row r="64" spans="1:11" x14ac:dyDescent="0.2">
      <c r="A64" s="7" t="s">
        <v>387</v>
      </c>
      <c r="B64" s="65">
        <v>31</v>
      </c>
      <c r="C64" s="34">
        <f>IF(B68=0, "-", B64/B68)</f>
        <v>0.25203252032520324</v>
      </c>
      <c r="D64" s="65">
        <v>9</v>
      </c>
      <c r="E64" s="9">
        <f>IF(D68=0, "-", D64/D68)</f>
        <v>6.4285714285714279E-2</v>
      </c>
      <c r="F64" s="81">
        <v>108</v>
      </c>
      <c r="G64" s="34">
        <f>IF(F68=0, "-", F64/F68)</f>
        <v>0.12676056338028169</v>
      </c>
      <c r="H64" s="65">
        <v>60</v>
      </c>
      <c r="I64" s="9">
        <f>IF(H68=0, "-", H64/H68)</f>
        <v>0.11029411764705882</v>
      </c>
      <c r="J64" s="8">
        <f t="shared" si="4"/>
        <v>2.4444444444444446</v>
      </c>
      <c r="K64" s="9">
        <f t="shared" si="5"/>
        <v>0.8</v>
      </c>
    </row>
    <row r="65" spans="1:11" x14ac:dyDescent="0.2">
      <c r="A65" s="7" t="s">
        <v>388</v>
      </c>
      <c r="B65" s="65">
        <v>7</v>
      </c>
      <c r="C65" s="34">
        <f>IF(B68=0, "-", B65/B68)</f>
        <v>5.6910569105691054E-2</v>
      </c>
      <c r="D65" s="65">
        <v>8</v>
      </c>
      <c r="E65" s="9">
        <f>IF(D68=0, "-", D65/D68)</f>
        <v>5.7142857142857141E-2</v>
      </c>
      <c r="F65" s="81">
        <v>46</v>
      </c>
      <c r="G65" s="34">
        <f>IF(F68=0, "-", F65/F68)</f>
        <v>5.39906103286385E-2</v>
      </c>
      <c r="H65" s="65">
        <v>27</v>
      </c>
      <c r="I65" s="9">
        <f>IF(H68=0, "-", H65/H68)</f>
        <v>4.9632352941176468E-2</v>
      </c>
      <c r="J65" s="8">
        <f t="shared" si="4"/>
        <v>-0.125</v>
      </c>
      <c r="K65" s="9">
        <f t="shared" si="5"/>
        <v>0.70370370370370372</v>
      </c>
    </row>
    <row r="66" spans="1:11" x14ac:dyDescent="0.2">
      <c r="A66" s="7" t="s">
        <v>389</v>
      </c>
      <c r="B66" s="65">
        <v>12</v>
      </c>
      <c r="C66" s="34">
        <f>IF(B68=0, "-", B66/B68)</f>
        <v>9.7560975609756101E-2</v>
      </c>
      <c r="D66" s="65">
        <v>31</v>
      </c>
      <c r="E66" s="9">
        <f>IF(D68=0, "-", D66/D68)</f>
        <v>0.22142857142857142</v>
      </c>
      <c r="F66" s="81">
        <v>117</v>
      </c>
      <c r="G66" s="34">
        <f>IF(F68=0, "-", F66/F68)</f>
        <v>0.13732394366197184</v>
      </c>
      <c r="H66" s="65">
        <v>88</v>
      </c>
      <c r="I66" s="9">
        <f>IF(H68=0, "-", H66/H68)</f>
        <v>0.16176470588235295</v>
      </c>
      <c r="J66" s="8">
        <f t="shared" si="4"/>
        <v>-0.61290322580645162</v>
      </c>
      <c r="K66" s="9">
        <f t="shared" si="5"/>
        <v>0.32954545454545453</v>
      </c>
    </row>
    <row r="67" spans="1:11" x14ac:dyDescent="0.2">
      <c r="A67" s="2"/>
      <c r="B67" s="68"/>
      <c r="C67" s="33"/>
      <c r="D67" s="68"/>
      <c r="E67" s="6"/>
      <c r="F67" s="82"/>
      <c r="G67" s="33"/>
      <c r="H67" s="68"/>
      <c r="I67" s="6"/>
      <c r="J67" s="5"/>
      <c r="K67" s="6"/>
    </row>
    <row r="68" spans="1:11" s="43" customFormat="1" x14ac:dyDescent="0.2">
      <c r="A68" s="162" t="s">
        <v>604</v>
      </c>
      <c r="B68" s="71">
        <f>SUM(B56:B67)</f>
        <v>123</v>
      </c>
      <c r="C68" s="40">
        <f>B68/10037</f>
        <v>1.2254657766264819E-2</v>
      </c>
      <c r="D68" s="71">
        <f>SUM(D56:D67)</f>
        <v>140</v>
      </c>
      <c r="E68" s="41">
        <f>D68/9726</f>
        <v>1.4394406744807731E-2</v>
      </c>
      <c r="F68" s="77">
        <f>SUM(F56:F67)</f>
        <v>852</v>
      </c>
      <c r="G68" s="42">
        <f>F68/56526</f>
        <v>1.5072709903407281E-2</v>
      </c>
      <c r="H68" s="71">
        <f>SUM(H56:H67)</f>
        <v>544</v>
      </c>
      <c r="I68" s="41">
        <f>H68/40548</f>
        <v>1.3416198086218802E-2</v>
      </c>
      <c r="J68" s="37">
        <f>IF(D68=0, "-", IF((B68-D68)/D68&lt;10, (B68-D68)/D68, "&gt;999%"))</f>
        <v>-0.12142857142857143</v>
      </c>
      <c r="K68" s="38">
        <f>IF(H68=0, "-", IF((F68-H68)/H68&lt;10, (F68-H68)/H68, "&gt;999%"))</f>
        <v>0.56617647058823528</v>
      </c>
    </row>
    <row r="69" spans="1:11" x14ac:dyDescent="0.2">
      <c r="B69" s="83"/>
      <c r="D69" s="83"/>
      <c r="F69" s="83"/>
      <c r="H69" s="83"/>
    </row>
    <row r="70" spans="1:11" s="43" customFormat="1" x14ac:dyDescent="0.2">
      <c r="A70" s="162" t="s">
        <v>603</v>
      </c>
      <c r="B70" s="71">
        <v>1211</v>
      </c>
      <c r="C70" s="40">
        <f>B70/10037</f>
        <v>0.12065358174753413</v>
      </c>
      <c r="D70" s="71">
        <v>1093</v>
      </c>
      <c r="E70" s="41">
        <f>D70/9726</f>
        <v>0.11237918980053464</v>
      </c>
      <c r="F70" s="77">
        <v>7514</v>
      </c>
      <c r="G70" s="42">
        <f>F70/56526</f>
        <v>0.1329299791246506</v>
      </c>
      <c r="H70" s="71">
        <v>4595</v>
      </c>
      <c r="I70" s="41">
        <f>H70/40548</f>
        <v>0.11332248199664595</v>
      </c>
      <c r="J70" s="37">
        <f>IF(D70=0, "-", IF((B70-D70)/D70&lt;10, (B70-D70)/D70, "&gt;999%"))</f>
        <v>0.10795974382433669</v>
      </c>
      <c r="K70" s="38">
        <f>IF(H70=0, "-", IF((F70-H70)/H70&lt;10, (F70-H70)/H70, "&gt;999%"))</f>
        <v>0.6352557127312296</v>
      </c>
    </row>
    <row r="71" spans="1:11" x14ac:dyDescent="0.2">
      <c r="B71" s="83"/>
      <c r="D71" s="83"/>
      <c r="F71" s="83"/>
      <c r="H71" s="83"/>
    </row>
    <row r="72" spans="1:11" ht="15.75" x14ac:dyDescent="0.25">
      <c r="A72" s="164" t="s">
        <v>121</v>
      </c>
      <c r="B72" s="196" t="s">
        <v>1</v>
      </c>
      <c r="C72" s="200"/>
      <c r="D72" s="200"/>
      <c r="E72" s="197"/>
      <c r="F72" s="196" t="s">
        <v>14</v>
      </c>
      <c r="G72" s="200"/>
      <c r="H72" s="200"/>
      <c r="I72" s="197"/>
      <c r="J72" s="196" t="s">
        <v>15</v>
      </c>
      <c r="K72" s="197"/>
    </row>
    <row r="73" spans="1:11" x14ac:dyDescent="0.2">
      <c r="A73" s="22"/>
      <c r="B73" s="196">
        <f>VALUE(RIGHT($B$2, 4))</f>
        <v>2021</v>
      </c>
      <c r="C73" s="197"/>
      <c r="D73" s="196">
        <f>B73-1</f>
        <v>2020</v>
      </c>
      <c r="E73" s="204"/>
      <c r="F73" s="196">
        <f>B73</f>
        <v>2021</v>
      </c>
      <c r="G73" s="204"/>
      <c r="H73" s="196">
        <f>D73</f>
        <v>2020</v>
      </c>
      <c r="I73" s="204"/>
      <c r="J73" s="140" t="s">
        <v>4</v>
      </c>
      <c r="K73" s="141" t="s">
        <v>2</v>
      </c>
    </row>
    <row r="74" spans="1:11" x14ac:dyDescent="0.2">
      <c r="A74" s="163" t="s">
        <v>152</v>
      </c>
      <c r="B74" s="61" t="s">
        <v>12</v>
      </c>
      <c r="C74" s="62" t="s">
        <v>13</v>
      </c>
      <c r="D74" s="61" t="s">
        <v>12</v>
      </c>
      <c r="E74" s="63" t="s">
        <v>13</v>
      </c>
      <c r="F74" s="62" t="s">
        <v>12</v>
      </c>
      <c r="G74" s="62" t="s">
        <v>13</v>
      </c>
      <c r="H74" s="61" t="s">
        <v>12</v>
      </c>
      <c r="I74" s="63" t="s">
        <v>13</v>
      </c>
      <c r="J74" s="61"/>
      <c r="K74" s="63"/>
    </row>
    <row r="75" spans="1:11" x14ac:dyDescent="0.2">
      <c r="A75" s="7" t="s">
        <v>390</v>
      </c>
      <c r="B75" s="65">
        <v>0</v>
      </c>
      <c r="C75" s="34">
        <f>IF(B97=0, "-", B75/B97)</f>
        <v>0</v>
      </c>
      <c r="D75" s="65">
        <v>0</v>
      </c>
      <c r="E75" s="9">
        <f>IF(D97=0, "-", D75/D97)</f>
        <v>0</v>
      </c>
      <c r="F75" s="81">
        <v>1</v>
      </c>
      <c r="G75" s="34">
        <f>IF(F97=0, "-", F75/F97)</f>
        <v>1.1879306248515087E-4</v>
      </c>
      <c r="H75" s="65">
        <v>2</v>
      </c>
      <c r="I75" s="9">
        <f>IF(H97=0, "-", H75/H97)</f>
        <v>3.1397174254317112E-4</v>
      </c>
      <c r="J75" s="8" t="str">
        <f t="shared" ref="J75:J95" si="6">IF(D75=0, "-", IF((B75-D75)/D75&lt;10, (B75-D75)/D75, "&gt;999%"))</f>
        <v>-</v>
      </c>
      <c r="K75" s="9">
        <f t="shared" ref="K75:K95" si="7">IF(H75=0, "-", IF((F75-H75)/H75&lt;10, (F75-H75)/H75, "&gt;999%"))</f>
        <v>-0.5</v>
      </c>
    </row>
    <row r="76" spans="1:11" x14ac:dyDescent="0.2">
      <c r="A76" s="7" t="s">
        <v>391</v>
      </c>
      <c r="B76" s="65">
        <v>14</v>
      </c>
      <c r="C76" s="34">
        <f>IF(B97=0, "-", B76/B97)</f>
        <v>1.1119936457505957E-2</v>
      </c>
      <c r="D76" s="65">
        <v>9</v>
      </c>
      <c r="E76" s="9">
        <f>IF(D97=0, "-", D76/D97)</f>
        <v>6.5454545454545453E-3</v>
      </c>
      <c r="F76" s="81">
        <v>125</v>
      </c>
      <c r="G76" s="34">
        <f>IF(F97=0, "-", F76/F97)</f>
        <v>1.4849132810643859E-2</v>
      </c>
      <c r="H76" s="65">
        <v>78</v>
      </c>
      <c r="I76" s="9">
        <f>IF(H97=0, "-", H76/H97)</f>
        <v>1.2244897959183673E-2</v>
      </c>
      <c r="J76" s="8">
        <f t="shared" si="6"/>
        <v>0.55555555555555558</v>
      </c>
      <c r="K76" s="9">
        <f t="shared" si="7"/>
        <v>0.60256410256410253</v>
      </c>
    </row>
    <row r="77" spans="1:11" x14ac:dyDescent="0.2">
      <c r="A77" s="7" t="s">
        <v>392</v>
      </c>
      <c r="B77" s="65">
        <v>12</v>
      </c>
      <c r="C77" s="34">
        <f>IF(B97=0, "-", B77/B97)</f>
        <v>9.5313741064336783E-3</v>
      </c>
      <c r="D77" s="65">
        <v>5</v>
      </c>
      <c r="E77" s="9">
        <f>IF(D97=0, "-", D77/D97)</f>
        <v>3.6363636363636364E-3</v>
      </c>
      <c r="F77" s="81">
        <v>37</v>
      </c>
      <c r="G77" s="34">
        <f>IF(F97=0, "-", F77/F97)</f>
        <v>4.395343311950582E-3</v>
      </c>
      <c r="H77" s="65">
        <v>13</v>
      </c>
      <c r="I77" s="9">
        <f>IF(H97=0, "-", H77/H97)</f>
        <v>2.0408163265306124E-3</v>
      </c>
      <c r="J77" s="8">
        <f t="shared" si="6"/>
        <v>1.4</v>
      </c>
      <c r="K77" s="9">
        <f t="shared" si="7"/>
        <v>1.8461538461538463</v>
      </c>
    </row>
    <row r="78" spans="1:11" x14ac:dyDescent="0.2">
      <c r="A78" s="7" t="s">
        <v>393</v>
      </c>
      <c r="B78" s="65">
        <v>0</v>
      </c>
      <c r="C78" s="34">
        <f>IF(B97=0, "-", B78/B97)</f>
        <v>0</v>
      </c>
      <c r="D78" s="65">
        <v>21</v>
      </c>
      <c r="E78" s="9">
        <f>IF(D97=0, "-", D78/D97)</f>
        <v>1.5272727272727273E-2</v>
      </c>
      <c r="F78" s="81">
        <v>0</v>
      </c>
      <c r="G78" s="34">
        <f>IF(F97=0, "-", F78/F97)</f>
        <v>0</v>
      </c>
      <c r="H78" s="65">
        <v>93</v>
      </c>
      <c r="I78" s="9">
        <f>IF(H97=0, "-", H78/H97)</f>
        <v>1.4599686028257456E-2</v>
      </c>
      <c r="J78" s="8">
        <f t="shared" si="6"/>
        <v>-1</v>
      </c>
      <c r="K78" s="9">
        <f t="shared" si="7"/>
        <v>-1</v>
      </c>
    </row>
    <row r="79" spans="1:11" x14ac:dyDescent="0.2">
      <c r="A79" s="7" t="s">
        <v>394</v>
      </c>
      <c r="B79" s="65">
        <v>9</v>
      </c>
      <c r="C79" s="34">
        <f>IF(B97=0, "-", B79/B97)</f>
        <v>7.1485305798252583E-3</v>
      </c>
      <c r="D79" s="65">
        <v>112</v>
      </c>
      <c r="E79" s="9">
        <f>IF(D97=0, "-", D79/D97)</f>
        <v>8.145454545454546E-2</v>
      </c>
      <c r="F79" s="81">
        <v>313</v>
      </c>
      <c r="G79" s="34">
        <f>IF(F97=0, "-", F79/F97)</f>
        <v>3.718222855785222E-2</v>
      </c>
      <c r="H79" s="65">
        <v>515</v>
      </c>
      <c r="I79" s="9">
        <f>IF(H97=0, "-", H79/H97)</f>
        <v>8.0847723704866564E-2</v>
      </c>
      <c r="J79" s="8">
        <f t="shared" si="6"/>
        <v>-0.9196428571428571</v>
      </c>
      <c r="K79" s="9">
        <f t="shared" si="7"/>
        <v>-0.39223300970873787</v>
      </c>
    </row>
    <row r="80" spans="1:11" x14ac:dyDescent="0.2">
      <c r="A80" s="7" t="s">
        <v>395</v>
      </c>
      <c r="B80" s="65">
        <v>152</v>
      </c>
      <c r="C80" s="34">
        <f>IF(B97=0, "-", B80/B97)</f>
        <v>0.12073073868149325</v>
      </c>
      <c r="D80" s="65">
        <v>193</v>
      </c>
      <c r="E80" s="9">
        <f>IF(D97=0, "-", D80/D97)</f>
        <v>0.14036363636363636</v>
      </c>
      <c r="F80" s="81">
        <v>605</v>
      </c>
      <c r="G80" s="34">
        <f>IF(F97=0, "-", F80/F97)</f>
        <v>7.1869802803516278E-2</v>
      </c>
      <c r="H80" s="65">
        <v>711</v>
      </c>
      <c r="I80" s="9">
        <f>IF(H97=0, "-", H80/H97)</f>
        <v>0.11161695447409734</v>
      </c>
      <c r="J80" s="8">
        <f t="shared" si="6"/>
        <v>-0.21243523316062177</v>
      </c>
      <c r="K80" s="9">
        <f t="shared" si="7"/>
        <v>-0.14908579465541491</v>
      </c>
    </row>
    <row r="81" spans="1:11" x14ac:dyDescent="0.2">
      <c r="A81" s="7" t="s">
        <v>396</v>
      </c>
      <c r="B81" s="65">
        <v>6</v>
      </c>
      <c r="C81" s="34">
        <f>IF(B97=0, "-", B81/B97)</f>
        <v>4.7656870532168391E-3</v>
      </c>
      <c r="D81" s="65">
        <v>1</v>
      </c>
      <c r="E81" s="9">
        <f>IF(D97=0, "-", D81/D97)</f>
        <v>7.2727272727272723E-4</v>
      </c>
      <c r="F81" s="81">
        <v>15</v>
      </c>
      <c r="G81" s="34">
        <f>IF(F97=0, "-", F81/F97)</f>
        <v>1.7818959372772631E-3</v>
      </c>
      <c r="H81" s="65">
        <v>7</v>
      </c>
      <c r="I81" s="9">
        <f>IF(H97=0, "-", H81/H97)</f>
        <v>1.0989010989010989E-3</v>
      </c>
      <c r="J81" s="8">
        <f t="shared" si="6"/>
        <v>5</v>
      </c>
      <c r="K81" s="9">
        <f t="shared" si="7"/>
        <v>1.1428571428571428</v>
      </c>
    </row>
    <row r="82" spans="1:11" x14ac:dyDescent="0.2">
      <c r="A82" s="7" t="s">
        <v>397</v>
      </c>
      <c r="B82" s="65">
        <v>80</v>
      </c>
      <c r="C82" s="34">
        <f>IF(B97=0, "-", B82/B97)</f>
        <v>6.3542494042891182E-2</v>
      </c>
      <c r="D82" s="65">
        <v>101</v>
      </c>
      <c r="E82" s="9">
        <f>IF(D97=0, "-", D82/D97)</f>
        <v>7.3454545454545453E-2</v>
      </c>
      <c r="F82" s="81">
        <v>372</v>
      </c>
      <c r="G82" s="34">
        <f>IF(F97=0, "-", F82/F97)</f>
        <v>4.4191019244476125E-2</v>
      </c>
      <c r="H82" s="65">
        <v>401</v>
      </c>
      <c r="I82" s="9">
        <f>IF(H97=0, "-", H82/H97)</f>
        <v>6.2951334379905813E-2</v>
      </c>
      <c r="J82" s="8">
        <f t="shared" si="6"/>
        <v>-0.20792079207920791</v>
      </c>
      <c r="K82" s="9">
        <f t="shared" si="7"/>
        <v>-7.2319201995012475E-2</v>
      </c>
    </row>
    <row r="83" spans="1:11" x14ac:dyDescent="0.2">
      <c r="A83" s="7" t="s">
        <v>398</v>
      </c>
      <c r="B83" s="65">
        <v>286</v>
      </c>
      <c r="C83" s="34">
        <f>IF(B97=0, "-", B83/B97)</f>
        <v>0.22716441620333597</v>
      </c>
      <c r="D83" s="65">
        <v>203</v>
      </c>
      <c r="E83" s="9">
        <f>IF(D97=0, "-", D83/D97)</f>
        <v>0.14763636363636365</v>
      </c>
      <c r="F83" s="81">
        <v>1341</v>
      </c>
      <c r="G83" s="34">
        <f>IF(F97=0, "-", F83/F97)</f>
        <v>0.15930149679258732</v>
      </c>
      <c r="H83" s="65">
        <v>811</v>
      </c>
      <c r="I83" s="9">
        <f>IF(H97=0, "-", H83/H97)</f>
        <v>0.12731554160125588</v>
      </c>
      <c r="J83" s="8">
        <f t="shared" si="6"/>
        <v>0.40886699507389163</v>
      </c>
      <c r="K83" s="9">
        <f t="shared" si="7"/>
        <v>0.65351418002466088</v>
      </c>
    </row>
    <row r="84" spans="1:11" x14ac:dyDescent="0.2">
      <c r="A84" s="7" t="s">
        <v>399</v>
      </c>
      <c r="B84" s="65">
        <v>62</v>
      </c>
      <c r="C84" s="34">
        <f>IF(B97=0, "-", B84/B97)</f>
        <v>4.9245432883240667E-2</v>
      </c>
      <c r="D84" s="65">
        <v>11</v>
      </c>
      <c r="E84" s="9">
        <f>IF(D97=0, "-", D84/D97)</f>
        <v>8.0000000000000002E-3</v>
      </c>
      <c r="F84" s="81">
        <v>157</v>
      </c>
      <c r="G84" s="34">
        <f>IF(F97=0, "-", F84/F97)</f>
        <v>1.8650510810168688E-2</v>
      </c>
      <c r="H84" s="65">
        <v>36</v>
      </c>
      <c r="I84" s="9">
        <f>IF(H97=0, "-", H84/H97)</f>
        <v>5.6514913657770803E-3</v>
      </c>
      <c r="J84" s="8">
        <f t="shared" si="6"/>
        <v>4.6363636363636367</v>
      </c>
      <c r="K84" s="9">
        <f t="shared" si="7"/>
        <v>3.3611111111111112</v>
      </c>
    </row>
    <row r="85" spans="1:11" x14ac:dyDescent="0.2">
      <c r="A85" s="7" t="s">
        <v>400</v>
      </c>
      <c r="B85" s="65">
        <v>107</v>
      </c>
      <c r="C85" s="34">
        <f>IF(B97=0, "-", B85/B97)</f>
        <v>8.4988085782366954E-2</v>
      </c>
      <c r="D85" s="65">
        <v>147</v>
      </c>
      <c r="E85" s="9">
        <f>IF(D97=0, "-", D85/D97)</f>
        <v>0.10690909090909091</v>
      </c>
      <c r="F85" s="81">
        <v>917</v>
      </c>
      <c r="G85" s="34">
        <f>IF(F97=0, "-", F85/F97)</f>
        <v>0.10893323829888335</v>
      </c>
      <c r="H85" s="65">
        <v>728</v>
      </c>
      <c r="I85" s="9">
        <f>IF(H97=0, "-", H85/H97)</f>
        <v>0.11428571428571428</v>
      </c>
      <c r="J85" s="8">
        <f t="shared" si="6"/>
        <v>-0.27210884353741499</v>
      </c>
      <c r="K85" s="9">
        <f t="shared" si="7"/>
        <v>0.25961538461538464</v>
      </c>
    </row>
    <row r="86" spans="1:11" x14ac:dyDescent="0.2">
      <c r="A86" s="7" t="s">
        <v>401</v>
      </c>
      <c r="B86" s="65">
        <v>164</v>
      </c>
      <c r="C86" s="34">
        <f>IF(B97=0, "-", B86/B97)</f>
        <v>0.13026211278792693</v>
      </c>
      <c r="D86" s="65">
        <v>155</v>
      </c>
      <c r="E86" s="9">
        <f>IF(D97=0, "-", D86/D97)</f>
        <v>0.11272727272727273</v>
      </c>
      <c r="F86" s="81">
        <v>1536</v>
      </c>
      <c r="G86" s="34">
        <f>IF(F97=0, "-", F86/F97)</f>
        <v>0.18246614397719174</v>
      </c>
      <c r="H86" s="65">
        <v>712</v>
      </c>
      <c r="I86" s="9">
        <f>IF(H97=0, "-", H86/H97)</f>
        <v>0.11177394034536892</v>
      </c>
      <c r="J86" s="8">
        <f t="shared" si="6"/>
        <v>5.8064516129032261E-2</v>
      </c>
      <c r="K86" s="9">
        <f t="shared" si="7"/>
        <v>1.1573033707865168</v>
      </c>
    </row>
    <row r="87" spans="1:11" x14ac:dyDescent="0.2">
      <c r="A87" s="7" t="s">
        <v>402</v>
      </c>
      <c r="B87" s="65">
        <v>5</v>
      </c>
      <c r="C87" s="34">
        <f>IF(B97=0, "-", B87/B97)</f>
        <v>3.9714058776806989E-3</v>
      </c>
      <c r="D87" s="65">
        <v>10</v>
      </c>
      <c r="E87" s="9">
        <f>IF(D97=0, "-", D87/D97)</f>
        <v>7.2727272727272727E-3</v>
      </c>
      <c r="F87" s="81">
        <v>20</v>
      </c>
      <c r="G87" s="34">
        <f>IF(F97=0, "-", F87/F97)</f>
        <v>2.3758612497030173E-3</v>
      </c>
      <c r="H87" s="65">
        <v>15</v>
      </c>
      <c r="I87" s="9">
        <f>IF(H97=0, "-", H87/H97)</f>
        <v>2.3547880690737832E-3</v>
      </c>
      <c r="J87" s="8">
        <f t="shared" si="6"/>
        <v>-0.5</v>
      </c>
      <c r="K87" s="9">
        <f t="shared" si="7"/>
        <v>0.33333333333333331</v>
      </c>
    </row>
    <row r="88" spans="1:11" x14ac:dyDescent="0.2">
      <c r="A88" s="7" t="s">
        <v>403</v>
      </c>
      <c r="B88" s="65">
        <v>1</v>
      </c>
      <c r="C88" s="34">
        <f>IF(B97=0, "-", B88/B97)</f>
        <v>7.9428117553613975E-4</v>
      </c>
      <c r="D88" s="65">
        <v>3</v>
      </c>
      <c r="E88" s="9">
        <f>IF(D97=0, "-", D88/D97)</f>
        <v>2.1818181818181819E-3</v>
      </c>
      <c r="F88" s="81">
        <v>7</v>
      </c>
      <c r="G88" s="34">
        <f>IF(F97=0, "-", F88/F97)</f>
        <v>8.3155143739605604E-4</v>
      </c>
      <c r="H88" s="65">
        <v>3</v>
      </c>
      <c r="I88" s="9">
        <f>IF(H97=0, "-", H88/H97)</f>
        <v>4.7095761381475666E-4</v>
      </c>
      <c r="J88" s="8">
        <f t="shared" si="6"/>
        <v>-0.66666666666666663</v>
      </c>
      <c r="K88" s="9">
        <f t="shared" si="7"/>
        <v>1.3333333333333333</v>
      </c>
    </row>
    <row r="89" spans="1:11" x14ac:dyDescent="0.2">
      <c r="A89" s="7" t="s">
        <v>404</v>
      </c>
      <c r="B89" s="65">
        <v>23</v>
      </c>
      <c r="C89" s="34">
        <f>IF(B97=0, "-", B89/B97)</f>
        <v>1.8268467037331215E-2</v>
      </c>
      <c r="D89" s="65">
        <v>19</v>
      </c>
      <c r="E89" s="9">
        <f>IF(D97=0, "-", D89/D97)</f>
        <v>1.3818181818181818E-2</v>
      </c>
      <c r="F89" s="81">
        <v>69</v>
      </c>
      <c r="G89" s="34">
        <f>IF(F97=0, "-", F89/F97)</f>
        <v>8.1967213114754103E-3</v>
      </c>
      <c r="H89" s="65">
        <v>38</v>
      </c>
      <c r="I89" s="9">
        <f>IF(H97=0, "-", H89/H97)</f>
        <v>5.965463108320251E-3</v>
      </c>
      <c r="J89" s="8">
        <f t="shared" si="6"/>
        <v>0.21052631578947367</v>
      </c>
      <c r="K89" s="9">
        <f t="shared" si="7"/>
        <v>0.81578947368421051</v>
      </c>
    </row>
    <row r="90" spans="1:11" x14ac:dyDescent="0.2">
      <c r="A90" s="7" t="s">
        <v>405</v>
      </c>
      <c r="B90" s="65">
        <v>7</v>
      </c>
      <c r="C90" s="34">
        <f>IF(B97=0, "-", B90/B97)</f>
        <v>5.5599682287529786E-3</v>
      </c>
      <c r="D90" s="65">
        <v>4</v>
      </c>
      <c r="E90" s="9">
        <f>IF(D97=0, "-", D90/D97)</f>
        <v>2.9090909090909089E-3</v>
      </c>
      <c r="F90" s="81">
        <v>39</v>
      </c>
      <c r="G90" s="34">
        <f>IF(F97=0, "-", F90/F97)</f>
        <v>4.6329294369208841E-3</v>
      </c>
      <c r="H90" s="65">
        <v>11</v>
      </c>
      <c r="I90" s="9">
        <f>IF(H97=0, "-", H90/H97)</f>
        <v>1.726844583987441E-3</v>
      </c>
      <c r="J90" s="8">
        <f t="shared" si="6"/>
        <v>0.75</v>
      </c>
      <c r="K90" s="9">
        <f t="shared" si="7"/>
        <v>2.5454545454545454</v>
      </c>
    </row>
    <row r="91" spans="1:11" x14ac:dyDescent="0.2">
      <c r="A91" s="7" t="s">
        <v>406</v>
      </c>
      <c r="B91" s="65">
        <v>3</v>
      </c>
      <c r="C91" s="34">
        <f>IF(B97=0, "-", B91/B97)</f>
        <v>2.3828435266084196E-3</v>
      </c>
      <c r="D91" s="65">
        <v>3</v>
      </c>
      <c r="E91" s="9">
        <f>IF(D97=0, "-", D91/D97)</f>
        <v>2.1818181818181819E-3</v>
      </c>
      <c r="F91" s="81">
        <v>16</v>
      </c>
      <c r="G91" s="34">
        <f>IF(F97=0, "-", F91/F97)</f>
        <v>1.9006889997624139E-3</v>
      </c>
      <c r="H91" s="65">
        <v>8</v>
      </c>
      <c r="I91" s="9">
        <f>IF(H97=0, "-", H91/H97)</f>
        <v>1.2558869701726845E-3</v>
      </c>
      <c r="J91" s="8">
        <f t="shared" si="6"/>
        <v>0</v>
      </c>
      <c r="K91" s="9">
        <f t="shared" si="7"/>
        <v>1</v>
      </c>
    </row>
    <row r="92" spans="1:11" x14ac:dyDescent="0.2">
      <c r="A92" s="7" t="s">
        <v>407</v>
      </c>
      <c r="B92" s="65">
        <v>72</v>
      </c>
      <c r="C92" s="34">
        <f>IF(B97=0, "-", B92/B97)</f>
        <v>5.7188244638602066E-2</v>
      </c>
      <c r="D92" s="65">
        <v>121</v>
      </c>
      <c r="E92" s="9">
        <f>IF(D97=0, "-", D92/D97)</f>
        <v>8.7999999999999995E-2</v>
      </c>
      <c r="F92" s="81">
        <v>740</v>
      </c>
      <c r="G92" s="34">
        <f>IF(F97=0, "-", F92/F97)</f>
        <v>8.7906866239011644E-2</v>
      </c>
      <c r="H92" s="65">
        <v>546</v>
      </c>
      <c r="I92" s="9">
        <f>IF(H97=0, "-", H92/H97)</f>
        <v>8.5714285714285715E-2</v>
      </c>
      <c r="J92" s="8">
        <f t="shared" si="6"/>
        <v>-0.4049586776859504</v>
      </c>
      <c r="K92" s="9">
        <f t="shared" si="7"/>
        <v>0.35531135531135533</v>
      </c>
    </row>
    <row r="93" spans="1:11" x14ac:dyDescent="0.2">
      <c r="A93" s="7" t="s">
        <v>408</v>
      </c>
      <c r="B93" s="65">
        <v>231</v>
      </c>
      <c r="C93" s="34">
        <f>IF(B97=0, "-", B93/B97)</f>
        <v>0.1834789515488483</v>
      </c>
      <c r="D93" s="65">
        <v>199</v>
      </c>
      <c r="E93" s="9">
        <f>IF(D97=0, "-", D93/D97)</f>
        <v>0.14472727272727273</v>
      </c>
      <c r="F93" s="81">
        <v>2043</v>
      </c>
      <c r="G93" s="34">
        <f>IF(F97=0, "-", F93/F97)</f>
        <v>0.24269422665716323</v>
      </c>
      <c r="H93" s="65">
        <v>1456</v>
      </c>
      <c r="I93" s="9">
        <f>IF(H97=0, "-", H93/H97)</f>
        <v>0.22857142857142856</v>
      </c>
      <c r="J93" s="8">
        <f t="shared" si="6"/>
        <v>0.16080402010050251</v>
      </c>
      <c r="K93" s="9">
        <f t="shared" si="7"/>
        <v>0.40315934065934067</v>
      </c>
    </row>
    <row r="94" spans="1:11" x14ac:dyDescent="0.2">
      <c r="A94" s="7" t="s">
        <v>409</v>
      </c>
      <c r="B94" s="65">
        <v>0</v>
      </c>
      <c r="C94" s="34">
        <f>IF(B97=0, "-", B94/B97)</f>
        <v>0</v>
      </c>
      <c r="D94" s="65">
        <v>3</v>
      </c>
      <c r="E94" s="9">
        <f>IF(D97=0, "-", D94/D97)</f>
        <v>2.1818181818181819E-3</v>
      </c>
      <c r="F94" s="81">
        <v>0</v>
      </c>
      <c r="G94" s="34">
        <f>IF(F97=0, "-", F94/F97)</f>
        <v>0</v>
      </c>
      <c r="H94" s="65">
        <v>12</v>
      </c>
      <c r="I94" s="9">
        <f>IF(H97=0, "-", H94/H97)</f>
        <v>1.8838304552590266E-3</v>
      </c>
      <c r="J94" s="8">
        <f t="shared" si="6"/>
        <v>-1</v>
      </c>
      <c r="K94" s="9">
        <f t="shared" si="7"/>
        <v>-1</v>
      </c>
    </row>
    <row r="95" spans="1:11" x14ac:dyDescent="0.2">
      <c r="A95" s="7" t="s">
        <v>410</v>
      </c>
      <c r="B95" s="65">
        <v>25</v>
      </c>
      <c r="C95" s="34">
        <f>IF(B97=0, "-", B95/B97)</f>
        <v>1.9857029388403495E-2</v>
      </c>
      <c r="D95" s="65">
        <v>55</v>
      </c>
      <c r="E95" s="9">
        <f>IF(D97=0, "-", D95/D97)</f>
        <v>0.04</v>
      </c>
      <c r="F95" s="81">
        <v>65</v>
      </c>
      <c r="G95" s="34">
        <f>IF(F97=0, "-", F95/F97)</f>
        <v>7.7215490615348062E-3</v>
      </c>
      <c r="H95" s="65">
        <v>174</v>
      </c>
      <c r="I95" s="9">
        <f>IF(H97=0, "-", H95/H97)</f>
        <v>2.7315541601255888E-2</v>
      </c>
      <c r="J95" s="8">
        <f t="shared" si="6"/>
        <v>-0.54545454545454541</v>
      </c>
      <c r="K95" s="9">
        <f t="shared" si="7"/>
        <v>-0.62643678160919536</v>
      </c>
    </row>
    <row r="96" spans="1:11" x14ac:dyDescent="0.2">
      <c r="A96" s="2"/>
      <c r="B96" s="68"/>
      <c r="C96" s="33"/>
      <c r="D96" s="68"/>
      <c r="E96" s="6"/>
      <c r="F96" s="82"/>
      <c r="G96" s="33"/>
      <c r="H96" s="68"/>
      <c r="I96" s="6"/>
      <c r="J96" s="5"/>
      <c r="K96" s="6"/>
    </row>
    <row r="97" spans="1:11" s="43" customFormat="1" x14ac:dyDescent="0.2">
      <c r="A97" s="162" t="s">
        <v>602</v>
      </c>
      <c r="B97" s="71">
        <f>SUM(B75:B96)</f>
        <v>1259</v>
      </c>
      <c r="C97" s="40">
        <f>B97/10037</f>
        <v>0.12543588721729601</v>
      </c>
      <c r="D97" s="71">
        <f>SUM(D75:D96)</f>
        <v>1375</v>
      </c>
      <c r="E97" s="41">
        <f>D97/9726</f>
        <v>0.1413736376722188</v>
      </c>
      <c r="F97" s="77">
        <f>SUM(F75:F96)</f>
        <v>8418</v>
      </c>
      <c r="G97" s="42">
        <f>F97/56526</f>
        <v>0.14892261967943954</v>
      </c>
      <c r="H97" s="71">
        <f>SUM(H75:H96)</f>
        <v>6370</v>
      </c>
      <c r="I97" s="41">
        <f>H97/40548</f>
        <v>0.15709776067870179</v>
      </c>
      <c r="J97" s="37">
        <f>IF(D97=0, "-", IF((B97-D97)/D97&lt;10, (B97-D97)/D97, "&gt;999%"))</f>
        <v>-8.4363636363636363E-2</v>
      </c>
      <c r="K97" s="38">
        <f>IF(H97=0, "-", IF((F97-H97)/H97&lt;10, (F97-H97)/H97, "&gt;999%"))</f>
        <v>0.32150706436420723</v>
      </c>
    </row>
    <row r="98" spans="1:11" x14ac:dyDescent="0.2">
      <c r="B98" s="83"/>
      <c r="D98" s="83"/>
      <c r="F98" s="83"/>
      <c r="H98" s="83"/>
    </row>
    <row r="99" spans="1:11" x14ac:dyDescent="0.2">
      <c r="A99" s="163" t="s">
        <v>153</v>
      </c>
      <c r="B99" s="61" t="s">
        <v>12</v>
      </c>
      <c r="C99" s="62" t="s">
        <v>13</v>
      </c>
      <c r="D99" s="61" t="s">
        <v>12</v>
      </c>
      <c r="E99" s="63" t="s">
        <v>13</v>
      </c>
      <c r="F99" s="62" t="s">
        <v>12</v>
      </c>
      <c r="G99" s="62" t="s">
        <v>13</v>
      </c>
      <c r="H99" s="61" t="s">
        <v>12</v>
      </c>
      <c r="I99" s="63" t="s">
        <v>13</v>
      </c>
      <c r="J99" s="61"/>
      <c r="K99" s="63"/>
    </row>
    <row r="100" spans="1:11" x14ac:dyDescent="0.2">
      <c r="A100" s="7" t="s">
        <v>411</v>
      </c>
      <c r="B100" s="65">
        <v>0</v>
      </c>
      <c r="C100" s="34">
        <f>IF(B114=0, "-", B100/B114)</f>
        <v>0</v>
      </c>
      <c r="D100" s="65">
        <v>5</v>
      </c>
      <c r="E100" s="9">
        <f>IF(D114=0, "-", D100/D114)</f>
        <v>2.1186440677966101E-2</v>
      </c>
      <c r="F100" s="81">
        <v>5</v>
      </c>
      <c r="G100" s="34">
        <f>IF(F114=0, "-", F100/F114)</f>
        <v>5.4824561403508769E-3</v>
      </c>
      <c r="H100" s="65">
        <v>11</v>
      </c>
      <c r="I100" s="9">
        <f>IF(H114=0, "-", H100/H114)</f>
        <v>1.3447432762836185E-2</v>
      </c>
      <c r="J100" s="8">
        <f t="shared" ref="J100:J112" si="8">IF(D100=0, "-", IF((B100-D100)/D100&lt;10, (B100-D100)/D100, "&gt;999%"))</f>
        <v>-1</v>
      </c>
      <c r="K100" s="9">
        <f t="shared" ref="K100:K112" si="9">IF(H100=0, "-", IF((F100-H100)/H100&lt;10, (F100-H100)/H100, "&gt;999%"))</f>
        <v>-0.54545454545454541</v>
      </c>
    </row>
    <row r="101" spans="1:11" x14ac:dyDescent="0.2">
      <c r="A101" s="7" t="s">
        <v>412</v>
      </c>
      <c r="B101" s="65">
        <v>19</v>
      </c>
      <c r="C101" s="34">
        <f>IF(B114=0, "-", B101/B114)</f>
        <v>0.12666666666666668</v>
      </c>
      <c r="D101" s="65">
        <v>22</v>
      </c>
      <c r="E101" s="9">
        <f>IF(D114=0, "-", D101/D114)</f>
        <v>9.3220338983050849E-2</v>
      </c>
      <c r="F101" s="81">
        <v>119</v>
      </c>
      <c r="G101" s="34">
        <f>IF(F114=0, "-", F101/F114)</f>
        <v>0.13048245614035087</v>
      </c>
      <c r="H101" s="65">
        <v>95</v>
      </c>
      <c r="I101" s="9">
        <f>IF(H114=0, "-", H101/H114)</f>
        <v>0.11613691931540342</v>
      </c>
      <c r="J101" s="8">
        <f t="shared" si="8"/>
        <v>-0.13636363636363635</v>
      </c>
      <c r="K101" s="9">
        <f t="shared" si="9"/>
        <v>0.25263157894736843</v>
      </c>
    </row>
    <row r="102" spans="1:11" x14ac:dyDescent="0.2">
      <c r="A102" s="7" t="s">
        <v>413</v>
      </c>
      <c r="B102" s="65">
        <v>25</v>
      </c>
      <c r="C102" s="34">
        <f>IF(B114=0, "-", B102/B114)</f>
        <v>0.16666666666666666</v>
      </c>
      <c r="D102" s="65">
        <v>22</v>
      </c>
      <c r="E102" s="9">
        <f>IF(D114=0, "-", D102/D114)</f>
        <v>9.3220338983050849E-2</v>
      </c>
      <c r="F102" s="81">
        <v>122</v>
      </c>
      <c r="G102" s="34">
        <f>IF(F114=0, "-", F102/F114)</f>
        <v>0.1337719298245614</v>
      </c>
      <c r="H102" s="65">
        <v>113</v>
      </c>
      <c r="I102" s="9">
        <f>IF(H114=0, "-", H102/H114)</f>
        <v>0.13814180929095354</v>
      </c>
      <c r="J102" s="8">
        <f t="shared" si="8"/>
        <v>0.13636363636363635</v>
      </c>
      <c r="K102" s="9">
        <f t="shared" si="9"/>
        <v>7.9646017699115043E-2</v>
      </c>
    </row>
    <row r="103" spans="1:11" x14ac:dyDescent="0.2">
      <c r="A103" s="7" t="s">
        <v>414</v>
      </c>
      <c r="B103" s="65">
        <v>5</v>
      </c>
      <c r="C103" s="34">
        <f>IF(B114=0, "-", B103/B114)</f>
        <v>3.3333333333333333E-2</v>
      </c>
      <c r="D103" s="65">
        <v>10</v>
      </c>
      <c r="E103" s="9">
        <f>IF(D114=0, "-", D103/D114)</f>
        <v>4.2372881355932202E-2</v>
      </c>
      <c r="F103" s="81">
        <v>25</v>
      </c>
      <c r="G103" s="34">
        <f>IF(F114=0, "-", F103/F114)</f>
        <v>2.7412280701754384E-2</v>
      </c>
      <c r="H103" s="65">
        <v>41</v>
      </c>
      <c r="I103" s="9">
        <f>IF(H114=0, "-", H103/H114)</f>
        <v>5.0122249388753058E-2</v>
      </c>
      <c r="J103" s="8">
        <f t="shared" si="8"/>
        <v>-0.5</v>
      </c>
      <c r="K103" s="9">
        <f t="shared" si="9"/>
        <v>-0.3902439024390244</v>
      </c>
    </row>
    <row r="104" spans="1:11" x14ac:dyDescent="0.2">
      <c r="A104" s="7" t="s">
        <v>415</v>
      </c>
      <c r="B104" s="65">
        <v>6</v>
      </c>
      <c r="C104" s="34">
        <f>IF(B114=0, "-", B104/B114)</f>
        <v>0.04</v>
      </c>
      <c r="D104" s="65">
        <v>29</v>
      </c>
      <c r="E104" s="9">
        <f>IF(D114=0, "-", D104/D114)</f>
        <v>0.1228813559322034</v>
      </c>
      <c r="F104" s="81">
        <v>26</v>
      </c>
      <c r="G104" s="34">
        <f>IF(F114=0, "-", F104/F114)</f>
        <v>2.850877192982456E-2</v>
      </c>
      <c r="H104" s="65">
        <v>74</v>
      </c>
      <c r="I104" s="9">
        <f>IF(H114=0, "-", H104/H114)</f>
        <v>9.0464547677261614E-2</v>
      </c>
      <c r="J104" s="8">
        <f t="shared" si="8"/>
        <v>-0.7931034482758621</v>
      </c>
      <c r="K104" s="9">
        <f t="shared" si="9"/>
        <v>-0.64864864864864868</v>
      </c>
    </row>
    <row r="105" spans="1:11" x14ac:dyDescent="0.2">
      <c r="A105" s="7" t="s">
        <v>416</v>
      </c>
      <c r="B105" s="65">
        <v>17</v>
      </c>
      <c r="C105" s="34">
        <f>IF(B114=0, "-", B105/B114)</f>
        <v>0.11333333333333333</v>
      </c>
      <c r="D105" s="65">
        <v>21</v>
      </c>
      <c r="E105" s="9">
        <f>IF(D114=0, "-", D105/D114)</f>
        <v>8.8983050847457626E-2</v>
      </c>
      <c r="F105" s="81">
        <v>62</v>
      </c>
      <c r="G105" s="34">
        <f>IF(F114=0, "-", F105/F114)</f>
        <v>6.798245614035088E-2</v>
      </c>
      <c r="H105" s="65">
        <v>61</v>
      </c>
      <c r="I105" s="9">
        <f>IF(H114=0, "-", H105/H114)</f>
        <v>7.45721271393643E-2</v>
      </c>
      <c r="J105" s="8">
        <f t="shared" si="8"/>
        <v>-0.19047619047619047</v>
      </c>
      <c r="K105" s="9">
        <f t="shared" si="9"/>
        <v>1.6393442622950821E-2</v>
      </c>
    </row>
    <row r="106" spans="1:11" x14ac:dyDescent="0.2">
      <c r="A106" s="7" t="s">
        <v>417</v>
      </c>
      <c r="B106" s="65">
        <v>17</v>
      </c>
      <c r="C106" s="34">
        <f>IF(B114=0, "-", B106/B114)</f>
        <v>0.11333333333333333</v>
      </c>
      <c r="D106" s="65">
        <v>38</v>
      </c>
      <c r="E106" s="9">
        <f>IF(D114=0, "-", D106/D114)</f>
        <v>0.16101694915254236</v>
      </c>
      <c r="F106" s="81">
        <v>124</v>
      </c>
      <c r="G106" s="34">
        <f>IF(F114=0, "-", F106/F114)</f>
        <v>0.13596491228070176</v>
      </c>
      <c r="H106" s="65">
        <v>130</v>
      </c>
      <c r="I106" s="9">
        <f>IF(H114=0, "-", H106/H114)</f>
        <v>0.15892420537897312</v>
      </c>
      <c r="J106" s="8">
        <f t="shared" si="8"/>
        <v>-0.55263157894736847</v>
      </c>
      <c r="K106" s="9">
        <f t="shared" si="9"/>
        <v>-4.6153846153846156E-2</v>
      </c>
    </row>
    <row r="107" spans="1:11" x14ac:dyDescent="0.2">
      <c r="A107" s="7" t="s">
        <v>418</v>
      </c>
      <c r="B107" s="65">
        <v>1</v>
      </c>
      <c r="C107" s="34">
        <f>IF(B114=0, "-", B107/B114)</f>
        <v>6.6666666666666671E-3</v>
      </c>
      <c r="D107" s="65">
        <v>1</v>
      </c>
      <c r="E107" s="9">
        <f>IF(D114=0, "-", D107/D114)</f>
        <v>4.2372881355932203E-3</v>
      </c>
      <c r="F107" s="81">
        <v>2</v>
      </c>
      <c r="G107" s="34">
        <f>IF(F114=0, "-", F107/F114)</f>
        <v>2.1929824561403508E-3</v>
      </c>
      <c r="H107" s="65">
        <v>4</v>
      </c>
      <c r="I107" s="9">
        <f>IF(H114=0, "-", H107/H114)</f>
        <v>4.8899755501222494E-3</v>
      </c>
      <c r="J107" s="8">
        <f t="shared" si="8"/>
        <v>0</v>
      </c>
      <c r="K107" s="9">
        <f t="shared" si="9"/>
        <v>-0.5</v>
      </c>
    </row>
    <row r="108" spans="1:11" x14ac:dyDescent="0.2">
      <c r="A108" s="7" t="s">
        <v>419</v>
      </c>
      <c r="B108" s="65">
        <v>12</v>
      </c>
      <c r="C108" s="34">
        <f>IF(B114=0, "-", B108/B114)</f>
        <v>0.08</v>
      </c>
      <c r="D108" s="65">
        <v>8</v>
      </c>
      <c r="E108" s="9">
        <f>IF(D114=0, "-", D108/D114)</f>
        <v>3.3898305084745763E-2</v>
      </c>
      <c r="F108" s="81">
        <v>113</v>
      </c>
      <c r="G108" s="34">
        <f>IF(F114=0, "-", F108/F114)</f>
        <v>0.12390350877192982</v>
      </c>
      <c r="H108" s="65">
        <v>8</v>
      </c>
      <c r="I108" s="9">
        <f>IF(H114=0, "-", H108/H114)</f>
        <v>9.7799511002444987E-3</v>
      </c>
      <c r="J108" s="8">
        <f t="shared" si="8"/>
        <v>0.5</v>
      </c>
      <c r="K108" s="9" t="str">
        <f t="shared" si="9"/>
        <v>&gt;999%</v>
      </c>
    </row>
    <row r="109" spans="1:11" x14ac:dyDescent="0.2">
      <c r="A109" s="7" t="s">
        <v>420</v>
      </c>
      <c r="B109" s="65">
        <v>6</v>
      </c>
      <c r="C109" s="34">
        <f>IF(B114=0, "-", B109/B114)</f>
        <v>0.04</v>
      </c>
      <c r="D109" s="65">
        <v>7</v>
      </c>
      <c r="E109" s="9">
        <f>IF(D114=0, "-", D109/D114)</f>
        <v>2.9661016949152543E-2</v>
      </c>
      <c r="F109" s="81">
        <v>19</v>
      </c>
      <c r="G109" s="34">
        <f>IF(F114=0, "-", F109/F114)</f>
        <v>2.0833333333333332E-2</v>
      </c>
      <c r="H109" s="65">
        <v>30</v>
      </c>
      <c r="I109" s="9">
        <f>IF(H114=0, "-", H109/H114)</f>
        <v>3.6674816625916873E-2</v>
      </c>
      <c r="J109" s="8">
        <f t="shared" si="8"/>
        <v>-0.14285714285714285</v>
      </c>
      <c r="K109" s="9">
        <f t="shared" si="9"/>
        <v>-0.36666666666666664</v>
      </c>
    </row>
    <row r="110" spans="1:11" x14ac:dyDescent="0.2">
      <c r="A110" s="7" t="s">
        <v>421</v>
      </c>
      <c r="B110" s="65">
        <v>11</v>
      </c>
      <c r="C110" s="34">
        <f>IF(B114=0, "-", B110/B114)</f>
        <v>7.3333333333333334E-2</v>
      </c>
      <c r="D110" s="65">
        <v>29</v>
      </c>
      <c r="E110" s="9">
        <f>IF(D114=0, "-", D110/D114)</f>
        <v>0.1228813559322034</v>
      </c>
      <c r="F110" s="81">
        <v>81</v>
      </c>
      <c r="G110" s="34">
        <f>IF(F114=0, "-", F110/F114)</f>
        <v>8.8815789473684209E-2</v>
      </c>
      <c r="H110" s="65">
        <v>102</v>
      </c>
      <c r="I110" s="9">
        <f>IF(H114=0, "-", H110/H114)</f>
        <v>0.12469437652811736</v>
      </c>
      <c r="J110" s="8">
        <f t="shared" si="8"/>
        <v>-0.62068965517241381</v>
      </c>
      <c r="K110" s="9">
        <f t="shared" si="9"/>
        <v>-0.20588235294117646</v>
      </c>
    </row>
    <row r="111" spans="1:11" x14ac:dyDescent="0.2">
      <c r="A111" s="7" t="s">
        <v>422</v>
      </c>
      <c r="B111" s="65">
        <v>13</v>
      </c>
      <c r="C111" s="34">
        <f>IF(B114=0, "-", B111/B114)</f>
        <v>8.666666666666667E-2</v>
      </c>
      <c r="D111" s="65">
        <v>16</v>
      </c>
      <c r="E111" s="9">
        <f>IF(D114=0, "-", D111/D114)</f>
        <v>6.7796610169491525E-2</v>
      </c>
      <c r="F111" s="81">
        <v>103</v>
      </c>
      <c r="G111" s="34">
        <f>IF(F114=0, "-", F111/F114)</f>
        <v>0.11293859649122807</v>
      </c>
      <c r="H111" s="65">
        <v>79</v>
      </c>
      <c r="I111" s="9">
        <f>IF(H114=0, "-", H111/H114)</f>
        <v>9.6577017114914426E-2</v>
      </c>
      <c r="J111" s="8">
        <f t="shared" si="8"/>
        <v>-0.1875</v>
      </c>
      <c r="K111" s="9">
        <f t="shared" si="9"/>
        <v>0.30379746835443039</v>
      </c>
    </row>
    <row r="112" spans="1:11" x14ac:dyDescent="0.2">
      <c r="A112" s="7" t="s">
        <v>423</v>
      </c>
      <c r="B112" s="65">
        <v>18</v>
      </c>
      <c r="C112" s="34">
        <f>IF(B114=0, "-", B112/B114)</f>
        <v>0.12</v>
      </c>
      <c r="D112" s="65">
        <v>28</v>
      </c>
      <c r="E112" s="9">
        <f>IF(D114=0, "-", D112/D114)</f>
        <v>0.11864406779661017</v>
      </c>
      <c r="F112" s="81">
        <v>111</v>
      </c>
      <c r="G112" s="34">
        <f>IF(F114=0, "-", F112/F114)</f>
        <v>0.12171052631578948</v>
      </c>
      <c r="H112" s="65">
        <v>70</v>
      </c>
      <c r="I112" s="9">
        <f>IF(H114=0, "-", H112/H114)</f>
        <v>8.557457212713937E-2</v>
      </c>
      <c r="J112" s="8">
        <f t="shared" si="8"/>
        <v>-0.35714285714285715</v>
      </c>
      <c r="K112" s="9">
        <f t="shared" si="9"/>
        <v>0.58571428571428574</v>
      </c>
    </row>
    <row r="113" spans="1:11" x14ac:dyDescent="0.2">
      <c r="A113" s="2"/>
      <c r="B113" s="68"/>
      <c r="C113" s="33"/>
      <c r="D113" s="68"/>
      <c r="E113" s="6"/>
      <c r="F113" s="82"/>
      <c r="G113" s="33"/>
      <c r="H113" s="68"/>
      <c r="I113" s="6"/>
      <c r="J113" s="5"/>
      <c r="K113" s="6"/>
    </row>
    <row r="114" spans="1:11" s="43" customFormat="1" x14ac:dyDescent="0.2">
      <c r="A114" s="162" t="s">
        <v>601</v>
      </c>
      <c r="B114" s="71">
        <f>SUM(B100:B113)</f>
        <v>150</v>
      </c>
      <c r="C114" s="40">
        <f>B114/10037</f>
        <v>1.4944704593005878E-2</v>
      </c>
      <c r="D114" s="71">
        <f>SUM(D100:D113)</f>
        <v>236</v>
      </c>
      <c r="E114" s="41">
        <f>D114/9726</f>
        <v>2.4264857084104464E-2</v>
      </c>
      <c r="F114" s="77">
        <f>SUM(F100:F113)</f>
        <v>912</v>
      </c>
      <c r="G114" s="42">
        <f>F114/56526</f>
        <v>1.6134168347309203E-2</v>
      </c>
      <c r="H114" s="71">
        <f>SUM(H100:H113)</f>
        <v>818</v>
      </c>
      <c r="I114" s="41">
        <f>H114/40548</f>
        <v>2.0173621386998127E-2</v>
      </c>
      <c r="J114" s="37">
        <f>IF(D114=0, "-", IF((B114-D114)/D114&lt;10, (B114-D114)/D114, "&gt;999%"))</f>
        <v>-0.36440677966101692</v>
      </c>
      <c r="K114" s="38">
        <f>IF(H114=0, "-", IF((F114-H114)/H114&lt;10, (F114-H114)/H114, "&gt;999%"))</f>
        <v>0.11491442542787286</v>
      </c>
    </row>
    <row r="115" spans="1:11" x14ac:dyDescent="0.2">
      <c r="B115" s="83"/>
      <c r="D115" s="83"/>
      <c r="F115" s="83"/>
      <c r="H115" s="83"/>
    </row>
    <row r="116" spans="1:11" s="43" customFormat="1" x14ac:dyDescent="0.2">
      <c r="A116" s="162" t="s">
        <v>600</v>
      </c>
      <c r="B116" s="71">
        <v>1409</v>
      </c>
      <c r="C116" s="40">
        <f>B116/10037</f>
        <v>0.14038059181030188</v>
      </c>
      <c r="D116" s="71">
        <v>1611</v>
      </c>
      <c r="E116" s="41">
        <f>D116/9726</f>
        <v>0.16563849475632325</v>
      </c>
      <c r="F116" s="77">
        <v>9330</v>
      </c>
      <c r="G116" s="42">
        <f>F116/56526</f>
        <v>0.16505678802674875</v>
      </c>
      <c r="H116" s="71">
        <v>7188</v>
      </c>
      <c r="I116" s="41">
        <f>H116/40548</f>
        <v>0.17727138206569992</v>
      </c>
      <c r="J116" s="37">
        <f>IF(D116=0, "-", IF((B116-D116)/D116&lt;10, (B116-D116)/D116, "&gt;999%"))</f>
        <v>-0.12538795779019243</v>
      </c>
      <c r="K116" s="38">
        <f>IF(H116=0, "-", IF((F116-H116)/H116&lt;10, (F116-H116)/H116, "&gt;999%"))</f>
        <v>0.29799666110183637</v>
      </c>
    </row>
    <row r="117" spans="1:11" x14ac:dyDescent="0.2">
      <c r="B117" s="83"/>
      <c r="D117" s="83"/>
      <c r="F117" s="83"/>
      <c r="H117" s="83"/>
    </row>
    <row r="118" spans="1:11" ht="15.75" x14ac:dyDescent="0.25">
      <c r="A118" s="164" t="s">
        <v>122</v>
      </c>
      <c r="B118" s="196" t="s">
        <v>1</v>
      </c>
      <c r="C118" s="200"/>
      <c r="D118" s="200"/>
      <c r="E118" s="197"/>
      <c r="F118" s="196" t="s">
        <v>14</v>
      </c>
      <c r="G118" s="200"/>
      <c r="H118" s="200"/>
      <c r="I118" s="197"/>
      <c r="J118" s="196" t="s">
        <v>15</v>
      </c>
      <c r="K118" s="197"/>
    </row>
    <row r="119" spans="1:11" x14ac:dyDescent="0.2">
      <c r="A119" s="22"/>
      <c r="B119" s="196">
        <f>VALUE(RIGHT($B$2, 4))</f>
        <v>2021</v>
      </c>
      <c r="C119" s="197"/>
      <c r="D119" s="196">
        <f>B119-1</f>
        <v>2020</v>
      </c>
      <c r="E119" s="204"/>
      <c r="F119" s="196">
        <f>B119</f>
        <v>2021</v>
      </c>
      <c r="G119" s="204"/>
      <c r="H119" s="196">
        <f>D119</f>
        <v>2020</v>
      </c>
      <c r="I119" s="204"/>
      <c r="J119" s="140" t="s">
        <v>4</v>
      </c>
      <c r="K119" s="141" t="s">
        <v>2</v>
      </c>
    </row>
    <row r="120" spans="1:11" x14ac:dyDescent="0.2">
      <c r="A120" s="163" t="s">
        <v>154</v>
      </c>
      <c r="B120" s="61" t="s">
        <v>12</v>
      </c>
      <c r="C120" s="62" t="s">
        <v>13</v>
      </c>
      <c r="D120" s="61" t="s">
        <v>12</v>
      </c>
      <c r="E120" s="63" t="s">
        <v>13</v>
      </c>
      <c r="F120" s="62" t="s">
        <v>12</v>
      </c>
      <c r="G120" s="62" t="s">
        <v>13</v>
      </c>
      <c r="H120" s="61" t="s">
        <v>12</v>
      </c>
      <c r="I120" s="63" t="s">
        <v>13</v>
      </c>
      <c r="J120" s="61"/>
      <c r="K120" s="63"/>
    </row>
    <row r="121" spans="1:11" x14ac:dyDescent="0.2">
      <c r="A121" s="7" t="s">
        <v>424</v>
      </c>
      <c r="B121" s="65">
        <v>0</v>
      </c>
      <c r="C121" s="34">
        <f>IF(B147=0, "-", B121/B147)</f>
        <v>0</v>
      </c>
      <c r="D121" s="65">
        <v>19</v>
      </c>
      <c r="E121" s="9">
        <f>IF(D147=0, "-", D121/D147)</f>
        <v>1.4626635873749037E-2</v>
      </c>
      <c r="F121" s="81">
        <v>1</v>
      </c>
      <c r="G121" s="34">
        <f>IF(F147=0, "-", F121/F147)</f>
        <v>1.5410695022345509E-4</v>
      </c>
      <c r="H121" s="65">
        <v>49</v>
      </c>
      <c r="I121" s="9">
        <f>IF(H147=0, "-", H121/H147)</f>
        <v>1.0208333333333333E-2</v>
      </c>
      <c r="J121" s="8">
        <f t="shared" ref="J121:J145" si="10">IF(D121=0, "-", IF((B121-D121)/D121&lt;10, (B121-D121)/D121, "&gt;999%"))</f>
        <v>-1</v>
      </c>
      <c r="K121" s="9">
        <f t="shared" ref="K121:K145" si="11">IF(H121=0, "-", IF((F121-H121)/H121&lt;10, (F121-H121)/H121, "&gt;999%"))</f>
        <v>-0.97959183673469385</v>
      </c>
    </row>
    <row r="122" spans="1:11" x14ac:dyDescent="0.2">
      <c r="A122" s="7" t="s">
        <v>425</v>
      </c>
      <c r="B122" s="65">
        <v>100</v>
      </c>
      <c r="C122" s="34">
        <f>IF(B147=0, "-", B122/B147)</f>
        <v>7.320644216691069E-2</v>
      </c>
      <c r="D122" s="65">
        <v>67</v>
      </c>
      <c r="E122" s="9">
        <f>IF(D147=0, "-", D122/D147)</f>
        <v>5.1578137028483448E-2</v>
      </c>
      <c r="F122" s="81">
        <v>512</v>
      </c>
      <c r="G122" s="34">
        <f>IF(F147=0, "-", F122/F147)</f>
        <v>7.8902758514409005E-2</v>
      </c>
      <c r="H122" s="65">
        <v>280</v>
      </c>
      <c r="I122" s="9">
        <f>IF(H147=0, "-", H122/H147)</f>
        <v>5.8333333333333334E-2</v>
      </c>
      <c r="J122" s="8">
        <f t="shared" si="10"/>
        <v>0.4925373134328358</v>
      </c>
      <c r="K122" s="9">
        <f t="shared" si="11"/>
        <v>0.82857142857142863</v>
      </c>
    </row>
    <row r="123" spans="1:11" x14ac:dyDescent="0.2">
      <c r="A123" s="7" t="s">
        <v>426</v>
      </c>
      <c r="B123" s="65">
        <v>11</v>
      </c>
      <c r="C123" s="34">
        <f>IF(B147=0, "-", B123/B147)</f>
        <v>8.0527086383601759E-3</v>
      </c>
      <c r="D123" s="65">
        <v>6</v>
      </c>
      <c r="E123" s="9">
        <f>IF(D147=0, "-", D123/D147)</f>
        <v>4.6189376443418013E-3</v>
      </c>
      <c r="F123" s="81">
        <v>35</v>
      </c>
      <c r="G123" s="34">
        <f>IF(F147=0, "-", F123/F147)</f>
        <v>5.3937432578209281E-3</v>
      </c>
      <c r="H123" s="65">
        <v>17</v>
      </c>
      <c r="I123" s="9">
        <f>IF(H147=0, "-", H123/H147)</f>
        <v>3.5416666666666665E-3</v>
      </c>
      <c r="J123" s="8">
        <f t="shared" si="10"/>
        <v>0.83333333333333337</v>
      </c>
      <c r="K123" s="9">
        <f t="shared" si="11"/>
        <v>1.0588235294117647</v>
      </c>
    </row>
    <row r="124" spans="1:11" x14ac:dyDescent="0.2">
      <c r="A124" s="7" t="s">
        <v>427</v>
      </c>
      <c r="B124" s="65">
        <v>0</v>
      </c>
      <c r="C124" s="34">
        <f>IF(B147=0, "-", B124/B147)</f>
        <v>0</v>
      </c>
      <c r="D124" s="65">
        <v>15</v>
      </c>
      <c r="E124" s="9">
        <f>IF(D147=0, "-", D124/D147)</f>
        <v>1.1547344110854504E-2</v>
      </c>
      <c r="F124" s="81">
        <v>0</v>
      </c>
      <c r="G124" s="34">
        <f>IF(F147=0, "-", F124/F147)</f>
        <v>0</v>
      </c>
      <c r="H124" s="65">
        <v>84</v>
      </c>
      <c r="I124" s="9">
        <f>IF(H147=0, "-", H124/H147)</f>
        <v>1.7500000000000002E-2</v>
      </c>
      <c r="J124" s="8">
        <f t="shared" si="10"/>
        <v>-1</v>
      </c>
      <c r="K124" s="9">
        <f t="shared" si="11"/>
        <v>-1</v>
      </c>
    </row>
    <row r="125" spans="1:11" x14ac:dyDescent="0.2">
      <c r="A125" s="7" t="s">
        <v>428</v>
      </c>
      <c r="B125" s="65">
        <v>0</v>
      </c>
      <c r="C125" s="34">
        <f>IF(B147=0, "-", B125/B147)</f>
        <v>0</v>
      </c>
      <c r="D125" s="65">
        <v>22</v>
      </c>
      <c r="E125" s="9">
        <f>IF(D147=0, "-", D125/D147)</f>
        <v>1.6936104695919937E-2</v>
      </c>
      <c r="F125" s="81">
        <v>0</v>
      </c>
      <c r="G125" s="34">
        <f>IF(F147=0, "-", F125/F147)</f>
        <v>0</v>
      </c>
      <c r="H125" s="65">
        <v>90</v>
      </c>
      <c r="I125" s="9">
        <f>IF(H147=0, "-", H125/H147)</f>
        <v>1.8749999999999999E-2</v>
      </c>
      <c r="J125" s="8">
        <f t="shared" si="10"/>
        <v>-1</v>
      </c>
      <c r="K125" s="9">
        <f t="shared" si="11"/>
        <v>-1</v>
      </c>
    </row>
    <row r="126" spans="1:11" x14ac:dyDescent="0.2">
      <c r="A126" s="7" t="s">
        <v>429</v>
      </c>
      <c r="B126" s="65">
        <v>30</v>
      </c>
      <c r="C126" s="34">
        <f>IF(B147=0, "-", B126/B147)</f>
        <v>2.1961932650073207E-2</v>
      </c>
      <c r="D126" s="65">
        <v>0</v>
      </c>
      <c r="E126" s="9">
        <f>IF(D147=0, "-", D126/D147)</f>
        <v>0</v>
      </c>
      <c r="F126" s="81">
        <v>166</v>
      </c>
      <c r="G126" s="34">
        <f>IF(F147=0, "-", F126/F147)</f>
        <v>2.5581753737093541E-2</v>
      </c>
      <c r="H126" s="65">
        <v>0</v>
      </c>
      <c r="I126" s="9">
        <f>IF(H147=0, "-", H126/H147)</f>
        <v>0</v>
      </c>
      <c r="J126" s="8" t="str">
        <f t="shared" si="10"/>
        <v>-</v>
      </c>
      <c r="K126" s="9" t="str">
        <f t="shared" si="11"/>
        <v>-</v>
      </c>
    </row>
    <row r="127" spans="1:11" x14ac:dyDescent="0.2">
      <c r="A127" s="7" t="s">
        <v>430</v>
      </c>
      <c r="B127" s="65">
        <v>45</v>
      </c>
      <c r="C127" s="34">
        <f>IF(B147=0, "-", B127/B147)</f>
        <v>3.2942898975109811E-2</v>
      </c>
      <c r="D127" s="65">
        <v>44</v>
      </c>
      <c r="E127" s="9">
        <f>IF(D147=0, "-", D127/D147)</f>
        <v>3.3872209391839873E-2</v>
      </c>
      <c r="F127" s="81">
        <v>264</v>
      </c>
      <c r="G127" s="34">
        <f>IF(F147=0, "-", F127/F147)</f>
        <v>4.0684234858992141E-2</v>
      </c>
      <c r="H127" s="65">
        <v>221</v>
      </c>
      <c r="I127" s="9">
        <f>IF(H147=0, "-", H127/H147)</f>
        <v>4.6041666666666668E-2</v>
      </c>
      <c r="J127" s="8">
        <f t="shared" si="10"/>
        <v>2.2727272727272728E-2</v>
      </c>
      <c r="K127" s="9">
        <f t="shared" si="11"/>
        <v>0.19457013574660634</v>
      </c>
    </row>
    <row r="128" spans="1:11" x14ac:dyDescent="0.2">
      <c r="A128" s="7" t="s">
        <v>431</v>
      </c>
      <c r="B128" s="65">
        <v>114</v>
      </c>
      <c r="C128" s="34">
        <f>IF(B147=0, "-", B128/B147)</f>
        <v>8.3455344070278187E-2</v>
      </c>
      <c r="D128" s="65">
        <v>136</v>
      </c>
      <c r="E128" s="9">
        <f>IF(D147=0, "-", D128/D147)</f>
        <v>0.10469591993841416</v>
      </c>
      <c r="F128" s="81">
        <v>748</v>
      </c>
      <c r="G128" s="34">
        <f>IF(F147=0, "-", F128/F147)</f>
        <v>0.1152719987671444</v>
      </c>
      <c r="H128" s="65">
        <v>369</v>
      </c>
      <c r="I128" s="9">
        <f>IF(H147=0, "-", H128/H147)</f>
        <v>7.6874999999999999E-2</v>
      </c>
      <c r="J128" s="8">
        <f t="shared" si="10"/>
        <v>-0.16176470588235295</v>
      </c>
      <c r="K128" s="9">
        <f t="shared" si="11"/>
        <v>1.02710027100271</v>
      </c>
    </row>
    <row r="129" spans="1:11" x14ac:dyDescent="0.2">
      <c r="A129" s="7" t="s">
        <v>432</v>
      </c>
      <c r="B129" s="65">
        <v>29</v>
      </c>
      <c r="C129" s="34">
        <f>IF(B147=0, "-", B129/B147)</f>
        <v>2.12298682284041E-2</v>
      </c>
      <c r="D129" s="65">
        <v>28</v>
      </c>
      <c r="E129" s="9">
        <f>IF(D147=0, "-", D129/D147)</f>
        <v>2.1555042340261739E-2</v>
      </c>
      <c r="F129" s="81">
        <v>135</v>
      </c>
      <c r="G129" s="34">
        <f>IF(F147=0, "-", F129/F147)</f>
        <v>2.0804438280166437E-2</v>
      </c>
      <c r="H129" s="65">
        <v>92</v>
      </c>
      <c r="I129" s="9">
        <f>IF(H147=0, "-", H129/H147)</f>
        <v>1.9166666666666665E-2</v>
      </c>
      <c r="J129" s="8">
        <f t="shared" si="10"/>
        <v>3.5714285714285712E-2</v>
      </c>
      <c r="K129" s="9">
        <f t="shared" si="11"/>
        <v>0.46739130434782611</v>
      </c>
    </row>
    <row r="130" spans="1:11" x14ac:dyDescent="0.2">
      <c r="A130" s="7" t="s">
        <v>433</v>
      </c>
      <c r="B130" s="65">
        <v>16</v>
      </c>
      <c r="C130" s="34">
        <f>IF(B147=0, "-", B130/B147)</f>
        <v>1.171303074670571E-2</v>
      </c>
      <c r="D130" s="65">
        <v>11</v>
      </c>
      <c r="E130" s="9">
        <f>IF(D147=0, "-", D130/D147)</f>
        <v>8.4680523479599683E-3</v>
      </c>
      <c r="F130" s="81">
        <v>75</v>
      </c>
      <c r="G130" s="34">
        <f>IF(F147=0, "-", F130/F147)</f>
        <v>1.155802126675913E-2</v>
      </c>
      <c r="H130" s="65">
        <v>31</v>
      </c>
      <c r="I130" s="9">
        <f>IF(H147=0, "-", H130/H147)</f>
        <v>6.4583333333333333E-3</v>
      </c>
      <c r="J130" s="8">
        <f t="shared" si="10"/>
        <v>0.45454545454545453</v>
      </c>
      <c r="K130" s="9">
        <f t="shared" si="11"/>
        <v>1.4193548387096775</v>
      </c>
    </row>
    <row r="131" spans="1:11" x14ac:dyDescent="0.2">
      <c r="A131" s="7" t="s">
        <v>434</v>
      </c>
      <c r="B131" s="65">
        <v>31</v>
      </c>
      <c r="C131" s="34">
        <f>IF(B147=0, "-", B131/B147)</f>
        <v>2.2693997071742314E-2</v>
      </c>
      <c r="D131" s="65">
        <v>30</v>
      </c>
      <c r="E131" s="9">
        <f>IF(D147=0, "-", D131/D147)</f>
        <v>2.3094688221709007E-2</v>
      </c>
      <c r="F131" s="81">
        <v>294</v>
      </c>
      <c r="G131" s="34">
        <f>IF(F147=0, "-", F131/F147)</f>
        <v>4.5307443365695796E-2</v>
      </c>
      <c r="H131" s="65">
        <v>88</v>
      </c>
      <c r="I131" s="9">
        <f>IF(H147=0, "-", H131/H147)</f>
        <v>1.8333333333333333E-2</v>
      </c>
      <c r="J131" s="8">
        <f t="shared" si="10"/>
        <v>3.3333333333333333E-2</v>
      </c>
      <c r="K131" s="9">
        <f t="shared" si="11"/>
        <v>2.3409090909090908</v>
      </c>
    </row>
    <row r="132" spans="1:11" x14ac:dyDescent="0.2">
      <c r="A132" s="7" t="s">
        <v>435</v>
      </c>
      <c r="B132" s="65">
        <v>7</v>
      </c>
      <c r="C132" s="34">
        <f>IF(B147=0, "-", B132/B147)</f>
        <v>5.1244509516837483E-3</v>
      </c>
      <c r="D132" s="65">
        <v>6</v>
      </c>
      <c r="E132" s="9">
        <f>IF(D147=0, "-", D132/D147)</f>
        <v>4.6189376443418013E-3</v>
      </c>
      <c r="F132" s="81">
        <v>44</v>
      </c>
      <c r="G132" s="34">
        <f>IF(F147=0, "-", F132/F147)</f>
        <v>6.7807058098320232E-3</v>
      </c>
      <c r="H132" s="65">
        <v>15</v>
      </c>
      <c r="I132" s="9">
        <f>IF(H147=0, "-", H132/H147)</f>
        <v>3.1250000000000002E-3</v>
      </c>
      <c r="J132" s="8">
        <f t="shared" si="10"/>
        <v>0.16666666666666666</v>
      </c>
      <c r="K132" s="9">
        <f t="shared" si="11"/>
        <v>1.9333333333333333</v>
      </c>
    </row>
    <row r="133" spans="1:11" x14ac:dyDescent="0.2">
      <c r="A133" s="7" t="s">
        <v>436</v>
      </c>
      <c r="B133" s="65">
        <v>55</v>
      </c>
      <c r="C133" s="34">
        <f>IF(B147=0, "-", B133/B147)</f>
        <v>4.026354319180088E-2</v>
      </c>
      <c r="D133" s="65">
        <v>19</v>
      </c>
      <c r="E133" s="9">
        <f>IF(D147=0, "-", D133/D147)</f>
        <v>1.4626635873749037E-2</v>
      </c>
      <c r="F133" s="81">
        <v>316</v>
      </c>
      <c r="G133" s="34">
        <f>IF(F147=0, "-", F133/F147)</f>
        <v>4.8697796270611805E-2</v>
      </c>
      <c r="H133" s="65">
        <v>87</v>
      </c>
      <c r="I133" s="9">
        <f>IF(H147=0, "-", H133/H147)</f>
        <v>1.8124999999999999E-2</v>
      </c>
      <c r="J133" s="8">
        <f t="shared" si="10"/>
        <v>1.8947368421052631</v>
      </c>
      <c r="K133" s="9">
        <f t="shared" si="11"/>
        <v>2.632183908045977</v>
      </c>
    </row>
    <row r="134" spans="1:11" x14ac:dyDescent="0.2">
      <c r="A134" s="7" t="s">
        <v>437</v>
      </c>
      <c r="B134" s="65">
        <v>56</v>
      </c>
      <c r="C134" s="34">
        <f>IF(B147=0, "-", B134/B147)</f>
        <v>4.0995607613469986E-2</v>
      </c>
      <c r="D134" s="65">
        <v>65</v>
      </c>
      <c r="E134" s="9">
        <f>IF(D147=0, "-", D134/D147)</f>
        <v>5.0038491147036179E-2</v>
      </c>
      <c r="F134" s="81">
        <v>331</v>
      </c>
      <c r="G134" s="34">
        <f>IF(F147=0, "-", F134/F147)</f>
        <v>5.1009400523963633E-2</v>
      </c>
      <c r="H134" s="65">
        <v>253</v>
      </c>
      <c r="I134" s="9">
        <f>IF(H147=0, "-", H134/H147)</f>
        <v>5.2708333333333336E-2</v>
      </c>
      <c r="J134" s="8">
        <f t="shared" si="10"/>
        <v>-0.13846153846153847</v>
      </c>
      <c r="K134" s="9">
        <f t="shared" si="11"/>
        <v>0.30830039525691699</v>
      </c>
    </row>
    <row r="135" spans="1:11" x14ac:dyDescent="0.2">
      <c r="A135" s="7" t="s">
        <v>438</v>
      </c>
      <c r="B135" s="65">
        <v>80</v>
      </c>
      <c r="C135" s="34">
        <f>IF(B147=0, "-", B135/B147)</f>
        <v>5.8565153733528552E-2</v>
      </c>
      <c r="D135" s="65">
        <v>48</v>
      </c>
      <c r="E135" s="9">
        <f>IF(D147=0, "-", D135/D147)</f>
        <v>3.695150115473441E-2</v>
      </c>
      <c r="F135" s="81">
        <v>374</v>
      </c>
      <c r="G135" s="34">
        <f>IF(F147=0, "-", F135/F147)</f>
        <v>5.7635999383572202E-2</v>
      </c>
      <c r="H135" s="65">
        <v>216</v>
      </c>
      <c r="I135" s="9">
        <f>IF(H147=0, "-", H135/H147)</f>
        <v>4.4999999999999998E-2</v>
      </c>
      <c r="J135" s="8">
        <f t="shared" si="10"/>
        <v>0.66666666666666663</v>
      </c>
      <c r="K135" s="9">
        <f t="shared" si="11"/>
        <v>0.73148148148148151</v>
      </c>
    </row>
    <row r="136" spans="1:11" x14ac:dyDescent="0.2">
      <c r="A136" s="7" t="s">
        <v>439</v>
      </c>
      <c r="B136" s="65">
        <v>123</v>
      </c>
      <c r="C136" s="34">
        <f>IF(B147=0, "-", B136/B147)</f>
        <v>9.0043923865300149E-2</v>
      </c>
      <c r="D136" s="65">
        <v>126</v>
      </c>
      <c r="E136" s="9">
        <f>IF(D147=0, "-", D136/D147)</f>
        <v>9.6997690531177835E-2</v>
      </c>
      <c r="F136" s="81">
        <v>461</v>
      </c>
      <c r="G136" s="34">
        <f>IF(F147=0, "-", F136/F147)</f>
        <v>7.104330405301279E-2</v>
      </c>
      <c r="H136" s="65">
        <v>412</v>
      </c>
      <c r="I136" s="9">
        <f>IF(H147=0, "-", H136/H147)</f>
        <v>8.5833333333333331E-2</v>
      </c>
      <c r="J136" s="8">
        <f t="shared" si="10"/>
        <v>-2.3809523809523808E-2</v>
      </c>
      <c r="K136" s="9">
        <f t="shared" si="11"/>
        <v>0.11893203883495146</v>
      </c>
    </row>
    <row r="137" spans="1:11" x14ac:dyDescent="0.2">
      <c r="A137" s="7" t="s">
        <v>440</v>
      </c>
      <c r="B137" s="65">
        <v>0</v>
      </c>
      <c r="C137" s="34">
        <f>IF(B147=0, "-", B137/B147)</f>
        <v>0</v>
      </c>
      <c r="D137" s="65">
        <v>7</v>
      </c>
      <c r="E137" s="9">
        <f>IF(D147=0, "-", D137/D147)</f>
        <v>5.3887605850654347E-3</v>
      </c>
      <c r="F137" s="81">
        <v>4</v>
      </c>
      <c r="G137" s="34">
        <f>IF(F147=0, "-", F137/F147)</f>
        <v>6.1642780089382035E-4</v>
      </c>
      <c r="H137" s="65">
        <v>35</v>
      </c>
      <c r="I137" s="9">
        <f>IF(H147=0, "-", H137/H147)</f>
        <v>7.2916666666666668E-3</v>
      </c>
      <c r="J137" s="8">
        <f t="shared" si="10"/>
        <v>-1</v>
      </c>
      <c r="K137" s="9">
        <f t="shared" si="11"/>
        <v>-0.88571428571428568</v>
      </c>
    </row>
    <row r="138" spans="1:11" x14ac:dyDescent="0.2">
      <c r="A138" s="7" t="s">
        <v>441</v>
      </c>
      <c r="B138" s="65">
        <v>12</v>
      </c>
      <c r="C138" s="34">
        <f>IF(B147=0, "-", B138/B147)</f>
        <v>8.7847730600292828E-3</v>
      </c>
      <c r="D138" s="65">
        <v>10</v>
      </c>
      <c r="E138" s="9">
        <f>IF(D147=0, "-", D138/D147)</f>
        <v>7.6982294072363358E-3</v>
      </c>
      <c r="F138" s="81">
        <v>74</v>
      </c>
      <c r="G138" s="34">
        <f>IF(F147=0, "-", F138/F147)</f>
        <v>1.1403914316535676E-2</v>
      </c>
      <c r="H138" s="65">
        <v>45</v>
      </c>
      <c r="I138" s="9">
        <f>IF(H147=0, "-", H138/H147)</f>
        <v>9.3749999999999997E-3</v>
      </c>
      <c r="J138" s="8">
        <f t="shared" si="10"/>
        <v>0.2</v>
      </c>
      <c r="K138" s="9">
        <f t="shared" si="11"/>
        <v>0.64444444444444449</v>
      </c>
    </row>
    <row r="139" spans="1:11" x14ac:dyDescent="0.2">
      <c r="A139" s="7" t="s">
        <v>442</v>
      </c>
      <c r="B139" s="65">
        <v>8</v>
      </c>
      <c r="C139" s="34">
        <f>IF(B147=0, "-", B139/B147)</f>
        <v>5.8565153733528552E-3</v>
      </c>
      <c r="D139" s="65">
        <v>8</v>
      </c>
      <c r="E139" s="9">
        <f>IF(D147=0, "-", D139/D147)</f>
        <v>6.1585835257890681E-3</v>
      </c>
      <c r="F139" s="81">
        <v>54</v>
      </c>
      <c r="G139" s="34">
        <f>IF(F147=0, "-", F139/F147)</f>
        <v>8.321775312066574E-3</v>
      </c>
      <c r="H139" s="65">
        <v>13</v>
      </c>
      <c r="I139" s="9">
        <f>IF(H147=0, "-", H139/H147)</f>
        <v>2.7083333333333334E-3</v>
      </c>
      <c r="J139" s="8">
        <f t="shared" si="10"/>
        <v>0</v>
      </c>
      <c r="K139" s="9">
        <f t="shared" si="11"/>
        <v>3.1538461538461537</v>
      </c>
    </row>
    <row r="140" spans="1:11" x14ac:dyDescent="0.2">
      <c r="A140" s="7" t="s">
        <v>443</v>
      </c>
      <c r="B140" s="65">
        <v>52</v>
      </c>
      <c r="C140" s="34">
        <f>IF(B147=0, "-", B140/B147)</f>
        <v>3.8067349926793559E-2</v>
      </c>
      <c r="D140" s="65">
        <v>60</v>
      </c>
      <c r="E140" s="9">
        <f>IF(D147=0, "-", D140/D147)</f>
        <v>4.6189376443418015E-2</v>
      </c>
      <c r="F140" s="81">
        <v>427</v>
      </c>
      <c r="G140" s="34">
        <f>IF(F147=0, "-", F140/F147)</f>
        <v>6.5803667745415323E-2</v>
      </c>
      <c r="H140" s="65">
        <v>230</v>
      </c>
      <c r="I140" s="9">
        <f>IF(H147=0, "-", H140/H147)</f>
        <v>4.791666666666667E-2</v>
      </c>
      <c r="J140" s="8">
        <f t="shared" si="10"/>
        <v>-0.13333333333333333</v>
      </c>
      <c r="K140" s="9">
        <f t="shared" si="11"/>
        <v>0.85652173913043483</v>
      </c>
    </row>
    <row r="141" spans="1:11" x14ac:dyDescent="0.2">
      <c r="A141" s="7" t="s">
        <v>444</v>
      </c>
      <c r="B141" s="65">
        <v>76</v>
      </c>
      <c r="C141" s="34">
        <f>IF(B147=0, "-", B141/B147)</f>
        <v>5.5636896046852125E-2</v>
      </c>
      <c r="D141" s="65">
        <v>62</v>
      </c>
      <c r="E141" s="9">
        <f>IF(D147=0, "-", D141/D147)</f>
        <v>4.7729022324865283E-2</v>
      </c>
      <c r="F141" s="81">
        <v>285</v>
      </c>
      <c r="G141" s="34">
        <f>IF(F147=0, "-", F141/F147)</f>
        <v>4.3920480813684694E-2</v>
      </c>
      <c r="H141" s="65">
        <v>202</v>
      </c>
      <c r="I141" s="9">
        <f>IF(H147=0, "-", H141/H147)</f>
        <v>4.2083333333333334E-2</v>
      </c>
      <c r="J141" s="8">
        <f t="shared" si="10"/>
        <v>0.22580645161290322</v>
      </c>
      <c r="K141" s="9">
        <f t="shared" si="11"/>
        <v>0.41089108910891087</v>
      </c>
    </row>
    <row r="142" spans="1:11" x14ac:dyDescent="0.2">
      <c r="A142" s="7" t="s">
        <v>445</v>
      </c>
      <c r="B142" s="65">
        <v>137</v>
      </c>
      <c r="C142" s="34">
        <f>IF(B147=0, "-", B142/B147)</f>
        <v>0.10029282576866765</v>
      </c>
      <c r="D142" s="65">
        <v>128</v>
      </c>
      <c r="E142" s="9">
        <f>IF(D147=0, "-", D142/D147)</f>
        <v>9.853733641262509E-2</v>
      </c>
      <c r="F142" s="81">
        <v>166</v>
      </c>
      <c r="G142" s="34">
        <f>IF(F147=0, "-", F142/F147)</f>
        <v>2.5581753737093541E-2</v>
      </c>
      <c r="H142" s="65">
        <v>521</v>
      </c>
      <c r="I142" s="9">
        <f>IF(H147=0, "-", H142/H147)</f>
        <v>0.10854166666666666</v>
      </c>
      <c r="J142" s="8">
        <f t="shared" si="10"/>
        <v>7.03125E-2</v>
      </c>
      <c r="K142" s="9">
        <f t="shared" si="11"/>
        <v>-0.68138195777351251</v>
      </c>
    </row>
    <row r="143" spans="1:11" x14ac:dyDescent="0.2">
      <c r="A143" s="7" t="s">
        <v>446</v>
      </c>
      <c r="B143" s="65">
        <v>344</v>
      </c>
      <c r="C143" s="34">
        <f>IF(B147=0, "-", B143/B147)</f>
        <v>0.25183016105417277</v>
      </c>
      <c r="D143" s="65">
        <v>349</v>
      </c>
      <c r="E143" s="9">
        <f>IF(D147=0, "-", D143/D147)</f>
        <v>0.26866820631254812</v>
      </c>
      <c r="F143" s="81">
        <v>1517</v>
      </c>
      <c r="G143" s="34">
        <f>IF(F147=0, "-", F143/F147)</f>
        <v>0.23378024348898135</v>
      </c>
      <c r="H143" s="65">
        <v>1350</v>
      </c>
      <c r="I143" s="9">
        <f>IF(H147=0, "-", H143/H147)</f>
        <v>0.28125</v>
      </c>
      <c r="J143" s="8">
        <f t="shared" si="10"/>
        <v>-1.4326647564469915E-2</v>
      </c>
      <c r="K143" s="9">
        <f t="shared" si="11"/>
        <v>0.1237037037037037</v>
      </c>
    </row>
    <row r="144" spans="1:11" x14ac:dyDescent="0.2">
      <c r="A144" s="7" t="s">
        <v>447</v>
      </c>
      <c r="B144" s="65">
        <v>2</v>
      </c>
      <c r="C144" s="34">
        <f>IF(B147=0, "-", B144/B147)</f>
        <v>1.4641288433382138E-3</v>
      </c>
      <c r="D144" s="65">
        <v>0</v>
      </c>
      <c r="E144" s="9">
        <f>IF(D147=0, "-", D144/D147)</f>
        <v>0</v>
      </c>
      <c r="F144" s="81">
        <v>5</v>
      </c>
      <c r="G144" s="34">
        <f>IF(F147=0, "-", F144/F147)</f>
        <v>7.7053475111727538E-4</v>
      </c>
      <c r="H144" s="65">
        <v>0</v>
      </c>
      <c r="I144" s="9">
        <f>IF(H147=0, "-", H144/H147)</f>
        <v>0</v>
      </c>
      <c r="J144" s="8" t="str">
        <f t="shared" si="10"/>
        <v>-</v>
      </c>
      <c r="K144" s="9" t="str">
        <f t="shared" si="11"/>
        <v>-</v>
      </c>
    </row>
    <row r="145" spans="1:11" x14ac:dyDescent="0.2">
      <c r="A145" s="7" t="s">
        <v>448</v>
      </c>
      <c r="B145" s="65">
        <v>38</v>
      </c>
      <c r="C145" s="34">
        <f>IF(B147=0, "-", B145/B147)</f>
        <v>2.7818448023426062E-2</v>
      </c>
      <c r="D145" s="65">
        <v>33</v>
      </c>
      <c r="E145" s="9">
        <f>IF(D147=0, "-", D145/D147)</f>
        <v>2.5404157043879907E-2</v>
      </c>
      <c r="F145" s="81">
        <v>201</v>
      </c>
      <c r="G145" s="34">
        <f>IF(F147=0, "-", F145/F147)</f>
        <v>3.0975496994914472E-2</v>
      </c>
      <c r="H145" s="65">
        <v>100</v>
      </c>
      <c r="I145" s="9">
        <f>IF(H147=0, "-", H145/H147)</f>
        <v>2.0833333333333332E-2</v>
      </c>
      <c r="J145" s="8">
        <f t="shared" si="10"/>
        <v>0.15151515151515152</v>
      </c>
      <c r="K145" s="9">
        <f t="shared" si="11"/>
        <v>1.01</v>
      </c>
    </row>
    <row r="146" spans="1:11" x14ac:dyDescent="0.2">
      <c r="A146" s="2"/>
      <c r="B146" s="68"/>
      <c r="C146" s="33"/>
      <c r="D146" s="68"/>
      <c r="E146" s="6"/>
      <c r="F146" s="82"/>
      <c r="G146" s="33"/>
      <c r="H146" s="68"/>
      <c r="I146" s="6"/>
      <c r="J146" s="5"/>
      <c r="K146" s="6"/>
    </row>
    <row r="147" spans="1:11" s="43" customFormat="1" x14ac:dyDescent="0.2">
      <c r="A147" s="162" t="s">
        <v>599</v>
      </c>
      <c r="B147" s="71">
        <f>SUM(B121:B146)</f>
        <v>1366</v>
      </c>
      <c r="C147" s="40">
        <f>B147/10037</f>
        <v>0.13609644316030686</v>
      </c>
      <c r="D147" s="71">
        <f>SUM(D121:D146)</f>
        <v>1299</v>
      </c>
      <c r="E147" s="41">
        <f>D147/9726</f>
        <v>0.13355953115360888</v>
      </c>
      <c r="F147" s="77">
        <f>SUM(F121:F146)</f>
        <v>6489</v>
      </c>
      <c r="G147" s="42">
        <f>F147/56526</f>
        <v>0.11479673070799279</v>
      </c>
      <c r="H147" s="71">
        <f>SUM(H121:H146)</f>
        <v>4800</v>
      </c>
      <c r="I147" s="41">
        <f>H147/40548</f>
        <v>0.11837821840781296</v>
      </c>
      <c r="J147" s="37">
        <f>IF(D147=0, "-", IF((B147-D147)/D147&lt;10, (B147-D147)/D147, "&gt;999%"))</f>
        <v>5.1578137028483448E-2</v>
      </c>
      <c r="K147" s="38">
        <f>IF(H147=0, "-", IF((F147-H147)/H147&lt;10, (F147-H147)/H147, "&gt;999%"))</f>
        <v>0.35187499999999999</v>
      </c>
    </row>
    <row r="148" spans="1:11" x14ac:dyDescent="0.2">
      <c r="B148" s="83"/>
      <c r="D148" s="83"/>
      <c r="F148" s="83"/>
      <c r="H148" s="83"/>
    </row>
    <row r="149" spans="1:11" x14ac:dyDescent="0.2">
      <c r="A149" s="163" t="s">
        <v>155</v>
      </c>
      <c r="B149" s="61" t="s">
        <v>12</v>
      </c>
      <c r="C149" s="62" t="s">
        <v>13</v>
      </c>
      <c r="D149" s="61" t="s">
        <v>12</v>
      </c>
      <c r="E149" s="63" t="s">
        <v>13</v>
      </c>
      <c r="F149" s="62" t="s">
        <v>12</v>
      </c>
      <c r="G149" s="62" t="s">
        <v>13</v>
      </c>
      <c r="H149" s="61" t="s">
        <v>12</v>
      </c>
      <c r="I149" s="63" t="s">
        <v>13</v>
      </c>
      <c r="J149" s="61"/>
      <c r="K149" s="63"/>
    </row>
    <row r="150" spans="1:11" x14ac:dyDescent="0.2">
      <c r="A150" s="7" t="s">
        <v>449</v>
      </c>
      <c r="B150" s="65">
        <v>4</v>
      </c>
      <c r="C150" s="34">
        <f>IF(B169=0, "-", B150/B169)</f>
        <v>2.7586206896551724E-2</v>
      </c>
      <c r="D150" s="65">
        <v>0</v>
      </c>
      <c r="E150" s="9">
        <f>IF(D169=0, "-", D150/D169)</f>
        <v>0</v>
      </c>
      <c r="F150" s="81">
        <v>12</v>
      </c>
      <c r="G150" s="34">
        <f>IF(F169=0, "-", F150/F169)</f>
        <v>1.6949152542372881E-2</v>
      </c>
      <c r="H150" s="65">
        <v>0</v>
      </c>
      <c r="I150" s="9">
        <f>IF(H169=0, "-", H150/H169)</f>
        <v>0</v>
      </c>
      <c r="J150" s="8" t="str">
        <f t="shared" ref="J150:J167" si="12">IF(D150=0, "-", IF((B150-D150)/D150&lt;10, (B150-D150)/D150, "&gt;999%"))</f>
        <v>-</v>
      </c>
      <c r="K150" s="9" t="str">
        <f t="shared" ref="K150:K167" si="13">IF(H150=0, "-", IF((F150-H150)/H150&lt;10, (F150-H150)/H150, "&gt;999%"))</f>
        <v>-</v>
      </c>
    </row>
    <row r="151" spans="1:11" x14ac:dyDescent="0.2">
      <c r="A151" s="7" t="s">
        <v>450</v>
      </c>
      <c r="B151" s="65">
        <v>19</v>
      </c>
      <c r="C151" s="34">
        <f>IF(B169=0, "-", B151/B169)</f>
        <v>0.1310344827586207</v>
      </c>
      <c r="D151" s="65">
        <v>8</v>
      </c>
      <c r="E151" s="9">
        <f>IF(D169=0, "-", D151/D169)</f>
        <v>8.3333333333333329E-2</v>
      </c>
      <c r="F151" s="81">
        <v>59</v>
      </c>
      <c r="G151" s="34">
        <f>IF(F169=0, "-", F151/F169)</f>
        <v>8.3333333333333329E-2</v>
      </c>
      <c r="H151" s="65">
        <v>39</v>
      </c>
      <c r="I151" s="9">
        <f>IF(H169=0, "-", H151/H169)</f>
        <v>7.7534791252485094E-2</v>
      </c>
      <c r="J151" s="8">
        <f t="shared" si="12"/>
        <v>1.375</v>
      </c>
      <c r="K151" s="9">
        <f t="shared" si="13"/>
        <v>0.51282051282051277</v>
      </c>
    </row>
    <row r="152" spans="1:11" x14ac:dyDescent="0.2">
      <c r="A152" s="7" t="s">
        <v>451</v>
      </c>
      <c r="B152" s="65">
        <v>13</v>
      </c>
      <c r="C152" s="34">
        <f>IF(B169=0, "-", B152/B169)</f>
        <v>8.9655172413793102E-2</v>
      </c>
      <c r="D152" s="65">
        <v>9</v>
      </c>
      <c r="E152" s="9">
        <f>IF(D169=0, "-", D152/D169)</f>
        <v>9.375E-2</v>
      </c>
      <c r="F152" s="81">
        <v>80</v>
      </c>
      <c r="G152" s="34">
        <f>IF(F169=0, "-", F152/F169)</f>
        <v>0.11299435028248588</v>
      </c>
      <c r="H152" s="65">
        <v>55</v>
      </c>
      <c r="I152" s="9">
        <f>IF(H169=0, "-", H152/H169)</f>
        <v>0.10934393638170974</v>
      </c>
      <c r="J152" s="8">
        <f t="shared" si="12"/>
        <v>0.44444444444444442</v>
      </c>
      <c r="K152" s="9">
        <f t="shared" si="13"/>
        <v>0.45454545454545453</v>
      </c>
    </row>
    <row r="153" spans="1:11" x14ac:dyDescent="0.2">
      <c r="A153" s="7" t="s">
        <v>452</v>
      </c>
      <c r="B153" s="65">
        <v>0</v>
      </c>
      <c r="C153" s="34">
        <f>IF(B169=0, "-", B153/B169)</f>
        <v>0</v>
      </c>
      <c r="D153" s="65">
        <v>1</v>
      </c>
      <c r="E153" s="9">
        <f>IF(D169=0, "-", D153/D169)</f>
        <v>1.0416666666666666E-2</v>
      </c>
      <c r="F153" s="81">
        <v>12</v>
      </c>
      <c r="G153" s="34">
        <f>IF(F169=0, "-", F153/F169)</f>
        <v>1.6949152542372881E-2</v>
      </c>
      <c r="H153" s="65">
        <v>29</v>
      </c>
      <c r="I153" s="9">
        <f>IF(H169=0, "-", H153/H169)</f>
        <v>5.7654075546719682E-2</v>
      </c>
      <c r="J153" s="8">
        <f t="shared" si="12"/>
        <v>-1</v>
      </c>
      <c r="K153" s="9">
        <f t="shared" si="13"/>
        <v>-0.58620689655172409</v>
      </c>
    </row>
    <row r="154" spans="1:11" x14ac:dyDescent="0.2">
      <c r="A154" s="7" t="s">
        <v>453</v>
      </c>
      <c r="B154" s="65">
        <v>3</v>
      </c>
      <c r="C154" s="34">
        <f>IF(B169=0, "-", B154/B169)</f>
        <v>2.0689655172413793E-2</v>
      </c>
      <c r="D154" s="65">
        <v>0</v>
      </c>
      <c r="E154" s="9">
        <f>IF(D169=0, "-", D154/D169)</f>
        <v>0</v>
      </c>
      <c r="F154" s="81">
        <v>12</v>
      </c>
      <c r="G154" s="34">
        <f>IF(F169=0, "-", F154/F169)</f>
        <v>1.6949152542372881E-2</v>
      </c>
      <c r="H154" s="65">
        <v>0</v>
      </c>
      <c r="I154" s="9">
        <f>IF(H169=0, "-", H154/H169)</f>
        <v>0</v>
      </c>
      <c r="J154" s="8" t="str">
        <f t="shared" si="12"/>
        <v>-</v>
      </c>
      <c r="K154" s="9" t="str">
        <f t="shared" si="13"/>
        <v>-</v>
      </c>
    </row>
    <row r="155" spans="1:11" x14ac:dyDescent="0.2">
      <c r="A155" s="7" t="s">
        <v>454</v>
      </c>
      <c r="B155" s="65">
        <v>3</v>
      </c>
      <c r="C155" s="34">
        <f>IF(B169=0, "-", B155/B169)</f>
        <v>2.0689655172413793E-2</v>
      </c>
      <c r="D155" s="65">
        <v>2</v>
      </c>
      <c r="E155" s="9">
        <f>IF(D169=0, "-", D155/D169)</f>
        <v>2.0833333333333332E-2</v>
      </c>
      <c r="F155" s="81">
        <v>14</v>
      </c>
      <c r="G155" s="34">
        <f>IF(F169=0, "-", F155/F169)</f>
        <v>1.977401129943503E-2</v>
      </c>
      <c r="H155" s="65">
        <v>12</v>
      </c>
      <c r="I155" s="9">
        <f>IF(H169=0, "-", H155/H169)</f>
        <v>2.3856858846918488E-2</v>
      </c>
      <c r="J155" s="8">
        <f t="shared" si="12"/>
        <v>0.5</v>
      </c>
      <c r="K155" s="9">
        <f t="shared" si="13"/>
        <v>0.16666666666666666</v>
      </c>
    </row>
    <row r="156" spans="1:11" x14ac:dyDescent="0.2">
      <c r="A156" s="7" t="s">
        <v>455</v>
      </c>
      <c r="B156" s="65">
        <v>0</v>
      </c>
      <c r="C156" s="34">
        <f>IF(B169=0, "-", B156/B169)</f>
        <v>0</v>
      </c>
      <c r="D156" s="65">
        <v>0</v>
      </c>
      <c r="E156" s="9">
        <f>IF(D169=0, "-", D156/D169)</f>
        <v>0</v>
      </c>
      <c r="F156" s="81">
        <v>1</v>
      </c>
      <c r="G156" s="34">
        <f>IF(F169=0, "-", F156/F169)</f>
        <v>1.4124293785310734E-3</v>
      </c>
      <c r="H156" s="65">
        <v>2</v>
      </c>
      <c r="I156" s="9">
        <f>IF(H169=0, "-", H156/H169)</f>
        <v>3.9761431411530811E-3</v>
      </c>
      <c r="J156" s="8" t="str">
        <f t="shared" si="12"/>
        <v>-</v>
      </c>
      <c r="K156" s="9">
        <f t="shared" si="13"/>
        <v>-0.5</v>
      </c>
    </row>
    <row r="157" spans="1:11" x14ac:dyDescent="0.2">
      <c r="A157" s="7" t="s">
        <v>456</v>
      </c>
      <c r="B157" s="65">
        <v>24</v>
      </c>
      <c r="C157" s="34">
        <f>IF(B169=0, "-", B157/B169)</f>
        <v>0.16551724137931034</v>
      </c>
      <c r="D157" s="65">
        <v>0</v>
      </c>
      <c r="E157" s="9">
        <f>IF(D169=0, "-", D157/D169)</f>
        <v>0</v>
      </c>
      <c r="F157" s="81">
        <v>83</v>
      </c>
      <c r="G157" s="34">
        <f>IF(F169=0, "-", F157/F169)</f>
        <v>0.1172316384180791</v>
      </c>
      <c r="H157" s="65">
        <v>0</v>
      </c>
      <c r="I157" s="9">
        <f>IF(H169=0, "-", H157/H169)</f>
        <v>0</v>
      </c>
      <c r="J157" s="8" t="str">
        <f t="shared" si="12"/>
        <v>-</v>
      </c>
      <c r="K157" s="9" t="str">
        <f t="shared" si="13"/>
        <v>-</v>
      </c>
    </row>
    <row r="158" spans="1:11" x14ac:dyDescent="0.2">
      <c r="A158" s="7" t="s">
        <v>457</v>
      </c>
      <c r="B158" s="65">
        <v>11</v>
      </c>
      <c r="C158" s="34">
        <f>IF(B169=0, "-", B158/B169)</f>
        <v>7.586206896551724E-2</v>
      </c>
      <c r="D158" s="65">
        <v>9</v>
      </c>
      <c r="E158" s="9">
        <f>IF(D169=0, "-", D158/D169)</f>
        <v>9.375E-2</v>
      </c>
      <c r="F158" s="81">
        <v>86</v>
      </c>
      <c r="G158" s="34">
        <f>IF(F169=0, "-", F158/F169)</f>
        <v>0.12146892655367232</v>
      </c>
      <c r="H158" s="65">
        <v>73</v>
      </c>
      <c r="I158" s="9">
        <f>IF(H169=0, "-", H158/H169)</f>
        <v>0.14512922465208747</v>
      </c>
      <c r="J158" s="8">
        <f t="shared" si="12"/>
        <v>0.22222222222222221</v>
      </c>
      <c r="K158" s="9">
        <f t="shared" si="13"/>
        <v>0.17808219178082191</v>
      </c>
    </row>
    <row r="159" spans="1:11" x14ac:dyDescent="0.2">
      <c r="A159" s="7" t="s">
        <v>458</v>
      </c>
      <c r="B159" s="65">
        <v>7</v>
      </c>
      <c r="C159" s="34">
        <f>IF(B169=0, "-", B159/B169)</f>
        <v>4.8275862068965517E-2</v>
      </c>
      <c r="D159" s="65">
        <v>7</v>
      </c>
      <c r="E159" s="9">
        <f>IF(D169=0, "-", D159/D169)</f>
        <v>7.2916666666666671E-2</v>
      </c>
      <c r="F159" s="81">
        <v>17</v>
      </c>
      <c r="G159" s="34">
        <f>IF(F169=0, "-", F159/F169)</f>
        <v>2.4011299435028249E-2</v>
      </c>
      <c r="H159" s="65">
        <v>15</v>
      </c>
      <c r="I159" s="9">
        <f>IF(H169=0, "-", H159/H169)</f>
        <v>2.982107355864811E-2</v>
      </c>
      <c r="J159" s="8">
        <f t="shared" si="12"/>
        <v>0</v>
      </c>
      <c r="K159" s="9">
        <f t="shared" si="13"/>
        <v>0.13333333333333333</v>
      </c>
    </row>
    <row r="160" spans="1:11" x14ac:dyDescent="0.2">
      <c r="A160" s="7" t="s">
        <v>459</v>
      </c>
      <c r="B160" s="65">
        <v>17</v>
      </c>
      <c r="C160" s="34">
        <f>IF(B169=0, "-", B160/B169)</f>
        <v>0.11724137931034483</v>
      </c>
      <c r="D160" s="65">
        <v>17</v>
      </c>
      <c r="E160" s="9">
        <f>IF(D169=0, "-", D160/D169)</f>
        <v>0.17708333333333334</v>
      </c>
      <c r="F160" s="81">
        <v>75</v>
      </c>
      <c r="G160" s="34">
        <f>IF(F169=0, "-", F160/F169)</f>
        <v>0.1059322033898305</v>
      </c>
      <c r="H160" s="65">
        <v>53</v>
      </c>
      <c r="I160" s="9">
        <f>IF(H169=0, "-", H160/H169)</f>
        <v>0.10536779324055666</v>
      </c>
      <c r="J160" s="8">
        <f t="shared" si="12"/>
        <v>0</v>
      </c>
      <c r="K160" s="9">
        <f t="shared" si="13"/>
        <v>0.41509433962264153</v>
      </c>
    </row>
    <row r="161" spans="1:11" x14ac:dyDescent="0.2">
      <c r="A161" s="7" t="s">
        <v>460</v>
      </c>
      <c r="B161" s="65">
        <v>2</v>
      </c>
      <c r="C161" s="34">
        <f>IF(B169=0, "-", B161/B169)</f>
        <v>1.3793103448275862E-2</v>
      </c>
      <c r="D161" s="65">
        <v>0</v>
      </c>
      <c r="E161" s="9">
        <f>IF(D169=0, "-", D161/D169)</f>
        <v>0</v>
      </c>
      <c r="F161" s="81">
        <v>17</v>
      </c>
      <c r="G161" s="34">
        <f>IF(F169=0, "-", F161/F169)</f>
        <v>2.4011299435028249E-2</v>
      </c>
      <c r="H161" s="65">
        <v>9</v>
      </c>
      <c r="I161" s="9">
        <f>IF(H169=0, "-", H161/H169)</f>
        <v>1.7892644135188866E-2</v>
      </c>
      <c r="J161" s="8" t="str">
        <f t="shared" si="12"/>
        <v>-</v>
      </c>
      <c r="K161" s="9">
        <f t="shared" si="13"/>
        <v>0.88888888888888884</v>
      </c>
    </row>
    <row r="162" spans="1:11" x14ac:dyDescent="0.2">
      <c r="A162" s="7" t="s">
        <v>461</v>
      </c>
      <c r="B162" s="65">
        <v>3</v>
      </c>
      <c r="C162" s="34">
        <f>IF(B169=0, "-", B162/B169)</f>
        <v>2.0689655172413793E-2</v>
      </c>
      <c r="D162" s="65">
        <v>0</v>
      </c>
      <c r="E162" s="9">
        <f>IF(D169=0, "-", D162/D169)</f>
        <v>0</v>
      </c>
      <c r="F162" s="81">
        <v>29</v>
      </c>
      <c r="G162" s="34">
        <f>IF(F169=0, "-", F162/F169)</f>
        <v>4.0960451977401127E-2</v>
      </c>
      <c r="H162" s="65">
        <v>1</v>
      </c>
      <c r="I162" s="9">
        <f>IF(H169=0, "-", H162/H169)</f>
        <v>1.9880715705765406E-3</v>
      </c>
      <c r="J162" s="8" t="str">
        <f t="shared" si="12"/>
        <v>-</v>
      </c>
      <c r="K162" s="9" t="str">
        <f t="shared" si="13"/>
        <v>&gt;999%</v>
      </c>
    </row>
    <row r="163" spans="1:11" x14ac:dyDescent="0.2">
      <c r="A163" s="7" t="s">
        <v>462</v>
      </c>
      <c r="B163" s="65">
        <v>20</v>
      </c>
      <c r="C163" s="34">
        <f>IF(B169=0, "-", B163/B169)</f>
        <v>0.13793103448275862</v>
      </c>
      <c r="D163" s="65">
        <v>18</v>
      </c>
      <c r="E163" s="9">
        <f>IF(D169=0, "-", D163/D169)</f>
        <v>0.1875</v>
      </c>
      <c r="F163" s="81">
        <v>79</v>
      </c>
      <c r="G163" s="34">
        <f>IF(F169=0, "-", F163/F169)</f>
        <v>0.1115819209039548</v>
      </c>
      <c r="H163" s="65">
        <v>96</v>
      </c>
      <c r="I163" s="9">
        <f>IF(H169=0, "-", H163/H169)</f>
        <v>0.19085487077534791</v>
      </c>
      <c r="J163" s="8">
        <f t="shared" si="12"/>
        <v>0.1111111111111111</v>
      </c>
      <c r="K163" s="9">
        <f t="shared" si="13"/>
        <v>-0.17708333333333334</v>
      </c>
    </row>
    <row r="164" spans="1:11" x14ac:dyDescent="0.2">
      <c r="A164" s="7" t="s">
        <v>463</v>
      </c>
      <c r="B164" s="65">
        <v>3</v>
      </c>
      <c r="C164" s="34">
        <f>IF(B169=0, "-", B164/B169)</f>
        <v>2.0689655172413793E-2</v>
      </c>
      <c r="D164" s="65">
        <v>3</v>
      </c>
      <c r="E164" s="9">
        <f>IF(D169=0, "-", D164/D169)</f>
        <v>3.125E-2</v>
      </c>
      <c r="F164" s="81">
        <v>16</v>
      </c>
      <c r="G164" s="34">
        <f>IF(F169=0, "-", F164/F169)</f>
        <v>2.2598870056497175E-2</v>
      </c>
      <c r="H164" s="65">
        <v>23</v>
      </c>
      <c r="I164" s="9">
        <f>IF(H169=0, "-", H164/H169)</f>
        <v>4.5725646123260438E-2</v>
      </c>
      <c r="J164" s="8">
        <f t="shared" si="12"/>
        <v>0</v>
      </c>
      <c r="K164" s="9">
        <f t="shared" si="13"/>
        <v>-0.30434782608695654</v>
      </c>
    </row>
    <row r="165" spans="1:11" x14ac:dyDescent="0.2">
      <c r="A165" s="7" t="s">
        <v>464</v>
      </c>
      <c r="B165" s="65">
        <v>2</v>
      </c>
      <c r="C165" s="34">
        <f>IF(B169=0, "-", B165/B169)</f>
        <v>1.3793103448275862E-2</v>
      </c>
      <c r="D165" s="65">
        <v>6</v>
      </c>
      <c r="E165" s="9">
        <f>IF(D169=0, "-", D165/D169)</f>
        <v>6.25E-2</v>
      </c>
      <c r="F165" s="81">
        <v>18</v>
      </c>
      <c r="G165" s="34">
        <f>IF(F169=0, "-", F165/F169)</f>
        <v>2.5423728813559324E-2</v>
      </c>
      <c r="H165" s="65">
        <v>34</v>
      </c>
      <c r="I165" s="9">
        <f>IF(H169=0, "-", H165/H169)</f>
        <v>6.7594433399602388E-2</v>
      </c>
      <c r="J165" s="8">
        <f t="shared" si="12"/>
        <v>-0.66666666666666663</v>
      </c>
      <c r="K165" s="9">
        <f t="shared" si="13"/>
        <v>-0.47058823529411764</v>
      </c>
    </row>
    <row r="166" spans="1:11" x14ac:dyDescent="0.2">
      <c r="A166" s="7" t="s">
        <v>465</v>
      </c>
      <c r="B166" s="65">
        <v>7</v>
      </c>
      <c r="C166" s="34">
        <f>IF(B169=0, "-", B166/B169)</f>
        <v>4.8275862068965517E-2</v>
      </c>
      <c r="D166" s="65">
        <v>12</v>
      </c>
      <c r="E166" s="9">
        <f>IF(D169=0, "-", D166/D169)</f>
        <v>0.125</v>
      </c>
      <c r="F166" s="81">
        <v>63</v>
      </c>
      <c r="G166" s="34">
        <f>IF(F169=0, "-", F166/F169)</f>
        <v>8.8983050847457626E-2</v>
      </c>
      <c r="H166" s="65">
        <v>42</v>
      </c>
      <c r="I166" s="9">
        <f>IF(H169=0, "-", H166/H169)</f>
        <v>8.3499005964214709E-2</v>
      </c>
      <c r="J166" s="8">
        <f t="shared" si="12"/>
        <v>-0.41666666666666669</v>
      </c>
      <c r="K166" s="9">
        <f t="shared" si="13"/>
        <v>0.5</v>
      </c>
    </row>
    <row r="167" spans="1:11" x14ac:dyDescent="0.2">
      <c r="A167" s="7" t="s">
        <v>466</v>
      </c>
      <c r="B167" s="65">
        <v>7</v>
      </c>
      <c r="C167" s="34">
        <f>IF(B169=0, "-", B167/B169)</f>
        <v>4.8275862068965517E-2</v>
      </c>
      <c r="D167" s="65">
        <v>4</v>
      </c>
      <c r="E167" s="9">
        <f>IF(D169=0, "-", D167/D169)</f>
        <v>4.1666666666666664E-2</v>
      </c>
      <c r="F167" s="81">
        <v>35</v>
      </c>
      <c r="G167" s="34">
        <f>IF(F169=0, "-", F167/F169)</f>
        <v>4.9435028248587573E-2</v>
      </c>
      <c r="H167" s="65">
        <v>20</v>
      </c>
      <c r="I167" s="9">
        <f>IF(H169=0, "-", H167/H169)</f>
        <v>3.9761431411530816E-2</v>
      </c>
      <c r="J167" s="8">
        <f t="shared" si="12"/>
        <v>0.75</v>
      </c>
      <c r="K167" s="9">
        <f t="shared" si="13"/>
        <v>0.75</v>
      </c>
    </row>
    <row r="168" spans="1:11" x14ac:dyDescent="0.2">
      <c r="A168" s="2"/>
      <c r="B168" s="68"/>
      <c r="C168" s="33"/>
      <c r="D168" s="68"/>
      <c r="E168" s="6"/>
      <c r="F168" s="82"/>
      <c r="G168" s="33"/>
      <c r="H168" s="68"/>
      <c r="I168" s="6"/>
      <c r="J168" s="5"/>
      <c r="K168" s="6"/>
    </row>
    <row r="169" spans="1:11" s="43" customFormat="1" x14ac:dyDescent="0.2">
      <c r="A169" s="162" t="s">
        <v>598</v>
      </c>
      <c r="B169" s="71">
        <f>SUM(B150:B168)</f>
        <v>145</v>
      </c>
      <c r="C169" s="40">
        <f>B169/10037</f>
        <v>1.4446547773239015E-2</v>
      </c>
      <c r="D169" s="71">
        <f>SUM(D150:D168)</f>
        <v>96</v>
      </c>
      <c r="E169" s="41">
        <f>D169/9726</f>
        <v>9.8704503392967307E-3</v>
      </c>
      <c r="F169" s="77">
        <f>SUM(F150:F168)</f>
        <v>708</v>
      </c>
      <c r="G169" s="42">
        <f>F169/56526</f>
        <v>1.2525209638042671E-2</v>
      </c>
      <c r="H169" s="71">
        <f>SUM(H150:H168)</f>
        <v>503</v>
      </c>
      <c r="I169" s="41">
        <f>H169/40548</f>
        <v>1.24050508039854E-2</v>
      </c>
      <c r="J169" s="37">
        <f>IF(D169=0, "-", IF((B169-D169)/D169&lt;10, (B169-D169)/D169, "&gt;999%"))</f>
        <v>0.51041666666666663</v>
      </c>
      <c r="K169" s="38">
        <f>IF(H169=0, "-", IF((F169-H169)/H169&lt;10, (F169-H169)/H169, "&gt;999%"))</f>
        <v>0.40755467196819084</v>
      </c>
    </row>
    <row r="170" spans="1:11" x14ac:dyDescent="0.2">
      <c r="B170" s="83"/>
      <c r="D170" s="83"/>
      <c r="F170" s="83"/>
      <c r="H170" s="83"/>
    </row>
    <row r="171" spans="1:11" s="43" customFormat="1" x14ac:dyDescent="0.2">
      <c r="A171" s="162" t="s">
        <v>597</v>
      </c>
      <c r="B171" s="71">
        <v>1511</v>
      </c>
      <c r="C171" s="40">
        <f>B171/10037</f>
        <v>0.15054299093354587</v>
      </c>
      <c r="D171" s="71">
        <v>1395</v>
      </c>
      <c r="E171" s="41">
        <f>D171/9726</f>
        <v>0.14342998149290562</v>
      </c>
      <c r="F171" s="77">
        <v>7197</v>
      </c>
      <c r="G171" s="42">
        <f>F171/56526</f>
        <v>0.12732194034603544</v>
      </c>
      <c r="H171" s="71">
        <v>5303</v>
      </c>
      <c r="I171" s="41">
        <f>H171/40548</f>
        <v>0.13078326921179836</v>
      </c>
      <c r="J171" s="37">
        <f>IF(D171=0, "-", IF((B171-D171)/D171&lt;10, (B171-D171)/D171, "&gt;999%"))</f>
        <v>8.315412186379928E-2</v>
      </c>
      <c r="K171" s="38">
        <f>IF(H171=0, "-", IF((F171-H171)/H171&lt;10, (F171-H171)/H171, "&gt;999%"))</f>
        <v>0.35715632660758062</v>
      </c>
    </row>
    <row r="172" spans="1:11" x14ac:dyDescent="0.2">
      <c r="B172" s="83"/>
      <c r="D172" s="83"/>
      <c r="F172" s="83"/>
      <c r="H172" s="83"/>
    </row>
    <row r="173" spans="1:11" ht="15.75" x14ac:dyDescent="0.25">
      <c r="A173" s="164" t="s">
        <v>123</v>
      </c>
      <c r="B173" s="196" t="s">
        <v>1</v>
      </c>
      <c r="C173" s="200"/>
      <c r="D173" s="200"/>
      <c r="E173" s="197"/>
      <c r="F173" s="196" t="s">
        <v>14</v>
      </c>
      <c r="G173" s="200"/>
      <c r="H173" s="200"/>
      <c r="I173" s="197"/>
      <c r="J173" s="196" t="s">
        <v>15</v>
      </c>
      <c r="K173" s="197"/>
    </row>
    <row r="174" spans="1:11" x14ac:dyDescent="0.2">
      <c r="A174" s="22"/>
      <c r="B174" s="196">
        <f>VALUE(RIGHT($B$2, 4))</f>
        <v>2021</v>
      </c>
      <c r="C174" s="197"/>
      <c r="D174" s="196">
        <f>B174-1</f>
        <v>2020</v>
      </c>
      <c r="E174" s="204"/>
      <c r="F174" s="196">
        <f>B174</f>
        <v>2021</v>
      </c>
      <c r="G174" s="204"/>
      <c r="H174" s="196">
        <f>D174</f>
        <v>2020</v>
      </c>
      <c r="I174" s="204"/>
      <c r="J174" s="140" t="s">
        <v>4</v>
      </c>
      <c r="K174" s="141" t="s">
        <v>2</v>
      </c>
    </row>
    <row r="175" spans="1:11" x14ac:dyDescent="0.2">
      <c r="A175" s="163" t="s">
        <v>156</v>
      </c>
      <c r="B175" s="61" t="s">
        <v>12</v>
      </c>
      <c r="C175" s="62" t="s">
        <v>13</v>
      </c>
      <c r="D175" s="61" t="s">
        <v>12</v>
      </c>
      <c r="E175" s="63" t="s">
        <v>13</v>
      </c>
      <c r="F175" s="62" t="s">
        <v>12</v>
      </c>
      <c r="G175" s="62" t="s">
        <v>13</v>
      </c>
      <c r="H175" s="61" t="s">
        <v>12</v>
      </c>
      <c r="I175" s="63" t="s">
        <v>13</v>
      </c>
      <c r="J175" s="61"/>
      <c r="K175" s="63"/>
    </row>
    <row r="176" spans="1:11" x14ac:dyDescent="0.2">
      <c r="A176" s="7" t="s">
        <v>467</v>
      </c>
      <c r="B176" s="65">
        <v>12</v>
      </c>
      <c r="C176" s="34">
        <f>IF(B179=0, "-", B176/B179)</f>
        <v>5.8823529411764705E-2</v>
      </c>
      <c r="D176" s="65">
        <v>53</v>
      </c>
      <c r="E176" s="9">
        <f>IF(D179=0, "-", D176/D179)</f>
        <v>0.18596491228070175</v>
      </c>
      <c r="F176" s="81">
        <v>202</v>
      </c>
      <c r="G176" s="34">
        <f>IF(F179=0, "-", F176/F179)</f>
        <v>9.2027334851936218E-2</v>
      </c>
      <c r="H176" s="65">
        <v>187</v>
      </c>
      <c r="I176" s="9">
        <f>IF(H179=0, "-", H176/H179)</f>
        <v>0.14507370054305663</v>
      </c>
      <c r="J176" s="8">
        <f>IF(D176=0, "-", IF((B176-D176)/D176&lt;10, (B176-D176)/D176, "&gt;999%"))</f>
        <v>-0.77358490566037741</v>
      </c>
      <c r="K176" s="9">
        <f>IF(H176=0, "-", IF((F176-H176)/H176&lt;10, (F176-H176)/H176, "&gt;999%"))</f>
        <v>8.0213903743315509E-2</v>
      </c>
    </row>
    <row r="177" spans="1:11" x14ac:dyDescent="0.2">
      <c r="A177" s="7" t="s">
        <v>468</v>
      </c>
      <c r="B177" s="65">
        <v>192</v>
      </c>
      <c r="C177" s="34">
        <f>IF(B179=0, "-", B177/B179)</f>
        <v>0.94117647058823528</v>
      </c>
      <c r="D177" s="65">
        <v>232</v>
      </c>
      <c r="E177" s="9">
        <f>IF(D179=0, "-", D177/D179)</f>
        <v>0.81403508771929822</v>
      </c>
      <c r="F177" s="81">
        <v>1993</v>
      </c>
      <c r="G177" s="34">
        <f>IF(F179=0, "-", F177/F179)</f>
        <v>0.90797266514806374</v>
      </c>
      <c r="H177" s="65">
        <v>1102</v>
      </c>
      <c r="I177" s="9">
        <f>IF(H179=0, "-", H177/H179)</f>
        <v>0.85492629945694332</v>
      </c>
      <c r="J177" s="8">
        <f>IF(D177=0, "-", IF((B177-D177)/D177&lt;10, (B177-D177)/D177, "&gt;999%"))</f>
        <v>-0.17241379310344829</v>
      </c>
      <c r="K177" s="9">
        <f>IF(H177=0, "-", IF((F177-H177)/H177&lt;10, (F177-H177)/H177, "&gt;999%"))</f>
        <v>0.80852994555353896</v>
      </c>
    </row>
    <row r="178" spans="1:11" x14ac:dyDescent="0.2">
      <c r="A178" s="2"/>
      <c r="B178" s="68"/>
      <c r="C178" s="33"/>
      <c r="D178" s="68"/>
      <c r="E178" s="6"/>
      <c r="F178" s="82"/>
      <c r="G178" s="33"/>
      <c r="H178" s="68"/>
      <c r="I178" s="6"/>
      <c r="J178" s="5"/>
      <c r="K178" s="6"/>
    </row>
    <row r="179" spans="1:11" s="43" customFormat="1" x14ac:dyDescent="0.2">
      <c r="A179" s="162" t="s">
        <v>596</v>
      </c>
      <c r="B179" s="71">
        <f>SUM(B176:B178)</f>
        <v>204</v>
      </c>
      <c r="C179" s="40">
        <f>B179/10037</f>
        <v>2.0324798246487995E-2</v>
      </c>
      <c r="D179" s="71">
        <f>SUM(D176:D178)</f>
        <v>285</v>
      </c>
      <c r="E179" s="41">
        <f>D179/9726</f>
        <v>2.9302899444787169E-2</v>
      </c>
      <c r="F179" s="77">
        <f>SUM(F176:F178)</f>
        <v>2195</v>
      </c>
      <c r="G179" s="42">
        <f>F179/56526</f>
        <v>3.8831688072745285E-2</v>
      </c>
      <c r="H179" s="71">
        <f>SUM(H176:H178)</f>
        <v>1289</v>
      </c>
      <c r="I179" s="41">
        <f>H179/40548</f>
        <v>3.1789484068264776E-2</v>
      </c>
      <c r="J179" s="37">
        <f>IF(D179=0, "-", IF((B179-D179)/D179&lt;10, (B179-D179)/D179, "&gt;999%"))</f>
        <v>-0.28421052631578947</v>
      </c>
      <c r="K179" s="38">
        <f>IF(H179=0, "-", IF((F179-H179)/H179&lt;10, (F179-H179)/H179, "&gt;999%"))</f>
        <v>0.70287044220325834</v>
      </c>
    </row>
    <row r="180" spans="1:11" x14ac:dyDescent="0.2">
      <c r="B180" s="83"/>
      <c r="D180" s="83"/>
      <c r="F180" s="83"/>
      <c r="H180" s="83"/>
    </row>
    <row r="181" spans="1:11" x14ac:dyDescent="0.2">
      <c r="A181" s="163" t="s">
        <v>157</v>
      </c>
      <c r="B181" s="61" t="s">
        <v>12</v>
      </c>
      <c r="C181" s="62" t="s">
        <v>13</v>
      </c>
      <c r="D181" s="61" t="s">
        <v>12</v>
      </c>
      <c r="E181" s="63" t="s">
        <v>13</v>
      </c>
      <c r="F181" s="62" t="s">
        <v>12</v>
      </c>
      <c r="G181" s="62" t="s">
        <v>13</v>
      </c>
      <c r="H181" s="61" t="s">
        <v>12</v>
      </c>
      <c r="I181" s="63" t="s">
        <v>13</v>
      </c>
      <c r="J181" s="61"/>
      <c r="K181" s="63"/>
    </row>
    <row r="182" spans="1:11" x14ac:dyDescent="0.2">
      <c r="A182" s="7" t="s">
        <v>469</v>
      </c>
      <c r="B182" s="65">
        <v>0</v>
      </c>
      <c r="C182" s="34">
        <f>IF(B194=0, "-", B182/B194)</f>
        <v>0</v>
      </c>
      <c r="D182" s="65">
        <v>0</v>
      </c>
      <c r="E182" s="9">
        <f>IF(D194=0, "-", D182/D194)</f>
        <v>0</v>
      </c>
      <c r="F182" s="81">
        <v>2</v>
      </c>
      <c r="G182" s="34">
        <f>IF(F194=0, "-", F182/F194)</f>
        <v>1.6393442622950821E-2</v>
      </c>
      <c r="H182" s="65">
        <v>0</v>
      </c>
      <c r="I182" s="9">
        <f>IF(H194=0, "-", H182/H194)</f>
        <v>0</v>
      </c>
      <c r="J182" s="8" t="str">
        <f t="shared" ref="J182:J192" si="14">IF(D182=0, "-", IF((B182-D182)/D182&lt;10, (B182-D182)/D182, "&gt;999%"))</f>
        <v>-</v>
      </c>
      <c r="K182" s="9" t="str">
        <f t="shared" ref="K182:K192" si="15">IF(H182=0, "-", IF((F182-H182)/H182&lt;10, (F182-H182)/H182, "&gt;999%"))</f>
        <v>-</v>
      </c>
    </row>
    <row r="183" spans="1:11" x14ac:dyDescent="0.2">
      <c r="A183" s="7" t="s">
        <v>470</v>
      </c>
      <c r="B183" s="65">
        <v>8</v>
      </c>
      <c r="C183" s="34">
        <f>IF(B194=0, "-", B183/B194)</f>
        <v>0.22222222222222221</v>
      </c>
      <c r="D183" s="65">
        <v>1</v>
      </c>
      <c r="E183" s="9">
        <f>IF(D194=0, "-", D183/D194)</f>
        <v>3.125E-2</v>
      </c>
      <c r="F183" s="81">
        <v>14</v>
      </c>
      <c r="G183" s="34">
        <f>IF(F194=0, "-", F183/F194)</f>
        <v>0.11475409836065574</v>
      </c>
      <c r="H183" s="65">
        <v>6</v>
      </c>
      <c r="I183" s="9">
        <f>IF(H194=0, "-", H183/H194)</f>
        <v>5.7692307692307696E-2</v>
      </c>
      <c r="J183" s="8">
        <f t="shared" si="14"/>
        <v>7</v>
      </c>
      <c r="K183" s="9">
        <f t="shared" si="15"/>
        <v>1.3333333333333333</v>
      </c>
    </row>
    <row r="184" spans="1:11" x14ac:dyDescent="0.2">
      <c r="A184" s="7" t="s">
        <v>471</v>
      </c>
      <c r="B184" s="65">
        <v>3</v>
      </c>
      <c r="C184" s="34">
        <f>IF(B194=0, "-", B184/B194)</f>
        <v>8.3333333333333329E-2</v>
      </c>
      <c r="D184" s="65">
        <v>0</v>
      </c>
      <c r="E184" s="9">
        <f>IF(D194=0, "-", D184/D194)</f>
        <v>0</v>
      </c>
      <c r="F184" s="81">
        <v>6</v>
      </c>
      <c r="G184" s="34">
        <f>IF(F194=0, "-", F184/F194)</f>
        <v>4.9180327868852458E-2</v>
      </c>
      <c r="H184" s="65">
        <v>4</v>
      </c>
      <c r="I184" s="9">
        <f>IF(H194=0, "-", H184/H194)</f>
        <v>3.8461538461538464E-2</v>
      </c>
      <c r="J184" s="8" t="str">
        <f t="shared" si="14"/>
        <v>-</v>
      </c>
      <c r="K184" s="9">
        <f t="shared" si="15"/>
        <v>0.5</v>
      </c>
    </row>
    <row r="185" spans="1:11" x14ac:dyDescent="0.2">
      <c r="A185" s="7" t="s">
        <v>472</v>
      </c>
      <c r="B185" s="65">
        <v>2</v>
      </c>
      <c r="C185" s="34">
        <f>IF(B194=0, "-", B185/B194)</f>
        <v>5.5555555555555552E-2</v>
      </c>
      <c r="D185" s="65">
        <v>8</v>
      </c>
      <c r="E185" s="9">
        <f>IF(D194=0, "-", D185/D194)</f>
        <v>0.25</v>
      </c>
      <c r="F185" s="81">
        <v>13</v>
      </c>
      <c r="G185" s="34">
        <f>IF(F194=0, "-", F185/F194)</f>
        <v>0.10655737704918032</v>
      </c>
      <c r="H185" s="65">
        <v>18</v>
      </c>
      <c r="I185" s="9">
        <f>IF(H194=0, "-", H185/H194)</f>
        <v>0.17307692307692307</v>
      </c>
      <c r="J185" s="8">
        <f t="shared" si="14"/>
        <v>-0.75</v>
      </c>
      <c r="K185" s="9">
        <f t="shared" si="15"/>
        <v>-0.27777777777777779</v>
      </c>
    </row>
    <row r="186" spans="1:11" x14ac:dyDescent="0.2">
      <c r="A186" s="7" t="s">
        <v>473</v>
      </c>
      <c r="B186" s="65">
        <v>1</v>
      </c>
      <c r="C186" s="34">
        <f>IF(B194=0, "-", B186/B194)</f>
        <v>2.7777777777777776E-2</v>
      </c>
      <c r="D186" s="65">
        <v>0</v>
      </c>
      <c r="E186" s="9">
        <f>IF(D194=0, "-", D186/D194)</f>
        <v>0</v>
      </c>
      <c r="F186" s="81">
        <v>6</v>
      </c>
      <c r="G186" s="34">
        <f>IF(F194=0, "-", F186/F194)</f>
        <v>4.9180327868852458E-2</v>
      </c>
      <c r="H186" s="65">
        <v>2</v>
      </c>
      <c r="I186" s="9">
        <f>IF(H194=0, "-", H186/H194)</f>
        <v>1.9230769230769232E-2</v>
      </c>
      <c r="J186" s="8" t="str">
        <f t="shared" si="14"/>
        <v>-</v>
      </c>
      <c r="K186" s="9">
        <f t="shared" si="15"/>
        <v>2</v>
      </c>
    </row>
    <row r="187" spans="1:11" x14ac:dyDescent="0.2">
      <c r="A187" s="7" t="s">
        <v>474</v>
      </c>
      <c r="B187" s="65">
        <v>13</v>
      </c>
      <c r="C187" s="34">
        <f>IF(B194=0, "-", B187/B194)</f>
        <v>0.3611111111111111</v>
      </c>
      <c r="D187" s="65">
        <v>11</v>
      </c>
      <c r="E187" s="9">
        <f>IF(D194=0, "-", D187/D194)</f>
        <v>0.34375</v>
      </c>
      <c r="F187" s="81">
        <v>18</v>
      </c>
      <c r="G187" s="34">
        <f>IF(F194=0, "-", F187/F194)</f>
        <v>0.14754098360655737</v>
      </c>
      <c r="H187" s="65">
        <v>35</v>
      </c>
      <c r="I187" s="9">
        <f>IF(H194=0, "-", H187/H194)</f>
        <v>0.33653846153846156</v>
      </c>
      <c r="J187" s="8">
        <f t="shared" si="14"/>
        <v>0.18181818181818182</v>
      </c>
      <c r="K187" s="9">
        <f t="shared" si="15"/>
        <v>-0.48571428571428571</v>
      </c>
    </row>
    <row r="188" spans="1:11" x14ac:dyDescent="0.2">
      <c r="A188" s="7" t="s">
        <v>475</v>
      </c>
      <c r="B188" s="65">
        <v>3</v>
      </c>
      <c r="C188" s="34">
        <f>IF(B194=0, "-", B188/B194)</f>
        <v>8.3333333333333329E-2</v>
      </c>
      <c r="D188" s="65">
        <v>2</v>
      </c>
      <c r="E188" s="9">
        <f>IF(D194=0, "-", D188/D194)</f>
        <v>6.25E-2</v>
      </c>
      <c r="F188" s="81">
        <v>8</v>
      </c>
      <c r="G188" s="34">
        <f>IF(F194=0, "-", F188/F194)</f>
        <v>6.5573770491803282E-2</v>
      </c>
      <c r="H188" s="65">
        <v>6</v>
      </c>
      <c r="I188" s="9">
        <f>IF(H194=0, "-", H188/H194)</f>
        <v>5.7692307692307696E-2</v>
      </c>
      <c r="J188" s="8">
        <f t="shared" si="14"/>
        <v>0.5</v>
      </c>
      <c r="K188" s="9">
        <f t="shared" si="15"/>
        <v>0.33333333333333331</v>
      </c>
    </row>
    <row r="189" spans="1:11" x14ac:dyDescent="0.2">
      <c r="A189" s="7" t="s">
        <v>476</v>
      </c>
      <c r="B189" s="65">
        <v>1</v>
      </c>
      <c r="C189" s="34">
        <f>IF(B194=0, "-", B189/B194)</f>
        <v>2.7777777777777776E-2</v>
      </c>
      <c r="D189" s="65">
        <v>4</v>
      </c>
      <c r="E189" s="9">
        <f>IF(D194=0, "-", D189/D194)</f>
        <v>0.125</v>
      </c>
      <c r="F189" s="81">
        <v>18</v>
      </c>
      <c r="G189" s="34">
        <f>IF(F194=0, "-", F189/F194)</f>
        <v>0.14754098360655737</v>
      </c>
      <c r="H189" s="65">
        <v>13</v>
      </c>
      <c r="I189" s="9">
        <f>IF(H194=0, "-", H189/H194)</f>
        <v>0.125</v>
      </c>
      <c r="J189" s="8">
        <f t="shared" si="14"/>
        <v>-0.75</v>
      </c>
      <c r="K189" s="9">
        <f t="shared" si="15"/>
        <v>0.38461538461538464</v>
      </c>
    </row>
    <row r="190" spans="1:11" x14ac:dyDescent="0.2">
      <c r="A190" s="7" t="s">
        <v>477</v>
      </c>
      <c r="B190" s="65">
        <v>1</v>
      </c>
      <c r="C190" s="34">
        <f>IF(B194=0, "-", B190/B194)</f>
        <v>2.7777777777777776E-2</v>
      </c>
      <c r="D190" s="65">
        <v>1</v>
      </c>
      <c r="E190" s="9">
        <f>IF(D194=0, "-", D190/D194)</f>
        <v>3.125E-2</v>
      </c>
      <c r="F190" s="81">
        <v>15</v>
      </c>
      <c r="G190" s="34">
        <f>IF(F194=0, "-", F190/F194)</f>
        <v>0.12295081967213115</v>
      </c>
      <c r="H190" s="65">
        <v>2</v>
      </c>
      <c r="I190" s="9">
        <f>IF(H194=0, "-", H190/H194)</f>
        <v>1.9230769230769232E-2</v>
      </c>
      <c r="J190" s="8">
        <f t="shared" si="14"/>
        <v>0</v>
      </c>
      <c r="K190" s="9">
        <f t="shared" si="15"/>
        <v>6.5</v>
      </c>
    </row>
    <row r="191" spans="1:11" x14ac:dyDescent="0.2">
      <c r="A191" s="7" t="s">
        <v>478</v>
      </c>
      <c r="B191" s="65">
        <v>4</v>
      </c>
      <c r="C191" s="34">
        <f>IF(B194=0, "-", B191/B194)</f>
        <v>0.1111111111111111</v>
      </c>
      <c r="D191" s="65">
        <v>5</v>
      </c>
      <c r="E191" s="9">
        <f>IF(D194=0, "-", D191/D194)</f>
        <v>0.15625</v>
      </c>
      <c r="F191" s="81">
        <v>21</v>
      </c>
      <c r="G191" s="34">
        <f>IF(F194=0, "-", F191/F194)</f>
        <v>0.1721311475409836</v>
      </c>
      <c r="H191" s="65">
        <v>17</v>
      </c>
      <c r="I191" s="9">
        <f>IF(H194=0, "-", H191/H194)</f>
        <v>0.16346153846153846</v>
      </c>
      <c r="J191" s="8">
        <f t="shared" si="14"/>
        <v>-0.2</v>
      </c>
      <c r="K191" s="9">
        <f t="shared" si="15"/>
        <v>0.23529411764705882</v>
      </c>
    </row>
    <row r="192" spans="1:11" x14ac:dyDescent="0.2">
      <c r="A192" s="7" t="s">
        <v>479</v>
      </c>
      <c r="B192" s="65">
        <v>0</v>
      </c>
      <c r="C192" s="34">
        <f>IF(B194=0, "-", B192/B194)</f>
        <v>0</v>
      </c>
      <c r="D192" s="65">
        <v>0</v>
      </c>
      <c r="E192" s="9">
        <f>IF(D194=0, "-", D192/D194)</f>
        <v>0</v>
      </c>
      <c r="F192" s="81">
        <v>1</v>
      </c>
      <c r="G192" s="34">
        <f>IF(F194=0, "-", F192/F194)</f>
        <v>8.1967213114754103E-3</v>
      </c>
      <c r="H192" s="65">
        <v>1</v>
      </c>
      <c r="I192" s="9">
        <f>IF(H194=0, "-", H192/H194)</f>
        <v>9.6153846153846159E-3</v>
      </c>
      <c r="J192" s="8" t="str">
        <f t="shared" si="14"/>
        <v>-</v>
      </c>
      <c r="K192" s="9">
        <f t="shared" si="15"/>
        <v>0</v>
      </c>
    </row>
    <row r="193" spans="1:11" x14ac:dyDescent="0.2">
      <c r="A193" s="2"/>
      <c r="B193" s="68"/>
      <c r="C193" s="33"/>
      <c r="D193" s="68"/>
      <c r="E193" s="6"/>
      <c r="F193" s="82"/>
      <c r="G193" s="33"/>
      <c r="H193" s="68"/>
      <c r="I193" s="6"/>
      <c r="J193" s="5"/>
      <c r="K193" s="6"/>
    </row>
    <row r="194" spans="1:11" s="43" customFormat="1" x14ac:dyDescent="0.2">
      <c r="A194" s="162" t="s">
        <v>595</v>
      </c>
      <c r="B194" s="71">
        <f>SUM(B182:B193)</f>
        <v>36</v>
      </c>
      <c r="C194" s="40">
        <f>B194/10037</f>
        <v>3.5867291023214108E-3</v>
      </c>
      <c r="D194" s="71">
        <f>SUM(D182:D193)</f>
        <v>32</v>
      </c>
      <c r="E194" s="41">
        <f>D194/9726</f>
        <v>3.2901501130989099E-3</v>
      </c>
      <c r="F194" s="77">
        <f>SUM(F182:F193)</f>
        <v>122</v>
      </c>
      <c r="G194" s="42">
        <f>F194/56526</f>
        <v>2.1582988359339066E-3</v>
      </c>
      <c r="H194" s="71">
        <f>SUM(H182:H193)</f>
        <v>104</v>
      </c>
      <c r="I194" s="41">
        <f>H194/40548</f>
        <v>2.5648613988359477E-3</v>
      </c>
      <c r="J194" s="37">
        <f>IF(D194=0, "-", IF((B194-D194)/D194&lt;10, (B194-D194)/D194, "&gt;999%"))</f>
        <v>0.125</v>
      </c>
      <c r="K194" s="38">
        <f>IF(H194=0, "-", IF((F194-H194)/H194&lt;10, (F194-H194)/H194, "&gt;999%"))</f>
        <v>0.17307692307692307</v>
      </c>
    </row>
    <row r="195" spans="1:11" x14ac:dyDescent="0.2">
      <c r="B195" s="83"/>
      <c r="D195" s="83"/>
      <c r="F195" s="83"/>
      <c r="H195" s="83"/>
    </row>
    <row r="196" spans="1:11" s="43" customFormat="1" x14ac:dyDescent="0.2">
      <c r="A196" s="162" t="s">
        <v>594</v>
      </c>
      <c r="B196" s="71">
        <v>240</v>
      </c>
      <c r="C196" s="40">
        <f>B196/10037</f>
        <v>2.3911527348809407E-2</v>
      </c>
      <c r="D196" s="71">
        <v>317</v>
      </c>
      <c r="E196" s="41">
        <f>D196/9726</f>
        <v>3.2593049557886077E-2</v>
      </c>
      <c r="F196" s="77">
        <v>2317</v>
      </c>
      <c r="G196" s="42">
        <f>F196/56526</f>
        <v>4.0989986908679193E-2</v>
      </c>
      <c r="H196" s="71">
        <v>1393</v>
      </c>
      <c r="I196" s="41">
        <f>H196/40548</f>
        <v>3.4354345467100721E-2</v>
      </c>
      <c r="J196" s="37">
        <f>IF(D196=0, "-", IF((B196-D196)/D196&lt;10, (B196-D196)/D196, "&gt;999%"))</f>
        <v>-0.24290220820189273</v>
      </c>
      <c r="K196" s="38">
        <f>IF(H196=0, "-", IF((F196-H196)/H196&lt;10, (F196-H196)/H196, "&gt;999%"))</f>
        <v>0.66331658291457285</v>
      </c>
    </row>
    <row r="197" spans="1:11" x14ac:dyDescent="0.2">
      <c r="B197" s="83"/>
      <c r="D197" s="83"/>
      <c r="F197" s="83"/>
      <c r="H197" s="83"/>
    </row>
    <row r="198" spans="1:11" x14ac:dyDescent="0.2">
      <c r="A198" s="27" t="s">
        <v>592</v>
      </c>
      <c r="B198" s="71">
        <f>B202-B200</f>
        <v>4382</v>
      </c>
      <c r="C198" s="40">
        <f>B198/10037</f>
        <v>0.43658463684367838</v>
      </c>
      <c r="D198" s="71">
        <f>D202-D200</f>
        <v>4089</v>
      </c>
      <c r="E198" s="41">
        <f>D198/9726</f>
        <v>0.42041949413942009</v>
      </c>
      <c r="F198" s="77">
        <f>F202-F200</f>
        <v>26325</v>
      </c>
      <c r="G198" s="42">
        <f>F198/56526</f>
        <v>0.46571489226196794</v>
      </c>
      <c r="H198" s="71">
        <f>H202-H200</f>
        <v>17503</v>
      </c>
      <c r="I198" s="41">
        <f>H198/40548</f>
        <v>0.43166124099832298</v>
      </c>
      <c r="J198" s="37">
        <f>IF(D198=0, "-", IF((B198-D198)/D198&lt;10, (B198-D198)/D198, "&gt;999%"))</f>
        <v>7.1655661530936665E-2</v>
      </c>
      <c r="K198" s="38">
        <f>IF(H198=0, "-", IF((F198-H198)/H198&lt;10, (F198-H198)/H198, "&gt;999%"))</f>
        <v>0.50402788093469686</v>
      </c>
    </row>
    <row r="199" spans="1:11" x14ac:dyDescent="0.2">
      <c r="A199" s="27"/>
      <c r="B199" s="71"/>
      <c r="C199" s="40"/>
      <c r="D199" s="71"/>
      <c r="E199" s="41"/>
      <c r="F199" s="77"/>
      <c r="G199" s="42"/>
      <c r="H199" s="71"/>
      <c r="I199" s="41"/>
      <c r="J199" s="37"/>
      <c r="K199" s="38"/>
    </row>
    <row r="200" spans="1:11" x14ac:dyDescent="0.2">
      <c r="A200" s="27" t="s">
        <v>593</v>
      </c>
      <c r="B200" s="71">
        <v>454</v>
      </c>
      <c r="C200" s="40">
        <f>B200/10037</f>
        <v>4.5232639234831125E-2</v>
      </c>
      <c r="D200" s="71">
        <v>504</v>
      </c>
      <c r="E200" s="41">
        <f>D200/9726</f>
        <v>5.1819864281307831E-2</v>
      </c>
      <c r="F200" s="77">
        <v>2594</v>
      </c>
      <c r="G200" s="42">
        <f>F200/56526</f>
        <v>4.5890386724693061E-2</v>
      </c>
      <c r="H200" s="71">
        <v>1969</v>
      </c>
      <c r="I200" s="41">
        <f>H200/40548</f>
        <v>4.8559731676038276E-2</v>
      </c>
      <c r="J200" s="37">
        <f>IF(D200=0, "-", IF((B200-D200)/D200&lt;10, (B200-D200)/D200, "&gt;999%"))</f>
        <v>-9.9206349206349201E-2</v>
      </c>
      <c r="K200" s="38">
        <f>IF(H200=0, "-", IF((F200-H200)/H200&lt;10, (F200-H200)/H200, "&gt;999%"))</f>
        <v>0.31742001015744031</v>
      </c>
    </row>
    <row r="201" spans="1:11" x14ac:dyDescent="0.2">
      <c r="A201" s="27"/>
      <c r="B201" s="71"/>
      <c r="C201" s="40"/>
      <c r="D201" s="71"/>
      <c r="E201" s="41"/>
      <c r="F201" s="77"/>
      <c r="G201" s="42"/>
      <c r="H201" s="71"/>
      <c r="I201" s="41"/>
      <c r="J201" s="37"/>
      <c r="K201" s="38"/>
    </row>
    <row r="202" spans="1:11" x14ac:dyDescent="0.2">
      <c r="A202" s="27" t="s">
        <v>591</v>
      </c>
      <c r="B202" s="71">
        <v>4836</v>
      </c>
      <c r="C202" s="40">
        <f>B202/10037</f>
        <v>0.48181727607850949</v>
      </c>
      <c r="D202" s="71">
        <v>4593</v>
      </c>
      <c r="E202" s="41">
        <f>D202/9726</f>
        <v>0.47223935842072795</v>
      </c>
      <c r="F202" s="77">
        <v>28919</v>
      </c>
      <c r="G202" s="42">
        <f>F202/56526</f>
        <v>0.51160527898666097</v>
      </c>
      <c r="H202" s="71">
        <v>19472</v>
      </c>
      <c r="I202" s="41">
        <f>H202/40548</f>
        <v>0.48022097267436126</v>
      </c>
      <c r="J202" s="37">
        <f>IF(D202=0, "-", IF((B202-D202)/D202&lt;10, (B202-D202)/D202, "&gt;999%"))</f>
        <v>5.2906596995427824E-2</v>
      </c>
      <c r="K202" s="38">
        <f>IF(H202=0, "-", IF((F202-H202)/H202&lt;10, (F202-H202)/H202, "&gt;999%"))</f>
        <v>0.48515817584223503</v>
      </c>
    </row>
  </sheetData>
  <mergeCells count="37">
    <mergeCell ref="B1:K1"/>
    <mergeCell ref="B2:K2"/>
    <mergeCell ref="B173:E173"/>
    <mergeCell ref="F173:I173"/>
    <mergeCell ref="J173:K173"/>
    <mergeCell ref="B174:C174"/>
    <mergeCell ref="D174:E174"/>
    <mergeCell ref="F174:G174"/>
    <mergeCell ref="H174:I174"/>
    <mergeCell ref="B118:E118"/>
    <mergeCell ref="F118:I118"/>
    <mergeCell ref="J118:K118"/>
    <mergeCell ref="B119:C119"/>
    <mergeCell ref="D119:E119"/>
    <mergeCell ref="F119:G119"/>
    <mergeCell ref="H119:I119"/>
    <mergeCell ref="B72:E72"/>
    <mergeCell ref="F72:I72"/>
    <mergeCell ref="J72:K72"/>
    <mergeCell ref="B73:C73"/>
    <mergeCell ref="D73:E73"/>
    <mergeCell ref="F73:G73"/>
    <mergeCell ref="H73:I73"/>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3" max="16383" man="1"/>
    <brk id="116" max="16383" man="1"/>
    <brk id="172" max="16383" man="1"/>
    <brk id="20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619</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IF(B48=0, "-", B7/B48)</f>
        <v>0</v>
      </c>
      <c r="D7" s="65">
        <v>5</v>
      </c>
      <c r="E7" s="21">
        <f>IF(D48=0, "-", D7/D48)</f>
        <v>1.0886131069018071E-3</v>
      </c>
      <c r="F7" s="81">
        <v>5</v>
      </c>
      <c r="G7" s="39">
        <f>IF(F48=0, "-", F7/F48)</f>
        <v>1.7289671150454719E-4</v>
      </c>
      <c r="H7" s="65">
        <v>11</v>
      </c>
      <c r="I7" s="21">
        <f>IF(H48=0, "-", H7/H48)</f>
        <v>5.6491372226787182E-4</v>
      </c>
      <c r="J7" s="20">
        <f t="shared" ref="J7:J46" si="0">IF(D7=0, "-", IF((B7-D7)/D7&lt;10, (B7-D7)/D7, "&gt;999%"))</f>
        <v>-1</v>
      </c>
      <c r="K7" s="21">
        <f t="shared" ref="K7:K46" si="1">IF(H7=0, "-", IF((F7-H7)/H7&lt;10, (F7-H7)/H7, "&gt;999%"))</f>
        <v>-0.54545454545454541</v>
      </c>
    </row>
    <row r="8" spans="1:11" x14ac:dyDescent="0.2">
      <c r="A8" s="7" t="s">
        <v>33</v>
      </c>
      <c r="B8" s="65">
        <v>0</v>
      </c>
      <c r="C8" s="39">
        <f>IF(B48=0, "-", B8/B48)</f>
        <v>0</v>
      </c>
      <c r="D8" s="65">
        <v>0</v>
      </c>
      <c r="E8" s="21">
        <f>IF(D48=0, "-", D8/D48)</f>
        <v>0</v>
      </c>
      <c r="F8" s="81">
        <v>2</v>
      </c>
      <c r="G8" s="39">
        <f>IF(F48=0, "-", F8/F48)</f>
        <v>6.9158684601818869E-5</v>
      </c>
      <c r="H8" s="65">
        <v>0</v>
      </c>
      <c r="I8" s="21">
        <f>IF(H48=0, "-", H8/H48)</f>
        <v>0</v>
      </c>
      <c r="J8" s="20" t="str">
        <f t="shared" si="0"/>
        <v>-</v>
      </c>
      <c r="K8" s="21" t="str">
        <f t="shared" si="1"/>
        <v>-</v>
      </c>
    </row>
    <row r="9" spans="1:11" x14ac:dyDescent="0.2">
      <c r="A9" s="7" t="s">
        <v>34</v>
      </c>
      <c r="B9" s="65">
        <v>81</v>
      </c>
      <c r="C9" s="39">
        <f>IF(B48=0, "-", B9/B48)</f>
        <v>1.6749379652605458E-2</v>
      </c>
      <c r="D9" s="65">
        <v>66</v>
      </c>
      <c r="E9" s="21">
        <f>IF(D48=0, "-", D9/D48)</f>
        <v>1.4369693011103853E-2</v>
      </c>
      <c r="F9" s="81">
        <v>534</v>
      </c>
      <c r="G9" s="39">
        <f>IF(F48=0, "-", F9/F48)</f>
        <v>1.846536878868564E-2</v>
      </c>
      <c r="H9" s="65">
        <v>320</v>
      </c>
      <c r="I9" s="21">
        <f>IF(H48=0, "-", H9/H48)</f>
        <v>1.6433853738701727E-2</v>
      </c>
      <c r="J9" s="20">
        <f t="shared" si="0"/>
        <v>0.22727272727272727</v>
      </c>
      <c r="K9" s="21">
        <f t="shared" si="1"/>
        <v>0.66874999999999996</v>
      </c>
    </row>
    <row r="10" spans="1:11" x14ac:dyDescent="0.2">
      <c r="A10" s="7" t="s">
        <v>35</v>
      </c>
      <c r="B10" s="65">
        <v>3</v>
      </c>
      <c r="C10" s="39">
        <f>IF(B48=0, "-", B10/B48)</f>
        <v>6.2034739454094293E-4</v>
      </c>
      <c r="D10" s="65">
        <v>0</v>
      </c>
      <c r="E10" s="21">
        <f>IF(D48=0, "-", D10/D48)</f>
        <v>0</v>
      </c>
      <c r="F10" s="81">
        <v>6</v>
      </c>
      <c r="G10" s="39">
        <f>IF(F48=0, "-", F10/F48)</f>
        <v>2.0747605380545662E-4</v>
      </c>
      <c r="H10" s="65">
        <v>4</v>
      </c>
      <c r="I10" s="21">
        <f>IF(H48=0, "-", H10/H48)</f>
        <v>2.0542317173377156E-4</v>
      </c>
      <c r="J10" s="20" t="str">
        <f t="shared" si="0"/>
        <v>-</v>
      </c>
      <c r="K10" s="21">
        <f t="shared" si="1"/>
        <v>0.5</v>
      </c>
    </row>
    <row r="11" spans="1:11" x14ac:dyDescent="0.2">
      <c r="A11" s="7" t="s">
        <v>36</v>
      </c>
      <c r="B11" s="65">
        <v>71</v>
      </c>
      <c r="C11" s="39">
        <f>IF(B48=0, "-", B11/B48)</f>
        <v>1.4681555004135649E-2</v>
      </c>
      <c r="D11" s="65">
        <v>77</v>
      </c>
      <c r="E11" s="21">
        <f>IF(D48=0, "-", D11/D48)</f>
        <v>1.6764641846287828E-2</v>
      </c>
      <c r="F11" s="81">
        <v>408</v>
      </c>
      <c r="G11" s="39">
        <f>IF(F48=0, "-", F11/F48)</f>
        <v>1.410837165877105E-2</v>
      </c>
      <c r="H11" s="65">
        <v>352</v>
      </c>
      <c r="I11" s="21">
        <f>IF(H48=0, "-", H11/H48)</f>
        <v>1.8077239112571898E-2</v>
      </c>
      <c r="J11" s="20">
        <f t="shared" si="0"/>
        <v>-7.792207792207792E-2</v>
      </c>
      <c r="K11" s="21">
        <f t="shared" si="1"/>
        <v>0.15909090909090909</v>
      </c>
    </row>
    <row r="12" spans="1:11" x14ac:dyDescent="0.2">
      <c r="A12" s="7" t="s">
        <v>39</v>
      </c>
      <c r="B12" s="65">
        <v>0</v>
      </c>
      <c r="C12" s="39">
        <f>IF(B48=0, "-", B12/B48)</f>
        <v>0</v>
      </c>
      <c r="D12" s="65">
        <v>0</v>
      </c>
      <c r="E12" s="21">
        <f>IF(D48=0, "-", D12/D48)</f>
        <v>0</v>
      </c>
      <c r="F12" s="81">
        <v>1</v>
      </c>
      <c r="G12" s="39">
        <f>IF(F48=0, "-", F12/F48)</f>
        <v>3.4579342300909435E-5</v>
      </c>
      <c r="H12" s="65">
        <v>3</v>
      </c>
      <c r="I12" s="21">
        <f>IF(H48=0, "-", H12/H48)</f>
        <v>1.5406737880032867E-4</v>
      </c>
      <c r="J12" s="20" t="str">
        <f t="shared" si="0"/>
        <v>-</v>
      </c>
      <c r="K12" s="21">
        <f t="shared" si="1"/>
        <v>-0.66666666666666663</v>
      </c>
    </row>
    <row r="13" spans="1:11" x14ac:dyDescent="0.2">
      <c r="A13" s="7" t="s">
        <v>42</v>
      </c>
      <c r="B13" s="65">
        <v>0</v>
      </c>
      <c r="C13" s="39">
        <f>IF(B48=0, "-", B13/B48)</f>
        <v>0</v>
      </c>
      <c r="D13" s="65">
        <v>0</v>
      </c>
      <c r="E13" s="21">
        <f>IF(D48=0, "-", D13/D48)</f>
        <v>0</v>
      </c>
      <c r="F13" s="81">
        <v>0</v>
      </c>
      <c r="G13" s="39">
        <f>IF(F48=0, "-", F13/F48)</f>
        <v>0</v>
      </c>
      <c r="H13" s="65">
        <v>1</v>
      </c>
      <c r="I13" s="21">
        <f>IF(H48=0, "-", H13/H48)</f>
        <v>5.135579293344289E-5</v>
      </c>
      <c r="J13" s="20" t="str">
        <f t="shared" si="0"/>
        <v>-</v>
      </c>
      <c r="K13" s="21">
        <f t="shared" si="1"/>
        <v>-1</v>
      </c>
    </row>
    <row r="14" spans="1:11" x14ac:dyDescent="0.2">
      <c r="A14" s="7" t="s">
        <v>44</v>
      </c>
      <c r="B14" s="65">
        <v>151</v>
      </c>
      <c r="C14" s="39">
        <f>IF(B48=0, "-", B14/B48)</f>
        <v>3.1224152191894127E-2</v>
      </c>
      <c r="D14" s="65">
        <v>97</v>
      </c>
      <c r="E14" s="21">
        <f>IF(D48=0, "-", D14/D48)</f>
        <v>2.1119094273895057E-2</v>
      </c>
      <c r="F14" s="81">
        <v>784</v>
      </c>
      <c r="G14" s="39">
        <f>IF(F48=0, "-", F14/F48)</f>
        <v>2.7110204363912999E-2</v>
      </c>
      <c r="H14" s="65">
        <v>411</v>
      </c>
      <c r="I14" s="21">
        <f>IF(H48=0, "-", H14/H48)</f>
        <v>2.1107230895645028E-2</v>
      </c>
      <c r="J14" s="20">
        <f t="shared" si="0"/>
        <v>0.55670103092783507</v>
      </c>
      <c r="K14" s="21">
        <f t="shared" si="1"/>
        <v>0.90754257907542579</v>
      </c>
    </row>
    <row r="15" spans="1:11" x14ac:dyDescent="0.2">
      <c r="A15" s="7" t="s">
        <v>47</v>
      </c>
      <c r="B15" s="65">
        <v>3</v>
      </c>
      <c r="C15" s="39">
        <f>IF(B48=0, "-", B15/B48)</f>
        <v>6.2034739454094293E-4</v>
      </c>
      <c r="D15" s="65">
        <v>0</v>
      </c>
      <c r="E15" s="21">
        <f>IF(D48=0, "-", D15/D48)</f>
        <v>0</v>
      </c>
      <c r="F15" s="81">
        <v>12</v>
      </c>
      <c r="G15" s="39">
        <f>IF(F48=0, "-", F15/F48)</f>
        <v>4.1495210761091324E-4</v>
      </c>
      <c r="H15" s="65">
        <v>0</v>
      </c>
      <c r="I15" s="21">
        <f>IF(H48=0, "-", H15/H48)</f>
        <v>0</v>
      </c>
      <c r="J15" s="20" t="str">
        <f t="shared" si="0"/>
        <v>-</v>
      </c>
      <c r="K15" s="21" t="str">
        <f t="shared" si="1"/>
        <v>-</v>
      </c>
    </row>
    <row r="16" spans="1:11" x14ac:dyDescent="0.2">
      <c r="A16" s="7" t="s">
        <v>48</v>
      </c>
      <c r="B16" s="65">
        <v>75</v>
      </c>
      <c r="C16" s="39">
        <f>IF(B48=0, "-", B16/B48)</f>
        <v>1.5508684863523574E-2</v>
      </c>
      <c r="D16" s="65">
        <v>18</v>
      </c>
      <c r="E16" s="21">
        <f>IF(D48=0, "-", D16/D48)</f>
        <v>3.9190071848465057E-3</v>
      </c>
      <c r="F16" s="81">
        <v>262</v>
      </c>
      <c r="G16" s="39">
        <f>IF(F48=0, "-", F16/F48)</f>
        <v>9.0597876828382717E-3</v>
      </c>
      <c r="H16" s="65">
        <v>53</v>
      </c>
      <c r="I16" s="21">
        <f>IF(H48=0, "-", H16/H48)</f>
        <v>2.7218570254724734E-3</v>
      </c>
      <c r="J16" s="20">
        <f t="shared" si="0"/>
        <v>3.1666666666666665</v>
      </c>
      <c r="K16" s="21">
        <f t="shared" si="1"/>
        <v>3.9433962264150941</v>
      </c>
    </row>
    <row r="17" spans="1:11" x14ac:dyDescent="0.2">
      <c r="A17" s="7" t="s">
        <v>50</v>
      </c>
      <c r="B17" s="65">
        <v>0</v>
      </c>
      <c r="C17" s="39">
        <f>IF(B48=0, "-", B17/B48)</f>
        <v>0</v>
      </c>
      <c r="D17" s="65">
        <v>72</v>
      </c>
      <c r="E17" s="21">
        <f>IF(D48=0, "-", D17/D48)</f>
        <v>1.5676028739386023E-2</v>
      </c>
      <c r="F17" s="81">
        <v>0</v>
      </c>
      <c r="G17" s="39">
        <f>IF(F48=0, "-", F17/F48)</f>
        <v>0</v>
      </c>
      <c r="H17" s="65">
        <v>459</v>
      </c>
      <c r="I17" s="21">
        <f>IF(H48=0, "-", H17/H48)</f>
        <v>2.3572308956450287E-2</v>
      </c>
      <c r="J17" s="20">
        <f t="shared" si="0"/>
        <v>-1</v>
      </c>
      <c r="K17" s="21">
        <f t="shared" si="1"/>
        <v>-1</v>
      </c>
    </row>
    <row r="18" spans="1:11" x14ac:dyDescent="0.2">
      <c r="A18" s="7" t="s">
        <v>51</v>
      </c>
      <c r="B18" s="65">
        <v>25</v>
      </c>
      <c r="C18" s="39">
        <f>IF(B48=0, "-", B18/B48)</f>
        <v>5.1695616211745246E-3</v>
      </c>
      <c r="D18" s="65">
        <v>177</v>
      </c>
      <c r="E18" s="21">
        <f>IF(D48=0, "-", D18/D48)</f>
        <v>3.8536903984323974E-2</v>
      </c>
      <c r="F18" s="81">
        <v>585</v>
      </c>
      <c r="G18" s="39">
        <f>IF(F48=0, "-", F18/F48)</f>
        <v>2.0228915246032021E-2</v>
      </c>
      <c r="H18" s="65">
        <v>882</v>
      </c>
      <c r="I18" s="21">
        <f>IF(H48=0, "-", H18/H48)</f>
        <v>4.529580936729663E-2</v>
      </c>
      <c r="J18" s="20">
        <f t="shared" si="0"/>
        <v>-0.85875706214689262</v>
      </c>
      <c r="K18" s="21">
        <f t="shared" si="1"/>
        <v>-0.33673469387755101</v>
      </c>
    </row>
    <row r="19" spans="1:11" x14ac:dyDescent="0.2">
      <c r="A19" s="7" t="s">
        <v>52</v>
      </c>
      <c r="B19" s="65">
        <v>436</v>
      </c>
      <c r="C19" s="39">
        <f>IF(B48=0, "-", B19/B48)</f>
        <v>9.015715467328371E-2</v>
      </c>
      <c r="D19" s="65">
        <v>384</v>
      </c>
      <c r="E19" s="21">
        <f>IF(D48=0, "-", D19/D48)</f>
        <v>8.3605486610058788E-2</v>
      </c>
      <c r="F19" s="81">
        <v>2295</v>
      </c>
      <c r="G19" s="39">
        <f>IF(F48=0, "-", F19/F48)</f>
        <v>7.9359590580587155E-2</v>
      </c>
      <c r="H19" s="65">
        <v>1639</v>
      </c>
      <c r="I19" s="21">
        <f>IF(H48=0, "-", H19/H48)</f>
        <v>8.4172144617912906E-2</v>
      </c>
      <c r="J19" s="20">
        <f t="shared" si="0"/>
        <v>0.13541666666666666</v>
      </c>
      <c r="K19" s="21">
        <f t="shared" si="1"/>
        <v>0.40024405125076268</v>
      </c>
    </row>
    <row r="20" spans="1:11" x14ac:dyDescent="0.2">
      <c r="A20" s="7" t="s">
        <v>54</v>
      </c>
      <c r="B20" s="65">
        <v>0</v>
      </c>
      <c r="C20" s="39">
        <f>IF(B48=0, "-", B20/B48)</f>
        <v>0</v>
      </c>
      <c r="D20" s="65">
        <v>0</v>
      </c>
      <c r="E20" s="21">
        <f>IF(D48=0, "-", D20/D48)</f>
        <v>0</v>
      </c>
      <c r="F20" s="81">
        <v>0</v>
      </c>
      <c r="G20" s="39">
        <f>IF(F48=0, "-", F20/F48)</f>
        <v>0</v>
      </c>
      <c r="H20" s="65">
        <v>6</v>
      </c>
      <c r="I20" s="21">
        <f>IF(H48=0, "-", H20/H48)</f>
        <v>3.0813475760065734E-4</v>
      </c>
      <c r="J20" s="20" t="str">
        <f t="shared" si="0"/>
        <v>-</v>
      </c>
      <c r="K20" s="21">
        <f t="shared" si="1"/>
        <v>-1</v>
      </c>
    </row>
    <row r="21" spans="1:11" x14ac:dyDescent="0.2">
      <c r="A21" s="7" t="s">
        <v>57</v>
      </c>
      <c r="B21" s="65">
        <v>114</v>
      </c>
      <c r="C21" s="39">
        <f>IF(B48=0, "-", B21/B48)</f>
        <v>2.3573200992555832E-2</v>
      </c>
      <c r="D21" s="65">
        <v>136</v>
      </c>
      <c r="E21" s="21">
        <f>IF(D48=0, "-", D21/D48)</f>
        <v>2.9610276507729152E-2</v>
      </c>
      <c r="F21" s="81">
        <v>748</v>
      </c>
      <c r="G21" s="39">
        <f>IF(F48=0, "-", F21/F48)</f>
        <v>2.5865348041080257E-2</v>
      </c>
      <c r="H21" s="65">
        <v>369</v>
      </c>
      <c r="I21" s="21">
        <f>IF(H48=0, "-", H21/H48)</f>
        <v>1.8950287592440426E-2</v>
      </c>
      <c r="J21" s="20">
        <f t="shared" si="0"/>
        <v>-0.16176470588235295</v>
      </c>
      <c r="K21" s="21">
        <f t="shared" si="1"/>
        <v>1.02710027100271</v>
      </c>
    </row>
    <row r="22" spans="1:11" x14ac:dyDescent="0.2">
      <c r="A22" s="7" t="s">
        <v>60</v>
      </c>
      <c r="B22" s="65">
        <v>11</v>
      </c>
      <c r="C22" s="39">
        <f>IF(B48=0, "-", B22/B48)</f>
        <v>2.274607113316791E-3</v>
      </c>
      <c r="D22" s="65">
        <v>12</v>
      </c>
      <c r="E22" s="21">
        <f>IF(D48=0, "-", D22/D48)</f>
        <v>2.6126714565643371E-3</v>
      </c>
      <c r="F22" s="81">
        <v>44</v>
      </c>
      <c r="G22" s="39">
        <f>IF(F48=0, "-", F22/F48)</f>
        <v>1.5214910612400153E-3</v>
      </c>
      <c r="H22" s="65">
        <v>55</v>
      </c>
      <c r="I22" s="21">
        <f>IF(H48=0, "-", H22/H48)</f>
        <v>2.8245686113393589E-3</v>
      </c>
      <c r="J22" s="20">
        <f t="shared" si="0"/>
        <v>-8.3333333333333329E-2</v>
      </c>
      <c r="K22" s="21">
        <f t="shared" si="1"/>
        <v>-0.2</v>
      </c>
    </row>
    <row r="23" spans="1:11" x14ac:dyDescent="0.2">
      <c r="A23" s="7" t="s">
        <v>61</v>
      </c>
      <c r="B23" s="65">
        <v>51</v>
      </c>
      <c r="C23" s="39">
        <f>IF(B48=0, "-", B23/B48)</f>
        <v>1.054590570719603E-2</v>
      </c>
      <c r="D23" s="65">
        <v>44</v>
      </c>
      <c r="E23" s="21">
        <f>IF(D48=0, "-", D23/D48)</f>
        <v>9.5797953407359016E-3</v>
      </c>
      <c r="F23" s="81">
        <v>260</v>
      </c>
      <c r="G23" s="39">
        <f>IF(F48=0, "-", F23/F48)</f>
        <v>8.9906289982364541E-3</v>
      </c>
      <c r="H23" s="65">
        <v>147</v>
      </c>
      <c r="I23" s="21">
        <f>IF(H48=0, "-", H23/H48)</f>
        <v>7.5493015612161053E-3</v>
      </c>
      <c r="J23" s="20">
        <f t="shared" si="0"/>
        <v>0.15909090909090909</v>
      </c>
      <c r="K23" s="21">
        <f t="shared" si="1"/>
        <v>0.76870748299319724</v>
      </c>
    </row>
    <row r="24" spans="1:11" x14ac:dyDescent="0.2">
      <c r="A24" s="7" t="s">
        <v>63</v>
      </c>
      <c r="B24" s="65">
        <v>265</v>
      </c>
      <c r="C24" s="39">
        <f>IF(B48=0, "-", B24/B48)</f>
        <v>5.4797353184449955E-2</v>
      </c>
      <c r="D24" s="65">
        <v>175</v>
      </c>
      <c r="E24" s="21">
        <f>IF(D48=0, "-", D24/D48)</f>
        <v>3.8101458741563246E-2</v>
      </c>
      <c r="F24" s="81">
        <v>1397</v>
      </c>
      <c r="G24" s="39">
        <f>IF(F48=0, "-", F24/F48)</f>
        <v>4.8307341194370482E-2</v>
      </c>
      <c r="H24" s="65">
        <v>752</v>
      </c>
      <c r="I24" s="21">
        <f>IF(H48=0, "-", H24/H48)</f>
        <v>3.8619556285949055E-2</v>
      </c>
      <c r="J24" s="20">
        <f t="shared" si="0"/>
        <v>0.51428571428571423</v>
      </c>
      <c r="K24" s="21">
        <f t="shared" si="1"/>
        <v>0.85771276595744683</v>
      </c>
    </row>
    <row r="25" spans="1:11" x14ac:dyDescent="0.2">
      <c r="A25" s="7" t="s">
        <v>64</v>
      </c>
      <c r="B25" s="65">
        <v>1</v>
      </c>
      <c r="C25" s="39">
        <f>IF(B48=0, "-", B25/B48)</f>
        <v>2.0678246484698098E-4</v>
      </c>
      <c r="D25" s="65">
        <v>0</v>
      </c>
      <c r="E25" s="21">
        <f>IF(D48=0, "-", D25/D48)</f>
        <v>0</v>
      </c>
      <c r="F25" s="81">
        <v>6</v>
      </c>
      <c r="G25" s="39">
        <f>IF(F48=0, "-", F25/F48)</f>
        <v>2.0747605380545662E-4</v>
      </c>
      <c r="H25" s="65">
        <v>2</v>
      </c>
      <c r="I25" s="21">
        <f>IF(H48=0, "-", H25/H48)</f>
        <v>1.0271158586688578E-4</v>
      </c>
      <c r="J25" s="20" t="str">
        <f t="shared" si="0"/>
        <v>-</v>
      </c>
      <c r="K25" s="21">
        <f t="shared" si="1"/>
        <v>2</v>
      </c>
    </row>
    <row r="26" spans="1:11" x14ac:dyDescent="0.2">
      <c r="A26" s="7" t="s">
        <v>65</v>
      </c>
      <c r="B26" s="65">
        <v>81</v>
      </c>
      <c r="C26" s="39">
        <f>IF(B48=0, "-", B26/B48)</f>
        <v>1.6749379652605458E-2</v>
      </c>
      <c r="D26" s="65">
        <v>79</v>
      </c>
      <c r="E26" s="21">
        <f>IF(D48=0, "-", D26/D48)</f>
        <v>1.7200087089048553E-2</v>
      </c>
      <c r="F26" s="81">
        <v>300</v>
      </c>
      <c r="G26" s="39">
        <f>IF(F48=0, "-", F26/F48)</f>
        <v>1.0373802690272832E-2</v>
      </c>
      <c r="H26" s="65">
        <v>264</v>
      </c>
      <c r="I26" s="21">
        <f>IF(H48=0, "-", H26/H48)</f>
        <v>1.3557929334428924E-2</v>
      </c>
      <c r="J26" s="20">
        <f t="shared" si="0"/>
        <v>2.5316455696202531E-2</v>
      </c>
      <c r="K26" s="21">
        <f t="shared" si="1"/>
        <v>0.13636363636363635</v>
      </c>
    </row>
    <row r="27" spans="1:11" x14ac:dyDescent="0.2">
      <c r="A27" s="7" t="s">
        <v>66</v>
      </c>
      <c r="B27" s="65">
        <v>7</v>
      </c>
      <c r="C27" s="39">
        <f>IF(B48=0, "-", B27/B48)</f>
        <v>1.4474772539288668E-3</v>
      </c>
      <c r="D27" s="65">
        <v>6</v>
      </c>
      <c r="E27" s="21">
        <f>IF(D48=0, "-", D27/D48)</f>
        <v>1.3063357282821686E-3</v>
      </c>
      <c r="F27" s="81">
        <v>44</v>
      </c>
      <c r="G27" s="39">
        <f>IF(F48=0, "-", F27/F48)</f>
        <v>1.5214910612400153E-3</v>
      </c>
      <c r="H27" s="65">
        <v>15</v>
      </c>
      <c r="I27" s="21">
        <f>IF(H48=0, "-", H27/H48)</f>
        <v>7.7033689400164338E-4</v>
      </c>
      <c r="J27" s="20">
        <f t="shared" si="0"/>
        <v>0.16666666666666666</v>
      </c>
      <c r="K27" s="21">
        <f t="shared" si="1"/>
        <v>1.9333333333333333</v>
      </c>
    </row>
    <row r="28" spans="1:11" x14ac:dyDescent="0.2">
      <c r="A28" s="7" t="s">
        <v>67</v>
      </c>
      <c r="B28" s="65">
        <v>42</v>
      </c>
      <c r="C28" s="39">
        <f>IF(B48=0, "-", B28/B48)</f>
        <v>8.6848635235732014E-3</v>
      </c>
      <c r="D28" s="65">
        <v>79</v>
      </c>
      <c r="E28" s="21">
        <f>IF(D48=0, "-", D28/D48)</f>
        <v>1.7200087089048553E-2</v>
      </c>
      <c r="F28" s="81">
        <v>282</v>
      </c>
      <c r="G28" s="39">
        <f>IF(F48=0, "-", F28/F48)</f>
        <v>9.7513745288564605E-3</v>
      </c>
      <c r="H28" s="65">
        <v>242</v>
      </c>
      <c r="I28" s="21">
        <f>IF(H48=0, "-", H28/H48)</f>
        <v>1.242810188989318E-2</v>
      </c>
      <c r="J28" s="20">
        <f t="shared" si="0"/>
        <v>-0.46835443037974683</v>
      </c>
      <c r="K28" s="21">
        <f t="shared" si="1"/>
        <v>0.16528925619834711</v>
      </c>
    </row>
    <row r="29" spans="1:11" x14ac:dyDescent="0.2">
      <c r="A29" s="7" t="s">
        <v>71</v>
      </c>
      <c r="B29" s="65">
        <v>2</v>
      </c>
      <c r="C29" s="39">
        <f>IF(B48=0, "-", B29/B48)</f>
        <v>4.1356492969396195E-4</v>
      </c>
      <c r="D29" s="65">
        <v>0</v>
      </c>
      <c r="E29" s="21">
        <f>IF(D48=0, "-", D29/D48)</f>
        <v>0</v>
      </c>
      <c r="F29" s="81">
        <v>17</v>
      </c>
      <c r="G29" s="39">
        <f>IF(F48=0, "-", F29/F48)</f>
        <v>5.8784881911546044E-4</v>
      </c>
      <c r="H29" s="65">
        <v>9</v>
      </c>
      <c r="I29" s="21">
        <f>IF(H48=0, "-", H29/H48)</f>
        <v>4.6220213640098604E-4</v>
      </c>
      <c r="J29" s="20" t="str">
        <f t="shared" si="0"/>
        <v>-</v>
      </c>
      <c r="K29" s="21">
        <f t="shared" si="1"/>
        <v>0.88888888888888884</v>
      </c>
    </row>
    <row r="30" spans="1:11" x14ac:dyDescent="0.2">
      <c r="A30" s="7" t="s">
        <v>72</v>
      </c>
      <c r="B30" s="65">
        <v>633</v>
      </c>
      <c r="C30" s="39">
        <f>IF(B48=0, "-", B30/B48)</f>
        <v>0.13089330024813894</v>
      </c>
      <c r="D30" s="65">
        <v>460</v>
      </c>
      <c r="E30" s="21">
        <f>IF(D48=0, "-", D30/D48)</f>
        <v>0.10015240583496625</v>
      </c>
      <c r="F30" s="81">
        <v>3412</v>
      </c>
      <c r="G30" s="39">
        <f>IF(F48=0, "-", F30/F48)</f>
        <v>0.117984715930703</v>
      </c>
      <c r="H30" s="65">
        <v>1904</v>
      </c>
      <c r="I30" s="21">
        <f>IF(H48=0, "-", H30/H48)</f>
        <v>9.7781429745275261E-2</v>
      </c>
      <c r="J30" s="20">
        <f t="shared" si="0"/>
        <v>0.37608695652173912</v>
      </c>
      <c r="K30" s="21">
        <f t="shared" si="1"/>
        <v>0.79201680672268904</v>
      </c>
    </row>
    <row r="31" spans="1:11" x14ac:dyDescent="0.2">
      <c r="A31" s="7" t="s">
        <v>74</v>
      </c>
      <c r="B31" s="65">
        <v>90</v>
      </c>
      <c r="C31" s="39">
        <f>IF(B48=0, "-", B31/B48)</f>
        <v>1.8610421836228287E-2</v>
      </c>
      <c r="D31" s="65">
        <v>78</v>
      </c>
      <c r="E31" s="21">
        <f>IF(D48=0, "-", D31/D48)</f>
        <v>1.6982364467668192E-2</v>
      </c>
      <c r="F31" s="81">
        <v>468</v>
      </c>
      <c r="G31" s="39">
        <f>IF(F48=0, "-", F31/F48)</f>
        <v>1.6183132196825618E-2</v>
      </c>
      <c r="H31" s="65">
        <v>320</v>
      </c>
      <c r="I31" s="21">
        <f>IF(H48=0, "-", H31/H48)</f>
        <v>1.6433853738701727E-2</v>
      </c>
      <c r="J31" s="20">
        <f t="shared" si="0"/>
        <v>0.15384615384615385</v>
      </c>
      <c r="K31" s="21">
        <f t="shared" si="1"/>
        <v>0.46250000000000002</v>
      </c>
    </row>
    <row r="32" spans="1:11" x14ac:dyDescent="0.2">
      <c r="A32" s="7" t="s">
        <v>77</v>
      </c>
      <c r="B32" s="65">
        <v>192</v>
      </c>
      <c r="C32" s="39">
        <f>IF(B48=0, "-", B32/B48)</f>
        <v>3.9702233250620347E-2</v>
      </c>
      <c r="D32" s="65">
        <v>32</v>
      </c>
      <c r="E32" s="21">
        <f>IF(D48=0, "-", D32/D48)</f>
        <v>6.9671238841715654E-3</v>
      </c>
      <c r="F32" s="81">
        <v>771</v>
      </c>
      <c r="G32" s="39">
        <f>IF(F48=0, "-", F32/F48)</f>
        <v>2.6660672914001177E-2</v>
      </c>
      <c r="H32" s="65">
        <v>131</v>
      </c>
      <c r="I32" s="21">
        <f>IF(H48=0, "-", H32/H48)</f>
        <v>6.7276088742810186E-3</v>
      </c>
      <c r="J32" s="20">
        <f t="shared" si="0"/>
        <v>5</v>
      </c>
      <c r="K32" s="21">
        <f t="shared" si="1"/>
        <v>4.885496183206107</v>
      </c>
    </row>
    <row r="33" spans="1:11" x14ac:dyDescent="0.2">
      <c r="A33" s="7" t="s">
        <v>78</v>
      </c>
      <c r="B33" s="65">
        <v>7</v>
      </c>
      <c r="C33" s="39">
        <f>IF(B48=0, "-", B33/B48)</f>
        <v>1.4474772539288668E-3</v>
      </c>
      <c r="D33" s="65">
        <v>8</v>
      </c>
      <c r="E33" s="21">
        <f>IF(D48=0, "-", D33/D48)</f>
        <v>1.7417809710428913E-3</v>
      </c>
      <c r="F33" s="81">
        <v>46</v>
      </c>
      <c r="G33" s="39">
        <f>IF(F48=0, "-", F33/F48)</f>
        <v>1.590649745841834E-3</v>
      </c>
      <c r="H33" s="65">
        <v>27</v>
      </c>
      <c r="I33" s="21">
        <f>IF(H48=0, "-", H33/H48)</f>
        <v>1.3866064092029581E-3</v>
      </c>
      <c r="J33" s="20">
        <f t="shared" si="0"/>
        <v>-0.125</v>
      </c>
      <c r="K33" s="21">
        <f t="shared" si="1"/>
        <v>0.70370370370370372</v>
      </c>
    </row>
    <row r="34" spans="1:11" x14ac:dyDescent="0.2">
      <c r="A34" s="7" t="s">
        <v>79</v>
      </c>
      <c r="B34" s="65">
        <v>438</v>
      </c>
      <c r="C34" s="39">
        <f>IF(B48=0, "-", B34/B48)</f>
        <v>9.0570719602977662E-2</v>
      </c>
      <c r="D34" s="65">
        <v>562</v>
      </c>
      <c r="E34" s="21">
        <f>IF(D48=0, "-", D34/D48)</f>
        <v>0.12236011321576312</v>
      </c>
      <c r="F34" s="81">
        <v>3272</v>
      </c>
      <c r="G34" s="39">
        <f>IF(F48=0, "-", F34/F48)</f>
        <v>0.11314360800857567</v>
      </c>
      <c r="H34" s="65">
        <v>2391</v>
      </c>
      <c r="I34" s="21">
        <f>IF(H48=0, "-", H34/H48)</f>
        <v>0.12279170090386196</v>
      </c>
      <c r="J34" s="20">
        <f t="shared" si="0"/>
        <v>-0.2206405693950178</v>
      </c>
      <c r="K34" s="21">
        <f t="shared" si="1"/>
        <v>0.36846507737348388</v>
      </c>
    </row>
    <row r="35" spans="1:11" x14ac:dyDescent="0.2">
      <c r="A35" s="7" t="s">
        <v>80</v>
      </c>
      <c r="B35" s="65">
        <v>273</v>
      </c>
      <c r="C35" s="39">
        <f>IF(B48=0, "-", B35/B48)</f>
        <v>5.6451612903225805E-2</v>
      </c>
      <c r="D35" s="65">
        <v>324</v>
      </c>
      <c r="E35" s="21">
        <f>IF(D48=0, "-", D35/D48)</f>
        <v>7.0542129327237094E-2</v>
      </c>
      <c r="F35" s="81">
        <v>2315</v>
      </c>
      <c r="G35" s="39">
        <f>IF(F48=0, "-", F35/F48)</f>
        <v>8.0051177426605349E-2</v>
      </c>
      <c r="H35" s="65">
        <v>1330</v>
      </c>
      <c r="I35" s="21">
        <f>IF(H48=0, "-", H35/H48)</f>
        <v>6.8303204601479053E-2</v>
      </c>
      <c r="J35" s="20">
        <f t="shared" si="0"/>
        <v>-0.15740740740740741</v>
      </c>
      <c r="K35" s="21">
        <f t="shared" si="1"/>
        <v>0.74060150375939848</v>
      </c>
    </row>
    <row r="36" spans="1:11" x14ac:dyDescent="0.2">
      <c r="A36" s="7" t="s">
        <v>81</v>
      </c>
      <c r="B36" s="65">
        <v>10</v>
      </c>
      <c r="C36" s="39">
        <f>IF(B48=0, "-", B36/B48)</f>
        <v>2.0678246484698098E-3</v>
      </c>
      <c r="D36" s="65">
        <v>13</v>
      </c>
      <c r="E36" s="21">
        <f>IF(D48=0, "-", D36/D48)</f>
        <v>2.8303940779446984E-3</v>
      </c>
      <c r="F36" s="81">
        <v>43</v>
      </c>
      <c r="G36" s="39">
        <f>IF(F48=0, "-", F36/F48)</f>
        <v>1.4869117189391058E-3</v>
      </c>
      <c r="H36" s="65">
        <v>18</v>
      </c>
      <c r="I36" s="21">
        <f>IF(H48=0, "-", H36/H48)</f>
        <v>9.2440427280197207E-4</v>
      </c>
      <c r="J36" s="20">
        <f t="shared" si="0"/>
        <v>-0.23076923076923078</v>
      </c>
      <c r="K36" s="21">
        <f t="shared" si="1"/>
        <v>1.3888888888888888</v>
      </c>
    </row>
    <row r="37" spans="1:11" x14ac:dyDescent="0.2">
      <c r="A37" s="7" t="s">
        <v>82</v>
      </c>
      <c r="B37" s="65">
        <v>18</v>
      </c>
      <c r="C37" s="39">
        <f>IF(B48=0, "-", B37/B48)</f>
        <v>3.7220843672456576E-3</v>
      </c>
      <c r="D37" s="65">
        <v>25</v>
      </c>
      <c r="E37" s="21">
        <f>IF(D48=0, "-", D37/D48)</f>
        <v>5.4430655345090355E-3</v>
      </c>
      <c r="F37" s="81">
        <v>137</v>
      </c>
      <c r="G37" s="39">
        <f>IF(F48=0, "-", F37/F48)</f>
        <v>4.7373698952245932E-3</v>
      </c>
      <c r="H37" s="65">
        <v>136</v>
      </c>
      <c r="I37" s="21">
        <f>IF(H48=0, "-", H37/H48)</f>
        <v>6.9843878389482337E-3</v>
      </c>
      <c r="J37" s="20">
        <f t="shared" si="0"/>
        <v>-0.28000000000000003</v>
      </c>
      <c r="K37" s="21">
        <f t="shared" si="1"/>
        <v>7.3529411764705881E-3</v>
      </c>
    </row>
    <row r="38" spans="1:11" x14ac:dyDescent="0.2">
      <c r="A38" s="7" t="s">
        <v>84</v>
      </c>
      <c r="B38" s="65">
        <v>35</v>
      </c>
      <c r="C38" s="39">
        <f>IF(B48=0, "-", B38/B48)</f>
        <v>7.2373862696443339E-3</v>
      </c>
      <c r="D38" s="65">
        <v>23</v>
      </c>
      <c r="E38" s="21">
        <f>IF(D48=0, "-", D38/D48)</f>
        <v>5.007620291748313E-3</v>
      </c>
      <c r="F38" s="81">
        <v>94</v>
      </c>
      <c r="G38" s="39">
        <f>IF(F48=0, "-", F38/F48)</f>
        <v>3.250458176285487E-3</v>
      </c>
      <c r="H38" s="65">
        <v>56</v>
      </c>
      <c r="I38" s="21">
        <f>IF(H48=0, "-", H38/H48)</f>
        <v>2.8759244042728021E-3</v>
      </c>
      <c r="J38" s="20">
        <f t="shared" si="0"/>
        <v>0.52173913043478259</v>
      </c>
      <c r="K38" s="21">
        <f t="shared" si="1"/>
        <v>0.6785714285714286</v>
      </c>
    </row>
    <row r="39" spans="1:11" x14ac:dyDescent="0.2">
      <c r="A39" s="7" t="s">
        <v>85</v>
      </c>
      <c r="B39" s="65">
        <v>0</v>
      </c>
      <c r="C39" s="39">
        <f>IF(B48=0, "-", B39/B48)</f>
        <v>0</v>
      </c>
      <c r="D39" s="65">
        <v>0</v>
      </c>
      <c r="E39" s="21">
        <f>IF(D48=0, "-", D39/D48)</f>
        <v>0</v>
      </c>
      <c r="F39" s="81">
        <v>1</v>
      </c>
      <c r="G39" s="39">
        <f>IF(F48=0, "-", F39/F48)</f>
        <v>3.4579342300909435E-5</v>
      </c>
      <c r="H39" s="65">
        <v>1</v>
      </c>
      <c r="I39" s="21">
        <f>IF(H48=0, "-", H39/H48)</f>
        <v>5.135579293344289E-5</v>
      </c>
      <c r="J39" s="20" t="str">
        <f t="shared" si="0"/>
        <v>-</v>
      </c>
      <c r="K39" s="21">
        <f t="shared" si="1"/>
        <v>0</v>
      </c>
    </row>
    <row r="40" spans="1:11" x14ac:dyDescent="0.2">
      <c r="A40" s="7" t="s">
        <v>87</v>
      </c>
      <c r="B40" s="65">
        <v>28</v>
      </c>
      <c r="C40" s="39">
        <f>IF(B48=0, "-", B40/B48)</f>
        <v>5.7899090157154673E-3</v>
      </c>
      <c r="D40" s="65">
        <v>14</v>
      </c>
      <c r="E40" s="21">
        <f>IF(D48=0, "-", D40/D48)</f>
        <v>3.0481166993250597E-3</v>
      </c>
      <c r="F40" s="81">
        <v>176</v>
      </c>
      <c r="G40" s="39">
        <f>IF(F48=0, "-", F40/F48)</f>
        <v>6.085964244960061E-3</v>
      </c>
      <c r="H40" s="65">
        <v>56</v>
      </c>
      <c r="I40" s="21">
        <f>IF(H48=0, "-", H40/H48)</f>
        <v>2.8759244042728021E-3</v>
      </c>
      <c r="J40" s="20">
        <f t="shared" si="0"/>
        <v>1</v>
      </c>
      <c r="K40" s="21">
        <f t="shared" si="1"/>
        <v>2.1428571428571428</v>
      </c>
    </row>
    <row r="41" spans="1:11" x14ac:dyDescent="0.2">
      <c r="A41" s="7" t="s">
        <v>88</v>
      </c>
      <c r="B41" s="65">
        <v>11</v>
      </c>
      <c r="C41" s="39">
        <f>IF(B48=0, "-", B41/B48)</f>
        <v>2.274607113316791E-3</v>
      </c>
      <c r="D41" s="65">
        <v>11</v>
      </c>
      <c r="E41" s="21">
        <f>IF(D48=0, "-", D41/D48)</f>
        <v>2.3949488351839754E-3</v>
      </c>
      <c r="F41" s="81">
        <v>70</v>
      </c>
      <c r="G41" s="39">
        <f>IF(F48=0, "-", F41/F48)</f>
        <v>2.4205539610636607E-3</v>
      </c>
      <c r="H41" s="65">
        <v>26</v>
      </c>
      <c r="I41" s="21">
        <f>IF(H48=0, "-", H41/H48)</f>
        <v>1.3352506162695153E-3</v>
      </c>
      <c r="J41" s="20">
        <f t="shared" si="0"/>
        <v>0</v>
      </c>
      <c r="K41" s="21">
        <f t="shared" si="1"/>
        <v>1.6923076923076923</v>
      </c>
    </row>
    <row r="42" spans="1:11" x14ac:dyDescent="0.2">
      <c r="A42" s="7" t="s">
        <v>89</v>
      </c>
      <c r="B42" s="65">
        <v>241</v>
      </c>
      <c r="C42" s="39">
        <f>IF(B48=0, "-", B42/B48)</f>
        <v>4.9834574028122414E-2</v>
      </c>
      <c r="D42" s="65">
        <v>266</v>
      </c>
      <c r="E42" s="21">
        <f>IF(D48=0, "-", D42/D48)</f>
        <v>5.7914217287176141E-2</v>
      </c>
      <c r="F42" s="81">
        <v>1655</v>
      </c>
      <c r="G42" s="39">
        <f>IF(F48=0, "-", F42/F48)</f>
        <v>5.7228811508005115E-2</v>
      </c>
      <c r="H42" s="65">
        <v>1121</v>
      </c>
      <c r="I42" s="21">
        <f>IF(H48=0, "-", H42/H48)</f>
        <v>5.7569843878389482E-2</v>
      </c>
      <c r="J42" s="20">
        <f t="shared" si="0"/>
        <v>-9.3984962406015032E-2</v>
      </c>
      <c r="K42" s="21">
        <f t="shared" si="1"/>
        <v>0.47636039250669043</v>
      </c>
    </row>
    <row r="43" spans="1:11" x14ac:dyDescent="0.2">
      <c r="A43" s="7" t="s">
        <v>90</v>
      </c>
      <c r="B43" s="65">
        <v>177</v>
      </c>
      <c r="C43" s="39">
        <f>IF(B48=0, "-", B43/B48)</f>
        <v>3.6600496277915631E-2</v>
      </c>
      <c r="D43" s="65">
        <v>108</v>
      </c>
      <c r="E43" s="21">
        <f>IF(D48=0, "-", D43/D48)</f>
        <v>2.3514043109079032E-2</v>
      </c>
      <c r="F43" s="81">
        <v>634</v>
      </c>
      <c r="G43" s="39">
        <f>IF(F48=0, "-", F43/F48)</f>
        <v>2.1923303018776583E-2</v>
      </c>
      <c r="H43" s="65">
        <v>445</v>
      </c>
      <c r="I43" s="21">
        <f>IF(H48=0, "-", H43/H48)</f>
        <v>2.2853327855382088E-2</v>
      </c>
      <c r="J43" s="20">
        <f t="shared" si="0"/>
        <v>0.63888888888888884</v>
      </c>
      <c r="K43" s="21">
        <f t="shared" si="1"/>
        <v>0.42471910112359551</v>
      </c>
    </row>
    <row r="44" spans="1:11" x14ac:dyDescent="0.2">
      <c r="A44" s="7" t="s">
        <v>91</v>
      </c>
      <c r="B44" s="65">
        <v>1070</v>
      </c>
      <c r="C44" s="39">
        <f>IF(B48=0, "-", B44/B48)</f>
        <v>0.22125723738626965</v>
      </c>
      <c r="D44" s="65">
        <v>1050</v>
      </c>
      <c r="E44" s="21">
        <f>IF(D48=0, "-", D44/D48)</f>
        <v>0.2286087524493795</v>
      </c>
      <c r="F44" s="81">
        <v>6768</v>
      </c>
      <c r="G44" s="39">
        <f>IF(F48=0, "-", F44/F48)</f>
        <v>0.23403298869255507</v>
      </c>
      <c r="H44" s="65">
        <v>4951</v>
      </c>
      <c r="I44" s="21">
        <f>IF(H48=0, "-", H44/H48)</f>
        <v>0.25426253081347577</v>
      </c>
      <c r="J44" s="20">
        <f t="shared" si="0"/>
        <v>1.9047619047619049E-2</v>
      </c>
      <c r="K44" s="21">
        <f t="shared" si="1"/>
        <v>0.36699656635023226</v>
      </c>
    </row>
    <row r="45" spans="1:11" x14ac:dyDescent="0.2">
      <c r="A45" s="7" t="s">
        <v>93</v>
      </c>
      <c r="B45" s="65">
        <v>157</v>
      </c>
      <c r="C45" s="39">
        <f>IF(B48=0, "-", B45/B48)</f>
        <v>3.2464846980976014E-2</v>
      </c>
      <c r="D45" s="65">
        <v>129</v>
      </c>
      <c r="E45" s="21">
        <f>IF(D48=0, "-", D45/D48)</f>
        <v>2.8086218158066622E-2</v>
      </c>
      <c r="F45" s="81">
        <v>802</v>
      </c>
      <c r="G45" s="39">
        <f>IF(F48=0, "-", F45/F48)</f>
        <v>2.7732632525329367E-2</v>
      </c>
      <c r="H45" s="65">
        <v>385</v>
      </c>
      <c r="I45" s="21">
        <f>IF(H48=0, "-", H45/H48)</f>
        <v>1.9771980279375514E-2</v>
      </c>
      <c r="J45" s="20">
        <f t="shared" si="0"/>
        <v>0.21705426356589147</v>
      </c>
      <c r="K45" s="21">
        <f t="shared" si="1"/>
        <v>1.0831168831168831</v>
      </c>
    </row>
    <row r="46" spans="1:11" x14ac:dyDescent="0.2">
      <c r="A46" s="7" t="s">
        <v>94</v>
      </c>
      <c r="B46" s="65">
        <v>37</v>
      </c>
      <c r="C46" s="39">
        <f>IF(B48=0, "-", B46/B48)</f>
        <v>7.6509511993382963E-3</v>
      </c>
      <c r="D46" s="65">
        <v>63</v>
      </c>
      <c r="E46" s="21">
        <f>IF(D48=0, "-", D46/D48)</f>
        <v>1.3716525146962769E-2</v>
      </c>
      <c r="F46" s="81">
        <v>263</v>
      </c>
      <c r="G46" s="39">
        <f>IF(F48=0, "-", F46/F48)</f>
        <v>9.0943670251391814E-3</v>
      </c>
      <c r="H46" s="65">
        <v>178</v>
      </c>
      <c r="I46" s="21">
        <f>IF(H48=0, "-", H46/H48)</f>
        <v>9.1413311421528354E-3</v>
      </c>
      <c r="J46" s="20">
        <f t="shared" si="0"/>
        <v>-0.41269841269841268</v>
      </c>
      <c r="K46" s="21">
        <f t="shared" si="1"/>
        <v>0.47752808988764045</v>
      </c>
    </row>
    <row r="47" spans="1:11" x14ac:dyDescent="0.2">
      <c r="A47" s="2"/>
      <c r="B47" s="68"/>
      <c r="C47" s="33"/>
      <c r="D47" s="68"/>
      <c r="E47" s="6"/>
      <c r="F47" s="82"/>
      <c r="G47" s="33"/>
      <c r="H47" s="68"/>
      <c r="I47" s="6"/>
      <c r="J47" s="5"/>
      <c r="K47" s="6"/>
    </row>
    <row r="48" spans="1:11" s="43" customFormat="1" x14ac:dyDescent="0.2">
      <c r="A48" s="162" t="s">
        <v>591</v>
      </c>
      <c r="B48" s="71">
        <f>SUM(B7:B47)</f>
        <v>4836</v>
      </c>
      <c r="C48" s="40">
        <v>1</v>
      </c>
      <c r="D48" s="71">
        <f>SUM(D7:D47)</f>
        <v>4593</v>
      </c>
      <c r="E48" s="41">
        <v>1</v>
      </c>
      <c r="F48" s="77">
        <f>SUM(F7:F47)</f>
        <v>28919</v>
      </c>
      <c r="G48" s="42">
        <v>1</v>
      </c>
      <c r="H48" s="71">
        <f>SUM(H7:H47)</f>
        <v>19472</v>
      </c>
      <c r="I48" s="41">
        <v>1</v>
      </c>
      <c r="J48" s="37">
        <f>IF(D48=0, "-", (B48-D48)/D48)</f>
        <v>5.2906596995427824E-2</v>
      </c>
      <c r="K48" s="38">
        <f>IF(H48=0, "-", (F48-H48)/H48)</f>
        <v>0.48515817584223503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164" t="s">
        <v>124</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126</v>
      </c>
      <c r="B6" s="61" t="s">
        <v>12</v>
      </c>
      <c r="C6" s="62" t="s">
        <v>13</v>
      </c>
      <c r="D6" s="61" t="s">
        <v>12</v>
      </c>
      <c r="E6" s="63" t="s">
        <v>13</v>
      </c>
      <c r="F6" s="62" t="s">
        <v>12</v>
      </c>
      <c r="G6" s="62" t="s">
        <v>13</v>
      </c>
      <c r="H6" s="61" t="s">
        <v>12</v>
      </c>
      <c r="I6" s="63" t="s">
        <v>13</v>
      </c>
      <c r="J6" s="61"/>
      <c r="K6" s="63"/>
    </row>
    <row r="7" spans="1:11" x14ac:dyDescent="0.2">
      <c r="A7" s="7" t="s">
        <v>480</v>
      </c>
      <c r="B7" s="65">
        <v>0</v>
      </c>
      <c r="C7" s="34">
        <f>IF(B14=0, "-", B7/B14)</f>
        <v>0</v>
      </c>
      <c r="D7" s="65">
        <v>1</v>
      </c>
      <c r="E7" s="9">
        <f>IF(D14=0, "-", D7/D14)</f>
        <v>1.4925373134328358E-2</v>
      </c>
      <c r="F7" s="81">
        <v>0</v>
      </c>
      <c r="G7" s="34">
        <f>IF(F14=0, "-", F7/F14)</f>
        <v>0</v>
      </c>
      <c r="H7" s="65">
        <v>1</v>
      </c>
      <c r="I7" s="9">
        <f>IF(H14=0, "-", H7/H14)</f>
        <v>3.3557046979865771E-3</v>
      </c>
      <c r="J7" s="8">
        <f t="shared" ref="J7:J12" si="0">IF(D7=0, "-", IF((B7-D7)/D7&lt;10, (B7-D7)/D7, "&gt;999%"))</f>
        <v>-1</v>
      </c>
      <c r="K7" s="9">
        <f t="shared" ref="K7:K12" si="1">IF(H7=0, "-", IF((F7-H7)/H7&lt;10, (F7-H7)/H7, "&gt;999%"))</f>
        <v>-1</v>
      </c>
    </row>
    <row r="8" spans="1:11" x14ac:dyDescent="0.2">
      <c r="A8" s="7" t="s">
        <v>481</v>
      </c>
      <c r="B8" s="65">
        <v>1</v>
      </c>
      <c r="C8" s="34">
        <f>IF(B14=0, "-", B8/B14)</f>
        <v>2.3255813953488372E-2</v>
      </c>
      <c r="D8" s="65">
        <v>0</v>
      </c>
      <c r="E8" s="9">
        <f>IF(D14=0, "-", D8/D14)</f>
        <v>0</v>
      </c>
      <c r="F8" s="81">
        <v>3</v>
      </c>
      <c r="G8" s="34">
        <f>IF(F14=0, "-", F8/F14)</f>
        <v>9.9009900990099011E-3</v>
      </c>
      <c r="H8" s="65">
        <v>0</v>
      </c>
      <c r="I8" s="9">
        <f>IF(H14=0, "-", H8/H14)</f>
        <v>0</v>
      </c>
      <c r="J8" s="8" t="str">
        <f t="shared" si="0"/>
        <v>-</v>
      </c>
      <c r="K8" s="9" t="str">
        <f t="shared" si="1"/>
        <v>-</v>
      </c>
    </row>
    <row r="9" spans="1:11" x14ac:dyDescent="0.2">
      <c r="A9" s="7" t="s">
        <v>482</v>
      </c>
      <c r="B9" s="65">
        <v>2</v>
      </c>
      <c r="C9" s="34">
        <f>IF(B14=0, "-", B9/B14)</f>
        <v>4.6511627906976744E-2</v>
      </c>
      <c r="D9" s="65">
        <v>0</v>
      </c>
      <c r="E9" s="9">
        <f>IF(D14=0, "-", D9/D14)</f>
        <v>0</v>
      </c>
      <c r="F9" s="81">
        <v>6</v>
      </c>
      <c r="G9" s="34">
        <f>IF(F14=0, "-", F9/F14)</f>
        <v>1.9801980198019802E-2</v>
      </c>
      <c r="H9" s="65">
        <v>5</v>
      </c>
      <c r="I9" s="9">
        <f>IF(H14=0, "-", H9/H14)</f>
        <v>1.6778523489932886E-2</v>
      </c>
      <c r="J9" s="8" t="str">
        <f t="shared" si="0"/>
        <v>-</v>
      </c>
      <c r="K9" s="9">
        <f t="shared" si="1"/>
        <v>0.2</v>
      </c>
    </row>
    <row r="10" spans="1:11" x14ac:dyDescent="0.2">
      <c r="A10" s="7" t="s">
        <v>483</v>
      </c>
      <c r="B10" s="65">
        <v>0</v>
      </c>
      <c r="C10" s="34">
        <f>IF(B14=0, "-", B10/B14)</f>
        <v>0</v>
      </c>
      <c r="D10" s="65">
        <v>0</v>
      </c>
      <c r="E10" s="9">
        <f>IF(D14=0, "-", D10/D14)</f>
        <v>0</v>
      </c>
      <c r="F10" s="81">
        <v>7</v>
      </c>
      <c r="G10" s="34">
        <f>IF(F14=0, "-", F10/F14)</f>
        <v>2.3102310231023101E-2</v>
      </c>
      <c r="H10" s="65">
        <v>0</v>
      </c>
      <c r="I10" s="9">
        <f>IF(H14=0, "-", H10/H14)</f>
        <v>0</v>
      </c>
      <c r="J10" s="8" t="str">
        <f t="shared" si="0"/>
        <v>-</v>
      </c>
      <c r="K10" s="9" t="str">
        <f t="shared" si="1"/>
        <v>-</v>
      </c>
    </row>
    <row r="11" spans="1:11" x14ac:dyDescent="0.2">
      <c r="A11" s="7" t="s">
        <v>484</v>
      </c>
      <c r="B11" s="65">
        <v>38</v>
      </c>
      <c r="C11" s="34">
        <f>IF(B14=0, "-", B11/B14)</f>
        <v>0.88372093023255816</v>
      </c>
      <c r="D11" s="65">
        <v>66</v>
      </c>
      <c r="E11" s="9">
        <f>IF(D14=0, "-", D11/D14)</f>
        <v>0.9850746268656716</v>
      </c>
      <c r="F11" s="81">
        <v>284</v>
      </c>
      <c r="G11" s="34">
        <f>IF(F14=0, "-", F11/F14)</f>
        <v>0.93729372937293731</v>
      </c>
      <c r="H11" s="65">
        <v>292</v>
      </c>
      <c r="I11" s="9">
        <f>IF(H14=0, "-", H11/H14)</f>
        <v>0.97986577181208057</v>
      </c>
      <c r="J11" s="8">
        <f t="shared" si="0"/>
        <v>-0.42424242424242425</v>
      </c>
      <c r="K11" s="9">
        <f t="shared" si="1"/>
        <v>-2.7397260273972601E-2</v>
      </c>
    </row>
    <row r="12" spans="1:11" x14ac:dyDescent="0.2">
      <c r="A12" s="7" t="s">
        <v>485</v>
      </c>
      <c r="B12" s="65">
        <v>2</v>
      </c>
      <c r="C12" s="34">
        <f>IF(B14=0, "-", B12/B14)</f>
        <v>4.6511627906976744E-2</v>
      </c>
      <c r="D12" s="65">
        <v>0</v>
      </c>
      <c r="E12" s="9">
        <f>IF(D14=0, "-", D12/D14)</f>
        <v>0</v>
      </c>
      <c r="F12" s="81">
        <v>3</v>
      </c>
      <c r="G12" s="34">
        <f>IF(F14=0, "-", F12/F14)</f>
        <v>9.9009900990099011E-3</v>
      </c>
      <c r="H12" s="65">
        <v>0</v>
      </c>
      <c r="I12" s="9">
        <f>IF(H14=0, "-", H12/H14)</f>
        <v>0</v>
      </c>
      <c r="J12" s="8" t="str">
        <f t="shared" si="0"/>
        <v>-</v>
      </c>
      <c r="K12" s="9" t="str">
        <f t="shared" si="1"/>
        <v>-</v>
      </c>
    </row>
    <row r="13" spans="1:11" x14ac:dyDescent="0.2">
      <c r="A13" s="2"/>
      <c r="B13" s="68"/>
      <c r="C13" s="33"/>
      <c r="D13" s="68"/>
      <c r="E13" s="6"/>
      <c r="F13" s="82"/>
      <c r="G13" s="33"/>
      <c r="H13" s="68"/>
      <c r="I13" s="6"/>
      <c r="J13" s="5"/>
      <c r="K13" s="6"/>
    </row>
    <row r="14" spans="1:11" s="43" customFormat="1" x14ac:dyDescent="0.2">
      <c r="A14" s="162" t="s">
        <v>613</v>
      </c>
      <c r="B14" s="71">
        <f>SUM(B7:B13)</f>
        <v>43</v>
      </c>
      <c r="C14" s="40">
        <f>B14/10037</f>
        <v>4.2841486499950185E-3</v>
      </c>
      <c r="D14" s="71">
        <f>SUM(D7:D13)</f>
        <v>67</v>
      </c>
      <c r="E14" s="41">
        <f>D14/9726</f>
        <v>6.8887517993008428E-3</v>
      </c>
      <c r="F14" s="77">
        <f>SUM(F7:F13)</f>
        <v>303</v>
      </c>
      <c r="G14" s="42">
        <f>F14/56526</f>
        <v>5.3603651417047024E-3</v>
      </c>
      <c r="H14" s="71">
        <f>SUM(H7:H13)</f>
        <v>298</v>
      </c>
      <c r="I14" s="41">
        <f>H14/40548</f>
        <v>7.3493143928183881E-3</v>
      </c>
      <c r="J14" s="37">
        <f>IF(D14=0, "-", IF((B14-D14)/D14&lt;10, (B14-D14)/D14, "&gt;999%"))</f>
        <v>-0.35820895522388058</v>
      </c>
      <c r="K14" s="38">
        <f>IF(H14=0, "-", IF((F14-H14)/H14&lt;10, (F14-H14)/H14, "&gt;999%"))</f>
        <v>1.6778523489932886E-2</v>
      </c>
    </row>
    <row r="15" spans="1:11" x14ac:dyDescent="0.2">
      <c r="B15" s="83"/>
      <c r="D15" s="83"/>
      <c r="F15" s="83"/>
      <c r="H15" s="83"/>
    </row>
    <row r="16" spans="1:11" x14ac:dyDescent="0.2">
      <c r="A16" s="163" t="s">
        <v>127</v>
      </c>
      <c r="B16" s="61" t="s">
        <v>12</v>
      </c>
      <c r="C16" s="62" t="s">
        <v>13</v>
      </c>
      <c r="D16" s="61" t="s">
        <v>12</v>
      </c>
      <c r="E16" s="63" t="s">
        <v>13</v>
      </c>
      <c r="F16" s="62" t="s">
        <v>12</v>
      </c>
      <c r="G16" s="62" t="s">
        <v>13</v>
      </c>
      <c r="H16" s="61" t="s">
        <v>12</v>
      </c>
      <c r="I16" s="63" t="s">
        <v>13</v>
      </c>
      <c r="J16" s="61"/>
      <c r="K16" s="63"/>
    </row>
    <row r="17" spans="1:11" x14ac:dyDescent="0.2">
      <c r="A17" s="7" t="s">
        <v>486</v>
      </c>
      <c r="B17" s="65">
        <v>8</v>
      </c>
      <c r="C17" s="34">
        <f>IF(B19=0, "-", B17/B19)</f>
        <v>1</v>
      </c>
      <c r="D17" s="65">
        <v>12</v>
      </c>
      <c r="E17" s="9">
        <f>IF(D19=0, "-", D17/D19)</f>
        <v>1</v>
      </c>
      <c r="F17" s="81">
        <v>36</v>
      </c>
      <c r="G17" s="34">
        <f>IF(F19=0, "-", F17/F19)</f>
        <v>1</v>
      </c>
      <c r="H17" s="65">
        <v>58</v>
      </c>
      <c r="I17" s="9">
        <f>IF(H19=0, "-", H17/H19)</f>
        <v>1</v>
      </c>
      <c r="J17" s="8">
        <f>IF(D17=0, "-", IF((B17-D17)/D17&lt;10, (B17-D17)/D17, "&gt;999%"))</f>
        <v>-0.33333333333333331</v>
      </c>
      <c r="K17" s="9">
        <f>IF(H17=0, "-", IF((F17-H17)/H17&lt;10, (F17-H17)/H17, "&gt;999%"))</f>
        <v>-0.37931034482758619</v>
      </c>
    </row>
    <row r="18" spans="1:11" x14ac:dyDescent="0.2">
      <c r="A18" s="2"/>
      <c r="B18" s="68"/>
      <c r="C18" s="33"/>
      <c r="D18" s="68"/>
      <c r="E18" s="6"/>
      <c r="F18" s="82"/>
      <c r="G18" s="33"/>
      <c r="H18" s="68"/>
      <c r="I18" s="6"/>
      <c r="J18" s="5"/>
      <c r="K18" s="6"/>
    </row>
    <row r="19" spans="1:11" s="43" customFormat="1" x14ac:dyDescent="0.2">
      <c r="A19" s="162" t="s">
        <v>612</v>
      </c>
      <c r="B19" s="71">
        <f>SUM(B17:B18)</f>
        <v>8</v>
      </c>
      <c r="C19" s="40">
        <f>B19/10037</f>
        <v>7.9705091162698017E-4</v>
      </c>
      <c r="D19" s="71">
        <f>SUM(D17:D18)</f>
        <v>12</v>
      </c>
      <c r="E19" s="41">
        <f>D19/9726</f>
        <v>1.2338062924120913E-3</v>
      </c>
      <c r="F19" s="77">
        <f>SUM(F17:F18)</f>
        <v>36</v>
      </c>
      <c r="G19" s="42">
        <f>F19/56526</f>
        <v>6.3687506634115269E-4</v>
      </c>
      <c r="H19" s="71">
        <f>SUM(H17:H18)</f>
        <v>58</v>
      </c>
      <c r="I19" s="41">
        <f>H19/40548</f>
        <v>1.43040347242774E-3</v>
      </c>
      <c r="J19" s="37">
        <f>IF(D19=0, "-", IF((B19-D19)/D19&lt;10, (B19-D19)/D19, "&gt;999%"))</f>
        <v>-0.33333333333333331</v>
      </c>
      <c r="K19" s="38">
        <f>IF(H19=0, "-", IF((F19-H19)/H19&lt;10, (F19-H19)/H19, "&gt;999%"))</f>
        <v>-0.37931034482758619</v>
      </c>
    </row>
    <row r="20" spans="1:11" x14ac:dyDescent="0.2">
      <c r="B20" s="83"/>
      <c r="D20" s="83"/>
      <c r="F20" s="83"/>
      <c r="H20" s="83"/>
    </row>
    <row r="21" spans="1:11" x14ac:dyDescent="0.2">
      <c r="A21" s="163" t="s">
        <v>128</v>
      </c>
      <c r="B21" s="61" t="s">
        <v>12</v>
      </c>
      <c r="C21" s="62" t="s">
        <v>13</v>
      </c>
      <c r="D21" s="61" t="s">
        <v>12</v>
      </c>
      <c r="E21" s="63" t="s">
        <v>13</v>
      </c>
      <c r="F21" s="62" t="s">
        <v>12</v>
      </c>
      <c r="G21" s="62" t="s">
        <v>13</v>
      </c>
      <c r="H21" s="61" t="s">
        <v>12</v>
      </c>
      <c r="I21" s="63" t="s">
        <v>13</v>
      </c>
      <c r="J21" s="61"/>
      <c r="K21" s="63"/>
    </row>
    <row r="22" spans="1:11" x14ac:dyDescent="0.2">
      <c r="A22" s="7" t="s">
        <v>487</v>
      </c>
      <c r="B22" s="65">
        <v>0</v>
      </c>
      <c r="C22" s="34">
        <f>IF(B27=0, "-", B22/B27)</f>
        <v>0</v>
      </c>
      <c r="D22" s="65">
        <v>1</v>
      </c>
      <c r="E22" s="9">
        <f>IF(D27=0, "-", D22/D27)</f>
        <v>0.05</v>
      </c>
      <c r="F22" s="81">
        <v>0</v>
      </c>
      <c r="G22" s="34">
        <f>IF(F27=0, "-", F22/F27)</f>
        <v>0</v>
      </c>
      <c r="H22" s="65">
        <v>6</v>
      </c>
      <c r="I22" s="9">
        <f>IF(H27=0, "-", H22/H27)</f>
        <v>7.1428571428571425E-2</v>
      </c>
      <c r="J22" s="8">
        <f>IF(D22=0, "-", IF((B22-D22)/D22&lt;10, (B22-D22)/D22, "&gt;999%"))</f>
        <v>-1</v>
      </c>
      <c r="K22" s="9">
        <f>IF(H22=0, "-", IF((F22-H22)/H22&lt;10, (F22-H22)/H22, "&gt;999%"))</f>
        <v>-1</v>
      </c>
    </row>
    <row r="23" spans="1:11" x14ac:dyDescent="0.2">
      <c r="A23" s="7" t="s">
        <v>488</v>
      </c>
      <c r="B23" s="65">
        <v>4</v>
      </c>
      <c r="C23" s="34">
        <f>IF(B27=0, "-", B23/B27)</f>
        <v>0.2857142857142857</v>
      </c>
      <c r="D23" s="65">
        <v>0</v>
      </c>
      <c r="E23" s="9">
        <f>IF(D27=0, "-", D23/D27)</f>
        <v>0</v>
      </c>
      <c r="F23" s="81">
        <v>8</v>
      </c>
      <c r="G23" s="34">
        <f>IF(F27=0, "-", F23/F27)</f>
        <v>0.15384615384615385</v>
      </c>
      <c r="H23" s="65">
        <v>3</v>
      </c>
      <c r="I23" s="9">
        <f>IF(H27=0, "-", H23/H27)</f>
        <v>3.5714285714285712E-2</v>
      </c>
      <c r="J23" s="8" t="str">
        <f>IF(D23=0, "-", IF((B23-D23)/D23&lt;10, (B23-D23)/D23, "&gt;999%"))</f>
        <v>-</v>
      </c>
      <c r="K23" s="9">
        <f>IF(H23=0, "-", IF((F23-H23)/H23&lt;10, (F23-H23)/H23, "&gt;999%"))</f>
        <v>1.6666666666666667</v>
      </c>
    </row>
    <row r="24" spans="1:11" x14ac:dyDescent="0.2">
      <c r="A24" s="7" t="s">
        <v>489</v>
      </c>
      <c r="B24" s="65">
        <v>10</v>
      </c>
      <c r="C24" s="34">
        <f>IF(B27=0, "-", B24/B27)</f>
        <v>0.7142857142857143</v>
      </c>
      <c r="D24" s="65">
        <v>4</v>
      </c>
      <c r="E24" s="9">
        <f>IF(D27=0, "-", D24/D27)</f>
        <v>0.2</v>
      </c>
      <c r="F24" s="81">
        <v>33</v>
      </c>
      <c r="G24" s="34">
        <f>IF(F27=0, "-", F24/F27)</f>
        <v>0.63461538461538458</v>
      </c>
      <c r="H24" s="65">
        <v>23</v>
      </c>
      <c r="I24" s="9">
        <f>IF(H27=0, "-", H24/H27)</f>
        <v>0.27380952380952384</v>
      </c>
      <c r="J24" s="8">
        <f>IF(D24=0, "-", IF((B24-D24)/D24&lt;10, (B24-D24)/D24, "&gt;999%"))</f>
        <v>1.5</v>
      </c>
      <c r="K24" s="9">
        <f>IF(H24=0, "-", IF((F24-H24)/H24&lt;10, (F24-H24)/H24, "&gt;999%"))</f>
        <v>0.43478260869565216</v>
      </c>
    </row>
    <row r="25" spans="1:11" x14ac:dyDescent="0.2">
      <c r="A25" s="7" t="s">
        <v>490</v>
      </c>
      <c r="B25" s="65">
        <v>0</v>
      </c>
      <c r="C25" s="34">
        <f>IF(B27=0, "-", B25/B27)</f>
        <v>0</v>
      </c>
      <c r="D25" s="65">
        <v>15</v>
      </c>
      <c r="E25" s="9">
        <f>IF(D27=0, "-", D25/D27)</f>
        <v>0.75</v>
      </c>
      <c r="F25" s="81">
        <v>11</v>
      </c>
      <c r="G25" s="34">
        <f>IF(F27=0, "-", F25/F27)</f>
        <v>0.21153846153846154</v>
      </c>
      <c r="H25" s="65">
        <v>52</v>
      </c>
      <c r="I25" s="9">
        <f>IF(H27=0, "-", H25/H27)</f>
        <v>0.61904761904761907</v>
      </c>
      <c r="J25" s="8">
        <f>IF(D25=0, "-", IF((B25-D25)/D25&lt;10, (B25-D25)/D25, "&gt;999%"))</f>
        <v>-1</v>
      </c>
      <c r="K25" s="9">
        <f>IF(H25=0, "-", IF((F25-H25)/H25&lt;10, (F25-H25)/H25, "&gt;999%"))</f>
        <v>-0.78846153846153844</v>
      </c>
    </row>
    <row r="26" spans="1:11" x14ac:dyDescent="0.2">
      <c r="A26" s="2"/>
      <c r="B26" s="68"/>
      <c r="C26" s="33"/>
      <c r="D26" s="68"/>
      <c r="E26" s="6"/>
      <c r="F26" s="82"/>
      <c r="G26" s="33"/>
      <c r="H26" s="68"/>
      <c r="I26" s="6"/>
      <c r="J26" s="5"/>
      <c r="K26" s="6"/>
    </row>
    <row r="27" spans="1:11" s="43" customFormat="1" x14ac:dyDescent="0.2">
      <c r="A27" s="162" t="s">
        <v>611</v>
      </c>
      <c r="B27" s="71">
        <f>SUM(B22:B26)</f>
        <v>14</v>
      </c>
      <c r="C27" s="40">
        <f>B27/10037</f>
        <v>1.3948390953472153E-3</v>
      </c>
      <c r="D27" s="71">
        <f>SUM(D22:D26)</f>
        <v>20</v>
      </c>
      <c r="E27" s="41">
        <f>D27/9726</f>
        <v>2.0563438206868188E-3</v>
      </c>
      <c r="F27" s="77">
        <f>SUM(F22:F26)</f>
        <v>52</v>
      </c>
      <c r="G27" s="42">
        <f>F27/56526</f>
        <v>9.1993065138166509E-4</v>
      </c>
      <c r="H27" s="71">
        <f>SUM(H22:H26)</f>
        <v>84</v>
      </c>
      <c r="I27" s="41">
        <f>H27/40548</f>
        <v>2.0716188221367266E-3</v>
      </c>
      <c r="J27" s="37">
        <f>IF(D27=0, "-", IF((B27-D27)/D27&lt;10, (B27-D27)/D27, "&gt;999%"))</f>
        <v>-0.3</v>
      </c>
      <c r="K27" s="38">
        <f>IF(H27=0, "-", IF((F27-H27)/H27&lt;10, (F27-H27)/H27, "&gt;999%"))</f>
        <v>-0.38095238095238093</v>
      </c>
    </row>
    <row r="28" spans="1:11" x14ac:dyDescent="0.2">
      <c r="B28" s="83"/>
      <c r="D28" s="83"/>
      <c r="F28" s="83"/>
      <c r="H28" s="83"/>
    </row>
    <row r="29" spans="1:11" x14ac:dyDescent="0.2">
      <c r="A29" s="163" t="s">
        <v>129</v>
      </c>
      <c r="B29" s="61" t="s">
        <v>12</v>
      </c>
      <c r="C29" s="62" t="s">
        <v>13</v>
      </c>
      <c r="D29" s="61" t="s">
        <v>12</v>
      </c>
      <c r="E29" s="63" t="s">
        <v>13</v>
      </c>
      <c r="F29" s="62" t="s">
        <v>12</v>
      </c>
      <c r="G29" s="62" t="s">
        <v>13</v>
      </c>
      <c r="H29" s="61" t="s">
        <v>12</v>
      </c>
      <c r="I29" s="63" t="s">
        <v>13</v>
      </c>
      <c r="J29" s="61"/>
      <c r="K29" s="63"/>
    </row>
    <row r="30" spans="1:11" x14ac:dyDescent="0.2">
      <c r="A30" s="7" t="s">
        <v>491</v>
      </c>
      <c r="B30" s="65">
        <v>44</v>
      </c>
      <c r="C30" s="34">
        <f>IF(B41=0, "-", B30/B41)</f>
        <v>0.20560747663551401</v>
      </c>
      <c r="D30" s="65">
        <v>39</v>
      </c>
      <c r="E30" s="9">
        <f>IF(D41=0, "-", D30/D41)</f>
        <v>0.21428571428571427</v>
      </c>
      <c r="F30" s="81">
        <v>178</v>
      </c>
      <c r="G30" s="34">
        <f>IF(F41=0, "-", F30/F41)</f>
        <v>0.18522372528616024</v>
      </c>
      <c r="H30" s="65">
        <v>117</v>
      </c>
      <c r="I30" s="9">
        <f>IF(H41=0, "-", H30/H41)</f>
        <v>0.21311475409836064</v>
      </c>
      <c r="J30" s="8">
        <f t="shared" ref="J30:J39" si="2">IF(D30=0, "-", IF((B30-D30)/D30&lt;10, (B30-D30)/D30, "&gt;999%"))</f>
        <v>0.12820512820512819</v>
      </c>
      <c r="K30" s="9">
        <f t="shared" ref="K30:K39" si="3">IF(H30=0, "-", IF((F30-H30)/H30&lt;10, (F30-H30)/H30, "&gt;999%"))</f>
        <v>0.5213675213675214</v>
      </c>
    </row>
    <row r="31" spans="1:11" x14ac:dyDescent="0.2">
      <c r="A31" s="7" t="s">
        <v>492</v>
      </c>
      <c r="B31" s="65">
        <v>25</v>
      </c>
      <c r="C31" s="34">
        <f>IF(B41=0, "-", B31/B41)</f>
        <v>0.11682242990654206</v>
      </c>
      <c r="D31" s="65">
        <v>23</v>
      </c>
      <c r="E31" s="9">
        <f>IF(D41=0, "-", D31/D41)</f>
        <v>0.12637362637362637</v>
      </c>
      <c r="F31" s="81">
        <v>164</v>
      </c>
      <c r="G31" s="34">
        <f>IF(F41=0, "-", F31/F41)</f>
        <v>0.17065556711758584</v>
      </c>
      <c r="H31" s="65">
        <v>113</v>
      </c>
      <c r="I31" s="9">
        <f>IF(H41=0, "-", H31/H41)</f>
        <v>0.2058287795992714</v>
      </c>
      <c r="J31" s="8">
        <f t="shared" si="2"/>
        <v>8.6956521739130432E-2</v>
      </c>
      <c r="K31" s="9">
        <f t="shared" si="3"/>
        <v>0.45132743362831856</v>
      </c>
    </row>
    <row r="32" spans="1:11" x14ac:dyDescent="0.2">
      <c r="A32" s="7" t="s">
        <v>493</v>
      </c>
      <c r="B32" s="65">
        <v>28</v>
      </c>
      <c r="C32" s="34">
        <f>IF(B41=0, "-", B32/B41)</f>
        <v>0.13084112149532709</v>
      </c>
      <c r="D32" s="65">
        <v>15</v>
      </c>
      <c r="E32" s="9">
        <f>IF(D41=0, "-", D32/D41)</f>
        <v>8.2417582417582416E-2</v>
      </c>
      <c r="F32" s="81">
        <v>84</v>
      </c>
      <c r="G32" s="34">
        <f>IF(F41=0, "-", F32/F41)</f>
        <v>8.7408949011446413E-2</v>
      </c>
      <c r="H32" s="65">
        <v>36</v>
      </c>
      <c r="I32" s="9">
        <f>IF(H41=0, "-", H32/H41)</f>
        <v>6.5573770491803282E-2</v>
      </c>
      <c r="J32" s="8">
        <f t="shared" si="2"/>
        <v>0.8666666666666667</v>
      </c>
      <c r="K32" s="9">
        <f t="shared" si="3"/>
        <v>1.3333333333333333</v>
      </c>
    </row>
    <row r="33" spans="1:11" x14ac:dyDescent="0.2">
      <c r="A33" s="7" t="s">
        <v>494</v>
      </c>
      <c r="B33" s="65">
        <v>3</v>
      </c>
      <c r="C33" s="34">
        <f>IF(B41=0, "-", B33/B41)</f>
        <v>1.4018691588785047E-2</v>
      </c>
      <c r="D33" s="65">
        <v>9</v>
      </c>
      <c r="E33" s="9">
        <f>IF(D41=0, "-", D33/D41)</f>
        <v>4.9450549450549448E-2</v>
      </c>
      <c r="F33" s="81">
        <v>11</v>
      </c>
      <c r="G33" s="34">
        <f>IF(F41=0, "-", F33/F41)</f>
        <v>1.1446409989594173E-2</v>
      </c>
      <c r="H33" s="65">
        <v>12</v>
      </c>
      <c r="I33" s="9">
        <f>IF(H41=0, "-", H33/H41)</f>
        <v>2.185792349726776E-2</v>
      </c>
      <c r="J33" s="8">
        <f t="shared" si="2"/>
        <v>-0.66666666666666663</v>
      </c>
      <c r="K33" s="9">
        <f t="shared" si="3"/>
        <v>-8.3333333333333329E-2</v>
      </c>
    </row>
    <row r="34" spans="1:11" x14ac:dyDescent="0.2">
      <c r="A34" s="7" t="s">
        <v>495</v>
      </c>
      <c r="B34" s="65">
        <v>14</v>
      </c>
      <c r="C34" s="34">
        <f>IF(B41=0, "-", B34/B41)</f>
        <v>6.5420560747663545E-2</v>
      </c>
      <c r="D34" s="65">
        <v>14</v>
      </c>
      <c r="E34" s="9">
        <f>IF(D41=0, "-", D34/D41)</f>
        <v>7.6923076923076927E-2</v>
      </c>
      <c r="F34" s="81">
        <v>38</v>
      </c>
      <c r="G34" s="34">
        <f>IF(F41=0, "-", F34/F41)</f>
        <v>3.9542143600416232E-2</v>
      </c>
      <c r="H34" s="65">
        <v>49</v>
      </c>
      <c r="I34" s="9">
        <f>IF(H41=0, "-", H34/H41)</f>
        <v>8.9253187613843349E-2</v>
      </c>
      <c r="J34" s="8">
        <f t="shared" si="2"/>
        <v>0</v>
      </c>
      <c r="K34" s="9">
        <f t="shared" si="3"/>
        <v>-0.22448979591836735</v>
      </c>
    </row>
    <row r="35" spans="1:11" x14ac:dyDescent="0.2">
      <c r="A35" s="7" t="s">
        <v>496</v>
      </c>
      <c r="B35" s="65">
        <v>17</v>
      </c>
      <c r="C35" s="34">
        <f>IF(B41=0, "-", B35/B41)</f>
        <v>7.9439252336448593E-2</v>
      </c>
      <c r="D35" s="65">
        <v>11</v>
      </c>
      <c r="E35" s="9">
        <f>IF(D41=0, "-", D35/D41)</f>
        <v>6.043956043956044E-2</v>
      </c>
      <c r="F35" s="81">
        <v>46</v>
      </c>
      <c r="G35" s="34">
        <f>IF(F41=0, "-", F35/F41)</f>
        <v>4.7866805411030174E-2</v>
      </c>
      <c r="H35" s="65">
        <v>11</v>
      </c>
      <c r="I35" s="9">
        <f>IF(H41=0, "-", H35/H41)</f>
        <v>2.0036429872495445E-2</v>
      </c>
      <c r="J35" s="8">
        <f t="shared" si="2"/>
        <v>0.54545454545454541</v>
      </c>
      <c r="K35" s="9">
        <f t="shared" si="3"/>
        <v>3.1818181818181817</v>
      </c>
    </row>
    <row r="36" spans="1:11" x14ac:dyDescent="0.2">
      <c r="A36" s="7" t="s">
        <v>497</v>
      </c>
      <c r="B36" s="65">
        <v>3</v>
      </c>
      <c r="C36" s="34">
        <f>IF(B41=0, "-", B36/B41)</f>
        <v>1.4018691588785047E-2</v>
      </c>
      <c r="D36" s="65">
        <v>0</v>
      </c>
      <c r="E36" s="9">
        <f>IF(D41=0, "-", D36/D41)</f>
        <v>0</v>
      </c>
      <c r="F36" s="81">
        <v>7</v>
      </c>
      <c r="G36" s="34">
        <f>IF(F41=0, "-", F36/F41)</f>
        <v>7.2840790842872011E-3</v>
      </c>
      <c r="H36" s="65">
        <v>0</v>
      </c>
      <c r="I36" s="9">
        <f>IF(H41=0, "-", H36/H41)</f>
        <v>0</v>
      </c>
      <c r="J36" s="8" t="str">
        <f t="shared" si="2"/>
        <v>-</v>
      </c>
      <c r="K36" s="9" t="str">
        <f t="shared" si="3"/>
        <v>-</v>
      </c>
    </row>
    <row r="37" spans="1:11" x14ac:dyDescent="0.2">
      <c r="A37" s="7" t="s">
        <v>498</v>
      </c>
      <c r="B37" s="65">
        <v>22</v>
      </c>
      <c r="C37" s="34">
        <f>IF(B41=0, "-", B37/B41)</f>
        <v>0.10280373831775701</v>
      </c>
      <c r="D37" s="65">
        <v>10</v>
      </c>
      <c r="E37" s="9">
        <f>IF(D41=0, "-", D37/D41)</f>
        <v>5.4945054945054944E-2</v>
      </c>
      <c r="F37" s="81">
        <v>106</v>
      </c>
      <c r="G37" s="34">
        <f>IF(F41=0, "-", F37/F41)</f>
        <v>0.11030176899063475</v>
      </c>
      <c r="H37" s="65">
        <v>39</v>
      </c>
      <c r="I37" s="9">
        <f>IF(H41=0, "-", H37/H41)</f>
        <v>7.1038251366120214E-2</v>
      </c>
      <c r="J37" s="8">
        <f t="shared" si="2"/>
        <v>1.2</v>
      </c>
      <c r="K37" s="9">
        <f t="shared" si="3"/>
        <v>1.7179487179487178</v>
      </c>
    </row>
    <row r="38" spans="1:11" x14ac:dyDescent="0.2">
      <c r="A38" s="7" t="s">
        <v>499</v>
      </c>
      <c r="B38" s="65">
        <v>49</v>
      </c>
      <c r="C38" s="34">
        <f>IF(B41=0, "-", B38/B41)</f>
        <v>0.22897196261682243</v>
      </c>
      <c r="D38" s="65">
        <v>60</v>
      </c>
      <c r="E38" s="9">
        <f>IF(D41=0, "-", D38/D41)</f>
        <v>0.32967032967032966</v>
      </c>
      <c r="F38" s="81">
        <v>289</v>
      </c>
      <c r="G38" s="34">
        <f>IF(F41=0, "-", F38/F41)</f>
        <v>0.3007284079084287</v>
      </c>
      <c r="H38" s="65">
        <v>163</v>
      </c>
      <c r="I38" s="9">
        <f>IF(H41=0, "-", H38/H41)</f>
        <v>0.29690346083788705</v>
      </c>
      <c r="J38" s="8">
        <f t="shared" si="2"/>
        <v>-0.18333333333333332</v>
      </c>
      <c r="K38" s="9">
        <f t="shared" si="3"/>
        <v>0.77300613496932513</v>
      </c>
    </row>
    <row r="39" spans="1:11" x14ac:dyDescent="0.2">
      <c r="A39" s="7" t="s">
        <v>500</v>
      </c>
      <c r="B39" s="65">
        <v>9</v>
      </c>
      <c r="C39" s="34">
        <f>IF(B41=0, "-", B39/B41)</f>
        <v>4.2056074766355138E-2</v>
      </c>
      <c r="D39" s="65">
        <v>1</v>
      </c>
      <c r="E39" s="9">
        <f>IF(D41=0, "-", D39/D41)</f>
        <v>5.4945054945054949E-3</v>
      </c>
      <c r="F39" s="81">
        <v>38</v>
      </c>
      <c r="G39" s="34">
        <f>IF(F41=0, "-", F39/F41)</f>
        <v>3.9542143600416232E-2</v>
      </c>
      <c r="H39" s="65">
        <v>9</v>
      </c>
      <c r="I39" s="9">
        <f>IF(H41=0, "-", H39/H41)</f>
        <v>1.6393442622950821E-2</v>
      </c>
      <c r="J39" s="8">
        <f t="shared" si="2"/>
        <v>8</v>
      </c>
      <c r="K39" s="9">
        <f t="shared" si="3"/>
        <v>3.2222222222222223</v>
      </c>
    </row>
    <row r="40" spans="1:11" x14ac:dyDescent="0.2">
      <c r="A40" s="2"/>
      <c r="B40" s="68"/>
      <c r="C40" s="33"/>
      <c r="D40" s="68"/>
      <c r="E40" s="6"/>
      <c r="F40" s="82"/>
      <c r="G40" s="33"/>
      <c r="H40" s="68"/>
      <c r="I40" s="6"/>
      <c r="J40" s="5"/>
      <c r="K40" s="6"/>
    </row>
    <row r="41" spans="1:11" s="43" customFormat="1" x14ac:dyDescent="0.2">
      <c r="A41" s="162" t="s">
        <v>610</v>
      </c>
      <c r="B41" s="71">
        <f>SUM(B30:B40)</f>
        <v>214</v>
      </c>
      <c r="C41" s="40">
        <f>B41/10037</f>
        <v>2.1321111886021718E-2</v>
      </c>
      <c r="D41" s="71">
        <f>SUM(D30:D40)</f>
        <v>182</v>
      </c>
      <c r="E41" s="41">
        <f>D41/9726</f>
        <v>1.8712728768250052E-2</v>
      </c>
      <c r="F41" s="77">
        <f>SUM(F30:F40)</f>
        <v>961</v>
      </c>
      <c r="G41" s="42">
        <f>F41/56526</f>
        <v>1.700102607649577E-2</v>
      </c>
      <c r="H41" s="71">
        <f>SUM(H30:H40)</f>
        <v>549</v>
      </c>
      <c r="I41" s="41">
        <f>H41/40548</f>
        <v>1.3539508730393607E-2</v>
      </c>
      <c r="J41" s="37">
        <f>IF(D41=0, "-", IF((B41-D41)/D41&lt;10, (B41-D41)/D41, "&gt;999%"))</f>
        <v>0.17582417582417584</v>
      </c>
      <c r="K41" s="38">
        <f>IF(H41=0, "-", IF((F41-H41)/H41&lt;10, (F41-H41)/H41, "&gt;999%"))</f>
        <v>0.75045537340619306</v>
      </c>
    </row>
    <row r="42" spans="1:11" x14ac:dyDescent="0.2">
      <c r="B42" s="83"/>
      <c r="D42" s="83"/>
      <c r="F42" s="83"/>
      <c r="H42" s="83"/>
    </row>
    <row r="43" spans="1:11" x14ac:dyDescent="0.2">
      <c r="A43" s="163" t="s">
        <v>130</v>
      </c>
      <c r="B43" s="61" t="s">
        <v>12</v>
      </c>
      <c r="C43" s="62" t="s">
        <v>13</v>
      </c>
      <c r="D43" s="61" t="s">
        <v>12</v>
      </c>
      <c r="E43" s="63" t="s">
        <v>13</v>
      </c>
      <c r="F43" s="62" t="s">
        <v>12</v>
      </c>
      <c r="G43" s="62" t="s">
        <v>13</v>
      </c>
      <c r="H43" s="61" t="s">
        <v>12</v>
      </c>
      <c r="I43" s="63" t="s">
        <v>13</v>
      </c>
      <c r="J43" s="61"/>
      <c r="K43" s="63"/>
    </row>
    <row r="44" spans="1:11" x14ac:dyDescent="0.2">
      <c r="A44" s="7" t="s">
        <v>501</v>
      </c>
      <c r="B44" s="65">
        <v>33</v>
      </c>
      <c r="C44" s="34">
        <f>IF(B54=0, "-", B44/B54)</f>
        <v>0.11702127659574468</v>
      </c>
      <c r="D44" s="65">
        <v>20</v>
      </c>
      <c r="E44" s="9">
        <f>IF(D54=0, "-", D44/D54)</f>
        <v>8.7336244541484712E-2</v>
      </c>
      <c r="F44" s="81">
        <v>191</v>
      </c>
      <c r="G44" s="34">
        <f>IF(F54=0, "-", F44/F54)</f>
        <v>0.13623395149786019</v>
      </c>
      <c r="H44" s="65">
        <v>108</v>
      </c>
      <c r="I44" s="9">
        <f>IF(H54=0, "-", H44/H54)</f>
        <v>0.10953346855983773</v>
      </c>
      <c r="J44" s="8">
        <f t="shared" ref="J44:J52" si="4">IF(D44=0, "-", IF((B44-D44)/D44&lt;10, (B44-D44)/D44, "&gt;999%"))</f>
        <v>0.65</v>
      </c>
      <c r="K44" s="9">
        <f t="shared" ref="K44:K52" si="5">IF(H44=0, "-", IF((F44-H44)/H44&lt;10, (F44-H44)/H44, "&gt;999%"))</f>
        <v>0.76851851851851849</v>
      </c>
    </row>
    <row r="45" spans="1:11" x14ac:dyDescent="0.2">
      <c r="A45" s="7" t="s">
        <v>502</v>
      </c>
      <c r="B45" s="65">
        <v>6</v>
      </c>
      <c r="C45" s="34">
        <f>IF(B54=0, "-", B45/B54)</f>
        <v>2.1276595744680851E-2</v>
      </c>
      <c r="D45" s="65">
        <v>7</v>
      </c>
      <c r="E45" s="9">
        <f>IF(D54=0, "-", D45/D54)</f>
        <v>3.0567685589519649E-2</v>
      </c>
      <c r="F45" s="81">
        <v>32</v>
      </c>
      <c r="G45" s="34">
        <f>IF(F54=0, "-", F45/F54)</f>
        <v>2.2824536376604851E-2</v>
      </c>
      <c r="H45" s="65">
        <v>21</v>
      </c>
      <c r="I45" s="9">
        <f>IF(H54=0, "-", H45/H54)</f>
        <v>2.1298174442190669E-2</v>
      </c>
      <c r="J45" s="8">
        <f t="shared" si="4"/>
        <v>-0.14285714285714285</v>
      </c>
      <c r="K45" s="9">
        <f t="shared" si="5"/>
        <v>0.52380952380952384</v>
      </c>
    </row>
    <row r="46" spans="1:11" x14ac:dyDescent="0.2">
      <c r="A46" s="7" t="s">
        <v>503</v>
      </c>
      <c r="B46" s="65">
        <v>0</v>
      </c>
      <c r="C46" s="34">
        <f>IF(B54=0, "-", B46/B54)</f>
        <v>0</v>
      </c>
      <c r="D46" s="65">
        <v>8</v>
      </c>
      <c r="E46" s="9">
        <f>IF(D54=0, "-", D46/D54)</f>
        <v>3.4934497816593885E-2</v>
      </c>
      <c r="F46" s="81">
        <v>0</v>
      </c>
      <c r="G46" s="34">
        <f>IF(F54=0, "-", F46/F54)</f>
        <v>0</v>
      </c>
      <c r="H46" s="65">
        <v>37</v>
      </c>
      <c r="I46" s="9">
        <f>IF(H54=0, "-", H46/H54)</f>
        <v>3.7525354969574036E-2</v>
      </c>
      <c r="J46" s="8">
        <f t="shared" si="4"/>
        <v>-1</v>
      </c>
      <c r="K46" s="9">
        <f t="shared" si="5"/>
        <v>-1</v>
      </c>
    </row>
    <row r="47" spans="1:11" x14ac:dyDescent="0.2">
      <c r="A47" s="7" t="s">
        <v>504</v>
      </c>
      <c r="B47" s="65">
        <v>70</v>
      </c>
      <c r="C47" s="34">
        <f>IF(B54=0, "-", B47/B54)</f>
        <v>0.24822695035460993</v>
      </c>
      <c r="D47" s="65">
        <v>25</v>
      </c>
      <c r="E47" s="9">
        <f>IF(D54=0, "-", D47/D54)</f>
        <v>0.1091703056768559</v>
      </c>
      <c r="F47" s="81">
        <v>296</v>
      </c>
      <c r="G47" s="34">
        <f>IF(F54=0, "-", F47/F54)</f>
        <v>0.21112696148359486</v>
      </c>
      <c r="H47" s="65">
        <v>149</v>
      </c>
      <c r="I47" s="9">
        <f>IF(H54=0, "-", H47/H54)</f>
        <v>0.15111561866125761</v>
      </c>
      <c r="J47" s="8">
        <f t="shared" si="4"/>
        <v>1.8</v>
      </c>
      <c r="K47" s="9">
        <f t="shared" si="5"/>
        <v>0.98657718120805371</v>
      </c>
    </row>
    <row r="48" spans="1:11" x14ac:dyDescent="0.2">
      <c r="A48" s="7" t="s">
        <v>505</v>
      </c>
      <c r="B48" s="65">
        <v>13</v>
      </c>
      <c r="C48" s="34">
        <f>IF(B54=0, "-", B48/B54)</f>
        <v>4.6099290780141841E-2</v>
      </c>
      <c r="D48" s="65">
        <v>9</v>
      </c>
      <c r="E48" s="9">
        <f>IF(D54=0, "-", D48/D54)</f>
        <v>3.9301310043668124E-2</v>
      </c>
      <c r="F48" s="81">
        <v>50</v>
      </c>
      <c r="G48" s="34">
        <f>IF(F54=0, "-", F48/F54)</f>
        <v>3.566333808844508E-2</v>
      </c>
      <c r="H48" s="65">
        <v>41</v>
      </c>
      <c r="I48" s="9">
        <f>IF(H54=0, "-", H48/H54)</f>
        <v>4.1582150101419878E-2</v>
      </c>
      <c r="J48" s="8">
        <f t="shared" si="4"/>
        <v>0.44444444444444442</v>
      </c>
      <c r="K48" s="9">
        <f t="shared" si="5"/>
        <v>0.21951219512195122</v>
      </c>
    </row>
    <row r="49" spans="1:11" x14ac:dyDescent="0.2">
      <c r="A49" s="7" t="s">
        <v>506</v>
      </c>
      <c r="B49" s="65">
        <v>0</v>
      </c>
      <c r="C49" s="34">
        <f>IF(B54=0, "-", B49/B54)</f>
        <v>0</v>
      </c>
      <c r="D49" s="65">
        <v>0</v>
      </c>
      <c r="E49" s="9">
        <f>IF(D54=0, "-", D49/D54)</f>
        <v>0</v>
      </c>
      <c r="F49" s="81">
        <v>0</v>
      </c>
      <c r="G49" s="34">
        <f>IF(F54=0, "-", F49/F54)</f>
        <v>0</v>
      </c>
      <c r="H49" s="65">
        <v>1</v>
      </c>
      <c r="I49" s="9">
        <f>IF(H54=0, "-", H49/H54)</f>
        <v>1.0141987829614604E-3</v>
      </c>
      <c r="J49" s="8" t="str">
        <f t="shared" si="4"/>
        <v>-</v>
      </c>
      <c r="K49" s="9">
        <f t="shared" si="5"/>
        <v>-1</v>
      </c>
    </row>
    <row r="50" spans="1:11" x14ac:dyDescent="0.2">
      <c r="A50" s="7" t="s">
        <v>507</v>
      </c>
      <c r="B50" s="65">
        <v>47</v>
      </c>
      <c r="C50" s="34">
        <f>IF(B54=0, "-", B50/B54)</f>
        <v>0.16666666666666666</v>
      </c>
      <c r="D50" s="65">
        <v>21</v>
      </c>
      <c r="E50" s="9">
        <f>IF(D54=0, "-", D50/D54)</f>
        <v>9.1703056768558958E-2</v>
      </c>
      <c r="F50" s="81">
        <v>194</v>
      </c>
      <c r="G50" s="34">
        <f>IF(F54=0, "-", F50/F54)</f>
        <v>0.13837375178316691</v>
      </c>
      <c r="H50" s="65">
        <v>132</v>
      </c>
      <c r="I50" s="9">
        <f>IF(H54=0, "-", H50/H54)</f>
        <v>0.13387423935091278</v>
      </c>
      <c r="J50" s="8">
        <f t="shared" si="4"/>
        <v>1.2380952380952381</v>
      </c>
      <c r="K50" s="9">
        <f t="shared" si="5"/>
        <v>0.46969696969696972</v>
      </c>
    </row>
    <row r="51" spans="1:11" x14ac:dyDescent="0.2">
      <c r="A51" s="7" t="s">
        <v>508</v>
      </c>
      <c r="B51" s="65">
        <v>27</v>
      </c>
      <c r="C51" s="34">
        <f>IF(B54=0, "-", B51/B54)</f>
        <v>9.5744680851063829E-2</v>
      </c>
      <c r="D51" s="65">
        <v>19</v>
      </c>
      <c r="E51" s="9">
        <f>IF(D54=0, "-", D51/D54)</f>
        <v>8.296943231441048E-2</v>
      </c>
      <c r="F51" s="81">
        <v>67</v>
      </c>
      <c r="G51" s="34">
        <f>IF(F54=0, "-", F51/F54)</f>
        <v>4.7788873038516408E-2</v>
      </c>
      <c r="H51" s="65">
        <v>70</v>
      </c>
      <c r="I51" s="9">
        <f>IF(H54=0, "-", H51/H54)</f>
        <v>7.099391480730223E-2</v>
      </c>
      <c r="J51" s="8">
        <f t="shared" si="4"/>
        <v>0.42105263157894735</v>
      </c>
      <c r="K51" s="9">
        <f t="shared" si="5"/>
        <v>-4.2857142857142858E-2</v>
      </c>
    </row>
    <row r="52" spans="1:11" x14ac:dyDescent="0.2">
      <c r="A52" s="7" t="s">
        <v>509</v>
      </c>
      <c r="B52" s="65">
        <v>86</v>
      </c>
      <c r="C52" s="34">
        <f>IF(B54=0, "-", B52/B54)</f>
        <v>0.30496453900709219</v>
      </c>
      <c r="D52" s="65">
        <v>120</v>
      </c>
      <c r="E52" s="9">
        <f>IF(D54=0, "-", D52/D54)</f>
        <v>0.5240174672489083</v>
      </c>
      <c r="F52" s="81">
        <v>572</v>
      </c>
      <c r="G52" s="34">
        <f>IF(F54=0, "-", F52/F54)</f>
        <v>0.40798858773181168</v>
      </c>
      <c r="H52" s="65">
        <v>427</v>
      </c>
      <c r="I52" s="9">
        <f>IF(H54=0, "-", H52/H54)</f>
        <v>0.4330628803245436</v>
      </c>
      <c r="J52" s="8">
        <f t="shared" si="4"/>
        <v>-0.28333333333333333</v>
      </c>
      <c r="K52" s="9">
        <f t="shared" si="5"/>
        <v>0.33957845433255268</v>
      </c>
    </row>
    <row r="53" spans="1:11" x14ac:dyDescent="0.2">
      <c r="A53" s="2"/>
      <c r="B53" s="68"/>
      <c r="C53" s="33"/>
      <c r="D53" s="68"/>
      <c r="E53" s="6"/>
      <c r="F53" s="82"/>
      <c r="G53" s="33"/>
      <c r="H53" s="68"/>
      <c r="I53" s="6"/>
      <c r="J53" s="5"/>
      <c r="K53" s="6"/>
    </row>
    <row r="54" spans="1:11" s="43" customFormat="1" x14ac:dyDescent="0.2">
      <c r="A54" s="162" t="s">
        <v>609</v>
      </c>
      <c r="B54" s="71">
        <f>SUM(B44:B53)</f>
        <v>282</v>
      </c>
      <c r="C54" s="40">
        <f>B54/10037</f>
        <v>2.8096044634851051E-2</v>
      </c>
      <c r="D54" s="71">
        <f>SUM(D44:D53)</f>
        <v>229</v>
      </c>
      <c r="E54" s="41">
        <f>D54/9726</f>
        <v>2.3545136746864075E-2</v>
      </c>
      <c r="F54" s="77">
        <f>SUM(F44:F53)</f>
        <v>1402</v>
      </c>
      <c r="G54" s="42">
        <f>F54/56526</f>
        <v>2.4802745639174895E-2</v>
      </c>
      <c r="H54" s="71">
        <f>SUM(H44:H53)</f>
        <v>986</v>
      </c>
      <c r="I54" s="41">
        <f>H54/40548</f>
        <v>2.4316859031271579E-2</v>
      </c>
      <c r="J54" s="37">
        <f>IF(D54=0, "-", IF((B54-D54)/D54&lt;10, (B54-D54)/D54, "&gt;999%"))</f>
        <v>0.23144104803493451</v>
      </c>
      <c r="K54" s="38">
        <f>IF(H54=0, "-", IF((F54-H54)/H54&lt;10, (F54-H54)/H54, "&gt;999%"))</f>
        <v>0.42190669371196754</v>
      </c>
    </row>
    <row r="55" spans="1:11" x14ac:dyDescent="0.2">
      <c r="B55" s="83"/>
      <c r="D55" s="83"/>
      <c r="F55" s="83"/>
      <c r="H55" s="83"/>
    </row>
    <row r="56" spans="1:11" x14ac:dyDescent="0.2">
      <c r="A56" s="163" t="s">
        <v>131</v>
      </c>
      <c r="B56" s="61" t="s">
        <v>12</v>
      </c>
      <c r="C56" s="62" t="s">
        <v>13</v>
      </c>
      <c r="D56" s="61" t="s">
        <v>12</v>
      </c>
      <c r="E56" s="63" t="s">
        <v>13</v>
      </c>
      <c r="F56" s="62" t="s">
        <v>12</v>
      </c>
      <c r="G56" s="62" t="s">
        <v>13</v>
      </c>
      <c r="H56" s="61" t="s">
        <v>12</v>
      </c>
      <c r="I56" s="63" t="s">
        <v>13</v>
      </c>
      <c r="J56" s="61"/>
      <c r="K56" s="63"/>
    </row>
    <row r="57" spans="1:11" x14ac:dyDescent="0.2">
      <c r="A57" s="7" t="s">
        <v>510</v>
      </c>
      <c r="B57" s="65">
        <v>29</v>
      </c>
      <c r="C57" s="34">
        <f>IF(B76=0, "-", B57/B76)</f>
        <v>1.2366737739872069E-2</v>
      </c>
      <c r="D57" s="65">
        <v>0</v>
      </c>
      <c r="E57" s="9">
        <f>IF(D76=0, "-", D57/D76)</f>
        <v>0</v>
      </c>
      <c r="F57" s="81">
        <v>76</v>
      </c>
      <c r="G57" s="34">
        <f>IF(F76=0, "-", F57/F76)</f>
        <v>6.3913884450424695E-3</v>
      </c>
      <c r="H57" s="65">
        <v>0</v>
      </c>
      <c r="I57" s="9">
        <f>IF(H76=0, "-", H57/H76)</f>
        <v>0</v>
      </c>
      <c r="J57" s="8" t="str">
        <f t="shared" ref="J57:J74" si="6">IF(D57=0, "-", IF((B57-D57)/D57&lt;10, (B57-D57)/D57, "&gt;999%"))</f>
        <v>-</v>
      </c>
      <c r="K57" s="9" t="str">
        <f t="shared" ref="K57:K74" si="7">IF(H57=0, "-", IF((F57-H57)/H57&lt;10, (F57-H57)/H57, "&gt;999%"))</f>
        <v>-</v>
      </c>
    </row>
    <row r="58" spans="1:11" x14ac:dyDescent="0.2">
      <c r="A58" s="7" t="s">
        <v>511</v>
      </c>
      <c r="B58" s="65">
        <v>529</v>
      </c>
      <c r="C58" s="34">
        <f>IF(B76=0, "-", B58/B76)</f>
        <v>0.22558635394456289</v>
      </c>
      <c r="D58" s="65">
        <v>521</v>
      </c>
      <c r="E58" s="9">
        <f>IF(D76=0, "-", D58/D76)</f>
        <v>0.22476272648835202</v>
      </c>
      <c r="F58" s="81">
        <v>2419</v>
      </c>
      <c r="G58" s="34">
        <f>IF(F76=0, "-", F58/F76)</f>
        <v>0.20343116642839121</v>
      </c>
      <c r="H58" s="65">
        <v>1621</v>
      </c>
      <c r="I58" s="9">
        <f>IF(H76=0, "-", H58/H76)</f>
        <v>0.18881770529994177</v>
      </c>
      <c r="J58" s="8">
        <f t="shared" si="6"/>
        <v>1.5355086372360844E-2</v>
      </c>
      <c r="K58" s="9">
        <f t="shared" si="7"/>
        <v>0.49228871067242441</v>
      </c>
    </row>
    <row r="59" spans="1:11" x14ac:dyDescent="0.2">
      <c r="A59" s="7" t="s">
        <v>512</v>
      </c>
      <c r="B59" s="65">
        <v>1</v>
      </c>
      <c r="C59" s="34">
        <f>IF(B76=0, "-", B59/B76)</f>
        <v>4.2643923240938164E-4</v>
      </c>
      <c r="D59" s="65">
        <v>2</v>
      </c>
      <c r="E59" s="9">
        <f>IF(D76=0, "-", D59/D76)</f>
        <v>8.6281276962899055E-4</v>
      </c>
      <c r="F59" s="81">
        <v>19</v>
      </c>
      <c r="G59" s="34">
        <f>IF(F76=0, "-", F59/F76)</f>
        <v>1.5978471112606174E-3</v>
      </c>
      <c r="H59" s="65">
        <v>15</v>
      </c>
      <c r="I59" s="9">
        <f>IF(H76=0, "-", H59/H76)</f>
        <v>1.7472335468841002E-3</v>
      </c>
      <c r="J59" s="8">
        <f t="shared" si="6"/>
        <v>-0.5</v>
      </c>
      <c r="K59" s="9">
        <f t="shared" si="7"/>
        <v>0.26666666666666666</v>
      </c>
    </row>
    <row r="60" spans="1:11" x14ac:dyDescent="0.2">
      <c r="A60" s="7" t="s">
        <v>513</v>
      </c>
      <c r="B60" s="65">
        <v>71</v>
      </c>
      <c r="C60" s="34">
        <f>IF(B76=0, "-", B60/B76)</f>
        <v>3.0277185501066096E-2</v>
      </c>
      <c r="D60" s="65">
        <v>0</v>
      </c>
      <c r="E60" s="9">
        <f>IF(D76=0, "-", D60/D76)</f>
        <v>0</v>
      </c>
      <c r="F60" s="81">
        <v>222</v>
      </c>
      <c r="G60" s="34">
        <f>IF(F76=0, "-", F60/F76)</f>
        <v>1.8669582036834581E-2</v>
      </c>
      <c r="H60" s="65">
        <v>0</v>
      </c>
      <c r="I60" s="9">
        <f>IF(H76=0, "-", H60/H76)</f>
        <v>0</v>
      </c>
      <c r="J60" s="8" t="str">
        <f t="shared" si="6"/>
        <v>-</v>
      </c>
      <c r="K60" s="9" t="str">
        <f t="shared" si="7"/>
        <v>-</v>
      </c>
    </row>
    <row r="61" spans="1:11" x14ac:dyDescent="0.2">
      <c r="A61" s="7" t="s">
        <v>514</v>
      </c>
      <c r="B61" s="65">
        <v>0</v>
      </c>
      <c r="C61" s="34">
        <f>IF(B76=0, "-", B61/B76)</f>
        <v>0</v>
      </c>
      <c r="D61" s="65">
        <v>66</v>
      </c>
      <c r="E61" s="9">
        <f>IF(D76=0, "-", D61/D76)</f>
        <v>2.8472821397756688E-2</v>
      </c>
      <c r="F61" s="81">
        <v>0</v>
      </c>
      <c r="G61" s="34">
        <f>IF(F76=0, "-", F61/F76)</f>
        <v>0</v>
      </c>
      <c r="H61" s="65">
        <v>490</v>
      </c>
      <c r="I61" s="9">
        <f>IF(H76=0, "-", H61/H76)</f>
        <v>5.7076295864880604E-2</v>
      </c>
      <c r="J61" s="8">
        <f t="shared" si="6"/>
        <v>-1</v>
      </c>
      <c r="K61" s="9">
        <f t="shared" si="7"/>
        <v>-1</v>
      </c>
    </row>
    <row r="62" spans="1:11" x14ac:dyDescent="0.2">
      <c r="A62" s="7" t="s">
        <v>515</v>
      </c>
      <c r="B62" s="65">
        <v>332</v>
      </c>
      <c r="C62" s="34">
        <f>IF(B76=0, "-", B62/B76)</f>
        <v>0.14157782515991471</v>
      </c>
      <c r="D62" s="65">
        <v>114</v>
      </c>
      <c r="E62" s="9">
        <f>IF(D76=0, "-", D62/D76)</f>
        <v>4.9180327868852458E-2</v>
      </c>
      <c r="F62" s="81">
        <v>1433</v>
      </c>
      <c r="G62" s="34">
        <f>IF(F76=0, "-", F62/F76)</f>
        <v>0.12051131107560339</v>
      </c>
      <c r="H62" s="65">
        <v>485</v>
      </c>
      <c r="I62" s="9">
        <f>IF(H76=0, "-", H62/H76)</f>
        <v>5.6493884682585906E-2</v>
      </c>
      <c r="J62" s="8">
        <f t="shared" si="6"/>
        <v>1.9122807017543859</v>
      </c>
      <c r="K62" s="9">
        <f t="shared" si="7"/>
        <v>1.9546391752577319</v>
      </c>
    </row>
    <row r="63" spans="1:11" x14ac:dyDescent="0.2">
      <c r="A63" s="7" t="s">
        <v>516</v>
      </c>
      <c r="B63" s="65">
        <v>11</v>
      </c>
      <c r="C63" s="34">
        <f>IF(B76=0, "-", B63/B76)</f>
        <v>4.690831556503198E-3</v>
      </c>
      <c r="D63" s="65">
        <v>4</v>
      </c>
      <c r="E63" s="9">
        <f>IF(D76=0, "-", D63/D76)</f>
        <v>1.7256255392579811E-3</v>
      </c>
      <c r="F63" s="81">
        <v>38</v>
      </c>
      <c r="G63" s="34">
        <f>IF(F76=0, "-", F63/F76)</f>
        <v>3.1956942225212347E-3</v>
      </c>
      <c r="H63" s="65">
        <v>10</v>
      </c>
      <c r="I63" s="9">
        <f>IF(H76=0, "-", H63/H76)</f>
        <v>1.1648223645894002E-3</v>
      </c>
      <c r="J63" s="8">
        <f t="shared" si="6"/>
        <v>1.75</v>
      </c>
      <c r="K63" s="9">
        <f t="shared" si="7"/>
        <v>2.8</v>
      </c>
    </row>
    <row r="64" spans="1:11" x14ac:dyDescent="0.2">
      <c r="A64" s="7" t="s">
        <v>517</v>
      </c>
      <c r="B64" s="65">
        <v>48</v>
      </c>
      <c r="C64" s="34">
        <f>IF(B76=0, "-", B64/B76)</f>
        <v>2.0469083155650322E-2</v>
      </c>
      <c r="D64" s="65">
        <v>35</v>
      </c>
      <c r="E64" s="9">
        <f>IF(D76=0, "-", D64/D76)</f>
        <v>1.5099223468507334E-2</v>
      </c>
      <c r="F64" s="81">
        <v>236</v>
      </c>
      <c r="G64" s="34">
        <f>IF(F76=0, "-", F64/F76)</f>
        <v>1.9846943066184508E-2</v>
      </c>
      <c r="H64" s="65">
        <v>144</v>
      </c>
      <c r="I64" s="9">
        <f>IF(H76=0, "-", H64/H76)</f>
        <v>1.6773442050087361E-2</v>
      </c>
      <c r="J64" s="8">
        <f t="shared" si="6"/>
        <v>0.37142857142857144</v>
      </c>
      <c r="K64" s="9">
        <f t="shared" si="7"/>
        <v>0.63888888888888884</v>
      </c>
    </row>
    <row r="65" spans="1:11" x14ac:dyDescent="0.2">
      <c r="A65" s="7" t="s">
        <v>518</v>
      </c>
      <c r="B65" s="65">
        <v>118</v>
      </c>
      <c r="C65" s="34">
        <f>IF(B76=0, "-", B65/B76)</f>
        <v>5.0319829424307037E-2</v>
      </c>
      <c r="D65" s="65">
        <v>84</v>
      </c>
      <c r="E65" s="9">
        <f>IF(D76=0, "-", D65/D76)</f>
        <v>3.6238136324417601E-2</v>
      </c>
      <c r="F65" s="81">
        <v>447</v>
      </c>
      <c r="G65" s="34">
        <f>IF(F76=0, "-", F65/F76)</f>
        <v>3.7591455722815574E-2</v>
      </c>
      <c r="H65" s="65">
        <v>266</v>
      </c>
      <c r="I65" s="9">
        <f>IF(H76=0, "-", H65/H76)</f>
        <v>3.0984274898078042E-2</v>
      </c>
      <c r="J65" s="8">
        <f t="shared" si="6"/>
        <v>0.40476190476190477</v>
      </c>
      <c r="K65" s="9">
        <f t="shared" si="7"/>
        <v>0.68045112781954886</v>
      </c>
    </row>
    <row r="66" spans="1:11" x14ac:dyDescent="0.2">
      <c r="A66" s="7" t="s">
        <v>519</v>
      </c>
      <c r="B66" s="65">
        <v>0</v>
      </c>
      <c r="C66" s="34">
        <f>IF(B76=0, "-", B66/B76)</f>
        <v>0</v>
      </c>
      <c r="D66" s="65">
        <v>32</v>
      </c>
      <c r="E66" s="9">
        <f>IF(D76=0, "-", D66/D76)</f>
        <v>1.3805004314063849E-2</v>
      </c>
      <c r="F66" s="81">
        <v>3</v>
      </c>
      <c r="G66" s="34">
        <f>IF(F76=0, "-", F66/F76)</f>
        <v>2.5229164914641325E-4</v>
      </c>
      <c r="H66" s="65">
        <v>96</v>
      </c>
      <c r="I66" s="9">
        <f>IF(H76=0, "-", H66/H76)</f>
        <v>1.1182294700058241E-2</v>
      </c>
      <c r="J66" s="8">
        <f t="shared" si="6"/>
        <v>-1</v>
      </c>
      <c r="K66" s="9">
        <f t="shared" si="7"/>
        <v>-0.96875</v>
      </c>
    </row>
    <row r="67" spans="1:11" x14ac:dyDescent="0.2">
      <c r="A67" s="7" t="s">
        <v>520</v>
      </c>
      <c r="B67" s="65">
        <v>210</v>
      </c>
      <c r="C67" s="34">
        <f>IF(B76=0, "-", B67/B76)</f>
        <v>8.9552238805970144E-2</v>
      </c>
      <c r="D67" s="65">
        <v>229</v>
      </c>
      <c r="E67" s="9">
        <f>IF(D76=0, "-", D67/D76)</f>
        <v>9.8792062122519411E-2</v>
      </c>
      <c r="F67" s="81">
        <v>1486</v>
      </c>
      <c r="G67" s="34">
        <f>IF(F76=0, "-", F67/F76)</f>
        <v>0.1249684635438567</v>
      </c>
      <c r="H67" s="65">
        <v>777</v>
      </c>
      <c r="I67" s="9">
        <f>IF(H76=0, "-", H67/H76)</f>
        <v>9.0506697728596389E-2</v>
      </c>
      <c r="J67" s="8">
        <f t="shared" si="6"/>
        <v>-8.296943231441048E-2</v>
      </c>
      <c r="K67" s="9">
        <f t="shared" si="7"/>
        <v>0.91248391248391247</v>
      </c>
    </row>
    <row r="68" spans="1:11" x14ac:dyDescent="0.2">
      <c r="A68" s="7" t="s">
        <v>521</v>
      </c>
      <c r="B68" s="65">
        <v>139</v>
      </c>
      <c r="C68" s="34">
        <f>IF(B76=0, "-", B68/B76)</f>
        <v>5.9275053304904055E-2</v>
      </c>
      <c r="D68" s="65">
        <v>133</v>
      </c>
      <c r="E68" s="9">
        <f>IF(D76=0, "-", D68/D76)</f>
        <v>5.737704918032787E-2</v>
      </c>
      <c r="F68" s="81">
        <v>579</v>
      </c>
      <c r="G68" s="34">
        <f>IF(F76=0, "-", F68/F76)</f>
        <v>4.8692288285257755E-2</v>
      </c>
      <c r="H68" s="65">
        <v>381</v>
      </c>
      <c r="I68" s="9">
        <f>IF(H76=0, "-", H68/H76)</f>
        <v>4.4379732090856147E-2</v>
      </c>
      <c r="J68" s="8">
        <f t="shared" si="6"/>
        <v>4.5112781954887216E-2</v>
      </c>
      <c r="K68" s="9">
        <f t="shared" si="7"/>
        <v>0.51968503937007871</v>
      </c>
    </row>
    <row r="69" spans="1:11" x14ac:dyDescent="0.2">
      <c r="A69" s="7" t="s">
        <v>522</v>
      </c>
      <c r="B69" s="65">
        <v>55</v>
      </c>
      <c r="C69" s="34">
        <f>IF(B76=0, "-", B69/B76)</f>
        <v>2.3454157782515993E-2</v>
      </c>
      <c r="D69" s="65">
        <v>53</v>
      </c>
      <c r="E69" s="9">
        <f>IF(D76=0, "-", D69/D76)</f>
        <v>2.2864538395168249E-2</v>
      </c>
      <c r="F69" s="81">
        <v>165</v>
      </c>
      <c r="G69" s="34">
        <f>IF(F76=0, "-", F69/F76)</f>
        <v>1.3876040703052728E-2</v>
      </c>
      <c r="H69" s="65">
        <v>147</v>
      </c>
      <c r="I69" s="9">
        <f>IF(H76=0, "-", H69/H76)</f>
        <v>1.7122888759464182E-2</v>
      </c>
      <c r="J69" s="8">
        <f t="shared" si="6"/>
        <v>3.7735849056603772E-2</v>
      </c>
      <c r="K69" s="9">
        <f t="shared" si="7"/>
        <v>0.12244897959183673</v>
      </c>
    </row>
    <row r="70" spans="1:11" x14ac:dyDescent="0.2">
      <c r="A70" s="7" t="s">
        <v>523</v>
      </c>
      <c r="B70" s="65">
        <v>0</v>
      </c>
      <c r="C70" s="34">
        <f>IF(B76=0, "-", B70/B76)</f>
        <v>0</v>
      </c>
      <c r="D70" s="65">
        <v>1</v>
      </c>
      <c r="E70" s="9">
        <f>IF(D76=0, "-", D70/D76)</f>
        <v>4.3140638481449527E-4</v>
      </c>
      <c r="F70" s="81">
        <v>0</v>
      </c>
      <c r="G70" s="34">
        <f>IF(F76=0, "-", F70/F76)</f>
        <v>0</v>
      </c>
      <c r="H70" s="65">
        <v>1</v>
      </c>
      <c r="I70" s="9">
        <f>IF(H76=0, "-", H70/H76)</f>
        <v>1.1648223645894001E-4</v>
      </c>
      <c r="J70" s="8">
        <f t="shared" si="6"/>
        <v>-1</v>
      </c>
      <c r="K70" s="9">
        <f t="shared" si="7"/>
        <v>-1</v>
      </c>
    </row>
    <row r="71" spans="1:11" x14ac:dyDescent="0.2">
      <c r="A71" s="7" t="s">
        <v>524</v>
      </c>
      <c r="B71" s="65">
        <v>33</v>
      </c>
      <c r="C71" s="34">
        <f>IF(B76=0, "-", B71/B76)</f>
        <v>1.4072494669509595E-2</v>
      </c>
      <c r="D71" s="65">
        <v>17</v>
      </c>
      <c r="E71" s="9">
        <f>IF(D76=0, "-", D71/D76)</f>
        <v>7.3339085418464194E-3</v>
      </c>
      <c r="F71" s="81">
        <v>118</v>
      </c>
      <c r="G71" s="34">
        <f>IF(F76=0, "-", F71/F76)</f>
        <v>9.923471533092254E-3</v>
      </c>
      <c r="H71" s="65">
        <v>42</v>
      </c>
      <c r="I71" s="9">
        <f>IF(H76=0, "-", H71/H76)</f>
        <v>4.8922539312754804E-3</v>
      </c>
      <c r="J71" s="8">
        <f t="shared" si="6"/>
        <v>0.94117647058823528</v>
      </c>
      <c r="K71" s="9">
        <f t="shared" si="7"/>
        <v>1.8095238095238095</v>
      </c>
    </row>
    <row r="72" spans="1:11" x14ac:dyDescent="0.2">
      <c r="A72" s="7" t="s">
        <v>525</v>
      </c>
      <c r="B72" s="65">
        <v>577</v>
      </c>
      <c r="C72" s="34">
        <f>IF(B76=0, "-", B72/B76)</f>
        <v>0.24605543710021321</v>
      </c>
      <c r="D72" s="65">
        <v>686</v>
      </c>
      <c r="E72" s="9">
        <f>IF(D76=0, "-", D72/D76)</f>
        <v>0.29594477998274377</v>
      </c>
      <c r="F72" s="81">
        <v>3336</v>
      </c>
      <c r="G72" s="34">
        <f>IF(F76=0, "-", F72/F76)</f>
        <v>0.28054831385081153</v>
      </c>
      <c r="H72" s="65">
        <v>2909</v>
      </c>
      <c r="I72" s="9">
        <f>IF(H76=0, "-", H72/H76)</f>
        <v>0.33884682585905651</v>
      </c>
      <c r="J72" s="8">
        <f t="shared" si="6"/>
        <v>-0.15889212827988339</v>
      </c>
      <c r="K72" s="9">
        <f t="shared" si="7"/>
        <v>0.14678583705740805</v>
      </c>
    </row>
    <row r="73" spans="1:11" x14ac:dyDescent="0.2">
      <c r="A73" s="7" t="s">
        <v>526</v>
      </c>
      <c r="B73" s="65">
        <v>152</v>
      </c>
      <c r="C73" s="34">
        <f>IF(B76=0, "-", B73/B76)</f>
        <v>6.4818763326226006E-2</v>
      </c>
      <c r="D73" s="65">
        <v>230</v>
      </c>
      <c r="E73" s="9">
        <f>IF(D76=0, "-", D73/D76)</f>
        <v>9.9223468507333906E-2</v>
      </c>
      <c r="F73" s="81">
        <v>976</v>
      </c>
      <c r="G73" s="34">
        <f>IF(F76=0, "-", F73/F76)</f>
        <v>8.2078883188966445E-2</v>
      </c>
      <c r="H73" s="65">
        <v>913</v>
      </c>
      <c r="I73" s="9">
        <f>IF(H76=0, "-", H73/H76)</f>
        <v>0.10634828188701223</v>
      </c>
      <c r="J73" s="8">
        <f t="shared" si="6"/>
        <v>-0.33913043478260868</v>
      </c>
      <c r="K73" s="9">
        <f t="shared" si="7"/>
        <v>6.9003285870755757E-2</v>
      </c>
    </row>
    <row r="74" spans="1:11" x14ac:dyDescent="0.2">
      <c r="A74" s="7" t="s">
        <v>527</v>
      </c>
      <c r="B74" s="65">
        <v>40</v>
      </c>
      <c r="C74" s="34">
        <f>IF(B76=0, "-", B74/B76)</f>
        <v>1.7057569296375266E-2</v>
      </c>
      <c r="D74" s="65">
        <v>111</v>
      </c>
      <c r="E74" s="9">
        <f>IF(D76=0, "-", D74/D76)</f>
        <v>4.7886108714408973E-2</v>
      </c>
      <c r="F74" s="81">
        <v>338</v>
      </c>
      <c r="G74" s="34">
        <f>IF(F76=0, "-", F74/F76)</f>
        <v>2.8424859137162559E-2</v>
      </c>
      <c r="H74" s="65">
        <v>288</v>
      </c>
      <c r="I74" s="9">
        <f>IF(H76=0, "-", H74/H76)</f>
        <v>3.3546884100174722E-2</v>
      </c>
      <c r="J74" s="8">
        <f t="shared" si="6"/>
        <v>-0.63963963963963966</v>
      </c>
      <c r="K74" s="9">
        <f t="shared" si="7"/>
        <v>0.1736111111111111</v>
      </c>
    </row>
    <row r="75" spans="1:11" x14ac:dyDescent="0.2">
      <c r="A75" s="2"/>
      <c r="B75" s="68"/>
      <c r="C75" s="33"/>
      <c r="D75" s="68"/>
      <c r="E75" s="6"/>
      <c r="F75" s="82"/>
      <c r="G75" s="33"/>
      <c r="H75" s="68"/>
      <c r="I75" s="6"/>
      <c r="J75" s="5"/>
      <c r="K75" s="6"/>
    </row>
    <row r="76" spans="1:11" s="43" customFormat="1" x14ac:dyDescent="0.2">
      <c r="A76" s="162" t="s">
        <v>608</v>
      </c>
      <c r="B76" s="71">
        <f>SUM(B57:B75)</f>
        <v>2345</v>
      </c>
      <c r="C76" s="40">
        <f>B76/10037</f>
        <v>0.23363554847065857</v>
      </c>
      <c r="D76" s="71">
        <f>SUM(D57:D75)</f>
        <v>2318</v>
      </c>
      <c r="E76" s="41">
        <f>D76/9726</f>
        <v>0.23833024881760231</v>
      </c>
      <c r="F76" s="77">
        <f>SUM(F57:F75)</f>
        <v>11891</v>
      </c>
      <c r="G76" s="42">
        <f>F76/56526</f>
        <v>0.21036337260729576</v>
      </c>
      <c r="H76" s="71">
        <f>SUM(H57:H75)</f>
        <v>8585</v>
      </c>
      <c r="I76" s="41">
        <f>H76/40548</f>
        <v>0.21172437604814048</v>
      </c>
      <c r="J76" s="37">
        <f>IF(D76=0, "-", IF((B76-D76)/D76&lt;10, (B76-D76)/D76, "&gt;999%"))</f>
        <v>1.1647972389991372E-2</v>
      </c>
      <c r="K76" s="38">
        <f>IF(H76=0, "-", IF((F76-H76)/H76&lt;10, (F76-H76)/H76, "&gt;999%"))</f>
        <v>0.38509027373325566</v>
      </c>
    </row>
    <row r="77" spans="1:11" x14ac:dyDescent="0.2">
      <c r="B77" s="83"/>
      <c r="D77" s="83"/>
      <c r="F77" s="83"/>
      <c r="H77" s="83"/>
    </row>
    <row r="78" spans="1:11" x14ac:dyDescent="0.2">
      <c r="A78" s="27" t="s">
        <v>607</v>
      </c>
      <c r="B78" s="71">
        <v>2906</v>
      </c>
      <c r="C78" s="40">
        <f>B78/10037</f>
        <v>0.28952874364850056</v>
      </c>
      <c r="D78" s="71">
        <v>2828</v>
      </c>
      <c r="E78" s="41">
        <f>D78/9726</f>
        <v>0.29076701624511619</v>
      </c>
      <c r="F78" s="77">
        <v>14645</v>
      </c>
      <c r="G78" s="42">
        <f>F78/56526</f>
        <v>0.25908431518239394</v>
      </c>
      <c r="H78" s="71">
        <v>10560</v>
      </c>
      <c r="I78" s="41">
        <f>H78/40548</f>
        <v>0.26043208049718852</v>
      </c>
      <c r="J78" s="37">
        <f>IF(D78=0, "-", IF((B78-D78)/D78&lt;10, (B78-D78)/D78, "&gt;999%"))</f>
        <v>2.7581329561527583E-2</v>
      </c>
      <c r="K78" s="38">
        <f>IF(H78=0, "-", IF((F78-H78)/H78&lt;10, (F78-H78)/H78, "&gt;999%"))</f>
        <v>0.38683712121212122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620</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29</v>
      </c>
      <c r="C7" s="39">
        <f>IF(B28=0, "-", B7/B28)</f>
        <v>9.9793530626290441E-3</v>
      </c>
      <c r="D7" s="65">
        <v>0</v>
      </c>
      <c r="E7" s="21">
        <f>IF(D28=0, "-", D7/D28)</f>
        <v>0</v>
      </c>
      <c r="F7" s="81">
        <v>76</v>
      </c>
      <c r="G7" s="39">
        <f>IF(F28=0, "-", F7/F28)</f>
        <v>5.1894844656879477E-3</v>
      </c>
      <c r="H7" s="65">
        <v>0</v>
      </c>
      <c r="I7" s="21">
        <f>IF(H28=0, "-", H7/H28)</f>
        <v>0</v>
      </c>
      <c r="J7" s="20" t="str">
        <f t="shared" ref="J7:J26" si="0">IF(D7=0, "-", IF((B7-D7)/D7&lt;10, (B7-D7)/D7, "&gt;999%"))</f>
        <v>-</v>
      </c>
      <c r="K7" s="21" t="str">
        <f t="shared" ref="K7:K26" si="1">IF(H7=0, "-", IF((F7-H7)/H7&lt;10, (F7-H7)/H7, "&gt;999%"))</f>
        <v>-</v>
      </c>
    </row>
    <row r="8" spans="1:11" x14ac:dyDescent="0.2">
      <c r="A8" s="7" t="s">
        <v>43</v>
      </c>
      <c r="B8" s="65">
        <v>0</v>
      </c>
      <c r="C8" s="39">
        <f>IF(B28=0, "-", B8/B28)</f>
        <v>0</v>
      </c>
      <c r="D8" s="65">
        <v>1</v>
      </c>
      <c r="E8" s="21">
        <f>IF(D28=0, "-", D8/D28)</f>
        <v>3.5360678925035362E-4</v>
      </c>
      <c r="F8" s="81">
        <v>0</v>
      </c>
      <c r="G8" s="39">
        <f>IF(F28=0, "-", F8/F28)</f>
        <v>0</v>
      </c>
      <c r="H8" s="65">
        <v>6</v>
      </c>
      <c r="I8" s="21">
        <f>IF(H28=0, "-", H8/H28)</f>
        <v>5.6818181818181815E-4</v>
      </c>
      <c r="J8" s="20">
        <f t="shared" si="0"/>
        <v>-1</v>
      </c>
      <c r="K8" s="21">
        <f t="shared" si="1"/>
        <v>-1</v>
      </c>
    </row>
    <row r="9" spans="1:11" x14ac:dyDescent="0.2">
      <c r="A9" s="7" t="s">
        <v>44</v>
      </c>
      <c r="B9" s="65">
        <v>606</v>
      </c>
      <c r="C9" s="39">
        <f>IF(B28=0, "-", B9/B28)</f>
        <v>0.20853406744666209</v>
      </c>
      <c r="D9" s="65">
        <v>580</v>
      </c>
      <c r="E9" s="21">
        <f>IF(D28=0, "-", D9/D28)</f>
        <v>0.2050919377652051</v>
      </c>
      <c r="F9" s="81">
        <v>2788</v>
      </c>
      <c r="G9" s="39">
        <f>IF(F28=0, "-", F9/F28)</f>
        <v>0.19037214066234209</v>
      </c>
      <c r="H9" s="65">
        <v>1846</v>
      </c>
      <c r="I9" s="21">
        <f>IF(H28=0, "-", H9/H28)</f>
        <v>0.17481060606060606</v>
      </c>
      <c r="J9" s="20">
        <f t="shared" si="0"/>
        <v>4.4827586206896551E-2</v>
      </c>
      <c r="K9" s="21">
        <f t="shared" si="1"/>
        <v>0.51029252437703143</v>
      </c>
    </row>
    <row r="10" spans="1:11" x14ac:dyDescent="0.2">
      <c r="A10" s="7" t="s">
        <v>48</v>
      </c>
      <c r="B10" s="65">
        <v>78</v>
      </c>
      <c r="C10" s="39">
        <f>IF(B28=0, "-", B10/B28)</f>
        <v>2.6841018582243633E-2</v>
      </c>
      <c r="D10" s="65">
        <v>9</v>
      </c>
      <c r="E10" s="21">
        <f>IF(D28=0, "-", D10/D28)</f>
        <v>3.1824611032531826E-3</v>
      </c>
      <c r="F10" s="81">
        <v>273</v>
      </c>
      <c r="G10" s="39">
        <f>IF(F28=0, "-", F10/F28)</f>
        <v>1.8641174462273813E-2</v>
      </c>
      <c r="H10" s="65">
        <v>36</v>
      </c>
      <c r="I10" s="21">
        <f>IF(H28=0, "-", H10/H28)</f>
        <v>3.4090909090909089E-3</v>
      </c>
      <c r="J10" s="20">
        <f t="shared" si="0"/>
        <v>7.666666666666667</v>
      </c>
      <c r="K10" s="21">
        <f t="shared" si="1"/>
        <v>6.583333333333333</v>
      </c>
    </row>
    <row r="11" spans="1:11" x14ac:dyDescent="0.2">
      <c r="A11" s="7" t="s">
        <v>50</v>
      </c>
      <c r="B11" s="65">
        <v>0</v>
      </c>
      <c r="C11" s="39">
        <f>IF(B28=0, "-", B11/B28)</f>
        <v>0</v>
      </c>
      <c r="D11" s="65">
        <v>74</v>
      </c>
      <c r="E11" s="21">
        <f>IF(D28=0, "-", D11/D28)</f>
        <v>2.6166902404526168E-2</v>
      </c>
      <c r="F11" s="81">
        <v>0</v>
      </c>
      <c r="G11" s="39">
        <f>IF(F28=0, "-", F11/F28)</f>
        <v>0</v>
      </c>
      <c r="H11" s="65">
        <v>527</v>
      </c>
      <c r="I11" s="21">
        <f>IF(H28=0, "-", H11/H28)</f>
        <v>4.9905303030303029E-2</v>
      </c>
      <c r="J11" s="20">
        <f t="shared" si="0"/>
        <v>-1</v>
      </c>
      <c r="K11" s="21">
        <f t="shared" si="1"/>
        <v>-1</v>
      </c>
    </row>
    <row r="12" spans="1:11" x14ac:dyDescent="0.2">
      <c r="A12" s="7" t="s">
        <v>52</v>
      </c>
      <c r="B12" s="65">
        <v>25</v>
      </c>
      <c r="C12" s="39">
        <f>IF(B28=0, "-", B12/B28)</f>
        <v>8.6028905712319335E-3</v>
      </c>
      <c r="D12" s="65">
        <v>23</v>
      </c>
      <c r="E12" s="21">
        <f>IF(D28=0, "-", D12/D28)</f>
        <v>8.1329561527581327E-3</v>
      </c>
      <c r="F12" s="81">
        <v>164</v>
      </c>
      <c r="G12" s="39">
        <f>IF(F28=0, "-", F12/F28)</f>
        <v>1.1198361215431888E-2</v>
      </c>
      <c r="H12" s="65">
        <v>113</v>
      </c>
      <c r="I12" s="21">
        <f>IF(H28=0, "-", H12/H28)</f>
        <v>1.0700757575757575E-2</v>
      </c>
      <c r="J12" s="20">
        <f t="shared" si="0"/>
        <v>8.6956521739130432E-2</v>
      </c>
      <c r="K12" s="21">
        <f t="shared" si="1"/>
        <v>0.45132743362831856</v>
      </c>
    </row>
    <row r="13" spans="1:11" x14ac:dyDescent="0.2">
      <c r="A13" s="7" t="s">
        <v>57</v>
      </c>
      <c r="B13" s="65">
        <v>402</v>
      </c>
      <c r="C13" s="39">
        <f>IF(B28=0, "-", B13/B28)</f>
        <v>0.13833448038540949</v>
      </c>
      <c r="D13" s="65">
        <v>139</v>
      </c>
      <c r="E13" s="21">
        <f>IF(D28=0, "-", D13/D28)</f>
        <v>4.9151343705799148E-2</v>
      </c>
      <c r="F13" s="81">
        <v>1729</v>
      </c>
      <c r="G13" s="39">
        <f>IF(F28=0, "-", F13/F28)</f>
        <v>0.11806077159440082</v>
      </c>
      <c r="H13" s="65">
        <v>634</v>
      </c>
      <c r="I13" s="21">
        <f>IF(H28=0, "-", H13/H28)</f>
        <v>6.0037878787878786E-2</v>
      </c>
      <c r="J13" s="20">
        <f t="shared" si="0"/>
        <v>1.8920863309352518</v>
      </c>
      <c r="K13" s="21">
        <f t="shared" si="1"/>
        <v>1.7271293375394321</v>
      </c>
    </row>
    <row r="14" spans="1:11" x14ac:dyDescent="0.2">
      <c r="A14" s="7" t="s">
        <v>58</v>
      </c>
      <c r="B14" s="65">
        <v>0</v>
      </c>
      <c r="C14" s="39">
        <f>IF(B28=0, "-", B14/B28)</f>
        <v>0</v>
      </c>
      <c r="D14" s="65">
        <v>1</v>
      </c>
      <c r="E14" s="21">
        <f>IF(D28=0, "-", D14/D28)</f>
        <v>3.5360678925035362E-4</v>
      </c>
      <c r="F14" s="81">
        <v>0</v>
      </c>
      <c r="G14" s="39">
        <f>IF(F28=0, "-", F14/F28)</f>
        <v>0</v>
      </c>
      <c r="H14" s="65">
        <v>1</v>
      </c>
      <c r="I14" s="21">
        <f>IF(H28=0, "-", H14/H28)</f>
        <v>9.4696969696969697E-5</v>
      </c>
      <c r="J14" s="20">
        <f t="shared" si="0"/>
        <v>-1</v>
      </c>
      <c r="K14" s="21">
        <f t="shared" si="1"/>
        <v>-1</v>
      </c>
    </row>
    <row r="15" spans="1:11" x14ac:dyDescent="0.2">
      <c r="A15" s="7" t="s">
        <v>61</v>
      </c>
      <c r="B15" s="65">
        <v>11</v>
      </c>
      <c r="C15" s="39">
        <f>IF(B28=0, "-", B15/B28)</f>
        <v>3.7852718513420509E-3</v>
      </c>
      <c r="D15" s="65">
        <v>4</v>
      </c>
      <c r="E15" s="21">
        <f>IF(D28=0, "-", D15/D28)</f>
        <v>1.4144271570014145E-3</v>
      </c>
      <c r="F15" s="81">
        <v>38</v>
      </c>
      <c r="G15" s="39">
        <f>IF(F28=0, "-", F15/F28)</f>
        <v>2.5947422328439738E-3</v>
      </c>
      <c r="H15" s="65">
        <v>10</v>
      </c>
      <c r="I15" s="21">
        <f>IF(H28=0, "-", H15/H28)</f>
        <v>9.46969696969697E-4</v>
      </c>
      <c r="J15" s="20">
        <f t="shared" si="0"/>
        <v>1.75</v>
      </c>
      <c r="K15" s="21">
        <f t="shared" si="1"/>
        <v>2.8</v>
      </c>
    </row>
    <row r="16" spans="1:11" x14ac:dyDescent="0.2">
      <c r="A16" s="7" t="s">
        <v>66</v>
      </c>
      <c r="B16" s="65">
        <v>80</v>
      </c>
      <c r="C16" s="39">
        <f>IF(B28=0, "-", B16/B28)</f>
        <v>2.7529249827942189E-2</v>
      </c>
      <c r="D16" s="65">
        <v>59</v>
      </c>
      <c r="E16" s="21">
        <f>IF(D28=0, "-", D16/D28)</f>
        <v>2.0862800565770862E-2</v>
      </c>
      <c r="F16" s="81">
        <v>334</v>
      </c>
      <c r="G16" s="39">
        <f>IF(F28=0, "-", F16/F28)</f>
        <v>2.2806418572891771E-2</v>
      </c>
      <c r="H16" s="65">
        <v>192</v>
      </c>
      <c r="I16" s="21">
        <f>IF(H28=0, "-", H16/H28)</f>
        <v>1.8181818181818181E-2</v>
      </c>
      <c r="J16" s="20">
        <f t="shared" si="0"/>
        <v>0.3559322033898305</v>
      </c>
      <c r="K16" s="21">
        <f t="shared" si="1"/>
        <v>0.73958333333333337</v>
      </c>
    </row>
    <row r="17" spans="1:11" x14ac:dyDescent="0.2">
      <c r="A17" s="7" t="s">
        <v>72</v>
      </c>
      <c r="B17" s="65">
        <v>131</v>
      </c>
      <c r="C17" s="39">
        <f>IF(B28=0, "-", B17/B28)</f>
        <v>4.5079146593255334E-2</v>
      </c>
      <c r="D17" s="65">
        <v>93</v>
      </c>
      <c r="E17" s="21">
        <f>IF(D28=0, "-", D17/D28)</f>
        <v>3.2885431400282883E-2</v>
      </c>
      <c r="F17" s="81">
        <v>497</v>
      </c>
      <c r="G17" s="39">
        <f>IF(F28=0, "-", F17/F28)</f>
        <v>3.3936497097985657E-2</v>
      </c>
      <c r="H17" s="65">
        <v>307</v>
      </c>
      <c r="I17" s="21">
        <f>IF(H28=0, "-", H17/H28)</f>
        <v>2.9071969696969697E-2</v>
      </c>
      <c r="J17" s="20">
        <f t="shared" si="0"/>
        <v>0.40860215053763443</v>
      </c>
      <c r="K17" s="21">
        <f t="shared" si="1"/>
        <v>0.61889250814332253</v>
      </c>
    </row>
    <row r="18" spans="1:11" x14ac:dyDescent="0.2">
      <c r="A18" s="7" t="s">
        <v>76</v>
      </c>
      <c r="B18" s="65">
        <v>16</v>
      </c>
      <c r="C18" s="39">
        <f>IF(B28=0, "-", B18/B28)</f>
        <v>5.5058499655884375E-3</v>
      </c>
      <c r="D18" s="65">
        <v>46</v>
      </c>
      <c r="E18" s="21">
        <f>IF(D28=0, "-", D18/D28)</f>
        <v>1.6265912305516265E-2</v>
      </c>
      <c r="F18" s="81">
        <v>47</v>
      </c>
      <c r="G18" s="39">
        <f>IF(F28=0, "-", F18/F28)</f>
        <v>3.2092864458859679E-3</v>
      </c>
      <c r="H18" s="65">
        <v>151</v>
      </c>
      <c r="I18" s="21">
        <f>IF(H28=0, "-", H18/H28)</f>
        <v>1.4299242424242424E-2</v>
      </c>
      <c r="J18" s="20">
        <f t="shared" si="0"/>
        <v>-0.65217391304347827</v>
      </c>
      <c r="K18" s="21">
        <f t="shared" si="1"/>
        <v>-0.6887417218543046</v>
      </c>
    </row>
    <row r="19" spans="1:11" x14ac:dyDescent="0.2">
      <c r="A19" s="7" t="s">
        <v>79</v>
      </c>
      <c r="B19" s="65">
        <v>274</v>
      </c>
      <c r="C19" s="39">
        <f>IF(B28=0, "-", B19/B28)</f>
        <v>9.4287680660701992E-2</v>
      </c>
      <c r="D19" s="65">
        <v>261</v>
      </c>
      <c r="E19" s="21">
        <f>IF(D28=0, "-", D19/D28)</f>
        <v>9.2291371994342286E-2</v>
      </c>
      <c r="F19" s="81">
        <v>1726</v>
      </c>
      <c r="G19" s="39">
        <f>IF(F28=0, "-", F19/F28)</f>
        <v>0.11785592352338682</v>
      </c>
      <c r="H19" s="65">
        <v>920</v>
      </c>
      <c r="I19" s="21">
        <f>IF(H28=0, "-", H19/H28)</f>
        <v>8.7121212121212127E-2</v>
      </c>
      <c r="J19" s="20">
        <f t="shared" si="0"/>
        <v>4.9808429118773943E-2</v>
      </c>
      <c r="K19" s="21">
        <f t="shared" si="1"/>
        <v>0.87608695652173918</v>
      </c>
    </row>
    <row r="20" spans="1:11" x14ac:dyDescent="0.2">
      <c r="A20" s="7" t="s">
        <v>80</v>
      </c>
      <c r="B20" s="65">
        <v>166</v>
      </c>
      <c r="C20" s="39">
        <f>IF(B28=0, "-", B20/B28)</f>
        <v>5.712319339298004E-2</v>
      </c>
      <c r="D20" s="65">
        <v>152</v>
      </c>
      <c r="E20" s="21">
        <f>IF(D28=0, "-", D20/D28)</f>
        <v>5.3748231966053751E-2</v>
      </c>
      <c r="F20" s="81">
        <v>646</v>
      </c>
      <c r="G20" s="39">
        <f>IF(F28=0, "-", F20/F28)</f>
        <v>4.4110617958347559E-2</v>
      </c>
      <c r="H20" s="65">
        <v>451</v>
      </c>
      <c r="I20" s="21">
        <f>IF(H28=0, "-", H20/H28)</f>
        <v>4.2708333333333334E-2</v>
      </c>
      <c r="J20" s="20">
        <f t="shared" si="0"/>
        <v>9.2105263157894732E-2</v>
      </c>
      <c r="K20" s="21">
        <f t="shared" si="1"/>
        <v>0.43237250554323725</v>
      </c>
    </row>
    <row r="21" spans="1:11" x14ac:dyDescent="0.2">
      <c r="A21" s="7" t="s">
        <v>81</v>
      </c>
      <c r="B21" s="65">
        <v>7</v>
      </c>
      <c r="C21" s="39">
        <f>IF(B28=0, "-", B21/B28)</f>
        <v>2.4088093599449415E-3</v>
      </c>
      <c r="D21" s="65">
        <v>0</v>
      </c>
      <c r="E21" s="21">
        <f>IF(D28=0, "-", D21/D28)</f>
        <v>0</v>
      </c>
      <c r="F21" s="81">
        <v>15</v>
      </c>
      <c r="G21" s="39">
        <f>IF(F28=0, "-", F21/F28)</f>
        <v>1.0242403550699897E-3</v>
      </c>
      <c r="H21" s="65">
        <v>3</v>
      </c>
      <c r="I21" s="21">
        <f>IF(H28=0, "-", H21/H28)</f>
        <v>2.8409090909090908E-4</v>
      </c>
      <c r="J21" s="20" t="str">
        <f t="shared" si="0"/>
        <v>-</v>
      </c>
      <c r="K21" s="21">
        <f t="shared" si="1"/>
        <v>4</v>
      </c>
    </row>
    <row r="22" spans="1:11" x14ac:dyDescent="0.2">
      <c r="A22" s="7" t="s">
        <v>83</v>
      </c>
      <c r="B22" s="65">
        <v>55</v>
      </c>
      <c r="C22" s="39">
        <f>IF(B28=0, "-", B22/B28)</f>
        <v>1.8926359256710254E-2</v>
      </c>
      <c r="D22" s="65">
        <v>54</v>
      </c>
      <c r="E22" s="21">
        <f>IF(D28=0, "-", D22/D28)</f>
        <v>1.9094766619519095E-2</v>
      </c>
      <c r="F22" s="81">
        <v>165</v>
      </c>
      <c r="G22" s="39">
        <f>IF(F28=0, "-", F22/F28)</f>
        <v>1.1266643905769888E-2</v>
      </c>
      <c r="H22" s="65">
        <v>148</v>
      </c>
      <c r="I22" s="21">
        <f>IF(H28=0, "-", H22/H28)</f>
        <v>1.4015151515151515E-2</v>
      </c>
      <c r="J22" s="20">
        <f t="shared" si="0"/>
        <v>1.8518518518518517E-2</v>
      </c>
      <c r="K22" s="21">
        <f t="shared" si="1"/>
        <v>0.11486486486486487</v>
      </c>
    </row>
    <row r="23" spans="1:11" x14ac:dyDescent="0.2">
      <c r="A23" s="7" t="s">
        <v>84</v>
      </c>
      <c r="B23" s="65">
        <v>32</v>
      </c>
      <c r="C23" s="39">
        <f>IF(B28=0, "-", B23/B28)</f>
        <v>1.1011699931176875E-2</v>
      </c>
      <c r="D23" s="65">
        <v>14</v>
      </c>
      <c r="E23" s="21">
        <f>IF(D28=0, "-", D23/D28)</f>
        <v>4.9504950495049506E-3</v>
      </c>
      <c r="F23" s="81">
        <v>146</v>
      </c>
      <c r="G23" s="39">
        <f>IF(F28=0, "-", F23/F28)</f>
        <v>9.9692727893479008E-3</v>
      </c>
      <c r="H23" s="65">
        <v>62</v>
      </c>
      <c r="I23" s="21">
        <f>IF(H28=0, "-", H23/H28)</f>
        <v>5.8712121212121209E-3</v>
      </c>
      <c r="J23" s="20">
        <f t="shared" si="0"/>
        <v>1.2857142857142858</v>
      </c>
      <c r="K23" s="21">
        <f t="shared" si="1"/>
        <v>1.3548387096774193</v>
      </c>
    </row>
    <row r="24" spans="1:11" x14ac:dyDescent="0.2">
      <c r="A24" s="7" t="s">
        <v>88</v>
      </c>
      <c r="B24" s="65">
        <v>33</v>
      </c>
      <c r="C24" s="39">
        <f>IF(B28=0, "-", B24/B28)</f>
        <v>1.1355815554026153E-2</v>
      </c>
      <c r="D24" s="65">
        <v>17</v>
      </c>
      <c r="E24" s="21">
        <f>IF(D28=0, "-", D24/D28)</f>
        <v>6.0113154172560116E-3</v>
      </c>
      <c r="F24" s="81">
        <v>118</v>
      </c>
      <c r="G24" s="39">
        <f>IF(F28=0, "-", F24/F28)</f>
        <v>8.0573574598839202E-3</v>
      </c>
      <c r="H24" s="65">
        <v>42</v>
      </c>
      <c r="I24" s="21">
        <f>IF(H28=0, "-", H24/H28)</f>
        <v>3.9772727272727269E-3</v>
      </c>
      <c r="J24" s="20">
        <f t="shared" si="0"/>
        <v>0.94117647058823528</v>
      </c>
      <c r="K24" s="21">
        <f t="shared" si="1"/>
        <v>1.8095238095238095</v>
      </c>
    </row>
    <row r="25" spans="1:11" x14ac:dyDescent="0.2">
      <c r="A25" s="7" t="s">
        <v>91</v>
      </c>
      <c r="B25" s="65">
        <v>910</v>
      </c>
      <c r="C25" s="39">
        <f>IF(B28=0, "-", B25/B28)</f>
        <v>0.31314521679284241</v>
      </c>
      <c r="D25" s="65">
        <v>1174</v>
      </c>
      <c r="E25" s="21">
        <f>IF(D28=0, "-", D25/D28)</f>
        <v>0.41513437057991515</v>
      </c>
      <c r="F25" s="81">
        <v>5493</v>
      </c>
      <c r="G25" s="39">
        <f>IF(F28=0, "-", F25/F28)</f>
        <v>0.37507681802663023</v>
      </c>
      <c r="H25" s="65">
        <v>4762</v>
      </c>
      <c r="I25" s="21">
        <f>IF(H28=0, "-", H25/H28)</f>
        <v>0.45094696969696968</v>
      </c>
      <c r="J25" s="20">
        <f t="shared" si="0"/>
        <v>-0.22487223168654175</v>
      </c>
      <c r="K25" s="21">
        <f t="shared" si="1"/>
        <v>0.15350692986140277</v>
      </c>
    </row>
    <row r="26" spans="1:11" x14ac:dyDescent="0.2">
      <c r="A26" s="7" t="s">
        <v>93</v>
      </c>
      <c r="B26" s="65">
        <v>51</v>
      </c>
      <c r="C26" s="39">
        <f>IF(B28=0, "-", B26/B28)</f>
        <v>1.7549896765313145E-2</v>
      </c>
      <c r="D26" s="65">
        <v>127</v>
      </c>
      <c r="E26" s="21">
        <f>IF(D28=0, "-", D26/D28)</f>
        <v>4.4908062234794911E-2</v>
      </c>
      <c r="F26" s="81">
        <v>390</v>
      </c>
      <c r="G26" s="39">
        <f>IF(F28=0, "-", F26/F28)</f>
        <v>2.6630249231819735E-2</v>
      </c>
      <c r="H26" s="65">
        <v>349</v>
      </c>
      <c r="I26" s="21">
        <f>IF(H28=0, "-", H26/H28)</f>
        <v>3.3049242424242425E-2</v>
      </c>
      <c r="J26" s="20">
        <f t="shared" si="0"/>
        <v>-0.59842519685039375</v>
      </c>
      <c r="K26" s="21">
        <f t="shared" si="1"/>
        <v>0.1174785100286533</v>
      </c>
    </row>
    <row r="27" spans="1:11" x14ac:dyDescent="0.2">
      <c r="A27" s="2"/>
      <c r="B27" s="68"/>
      <c r="C27" s="33"/>
      <c r="D27" s="68"/>
      <c r="E27" s="6"/>
      <c r="F27" s="82"/>
      <c r="G27" s="33"/>
      <c r="H27" s="68"/>
      <c r="I27" s="6"/>
      <c r="J27" s="5"/>
      <c r="K27" s="6"/>
    </row>
    <row r="28" spans="1:11" s="43" customFormat="1" x14ac:dyDescent="0.2">
      <c r="A28" s="162" t="s">
        <v>607</v>
      </c>
      <c r="B28" s="71">
        <f>SUM(B7:B27)</f>
        <v>2906</v>
      </c>
      <c r="C28" s="40">
        <v>1</v>
      </c>
      <c r="D28" s="71">
        <f>SUM(D7:D27)</f>
        <v>2828</v>
      </c>
      <c r="E28" s="41">
        <v>1</v>
      </c>
      <c r="F28" s="77">
        <f>SUM(F7:F27)</f>
        <v>14645</v>
      </c>
      <c r="G28" s="42">
        <v>1</v>
      </c>
      <c r="H28" s="71">
        <f>SUM(H7:H27)</f>
        <v>10560</v>
      </c>
      <c r="I28" s="41">
        <v>1</v>
      </c>
      <c r="J28" s="37">
        <f>IF(D28=0, "-", (B28-D28)/D28)</f>
        <v>2.7581329561527583E-2</v>
      </c>
      <c r="K28" s="38">
        <f>IF(H28=0, "-", (F28-H28)/H28)</f>
        <v>0.38683712121212122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7"/>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132</v>
      </c>
      <c r="B6" s="61" t="s">
        <v>12</v>
      </c>
      <c r="C6" s="62" t="s">
        <v>13</v>
      </c>
      <c r="D6" s="61" t="s">
        <v>12</v>
      </c>
      <c r="E6" s="63" t="s">
        <v>13</v>
      </c>
      <c r="F6" s="62" t="s">
        <v>12</v>
      </c>
      <c r="G6" s="62" t="s">
        <v>13</v>
      </c>
      <c r="H6" s="61" t="s">
        <v>12</v>
      </c>
      <c r="I6" s="63" t="s">
        <v>13</v>
      </c>
      <c r="J6" s="61"/>
      <c r="K6" s="63"/>
    </row>
    <row r="7" spans="1:11" x14ac:dyDescent="0.2">
      <c r="A7" s="7" t="s">
        <v>528</v>
      </c>
      <c r="B7" s="65">
        <v>11</v>
      </c>
      <c r="C7" s="34">
        <f>IF(B22=0, "-", B7/B22)</f>
        <v>4.6218487394957986E-2</v>
      </c>
      <c r="D7" s="65">
        <v>9</v>
      </c>
      <c r="E7" s="9">
        <f>IF(D22=0, "-", D7/D22)</f>
        <v>4.2452830188679243E-2</v>
      </c>
      <c r="F7" s="81">
        <v>60</v>
      </c>
      <c r="G7" s="34">
        <f>IF(F22=0, "-", F7/F22)</f>
        <v>5.591798695246971E-2</v>
      </c>
      <c r="H7" s="65">
        <v>35</v>
      </c>
      <c r="I7" s="9">
        <f>IF(H22=0, "-", H7/H22)</f>
        <v>4.3749999999999997E-2</v>
      </c>
      <c r="J7" s="8">
        <f t="shared" ref="J7:J20" si="0">IF(D7=0, "-", IF((B7-D7)/D7&lt;10, (B7-D7)/D7, "&gt;999%"))</f>
        <v>0.22222222222222221</v>
      </c>
      <c r="K7" s="9">
        <f t="shared" ref="K7:K20" si="1">IF(H7=0, "-", IF((F7-H7)/H7&lt;10, (F7-H7)/H7, "&gt;999%"))</f>
        <v>0.7142857142857143</v>
      </c>
    </row>
    <row r="8" spans="1:11" x14ac:dyDescent="0.2">
      <c r="A8" s="7" t="s">
        <v>529</v>
      </c>
      <c r="B8" s="65">
        <v>8</v>
      </c>
      <c r="C8" s="34">
        <f>IF(B22=0, "-", B8/B22)</f>
        <v>3.3613445378151259E-2</v>
      </c>
      <c r="D8" s="65">
        <v>20</v>
      </c>
      <c r="E8" s="9">
        <f>IF(D22=0, "-", D8/D22)</f>
        <v>9.4339622641509441E-2</v>
      </c>
      <c r="F8" s="81">
        <v>69</v>
      </c>
      <c r="G8" s="34">
        <f>IF(F22=0, "-", F8/F22)</f>
        <v>6.4305684995340173E-2</v>
      </c>
      <c r="H8" s="65">
        <v>49</v>
      </c>
      <c r="I8" s="9">
        <f>IF(H22=0, "-", H8/H22)</f>
        <v>6.1249999999999999E-2</v>
      </c>
      <c r="J8" s="8">
        <f t="shared" si="0"/>
        <v>-0.6</v>
      </c>
      <c r="K8" s="9">
        <f t="shared" si="1"/>
        <v>0.40816326530612246</v>
      </c>
    </row>
    <row r="9" spans="1:11" x14ac:dyDescent="0.2">
      <c r="A9" s="7" t="s">
        <v>530</v>
      </c>
      <c r="B9" s="65">
        <v>38</v>
      </c>
      <c r="C9" s="34">
        <f>IF(B22=0, "-", B9/B22)</f>
        <v>0.15966386554621848</v>
      </c>
      <c r="D9" s="65">
        <v>30</v>
      </c>
      <c r="E9" s="9">
        <f>IF(D22=0, "-", D9/D22)</f>
        <v>0.14150943396226415</v>
      </c>
      <c r="F9" s="81">
        <v>165</v>
      </c>
      <c r="G9" s="34">
        <f>IF(F22=0, "-", F9/F22)</f>
        <v>0.15377446411929171</v>
      </c>
      <c r="H9" s="65">
        <v>133</v>
      </c>
      <c r="I9" s="9">
        <f>IF(H22=0, "-", H9/H22)</f>
        <v>0.16625000000000001</v>
      </c>
      <c r="J9" s="8">
        <f t="shared" si="0"/>
        <v>0.26666666666666666</v>
      </c>
      <c r="K9" s="9">
        <f t="shared" si="1"/>
        <v>0.24060150375939848</v>
      </c>
    </row>
    <row r="10" spans="1:11" x14ac:dyDescent="0.2">
      <c r="A10" s="7" t="s">
        <v>531</v>
      </c>
      <c r="B10" s="65">
        <v>29</v>
      </c>
      <c r="C10" s="34">
        <f>IF(B22=0, "-", B10/B22)</f>
        <v>0.12184873949579832</v>
      </c>
      <c r="D10" s="65">
        <v>40</v>
      </c>
      <c r="E10" s="9">
        <f>IF(D22=0, "-", D10/D22)</f>
        <v>0.18867924528301888</v>
      </c>
      <c r="F10" s="81">
        <v>155</v>
      </c>
      <c r="G10" s="34">
        <f>IF(F22=0, "-", F10/F22)</f>
        <v>0.14445479962721341</v>
      </c>
      <c r="H10" s="65">
        <v>134</v>
      </c>
      <c r="I10" s="9">
        <f>IF(H22=0, "-", H10/H22)</f>
        <v>0.16750000000000001</v>
      </c>
      <c r="J10" s="8">
        <f t="shared" si="0"/>
        <v>-0.27500000000000002</v>
      </c>
      <c r="K10" s="9">
        <f t="shared" si="1"/>
        <v>0.15671641791044777</v>
      </c>
    </row>
    <row r="11" spans="1:11" x14ac:dyDescent="0.2">
      <c r="A11" s="7" t="s">
        <v>532</v>
      </c>
      <c r="B11" s="65">
        <v>2</v>
      </c>
      <c r="C11" s="34">
        <f>IF(B22=0, "-", B11/B22)</f>
        <v>8.4033613445378148E-3</v>
      </c>
      <c r="D11" s="65">
        <v>1</v>
      </c>
      <c r="E11" s="9">
        <f>IF(D22=0, "-", D11/D22)</f>
        <v>4.7169811320754715E-3</v>
      </c>
      <c r="F11" s="81">
        <v>7</v>
      </c>
      <c r="G11" s="34">
        <f>IF(F22=0, "-", F11/F22)</f>
        <v>6.5237651444547996E-3</v>
      </c>
      <c r="H11" s="65">
        <v>13</v>
      </c>
      <c r="I11" s="9">
        <f>IF(H22=0, "-", H11/H22)</f>
        <v>1.6250000000000001E-2</v>
      </c>
      <c r="J11" s="8">
        <f t="shared" si="0"/>
        <v>1</v>
      </c>
      <c r="K11" s="9">
        <f t="shared" si="1"/>
        <v>-0.46153846153846156</v>
      </c>
    </row>
    <row r="12" spans="1:11" x14ac:dyDescent="0.2">
      <c r="A12" s="7" t="s">
        <v>533</v>
      </c>
      <c r="B12" s="65">
        <v>0</v>
      </c>
      <c r="C12" s="34">
        <f>IF(B22=0, "-", B12/B22)</f>
        <v>0</v>
      </c>
      <c r="D12" s="65">
        <v>0</v>
      </c>
      <c r="E12" s="9">
        <f>IF(D22=0, "-", D12/D22)</f>
        <v>0</v>
      </c>
      <c r="F12" s="81">
        <v>5</v>
      </c>
      <c r="G12" s="34">
        <f>IF(F22=0, "-", F12/F22)</f>
        <v>4.6598322460391422E-3</v>
      </c>
      <c r="H12" s="65">
        <v>2</v>
      </c>
      <c r="I12" s="9">
        <f>IF(H22=0, "-", H12/H22)</f>
        <v>2.5000000000000001E-3</v>
      </c>
      <c r="J12" s="8" t="str">
        <f t="shared" si="0"/>
        <v>-</v>
      </c>
      <c r="K12" s="9">
        <f t="shared" si="1"/>
        <v>1.5</v>
      </c>
    </row>
    <row r="13" spans="1:11" x14ac:dyDescent="0.2">
      <c r="A13" s="7" t="s">
        <v>534</v>
      </c>
      <c r="B13" s="65">
        <v>93</v>
      </c>
      <c r="C13" s="34">
        <f>IF(B22=0, "-", B13/B22)</f>
        <v>0.3907563025210084</v>
      </c>
      <c r="D13" s="65">
        <v>50</v>
      </c>
      <c r="E13" s="9">
        <f>IF(D22=0, "-", D13/D22)</f>
        <v>0.23584905660377359</v>
      </c>
      <c r="F13" s="81">
        <v>378</v>
      </c>
      <c r="G13" s="34">
        <f>IF(F22=0, "-", F13/F22)</f>
        <v>0.35228331780055916</v>
      </c>
      <c r="H13" s="65">
        <v>249</v>
      </c>
      <c r="I13" s="9">
        <f>IF(H22=0, "-", H13/H22)</f>
        <v>0.31125000000000003</v>
      </c>
      <c r="J13" s="8">
        <f t="shared" si="0"/>
        <v>0.86</v>
      </c>
      <c r="K13" s="9">
        <f t="shared" si="1"/>
        <v>0.51807228915662651</v>
      </c>
    </row>
    <row r="14" spans="1:11" x14ac:dyDescent="0.2">
      <c r="A14" s="7" t="s">
        <v>535</v>
      </c>
      <c r="B14" s="65">
        <v>5</v>
      </c>
      <c r="C14" s="34">
        <f>IF(B22=0, "-", B14/B22)</f>
        <v>2.100840336134454E-2</v>
      </c>
      <c r="D14" s="65">
        <v>9</v>
      </c>
      <c r="E14" s="9">
        <f>IF(D22=0, "-", D14/D22)</f>
        <v>4.2452830188679243E-2</v>
      </c>
      <c r="F14" s="81">
        <v>28</v>
      </c>
      <c r="G14" s="34">
        <f>IF(F22=0, "-", F14/F22)</f>
        <v>2.6095060577819199E-2</v>
      </c>
      <c r="H14" s="65">
        <v>16</v>
      </c>
      <c r="I14" s="9">
        <f>IF(H22=0, "-", H14/H22)</f>
        <v>0.02</v>
      </c>
      <c r="J14" s="8">
        <f t="shared" si="0"/>
        <v>-0.44444444444444442</v>
      </c>
      <c r="K14" s="9">
        <f t="shared" si="1"/>
        <v>0.75</v>
      </c>
    </row>
    <row r="15" spans="1:11" x14ac:dyDescent="0.2">
      <c r="A15" s="7" t="s">
        <v>536</v>
      </c>
      <c r="B15" s="65">
        <v>0</v>
      </c>
      <c r="C15" s="34">
        <f>IF(B22=0, "-", B15/B22)</f>
        <v>0</v>
      </c>
      <c r="D15" s="65">
        <v>0</v>
      </c>
      <c r="E15" s="9">
        <f>IF(D22=0, "-", D15/D22)</f>
        <v>0</v>
      </c>
      <c r="F15" s="81">
        <v>1</v>
      </c>
      <c r="G15" s="34">
        <f>IF(F22=0, "-", F15/F22)</f>
        <v>9.3196644920782849E-4</v>
      </c>
      <c r="H15" s="65">
        <v>5</v>
      </c>
      <c r="I15" s="9">
        <f>IF(H22=0, "-", H15/H22)</f>
        <v>6.2500000000000003E-3</v>
      </c>
      <c r="J15" s="8" t="str">
        <f t="shared" si="0"/>
        <v>-</v>
      </c>
      <c r="K15" s="9">
        <f t="shared" si="1"/>
        <v>-0.8</v>
      </c>
    </row>
    <row r="16" spans="1:11" x14ac:dyDescent="0.2">
      <c r="A16" s="7" t="s">
        <v>537</v>
      </c>
      <c r="B16" s="65">
        <v>13</v>
      </c>
      <c r="C16" s="34">
        <f>IF(B22=0, "-", B16/B22)</f>
        <v>5.4621848739495799E-2</v>
      </c>
      <c r="D16" s="65">
        <v>0</v>
      </c>
      <c r="E16" s="9">
        <f>IF(D22=0, "-", D16/D22)</f>
        <v>0</v>
      </c>
      <c r="F16" s="81">
        <v>44</v>
      </c>
      <c r="G16" s="34">
        <f>IF(F22=0, "-", F16/F22)</f>
        <v>4.1006523765144458E-2</v>
      </c>
      <c r="H16" s="65">
        <v>0</v>
      </c>
      <c r="I16" s="9">
        <f>IF(H22=0, "-", H16/H22)</f>
        <v>0</v>
      </c>
      <c r="J16" s="8" t="str">
        <f t="shared" si="0"/>
        <v>-</v>
      </c>
      <c r="K16" s="9" t="str">
        <f t="shared" si="1"/>
        <v>-</v>
      </c>
    </row>
    <row r="17" spans="1:11" x14ac:dyDescent="0.2">
      <c r="A17" s="7" t="s">
        <v>538</v>
      </c>
      <c r="B17" s="65">
        <v>10</v>
      </c>
      <c r="C17" s="34">
        <f>IF(B22=0, "-", B17/B22)</f>
        <v>4.2016806722689079E-2</v>
      </c>
      <c r="D17" s="65">
        <v>30</v>
      </c>
      <c r="E17" s="9">
        <f>IF(D22=0, "-", D17/D22)</f>
        <v>0.14150943396226415</v>
      </c>
      <c r="F17" s="81">
        <v>68</v>
      </c>
      <c r="G17" s="34">
        <f>IF(F22=0, "-", F17/F22)</f>
        <v>6.3373718546132343E-2</v>
      </c>
      <c r="H17" s="65">
        <v>96</v>
      </c>
      <c r="I17" s="9">
        <f>IF(H22=0, "-", H17/H22)</f>
        <v>0.12</v>
      </c>
      <c r="J17" s="8">
        <f t="shared" si="0"/>
        <v>-0.66666666666666663</v>
      </c>
      <c r="K17" s="9">
        <f t="shared" si="1"/>
        <v>-0.29166666666666669</v>
      </c>
    </row>
    <row r="18" spans="1:11" x14ac:dyDescent="0.2">
      <c r="A18" s="7" t="s">
        <v>539</v>
      </c>
      <c r="B18" s="65">
        <v>0</v>
      </c>
      <c r="C18" s="34">
        <f>IF(B22=0, "-", B18/B22)</f>
        <v>0</v>
      </c>
      <c r="D18" s="65">
        <v>0</v>
      </c>
      <c r="E18" s="9">
        <f>IF(D22=0, "-", D18/D22)</f>
        <v>0</v>
      </c>
      <c r="F18" s="81">
        <v>1</v>
      </c>
      <c r="G18" s="34">
        <f>IF(F22=0, "-", F18/F22)</f>
        <v>9.3196644920782849E-4</v>
      </c>
      <c r="H18" s="65">
        <v>0</v>
      </c>
      <c r="I18" s="9">
        <f>IF(H22=0, "-", H18/H22)</f>
        <v>0</v>
      </c>
      <c r="J18" s="8" t="str">
        <f t="shared" si="0"/>
        <v>-</v>
      </c>
      <c r="K18" s="9" t="str">
        <f t="shared" si="1"/>
        <v>-</v>
      </c>
    </row>
    <row r="19" spans="1:11" x14ac:dyDescent="0.2">
      <c r="A19" s="7" t="s">
        <v>540</v>
      </c>
      <c r="B19" s="65">
        <v>20</v>
      </c>
      <c r="C19" s="34">
        <f>IF(B22=0, "-", B19/B22)</f>
        <v>8.4033613445378158E-2</v>
      </c>
      <c r="D19" s="65">
        <v>8</v>
      </c>
      <c r="E19" s="9">
        <f>IF(D22=0, "-", D19/D22)</f>
        <v>3.7735849056603772E-2</v>
      </c>
      <c r="F19" s="81">
        <v>36</v>
      </c>
      <c r="G19" s="34">
        <f>IF(F22=0, "-", F19/F22)</f>
        <v>3.3550792171481825E-2</v>
      </c>
      <c r="H19" s="65">
        <v>25</v>
      </c>
      <c r="I19" s="9">
        <f>IF(H22=0, "-", H19/H22)</f>
        <v>3.125E-2</v>
      </c>
      <c r="J19" s="8">
        <f t="shared" si="0"/>
        <v>1.5</v>
      </c>
      <c r="K19" s="9">
        <f t="shared" si="1"/>
        <v>0.44</v>
      </c>
    </row>
    <row r="20" spans="1:11" x14ac:dyDescent="0.2">
      <c r="A20" s="7" t="s">
        <v>541</v>
      </c>
      <c r="B20" s="65">
        <v>9</v>
      </c>
      <c r="C20" s="34">
        <f>IF(B22=0, "-", B20/B22)</f>
        <v>3.7815126050420166E-2</v>
      </c>
      <c r="D20" s="65">
        <v>15</v>
      </c>
      <c r="E20" s="9">
        <f>IF(D22=0, "-", D20/D22)</f>
        <v>7.0754716981132074E-2</v>
      </c>
      <c r="F20" s="81">
        <v>56</v>
      </c>
      <c r="G20" s="34">
        <f>IF(F22=0, "-", F20/F22)</f>
        <v>5.2190121155638397E-2</v>
      </c>
      <c r="H20" s="65">
        <v>43</v>
      </c>
      <c r="I20" s="9">
        <f>IF(H22=0, "-", H20/H22)</f>
        <v>5.3749999999999999E-2</v>
      </c>
      <c r="J20" s="8">
        <f t="shared" si="0"/>
        <v>-0.4</v>
      </c>
      <c r="K20" s="9">
        <f t="shared" si="1"/>
        <v>0.30232558139534882</v>
      </c>
    </row>
    <row r="21" spans="1:11" x14ac:dyDescent="0.2">
      <c r="A21" s="2"/>
      <c r="B21" s="68"/>
      <c r="C21" s="33"/>
      <c r="D21" s="68"/>
      <c r="E21" s="6"/>
      <c r="F21" s="82"/>
      <c r="G21" s="33"/>
      <c r="H21" s="68"/>
      <c r="I21" s="6"/>
      <c r="J21" s="5"/>
      <c r="K21" s="6"/>
    </row>
    <row r="22" spans="1:11" s="43" customFormat="1" x14ac:dyDescent="0.2">
      <c r="A22" s="162" t="s">
        <v>617</v>
      </c>
      <c r="B22" s="71">
        <f>SUM(B7:B21)</f>
        <v>238</v>
      </c>
      <c r="C22" s="40">
        <f>B22/10037</f>
        <v>2.3712264620902659E-2</v>
      </c>
      <c r="D22" s="71">
        <f>SUM(D7:D21)</f>
        <v>212</v>
      </c>
      <c r="E22" s="41">
        <f>D22/9726</f>
        <v>2.1797244499280281E-2</v>
      </c>
      <c r="F22" s="77">
        <f>SUM(F7:F21)</f>
        <v>1073</v>
      </c>
      <c r="G22" s="42">
        <f>F22/56526</f>
        <v>1.8982415171779357E-2</v>
      </c>
      <c r="H22" s="71">
        <f>SUM(H7:H21)</f>
        <v>800</v>
      </c>
      <c r="I22" s="41">
        <f>H22/40548</f>
        <v>1.9729703067968826E-2</v>
      </c>
      <c r="J22" s="37">
        <f>IF(D22=0, "-", IF((B22-D22)/D22&lt;10, (B22-D22)/D22, "&gt;999%"))</f>
        <v>0.12264150943396226</v>
      </c>
      <c r="K22" s="38">
        <f>IF(H22=0, "-", IF((F22-H22)/H22&lt;10, (F22-H22)/H22, "&gt;999%"))</f>
        <v>0.34125</v>
      </c>
    </row>
    <row r="23" spans="1:11" x14ac:dyDescent="0.2">
      <c r="B23" s="83"/>
      <c r="D23" s="83"/>
      <c r="F23" s="83"/>
      <c r="H23" s="83"/>
    </row>
    <row r="24" spans="1:11" x14ac:dyDescent="0.2">
      <c r="A24" s="163" t="s">
        <v>133</v>
      </c>
      <c r="B24" s="61" t="s">
        <v>12</v>
      </c>
      <c r="C24" s="62" t="s">
        <v>13</v>
      </c>
      <c r="D24" s="61" t="s">
        <v>12</v>
      </c>
      <c r="E24" s="63" t="s">
        <v>13</v>
      </c>
      <c r="F24" s="62" t="s">
        <v>12</v>
      </c>
      <c r="G24" s="62" t="s">
        <v>13</v>
      </c>
      <c r="H24" s="61" t="s">
        <v>12</v>
      </c>
      <c r="I24" s="63" t="s">
        <v>13</v>
      </c>
      <c r="J24" s="61"/>
      <c r="K24" s="63"/>
    </row>
    <row r="25" spans="1:11" x14ac:dyDescent="0.2">
      <c r="A25" s="7" t="s">
        <v>542</v>
      </c>
      <c r="B25" s="65">
        <v>11</v>
      </c>
      <c r="C25" s="34">
        <f>IF(B36=0, "-", B25/B36)</f>
        <v>0.18333333333333332</v>
      </c>
      <c r="D25" s="65">
        <v>8</v>
      </c>
      <c r="E25" s="9">
        <f>IF(D36=0, "-", D25/D36)</f>
        <v>9.8765432098765427E-2</v>
      </c>
      <c r="F25" s="81">
        <v>42</v>
      </c>
      <c r="G25" s="34">
        <f>IF(F36=0, "-", F25/F36)</f>
        <v>0.13636363636363635</v>
      </c>
      <c r="H25" s="65">
        <v>40</v>
      </c>
      <c r="I25" s="9">
        <f>IF(H36=0, "-", H25/H36)</f>
        <v>0.13986013986013987</v>
      </c>
      <c r="J25" s="8">
        <f t="shared" ref="J25:J34" si="2">IF(D25=0, "-", IF((B25-D25)/D25&lt;10, (B25-D25)/D25, "&gt;999%"))</f>
        <v>0.375</v>
      </c>
      <c r="K25" s="9">
        <f t="shared" ref="K25:K34" si="3">IF(H25=0, "-", IF((F25-H25)/H25&lt;10, (F25-H25)/H25, "&gt;999%"))</f>
        <v>0.05</v>
      </c>
    </row>
    <row r="26" spans="1:11" x14ac:dyDescent="0.2">
      <c r="A26" s="7" t="s">
        <v>543</v>
      </c>
      <c r="B26" s="65">
        <v>20</v>
      </c>
      <c r="C26" s="34">
        <f>IF(B36=0, "-", B26/B36)</f>
        <v>0.33333333333333331</v>
      </c>
      <c r="D26" s="65">
        <v>20</v>
      </c>
      <c r="E26" s="9">
        <f>IF(D36=0, "-", D26/D36)</f>
        <v>0.24691358024691357</v>
      </c>
      <c r="F26" s="81">
        <v>97</v>
      </c>
      <c r="G26" s="34">
        <f>IF(F36=0, "-", F26/F36)</f>
        <v>0.31493506493506496</v>
      </c>
      <c r="H26" s="65">
        <v>90</v>
      </c>
      <c r="I26" s="9">
        <f>IF(H36=0, "-", H26/H36)</f>
        <v>0.31468531468531469</v>
      </c>
      <c r="J26" s="8">
        <f t="shared" si="2"/>
        <v>0</v>
      </c>
      <c r="K26" s="9">
        <f t="shared" si="3"/>
        <v>7.7777777777777779E-2</v>
      </c>
    </row>
    <row r="27" spans="1:11" x14ac:dyDescent="0.2">
      <c r="A27" s="7" t="s">
        <v>544</v>
      </c>
      <c r="B27" s="65">
        <v>2</v>
      </c>
      <c r="C27" s="34">
        <f>IF(B36=0, "-", B27/B36)</f>
        <v>3.3333333333333333E-2</v>
      </c>
      <c r="D27" s="65">
        <v>0</v>
      </c>
      <c r="E27" s="9">
        <f>IF(D36=0, "-", D27/D36)</f>
        <v>0</v>
      </c>
      <c r="F27" s="81">
        <v>4</v>
      </c>
      <c r="G27" s="34">
        <f>IF(F36=0, "-", F27/F36)</f>
        <v>1.2987012987012988E-2</v>
      </c>
      <c r="H27" s="65">
        <v>0</v>
      </c>
      <c r="I27" s="9">
        <f>IF(H36=0, "-", H27/H36)</f>
        <v>0</v>
      </c>
      <c r="J27" s="8" t="str">
        <f t="shared" si="2"/>
        <v>-</v>
      </c>
      <c r="K27" s="9" t="str">
        <f t="shared" si="3"/>
        <v>-</v>
      </c>
    </row>
    <row r="28" spans="1:11" x14ac:dyDescent="0.2">
      <c r="A28" s="7" t="s">
        <v>545</v>
      </c>
      <c r="B28" s="65">
        <v>22</v>
      </c>
      <c r="C28" s="34">
        <f>IF(B36=0, "-", B28/B36)</f>
        <v>0.36666666666666664</v>
      </c>
      <c r="D28" s="65">
        <v>44</v>
      </c>
      <c r="E28" s="9">
        <f>IF(D36=0, "-", D28/D36)</f>
        <v>0.54320987654320985</v>
      </c>
      <c r="F28" s="81">
        <v>131</v>
      </c>
      <c r="G28" s="34">
        <f>IF(F36=0, "-", F28/F36)</f>
        <v>0.42532467532467533</v>
      </c>
      <c r="H28" s="65">
        <v>131</v>
      </c>
      <c r="I28" s="9">
        <f>IF(H36=0, "-", H28/H36)</f>
        <v>0.45804195804195802</v>
      </c>
      <c r="J28" s="8">
        <f t="shared" si="2"/>
        <v>-0.5</v>
      </c>
      <c r="K28" s="9">
        <f t="shared" si="3"/>
        <v>0</v>
      </c>
    </row>
    <row r="29" spans="1:11" x14ac:dyDescent="0.2">
      <c r="A29" s="7" t="s">
        <v>546</v>
      </c>
      <c r="B29" s="65">
        <v>0</v>
      </c>
      <c r="C29" s="34">
        <f>IF(B36=0, "-", B29/B36)</f>
        <v>0</v>
      </c>
      <c r="D29" s="65">
        <v>1</v>
      </c>
      <c r="E29" s="9">
        <f>IF(D36=0, "-", D29/D36)</f>
        <v>1.2345679012345678E-2</v>
      </c>
      <c r="F29" s="81">
        <v>5</v>
      </c>
      <c r="G29" s="34">
        <f>IF(F36=0, "-", F29/F36)</f>
        <v>1.6233766233766232E-2</v>
      </c>
      <c r="H29" s="65">
        <v>3</v>
      </c>
      <c r="I29" s="9">
        <f>IF(H36=0, "-", H29/H36)</f>
        <v>1.048951048951049E-2</v>
      </c>
      <c r="J29" s="8">
        <f t="shared" si="2"/>
        <v>-1</v>
      </c>
      <c r="K29" s="9">
        <f t="shared" si="3"/>
        <v>0.66666666666666663</v>
      </c>
    </row>
    <row r="30" spans="1:11" x14ac:dyDescent="0.2">
      <c r="A30" s="7" t="s">
        <v>547</v>
      </c>
      <c r="B30" s="65">
        <v>3</v>
      </c>
      <c r="C30" s="34">
        <f>IF(B36=0, "-", B30/B36)</f>
        <v>0.05</v>
      </c>
      <c r="D30" s="65">
        <v>2</v>
      </c>
      <c r="E30" s="9">
        <f>IF(D36=0, "-", D30/D36)</f>
        <v>2.4691358024691357E-2</v>
      </c>
      <c r="F30" s="81">
        <v>9</v>
      </c>
      <c r="G30" s="34">
        <f>IF(F36=0, "-", F30/F36)</f>
        <v>2.922077922077922E-2</v>
      </c>
      <c r="H30" s="65">
        <v>8</v>
      </c>
      <c r="I30" s="9">
        <f>IF(H36=0, "-", H30/H36)</f>
        <v>2.7972027972027972E-2</v>
      </c>
      <c r="J30" s="8">
        <f t="shared" si="2"/>
        <v>0.5</v>
      </c>
      <c r="K30" s="9">
        <f t="shared" si="3"/>
        <v>0.125</v>
      </c>
    </row>
    <row r="31" spans="1:11" x14ac:dyDescent="0.2">
      <c r="A31" s="7" t="s">
        <v>548</v>
      </c>
      <c r="B31" s="65">
        <v>1</v>
      </c>
      <c r="C31" s="34">
        <f>IF(B36=0, "-", B31/B36)</f>
        <v>1.6666666666666666E-2</v>
      </c>
      <c r="D31" s="65">
        <v>1</v>
      </c>
      <c r="E31" s="9">
        <f>IF(D36=0, "-", D31/D36)</f>
        <v>1.2345679012345678E-2</v>
      </c>
      <c r="F31" s="81">
        <v>4</v>
      </c>
      <c r="G31" s="34">
        <f>IF(F36=0, "-", F31/F36)</f>
        <v>1.2987012987012988E-2</v>
      </c>
      <c r="H31" s="65">
        <v>1</v>
      </c>
      <c r="I31" s="9">
        <f>IF(H36=0, "-", H31/H36)</f>
        <v>3.4965034965034965E-3</v>
      </c>
      <c r="J31" s="8">
        <f t="shared" si="2"/>
        <v>0</v>
      </c>
      <c r="K31" s="9">
        <f t="shared" si="3"/>
        <v>3</v>
      </c>
    </row>
    <row r="32" spans="1:11" x14ac:dyDescent="0.2">
      <c r="A32" s="7" t="s">
        <v>549</v>
      </c>
      <c r="B32" s="65">
        <v>0</v>
      </c>
      <c r="C32" s="34">
        <f>IF(B36=0, "-", B32/B36)</f>
        <v>0</v>
      </c>
      <c r="D32" s="65">
        <v>0</v>
      </c>
      <c r="E32" s="9">
        <f>IF(D36=0, "-", D32/D36)</f>
        <v>0</v>
      </c>
      <c r="F32" s="81">
        <v>0</v>
      </c>
      <c r="G32" s="34">
        <f>IF(F36=0, "-", F32/F36)</f>
        <v>0</v>
      </c>
      <c r="H32" s="65">
        <v>4</v>
      </c>
      <c r="I32" s="9">
        <f>IF(H36=0, "-", H32/H36)</f>
        <v>1.3986013986013986E-2</v>
      </c>
      <c r="J32" s="8" t="str">
        <f t="shared" si="2"/>
        <v>-</v>
      </c>
      <c r="K32" s="9">
        <f t="shared" si="3"/>
        <v>-1</v>
      </c>
    </row>
    <row r="33" spans="1:11" x14ac:dyDescent="0.2">
      <c r="A33" s="7" t="s">
        <v>550</v>
      </c>
      <c r="B33" s="65">
        <v>1</v>
      </c>
      <c r="C33" s="34">
        <f>IF(B36=0, "-", B33/B36)</f>
        <v>1.6666666666666666E-2</v>
      </c>
      <c r="D33" s="65">
        <v>5</v>
      </c>
      <c r="E33" s="9">
        <f>IF(D36=0, "-", D33/D36)</f>
        <v>6.1728395061728392E-2</v>
      </c>
      <c r="F33" s="81">
        <v>11</v>
      </c>
      <c r="G33" s="34">
        <f>IF(F36=0, "-", F33/F36)</f>
        <v>3.5714285714285712E-2</v>
      </c>
      <c r="H33" s="65">
        <v>8</v>
      </c>
      <c r="I33" s="9">
        <f>IF(H36=0, "-", H33/H36)</f>
        <v>2.7972027972027972E-2</v>
      </c>
      <c r="J33" s="8">
        <f t="shared" si="2"/>
        <v>-0.8</v>
      </c>
      <c r="K33" s="9">
        <f t="shared" si="3"/>
        <v>0.375</v>
      </c>
    </row>
    <row r="34" spans="1:11" x14ac:dyDescent="0.2">
      <c r="A34" s="7" t="s">
        <v>551</v>
      </c>
      <c r="B34" s="65">
        <v>0</v>
      </c>
      <c r="C34" s="34">
        <f>IF(B36=0, "-", B34/B36)</f>
        <v>0</v>
      </c>
      <c r="D34" s="65">
        <v>0</v>
      </c>
      <c r="E34" s="9">
        <f>IF(D36=0, "-", D34/D36)</f>
        <v>0</v>
      </c>
      <c r="F34" s="81">
        <v>5</v>
      </c>
      <c r="G34" s="34">
        <f>IF(F36=0, "-", F34/F36)</f>
        <v>1.6233766233766232E-2</v>
      </c>
      <c r="H34" s="65">
        <v>1</v>
      </c>
      <c r="I34" s="9">
        <f>IF(H36=0, "-", H34/H36)</f>
        <v>3.4965034965034965E-3</v>
      </c>
      <c r="J34" s="8" t="str">
        <f t="shared" si="2"/>
        <v>-</v>
      </c>
      <c r="K34" s="9">
        <f t="shared" si="3"/>
        <v>4</v>
      </c>
    </row>
    <row r="35" spans="1:11" x14ac:dyDescent="0.2">
      <c r="A35" s="2"/>
      <c r="B35" s="68"/>
      <c r="C35" s="33"/>
      <c r="D35" s="68"/>
      <c r="E35" s="6"/>
      <c r="F35" s="82"/>
      <c r="G35" s="33"/>
      <c r="H35" s="68"/>
      <c r="I35" s="6"/>
      <c r="J35" s="5"/>
      <c r="K35" s="6"/>
    </row>
    <row r="36" spans="1:11" s="43" customFormat="1" x14ac:dyDescent="0.2">
      <c r="A36" s="162" t="s">
        <v>616</v>
      </c>
      <c r="B36" s="71">
        <f>SUM(B25:B35)</f>
        <v>60</v>
      </c>
      <c r="C36" s="40">
        <f>B36/10037</f>
        <v>5.9778818372023517E-3</v>
      </c>
      <c r="D36" s="71">
        <f>SUM(D25:D35)</f>
        <v>81</v>
      </c>
      <c r="E36" s="41">
        <f>D36/9726</f>
        <v>8.3281924737816163E-3</v>
      </c>
      <c r="F36" s="77">
        <f>SUM(F25:F35)</f>
        <v>308</v>
      </c>
      <c r="G36" s="42">
        <f>F36/56526</f>
        <v>5.4488200120298624E-3</v>
      </c>
      <c r="H36" s="71">
        <f>SUM(H25:H35)</f>
        <v>286</v>
      </c>
      <c r="I36" s="41">
        <f>H36/40548</f>
        <v>7.0533688467988558E-3</v>
      </c>
      <c r="J36" s="37">
        <f>IF(D36=0, "-", IF((B36-D36)/D36&lt;10, (B36-D36)/D36, "&gt;999%"))</f>
        <v>-0.25925925925925924</v>
      </c>
      <c r="K36" s="38">
        <f>IF(H36=0, "-", IF((F36-H36)/H36&lt;10, (F36-H36)/H36, "&gt;999%"))</f>
        <v>7.6923076923076927E-2</v>
      </c>
    </row>
    <row r="37" spans="1:11" x14ac:dyDescent="0.2">
      <c r="B37" s="83"/>
      <c r="D37" s="83"/>
      <c r="F37" s="83"/>
      <c r="H37" s="83"/>
    </row>
    <row r="38" spans="1:11" x14ac:dyDescent="0.2">
      <c r="A38" s="163" t="s">
        <v>134</v>
      </c>
      <c r="B38" s="61" t="s">
        <v>12</v>
      </c>
      <c r="C38" s="62" t="s">
        <v>13</v>
      </c>
      <c r="D38" s="61" t="s">
        <v>12</v>
      </c>
      <c r="E38" s="63" t="s">
        <v>13</v>
      </c>
      <c r="F38" s="62" t="s">
        <v>12</v>
      </c>
      <c r="G38" s="62" t="s">
        <v>13</v>
      </c>
      <c r="H38" s="61" t="s">
        <v>12</v>
      </c>
      <c r="I38" s="63" t="s">
        <v>13</v>
      </c>
      <c r="J38" s="61"/>
      <c r="K38" s="63"/>
    </row>
    <row r="39" spans="1:11" x14ac:dyDescent="0.2">
      <c r="A39" s="7" t="s">
        <v>552</v>
      </c>
      <c r="B39" s="65">
        <v>3</v>
      </c>
      <c r="C39" s="34">
        <f>IF(B55=0, "-", B39/B55)</f>
        <v>1.6393442622950821E-2</v>
      </c>
      <c r="D39" s="65">
        <v>1</v>
      </c>
      <c r="E39" s="9">
        <f>IF(D55=0, "-", D39/D55)</f>
        <v>6.9444444444444441E-3</v>
      </c>
      <c r="F39" s="81">
        <v>14</v>
      </c>
      <c r="G39" s="34">
        <f>IF(F55=0, "-", F39/F55)</f>
        <v>1.6726403823178016E-2</v>
      </c>
      <c r="H39" s="65">
        <v>12</v>
      </c>
      <c r="I39" s="9">
        <f>IF(H55=0, "-", H39/H55)</f>
        <v>1.7910447761194031E-2</v>
      </c>
      <c r="J39" s="8">
        <f t="shared" ref="J39:J53" si="4">IF(D39=0, "-", IF((B39-D39)/D39&lt;10, (B39-D39)/D39, "&gt;999%"))</f>
        <v>2</v>
      </c>
      <c r="K39" s="9">
        <f t="shared" ref="K39:K53" si="5">IF(H39=0, "-", IF((F39-H39)/H39&lt;10, (F39-H39)/H39, "&gt;999%"))</f>
        <v>0.16666666666666666</v>
      </c>
    </row>
    <row r="40" spans="1:11" x14ac:dyDescent="0.2">
      <c r="A40" s="7" t="s">
        <v>553</v>
      </c>
      <c r="B40" s="65">
        <v>3</v>
      </c>
      <c r="C40" s="34">
        <f>IF(B55=0, "-", B40/B55)</f>
        <v>1.6393442622950821E-2</v>
      </c>
      <c r="D40" s="65">
        <v>3</v>
      </c>
      <c r="E40" s="9">
        <f>IF(D55=0, "-", D40/D55)</f>
        <v>2.0833333333333332E-2</v>
      </c>
      <c r="F40" s="81">
        <v>17</v>
      </c>
      <c r="G40" s="34">
        <f>IF(F55=0, "-", F40/F55)</f>
        <v>2.0310633213859019E-2</v>
      </c>
      <c r="H40" s="65">
        <v>8</v>
      </c>
      <c r="I40" s="9">
        <f>IF(H55=0, "-", H40/H55)</f>
        <v>1.1940298507462687E-2</v>
      </c>
      <c r="J40" s="8">
        <f t="shared" si="4"/>
        <v>0</v>
      </c>
      <c r="K40" s="9">
        <f t="shared" si="5"/>
        <v>1.125</v>
      </c>
    </row>
    <row r="41" spans="1:11" x14ac:dyDescent="0.2">
      <c r="A41" s="7" t="s">
        <v>554</v>
      </c>
      <c r="B41" s="65">
        <v>8</v>
      </c>
      <c r="C41" s="34">
        <f>IF(B55=0, "-", B41/B55)</f>
        <v>4.3715846994535519E-2</v>
      </c>
      <c r="D41" s="65">
        <v>2</v>
      </c>
      <c r="E41" s="9">
        <f>IF(D55=0, "-", D41/D55)</f>
        <v>1.3888888888888888E-2</v>
      </c>
      <c r="F41" s="81">
        <v>24</v>
      </c>
      <c r="G41" s="34">
        <f>IF(F55=0, "-", F41/F55)</f>
        <v>2.8673835125448029E-2</v>
      </c>
      <c r="H41" s="65">
        <v>27</v>
      </c>
      <c r="I41" s="9">
        <f>IF(H55=0, "-", H41/H55)</f>
        <v>4.0298507462686567E-2</v>
      </c>
      <c r="J41" s="8">
        <f t="shared" si="4"/>
        <v>3</v>
      </c>
      <c r="K41" s="9">
        <f t="shared" si="5"/>
        <v>-0.1111111111111111</v>
      </c>
    </row>
    <row r="42" spans="1:11" x14ac:dyDescent="0.2">
      <c r="A42" s="7" t="s">
        <v>555</v>
      </c>
      <c r="B42" s="65">
        <v>7</v>
      </c>
      <c r="C42" s="34">
        <f>IF(B55=0, "-", B42/B55)</f>
        <v>3.825136612021858E-2</v>
      </c>
      <c r="D42" s="65">
        <v>9</v>
      </c>
      <c r="E42" s="9">
        <f>IF(D55=0, "-", D42/D55)</f>
        <v>6.25E-2</v>
      </c>
      <c r="F42" s="81">
        <v>65</v>
      </c>
      <c r="G42" s="34">
        <f>IF(F55=0, "-", F42/F55)</f>
        <v>7.765830346475508E-2</v>
      </c>
      <c r="H42" s="65">
        <v>67</v>
      </c>
      <c r="I42" s="9">
        <f>IF(H55=0, "-", H42/H55)</f>
        <v>0.1</v>
      </c>
      <c r="J42" s="8">
        <f t="shared" si="4"/>
        <v>-0.22222222222222221</v>
      </c>
      <c r="K42" s="9">
        <f t="shared" si="5"/>
        <v>-2.9850746268656716E-2</v>
      </c>
    </row>
    <row r="43" spans="1:11" x14ac:dyDescent="0.2">
      <c r="A43" s="7" t="s">
        <v>55</v>
      </c>
      <c r="B43" s="65">
        <v>1</v>
      </c>
      <c r="C43" s="34">
        <f>IF(B55=0, "-", B43/B55)</f>
        <v>5.4644808743169399E-3</v>
      </c>
      <c r="D43" s="65">
        <v>2</v>
      </c>
      <c r="E43" s="9">
        <f>IF(D55=0, "-", D43/D55)</f>
        <v>1.3888888888888888E-2</v>
      </c>
      <c r="F43" s="81">
        <v>5</v>
      </c>
      <c r="G43" s="34">
        <f>IF(F55=0, "-", F43/F55)</f>
        <v>5.9737156511350063E-3</v>
      </c>
      <c r="H43" s="65">
        <v>3</v>
      </c>
      <c r="I43" s="9">
        <f>IF(H55=0, "-", H43/H55)</f>
        <v>4.4776119402985077E-3</v>
      </c>
      <c r="J43" s="8">
        <f t="shared" si="4"/>
        <v>-0.5</v>
      </c>
      <c r="K43" s="9">
        <f t="shared" si="5"/>
        <v>0.66666666666666663</v>
      </c>
    </row>
    <row r="44" spans="1:11" x14ac:dyDescent="0.2">
      <c r="A44" s="7" t="s">
        <v>556</v>
      </c>
      <c r="B44" s="65">
        <v>19</v>
      </c>
      <c r="C44" s="34">
        <f>IF(B55=0, "-", B44/B55)</f>
        <v>0.10382513661202186</v>
      </c>
      <c r="D44" s="65">
        <v>24</v>
      </c>
      <c r="E44" s="9">
        <f>IF(D55=0, "-", D44/D55)</f>
        <v>0.16666666666666666</v>
      </c>
      <c r="F44" s="81">
        <v>154</v>
      </c>
      <c r="G44" s="34">
        <f>IF(F55=0, "-", F44/F55)</f>
        <v>0.18399044205495818</v>
      </c>
      <c r="H44" s="65">
        <v>130</v>
      </c>
      <c r="I44" s="9">
        <f>IF(H55=0, "-", H44/H55)</f>
        <v>0.19402985074626866</v>
      </c>
      <c r="J44" s="8">
        <f t="shared" si="4"/>
        <v>-0.20833333333333334</v>
      </c>
      <c r="K44" s="9">
        <f t="shared" si="5"/>
        <v>0.18461538461538463</v>
      </c>
    </row>
    <row r="45" spans="1:11" x14ac:dyDescent="0.2">
      <c r="A45" s="7" t="s">
        <v>557</v>
      </c>
      <c r="B45" s="65">
        <v>4</v>
      </c>
      <c r="C45" s="34">
        <f>IF(B55=0, "-", B45/B55)</f>
        <v>2.185792349726776E-2</v>
      </c>
      <c r="D45" s="65">
        <v>9</v>
      </c>
      <c r="E45" s="9">
        <f>IF(D55=0, "-", D45/D55)</f>
        <v>6.25E-2</v>
      </c>
      <c r="F45" s="81">
        <v>22</v>
      </c>
      <c r="G45" s="34">
        <f>IF(F55=0, "-", F45/F55)</f>
        <v>2.6284348864994027E-2</v>
      </c>
      <c r="H45" s="65">
        <v>18</v>
      </c>
      <c r="I45" s="9">
        <f>IF(H55=0, "-", H45/H55)</f>
        <v>2.6865671641791045E-2</v>
      </c>
      <c r="J45" s="8">
        <f t="shared" si="4"/>
        <v>-0.55555555555555558</v>
      </c>
      <c r="K45" s="9">
        <f t="shared" si="5"/>
        <v>0.22222222222222221</v>
      </c>
    </row>
    <row r="46" spans="1:11" x14ac:dyDescent="0.2">
      <c r="A46" s="7" t="s">
        <v>62</v>
      </c>
      <c r="B46" s="65">
        <v>27</v>
      </c>
      <c r="C46" s="34">
        <f>IF(B55=0, "-", B46/B55)</f>
        <v>0.14754098360655737</v>
      </c>
      <c r="D46" s="65">
        <v>11</v>
      </c>
      <c r="E46" s="9">
        <f>IF(D55=0, "-", D46/D55)</f>
        <v>7.6388888888888895E-2</v>
      </c>
      <c r="F46" s="81">
        <v>108</v>
      </c>
      <c r="G46" s="34">
        <f>IF(F55=0, "-", F46/F55)</f>
        <v>0.12903225806451613</v>
      </c>
      <c r="H46" s="65">
        <v>61</v>
      </c>
      <c r="I46" s="9">
        <f>IF(H55=0, "-", H46/H55)</f>
        <v>9.1044776119402981E-2</v>
      </c>
      <c r="J46" s="8">
        <f t="shared" si="4"/>
        <v>1.4545454545454546</v>
      </c>
      <c r="K46" s="9">
        <f t="shared" si="5"/>
        <v>0.77049180327868849</v>
      </c>
    </row>
    <row r="47" spans="1:11" x14ac:dyDescent="0.2">
      <c r="A47" s="7" t="s">
        <v>558</v>
      </c>
      <c r="B47" s="65">
        <v>12</v>
      </c>
      <c r="C47" s="34">
        <f>IF(B55=0, "-", B47/B55)</f>
        <v>6.5573770491803282E-2</v>
      </c>
      <c r="D47" s="65">
        <v>13</v>
      </c>
      <c r="E47" s="9">
        <f>IF(D55=0, "-", D47/D55)</f>
        <v>9.0277777777777776E-2</v>
      </c>
      <c r="F47" s="81">
        <v>53</v>
      </c>
      <c r="G47" s="34">
        <f>IF(F55=0, "-", F47/F55)</f>
        <v>6.3321385902031069E-2</v>
      </c>
      <c r="H47" s="65">
        <v>42</v>
      </c>
      <c r="I47" s="9">
        <f>IF(H55=0, "-", H47/H55)</f>
        <v>6.2686567164179099E-2</v>
      </c>
      <c r="J47" s="8">
        <f t="shared" si="4"/>
        <v>-7.6923076923076927E-2</v>
      </c>
      <c r="K47" s="9">
        <f t="shared" si="5"/>
        <v>0.26190476190476192</v>
      </c>
    </row>
    <row r="48" spans="1:11" x14ac:dyDescent="0.2">
      <c r="A48" s="7" t="s">
        <v>559</v>
      </c>
      <c r="B48" s="65">
        <v>10</v>
      </c>
      <c r="C48" s="34">
        <f>IF(B55=0, "-", B48/B55)</f>
        <v>5.4644808743169397E-2</v>
      </c>
      <c r="D48" s="65">
        <v>1</v>
      </c>
      <c r="E48" s="9">
        <f>IF(D55=0, "-", D48/D55)</f>
        <v>6.9444444444444441E-3</v>
      </c>
      <c r="F48" s="81">
        <v>46</v>
      </c>
      <c r="G48" s="34">
        <f>IF(F55=0, "-", F48/F55)</f>
        <v>5.4958183990442055E-2</v>
      </c>
      <c r="H48" s="65">
        <v>21</v>
      </c>
      <c r="I48" s="9">
        <f>IF(H55=0, "-", H48/H55)</f>
        <v>3.134328358208955E-2</v>
      </c>
      <c r="J48" s="8">
        <f t="shared" si="4"/>
        <v>9</v>
      </c>
      <c r="K48" s="9">
        <f t="shared" si="5"/>
        <v>1.1904761904761905</v>
      </c>
    </row>
    <row r="49" spans="1:11" x14ac:dyDescent="0.2">
      <c r="A49" s="7" t="s">
        <v>560</v>
      </c>
      <c r="B49" s="65">
        <v>26</v>
      </c>
      <c r="C49" s="34">
        <f>IF(B55=0, "-", B49/B55)</f>
        <v>0.14207650273224043</v>
      </c>
      <c r="D49" s="65">
        <v>7</v>
      </c>
      <c r="E49" s="9">
        <f>IF(D55=0, "-", D49/D55)</f>
        <v>4.8611111111111112E-2</v>
      </c>
      <c r="F49" s="81">
        <v>96</v>
      </c>
      <c r="G49" s="34">
        <f>IF(F55=0, "-", F49/F55)</f>
        <v>0.11469534050179211</v>
      </c>
      <c r="H49" s="65">
        <v>39</v>
      </c>
      <c r="I49" s="9">
        <f>IF(H55=0, "-", H49/H55)</f>
        <v>5.8208955223880594E-2</v>
      </c>
      <c r="J49" s="8">
        <f t="shared" si="4"/>
        <v>2.7142857142857144</v>
      </c>
      <c r="K49" s="9">
        <f t="shared" si="5"/>
        <v>1.4615384615384615</v>
      </c>
    </row>
    <row r="50" spans="1:11" x14ac:dyDescent="0.2">
      <c r="A50" s="7" t="s">
        <v>561</v>
      </c>
      <c r="B50" s="65">
        <v>30</v>
      </c>
      <c r="C50" s="34">
        <f>IF(B55=0, "-", B50/B55)</f>
        <v>0.16393442622950818</v>
      </c>
      <c r="D50" s="65">
        <v>15</v>
      </c>
      <c r="E50" s="9">
        <f>IF(D55=0, "-", D50/D55)</f>
        <v>0.10416666666666667</v>
      </c>
      <c r="F50" s="81">
        <v>88</v>
      </c>
      <c r="G50" s="34">
        <f>IF(F55=0, "-", F50/F55)</f>
        <v>0.10513739545997611</v>
      </c>
      <c r="H50" s="65">
        <v>63</v>
      </c>
      <c r="I50" s="9">
        <f>IF(H55=0, "-", H50/H55)</f>
        <v>9.4029850746268656E-2</v>
      </c>
      <c r="J50" s="8">
        <f t="shared" si="4"/>
        <v>1</v>
      </c>
      <c r="K50" s="9">
        <f t="shared" si="5"/>
        <v>0.3968253968253968</v>
      </c>
    </row>
    <row r="51" spans="1:11" x14ac:dyDescent="0.2">
      <c r="A51" s="7" t="s">
        <v>562</v>
      </c>
      <c r="B51" s="65">
        <v>8</v>
      </c>
      <c r="C51" s="34">
        <f>IF(B55=0, "-", B51/B55)</f>
        <v>4.3715846994535519E-2</v>
      </c>
      <c r="D51" s="65">
        <v>12</v>
      </c>
      <c r="E51" s="9">
        <f>IF(D55=0, "-", D51/D55)</f>
        <v>8.3333333333333329E-2</v>
      </c>
      <c r="F51" s="81">
        <v>29</v>
      </c>
      <c r="G51" s="34">
        <f>IF(F55=0, "-", F51/F55)</f>
        <v>3.4647550776583033E-2</v>
      </c>
      <c r="H51" s="65">
        <v>28</v>
      </c>
      <c r="I51" s="9">
        <f>IF(H55=0, "-", H51/H55)</f>
        <v>4.1791044776119404E-2</v>
      </c>
      <c r="J51" s="8">
        <f t="shared" si="4"/>
        <v>-0.33333333333333331</v>
      </c>
      <c r="K51" s="9">
        <f t="shared" si="5"/>
        <v>3.5714285714285712E-2</v>
      </c>
    </row>
    <row r="52" spans="1:11" x14ac:dyDescent="0.2">
      <c r="A52" s="7" t="s">
        <v>563</v>
      </c>
      <c r="B52" s="65">
        <v>23</v>
      </c>
      <c r="C52" s="34">
        <f>IF(B55=0, "-", B52/B55)</f>
        <v>0.12568306010928962</v>
      </c>
      <c r="D52" s="65">
        <v>34</v>
      </c>
      <c r="E52" s="9">
        <f>IF(D55=0, "-", D52/D55)</f>
        <v>0.2361111111111111</v>
      </c>
      <c r="F52" s="81">
        <v>104</v>
      </c>
      <c r="G52" s="34">
        <f>IF(F55=0, "-", F52/F55)</f>
        <v>0.12425328554360812</v>
      </c>
      <c r="H52" s="65">
        <v>144</v>
      </c>
      <c r="I52" s="9">
        <f>IF(H55=0, "-", H52/H55)</f>
        <v>0.21492537313432836</v>
      </c>
      <c r="J52" s="8">
        <f t="shared" si="4"/>
        <v>-0.3235294117647059</v>
      </c>
      <c r="K52" s="9">
        <f t="shared" si="5"/>
        <v>-0.27777777777777779</v>
      </c>
    </row>
    <row r="53" spans="1:11" x14ac:dyDescent="0.2">
      <c r="A53" s="7" t="s">
        <v>564</v>
      </c>
      <c r="B53" s="65">
        <v>2</v>
      </c>
      <c r="C53" s="34">
        <f>IF(B55=0, "-", B53/B55)</f>
        <v>1.092896174863388E-2</v>
      </c>
      <c r="D53" s="65">
        <v>1</v>
      </c>
      <c r="E53" s="9">
        <f>IF(D55=0, "-", D53/D55)</f>
        <v>6.9444444444444441E-3</v>
      </c>
      <c r="F53" s="81">
        <v>12</v>
      </c>
      <c r="G53" s="34">
        <f>IF(F55=0, "-", F53/F55)</f>
        <v>1.4336917562724014E-2</v>
      </c>
      <c r="H53" s="65">
        <v>7</v>
      </c>
      <c r="I53" s="9">
        <f>IF(H55=0, "-", H53/H55)</f>
        <v>1.0447761194029851E-2</v>
      </c>
      <c r="J53" s="8">
        <f t="shared" si="4"/>
        <v>1</v>
      </c>
      <c r="K53" s="9">
        <f t="shared" si="5"/>
        <v>0.7142857142857143</v>
      </c>
    </row>
    <row r="54" spans="1:11" x14ac:dyDescent="0.2">
      <c r="A54" s="2"/>
      <c r="B54" s="68"/>
      <c r="C54" s="33"/>
      <c r="D54" s="68"/>
      <c r="E54" s="6"/>
      <c r="F54" s="82"/>
      <c r="G54" s="33"/>
      <c r="H54" s="68"/>
      <c r="I54" s="6"/>
      <c r="J54" s="5"/>
      <c r="K54" s="6"/>
    </row>
    <row r="55" spans="1:11" s="43" customFormat="1" x14ac:dyDescent="0.2">
      <c r="A55" s="162" t="s">
        <v>615</v>
      </c>
      <c r="B55" s="71">
        <f>SUM(B39:B54)</f>
        <v>183</v>
      </c>
      <c r="C55" s="40">
        <f>B55/10037</f>
        <v>1.8232539603467171E-2</v>
      </c>
      <c r="D55" s="71">
        <f>SUM(D39:D54)</f>
        <v>144</v>
      </c>
      <c r="E55" s="41">
        <f>D55/9726</f>
        <v>1.4805675508945095E-2</v>
      </c>
      <c r="F55" s="77">
        <f>SUM(F39:F54)</f>
        <v>837</v>
      </c>
      <c r="G55" s="42">
        <f>F55/56526</f>
        <v>1.4807345292431801E-2</v>
      </c>
      <c r="H55" s="71">
        <f>SUM(H39:H54)</f>
        <v>670</v>
      </c>
      <c r="I55" s="41">
        <f>H55/40548</f>
        <v>1.6523626319423893E-2</v>
      </c>
      <c r="J55" s="37">
        <f>IF(D55=0, "-", IF((B55-D55)/D55&lt;10, (B55-D55)/D55, "&gt;999%"))</f>
        <v>0.27083333333333331</v>
      </c>
      <c r="K55" s="38">
        <f>IF(H55=0, "-", IF((F55-H55)/H55&lt;10, (F55-H55)/H55, "&gt;999%"))</f>
        <v>0.24925373134328357</v>
      </c>
    </row>
    <row r="56" spans="1:11" x14ac:dyDescent="0.2">
      <c r="B56" s="83"/>
      <c r="D56" s="83"/>
      <c r="F56" s="83"/>
      <c r="H56" s="83"/>
    </row>
    <row r="57" spans="1:11" x14ac:dyDescent="0.2">
      <c r="A57" s="27" t="s">
        <v>614</v>
      </c>
      <c r="B57" s="71">
        <v>481</v>
      </c>
      <c r="C57" s="40">
        <f>B57/10037</f>
        <v>4.7922686061572184E-2</v>
      </c>
      <c r="D57" s="71">
        <v>437</v>
      </c>
      <c r="E57" s="41">
        <f>D57/9726</f>
        <v>4.4931112482006992E-2</v>
      </c>
      <c r="F57" s="77">
        <v>2218</v>
      </c>
      <c r="G57" s="42">
        <f>F57/56526</f>
        <v>3.9238580476241021E-2</v>
      </c>
      <c r="H57" s="71">
        <v>1756</v>
      </c>
      <c r="I57" s="41">
        <f>H57/40548</f>
        <v>4.3306698234191573E-2</v>
      </c>
      <c r="J57" s="37">
        <f>IF(D57=0, "-", IF((B57-D57)/D57&lt;10, (B57-D57)/D57, "&gt;999%"))</f>
        <v>0.10068649885583524</v>
      </c>
      <c r="K57" s="38">
        <f>IF(H57=0, "-", IF((F57-H57)/H57&lt;10, (F57-H57)/H57, "&gt;999%"))</f>
        <v>0.2630979498861048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1"/>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621</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3</v>
      </c>
      <c r="C7" s="39">
        <f>IF(B31=0, "-", B7/B31)</f>
        <v>6.2370062370062374E-3</v>
      </c>
      <c r="D7" s="65">
        <v>1</v>
      </c>
      <c r="E7" s="21">
        <f>IF(D31=0, "-", D7/D31)</f>
        <v>2.2883295194508009E-3</v>
      </c>
      <c r="F7" s="81">
        <v>14</v>
      </c>
      <c r="G7" s="39">
        <f>IF(F31=0, "-", F7/F31)</f>
        <v>6.3119927862939585E-3</v>
      </c>
      <c r="H7" s="65">
        <v>12</v>
      </c>
      <c r="I7" s="21">
        <f>IF(H31=0, "-", H7/H31)</f>
        <v>6.8337129840546698E-3</v>
      </c>
      <c r="J7" s="20">
        <f t="shared" ref="J7:J29" si="0">IF(D7=0, "-", IF((B7-D7)/D7&lt;10, (B7-D7)/D7, "&gt;999%"))</f>
        <v>2</v>
      </c>
      <c r="K7" s="21">
        <f t="shared" ref="K7:K29" si="1">IF(H7=0, "-", IF((F7-H7)/H7&lt;10, (F7-H7)/H7, "&gt;999%"))</f>
        <v>0.16666666666666666</v>
      </c>
    </row>
    <row r="8" spans="1:11" x14ac:dyDescent="0.2">
      <c r="A8" s="7" t="s">
        <v>43</v>
      </c>
      <c r="B8" s="65">
        <v>11</v>
      </c>
      <c r="C8" s="39">
        <f>IF(B31=0, "-", B8/B31)</f>
        <v>2.286902286902287E-2</v>
      </c>
      <c r="D8" s="65">
        <v>9</v>
      </c>
      <c r="E8" s="21">
        <f>IF(D31=0, "-", D8/D31)</f>
        <v>2.0594965675057208E-2</v>
      </c>
      <c r="F8" s="81">
        <v>60</v>
      </c>
      <c r="G8" s="39">
        <f>IF(F31=0, "-", F8/F31)</f>
        <v>2.7051397655545536E-2</v>
      </c>
      <c r="H8" s="65">
        <v>35</v>
      </c>
      <c r="I8" s="21">
        <f>IF(H31=0, "-", H8/H31)</f>
        <v>1.9931662870159454E-2</v>
      </c>
      <c r="J8" s="20">
        <f t="shared" si="0"/>
        <v>0.22222222222222221</v>
      </c>
      <c r="K8" s="21">
        <f t="shared" si="1"/>
        <v>0.7142857142857143</v>
      </c>
    </row>
    <row r="9" spans="1:11" x14ac:dyDescent="0.2">
      <c r="A9" s="7" t="s">
        <v>44</v>
      </c>
      <c r="B9" s="65">
        <v>8</v>
      </c>
      <c r="C9" s="39">
        <f>IF(B31=0, "-", B9/B31)</f>
        <v>1.6632016632016633E-2</v>
      </c>
      <c r="D9" s="65">
        <v>20</v>
      </c>
      <c r="E9" s="21">
        <f>IF(D31=0, "-", D9/D31)</f>
        <v>4.5766590389016017E-2</v>
      </c>
      <c r="F9" s="81">
        <v>69</v>
      </c>
      <c r="G9" s="39">
        <f>IF(F31=0, "-", F9/F31)</f>
        <v>3.1109107303877368E-2</v>
      </c>
      <c r="H9" s="65">
        <v>49</v>
      </c>
      <c r="I9" s="21">
        <f>IF(H31=0, "-", H9/H31)</f>
        <v>2.7904328018223234E-2</v>
      </c>
      <c r="J9" s="20">
        <f t="shared" si="0"/>
        <v>-0.6</v>
      </c>
      <c r="K9" s="21">
        <f t="shared" si="1"/>
        <v>0.40816326530612246</v>
      </c>
    </row>
    <row r="10" spans="1:11" x14ac:dyDescent="0.2">
      <c r="A10" s="7" t="s">
        <v>45</v>
      </c>
      <c r="B10" s="65">
        <v>3</v>
      </c>
      <c r="C10" s="39">
        <f>IF(B31=0, "-", B10/B31)</f>
        <v>6.2370062370062374E-3</v>
      </c>
      <c r="D10" s="65">
        <v>3</v>
      </c>
      <c r="E10" s="21">
        <f>IF(D31=0, "-", D10/D31)</f>
        <v>6.8649885583524023E-3</v>
      </c>
      <c r="F10" s="81">
        <v>17</v>
      </c>
      <c r="G10" s="39">
        <f>IF(F31=0, "-", F10/F31)</f>
        <v>7.6645626690712357E-3</v>
      </c>
      <c r="H10" s="65">
        <v>8</v>
      </c>
      <c r="I10" s="21">
        <f>IF(H31=0, "-", H10/H31)</f>
        <v>4.5558086560364463E-3</v>
      </c>
      <c r="J10" s="20">
        <f t="shared" si="0"/>
        <v>0</v>
      </c>
      <c r="K10" s="21">
        <f t="shared" si="1"/>
        <v>1.125</v>
      </c>
    </row>
    <row r="11" spans="1:11" x14ac:dyDescent="0.2">
      <c r="A11" s="7" t="s">
        <v>46</v>
      </c>
      <c r="B11" s="65">
        <v>57</v>
      </c>
      <c r="C11" s="39">
        <f>IF(B31=0, "-", B11/B31)</f>
        <v>0.11850311850311851</v>
      </c>
      <c r="D11" s="65">
        <v>40</v>
      </c>
      <c r="E11" s="21">
        <f>IF(D31=0, "-", D11/D31)</f>
        <v>9.1533180778032033E-2</v>
      </c>
      <c r="F11" s="81">
        <v>231</v>
      </c>
      <c r="G11" s="39">
        <f>IF(F31=0, "-", F11/F31)</f>
        <v>0.10414788097385032</v>
      </c>
      <c r="H11" s="65">
        <v>200</v>
      </c>
      <c r="I11" s="21">
        <f>IF(H31=0, "-", H11/H31)</f>
        <v>0.11389521640091116</v>
      </c>
      <c r="J11" s="20">
        <f t="shared" si="0"/>
        <v>0.42499999999999999</v>
      </c>
      <c r="K11" s="21">
        <f t="shared" si="1"/>
        <v>0.155</v>
      </c>
    </row>
    <row r="12" spans="1:11" x14ac:dyDescent="0.2">
      <c r="A12" s="7" t="s">
        <v>49</v>
      </c>
      <c r="B12" s="65">
        <v>56</v>
      </c>
      <c r="C12" s="39">
        <f>IF(B31=0, "-", B12/B31)</f>
        <v>0.11642411642411643</v>
      </c>
      <c r="D12" s="65">
        <v>69</v>
      </c>
      <c r="E12" s="21">
        <f>IF(D31=0, "-", D12/D31)</f>
        <v>0.15789473684210525</v>
      </c>
      <c r="F12" s="81">
        <v>317</v>
      </c>
      <c r="G12" s="39">
        <f>IF(F31=0, "-", F12/F31)</f>
        <v>0.14292155094679893</v>
      </c>
      <c r="H12" s="65">
        <v>291</v>
      </c>
      <c r="I12" s="21">
        <f>IF(H31=0, "-", H12/H31)</f>
        <v>0.16571753986332574</v>
      </c>
      <c r="J12" s="20">
        <f t="shared" si="0"/>
        <v>-0.18840579710144928</v>
      </c>
      <c r="K12" s="21">
        <f t="shared" si="1"/>
        <v>8.9347079037800689E-2</v>
      </c>
    </row>
    <row r="13" spans="1:11" x14ac:dyDescent="0.2">
      <c r="A13" s="7" t="s">
        <v>53</v>
      </c>
      <c r="B13" s="65">
        <v>4</v>
      </c>
      <c r="C13" s="39">
        <f>IF(B31=0, "-", B13/B31)</f>
        <v>8.3160083160083165E-3</v>
      </c>
      <c r="D13" s="65">
        <v>1</v>
      </c>
      <c r="E13" s="21">
        <f>IF(D31=0, "-", D13/D31)</f>
        <v>2.2883295194508009E-3</v>
      </c>
      <c r="F13" s="81">
        <v>16</v>
      </c>
      <c r="G13" s="39">
        <f>IF(F31=0, "-", F13/F31)</f>
        <v>7.2137060414788094E-3</v>
      </c>
      <c r="H13" s="65">
        <v>15</v>
      </c>
      <c r="I13" s="21">
        <f>IF(H31=0, "-", H13/H31)</f>
        <v>8.5421412300683373E-3</v>
      </c>
      <c r="J13" s="20">
        <f t="shared" si="0"/>
        <v>3</v>
      </c>
      <c r="K13" s="21">
        <f t="shared" si="1"/>
        <v>6.6666666666666666E-2</v>
      </c>
    </row>
    <row r="14" spans="1:11" x14ac:dyDescent="0.2">
      <c r="A14" s="7" t="s">
        <v>55</v>
      </c>
      <c r="B14" s="65">
        <v>1</v>
      </c>
      <c r="C14" s="39">
        <f>IF(B31=0, "-", B14/B31)</f>
        <v>2.0790020790020791E-3</v>
      </c>
      <c r="D14" s="65">
        <v>2</v>
      </c>
      <c r="E14" s="21">
        <f>IF(D31=0, "-", D14/D31)</f>
        <v>4.5766590389016018E-3</v>
      </c>
      <c r="F14" s="81">
        <v>5</v>
      </c>
      <c r="G14" s="39">
        <f>IF(F31=0, "-", F14/F31)</f>
        <v>2.254283137962128E-3</v>
      </c>
      <c r="H14" s="65">
        <v>3</v>
      </c>
      <c r="I14" s="21">
        <f>IF(H31=0, "-", H14/H31)</f>
        <v>1.7084282460136675E-3</v>
      </c>
      <c r="J14" s="20">
        <f t="shared" si="0"/>
        <v>-0.5</v>
      </c>
      <c r="K14" s="21">
        <f t="shared" si="1"/>
        <v>0.66666666666666663</v>
      </c>
    </row>
    <row r="15" spans="1:11" x14ac:dyDescent="0.2">
      <c r="A15" s="7" t="s">
        <v>56</v>
      </c>
      <c r="B15" s="65">
        <v>134</v>
      </c>
      <c r="C15" s="39">
        <f>IF(B31=0, "-", B15/B31)</f>
        <v>0.2785862785862786</v>
      </c>
      <c r="D15" s="65">
        <v>118</v>
      </c>
      <c r="E15" s="21">
        <f>IF(D31=0, "-", D15/D31)</f>
        <v>0.27002288329519453</v>
      </c>
      <c r="F15" s="81">
        <v>663</v>
      </c>
      <c r="G15" s="39">
        <f>IF(F31=0, "-", F15/F31)</f>
        <v>0.2989179440937782</v>
      </c>
      <c r="H15" s="65">
        <v>510</v>
      </c>
      <c r="I15" s="21">
        <f>IF(H31=0, "-", H15/H31)</f>
        <v>0.29043280182232345</v>
      </c>
      <c r="J15" s="20">
        <f t="shared" si="0"/>
        <v>0.13559322033898305</v>
      </c>
      <c r="K15" s="21">
        <f t="shared" si="1"/>
        <v>0.3</v>
      </c>
    </row>
    <row r="16" spans="1:11" x14ac:dyDescent="0.2">
      <c r="A16" s="7" t="s">
        <v>59</v>
      </c>
      <c r="B16" s="65">
        <v>9</v>
      </c>
      <c r="C16" s="39">
        <f>IF(B31=0, "-", B16/B31)</f>
        <v>1.8711018711018712E-2</v>
      </c>
      <c r="D16" s="65">
        <v>19</v>
      </c>
      <c r="E16" s="21">
        <f>IF(D31=0, "-", D16/D31)</f>
        <v>4.3478260869565216E-2</v>
      </c>
      <c r="F16" s="81">
        <v>56</v>
      </c>
      <c r="G16" s="39">
        <f>IF(F31=0, "-", F16/F31)</f>
        <v>2.5247971145175834E-2</v>
      </c>
      <c r="H16" s="65">
        <v>42</v>
      </c>
      <c r="I16" s="21">
        <f>IF(H31=0, "-", H16/H31)</f>
        <v>2.3917995444191344E-2</v>
      </c>
      <c r="J16" s="20">
        <f t="shared" si="0"/>
        <v>-0.52631578947368418</v>
      </c>
      <c r="K16" s="21">
        <f t="shared" si="1"/>
        <v>0.33333333333333331</v>
      </c>
    </row>
    <row r="17" spans="1:11" x14ac:dyDescent="0.2">
      <c r="A17" s="7" t="s">
        <v>62</v>
      </c>
      <c r="B17" s="65">
        <v>27</v>
      </c>
      <c r="C17" s="39">
        <f>IF(B31=0, "-", B17/B31)</f>
        <v>5.6133056133056136E-2</v>
      </c>
      <c r="D17" s="65">
        <v>11</v>
      </c>
      <c r="E17" s="21">
        <f>IF(D31=0, "-", D17/D31)</f>
        <v>2.5171624713958809E-2</v>
      </c>
      <c r="F17" s="81">
        <v>108</v>
      </c>
      <c r="G17" s="39">
        <f>IF(F31=0, "-", F17/F31)</f>
        <v>4.8692515779981967E-2</v>
      </c>
      <c r="H17" s="65">
        <v>61</v>
      </c>
      <c r="I17" s="21">
        <f>IF(H31=0, "-", H17/H31)</f>
        <v>3.4738041002277904E-2</v>
      </c>
      <c r="J17" s="20">
        <f t="shared" si="0"/>
        <v>1.4545454545454546</v>
      </c>
      <c r="K17" s="21">
        <f t="shared" si="1"/>
        <v>0.77049180327868849</v>
      </c>
    </row>
    <row r="18" spans="1:11" x14ac:dyDescent="0.2">
      <c r="A18" s="7" t="s">
        <v>66</v>
      </c>
      <c r="B18" s="65">
        <v>13</v>
      </c>
      <c r="C18" s="39">
        <f>IF(B31=0, "-", B18/B31)</f>
        <v>2.7027027027027029E-2</v>
      </c>
      <c r="D18" s="65">
        <v>0</v>
      </c>
      <c r="E18" s="21">
        <f>IF(D31=0, "-", D18/D31)</f>
        <v>0</v>
      </c>
      <c r="F18" s="81">
        <v>44</v>
      </c>
      <c r="G18" s="39">
        <f>IF(F31=0, "-", F18/F31)</f>
        <v>1.9837691614066726E-2</v>
      </c>
      <c r="H18" s="65">
        <v>0</v>
      </c>
      <c r="I18" s="21">
        <f>IF(H31=0, "-", H18/H31)</f>
        <v>0</v>
      </c>
      <c r="J18" s="20" t="str">
        <f t="shared" si="0"/>
        <v>-</v>
      </c>
      <c r="K18" s="21" t="str">
        <f t="shared" si="1"/>
        <v>-</v>
      </c>
    </row>
    <row r="19" spans="1:11" x14ac:dyDescent="0.2">
      <c r="A19" s="7" t="s">
        <v>69</v>
      </c>
      <c r="B19" s="65">
        <v>12</v>
      </c>
      <c r="C19" s="39">
        <f>IF(B31=0, "-", B19/B31)</f>
        <v>2.4948024948024949E-2</v>
      </c>
      <c r="D19" s="65">
        <v>13</v>
      </c>
      <c r="E19" s="21">
        <f>IF(D31=0, "-", D19/D31)</f>
        <v>2.9748283752860413E-2</v>
      </c>
      <c r="F19" s="81">
        <v>53</v>
      </c>
      <c r="G19" s="39">
        <f>IF(F31=0, "-", F19/F31)</f>
        <v>2.3895401262398558E-2</v>
      </c>
      <c r="H19" s="65">
        <v>42</v>
      </c>
      <c r="I19" s="21">
        <f>IF(H31=0, "-", H19/H31)</f>
        <v>2.3917995444191344E-2</v>
      </c>
      <c r="J19" s="20">
        <f t="shared" si="0"/>
        <v>-7.6923076923076927E-2</v>
      </c>
      <c r="K19" s="21">
        <f t="shared" si="1"/>
        <v>0.26190476190476192</v>
      </c>
    </row>
    <row r="20" spans="1:11" x14ac:dyDescent="0.2">
      <c r="A20" s="7" t="s">
        <v>70</v>
      </c>
      <c r="B20" s="65">
        <v>13</v>
      </c>
      <c r="C20" s="39">
        <f>IF(B31=0, "-", B20/B31)</f>
        <v>2.7027027027027029E-2</v>
      </c>
      <c r="D20" s="65">
        <v>3</v>
      </c>
      <c r="E20" s="21">
        <f>IF(D31=0, "-", D20/D31)</f>
        <v>6.8649885583524023E-3</v>
      </c>
      <c r="F20" s="81">
        <v>55</v>
      </c>
      <c r="G20" s="39">
        <f>IF(F31=0, "-", F20/F31)</f>
        <v>2.4797114517583409E-2</v>
      </c>
      <c r="H20" s="65">
        <v>29</v>
      </c>
      <c r="I20" s="21">
        <f>IF(H31=0, "-", H20/H31)</f>
        <v>1.6514806378132119E-2</v>
      </c>
      <c r="J20" s="20">
        <f t="shared" si="0"/>
        <v>3.3333333333333335</v>
      </c>
      <c r="K20" s="21">
        <f t="shared" si="1"/>
        <v>0.89655172413793105</v>
      </c>
    </row>
    <row r="21" spans="1:11" x14ac:dyDescent="0.2">
      <c r="A21" s="7" t="s">
        <v>75</v>
      </c>
      <c r="B21" s="65">
        <v>27</v>
      </c>
      <c r="C21" s="39">
        <f>IF(B31=0, "-", B21/B31)</f>
        <v>5.6133056133056136E-2</v>
      </c>
      <c r="D21" s="65">
        <v>8</v>
      </c>
      <c r="E21" s="21">
        <f>IF(D31=0, "-", D21/D31)</f>
        <v>1.8306636155606407E-2</v>
      </c>
      <c r="F21" s="81">
        <v>100</v>
      </c>
      <c r="G21" s="39">
        <f>IF(F31=0, "-", F21/F31)</f>
        <v>4.5085662759242563E-2</v>
      </c>
      <c r="H21" s="65">
        <v>40</v>
      </c>
      <c r="I21" s="21">
        <f>IF(H31=0, "-", H21/H31)</f>
        <v>2.2779043280182234E-2</v>
      </c>
      <c r="J21" s="20">
        <f t="shared" si="0"/>
        <v>2.375</v>
      </c>
      <c r="K21" s="21">
        <f t="shared" si="1"/>
        <v>1.5</v>
      </c>
    </row>
    <row r="22" spans="1:11" x14ac:dyDescent="0.2">
      <c r="A22" s="7" t="s">
        <v>76</v>
      </c>
      <c r="B22" s="65">
        <v>10</v>
      </c>
      <c r="C22" s="39">
        <f>IF(B31=0, "-", B22/B31)</f>
        <v>2.0790020790020791E-2</v>
      </c>
      <c r="D22" s="65">
        <v>30</v>
      </c>
      <c r="E22" s="21">
        <f>IF(D31=0, "-", D22/D31)</f>
        <v>6.8649885583524028E-2</v>
      </c>
      <c r="F22" s="81">
        <v>68</v>
      </c>
      <c r="G22" s="39">
        <f>IF(F31=0, "-", F22/F31)</f>
        <v>3.0658250676284943E-2</v>
      </c>
      <c r="H22" s="65">
        <v>96</v>
      </c>
      <c r="I22" s="21">
        <f>IF(H31=0, "-", H22/H31)</f>
        <v>5.4669703872437359E-2</v>
      </c>
      <c r="J22" s="20">
        <f t="shared" si="0"/>
        <v>-0.66666666666666663</v>
      </c>
      <c r="K22" s="21">
        <f t="shared" si="1"/>
        <v>-0.29166666666666669</v>
      </c>
    </row>
    <row r="23" spans="1:11" x14ac:dyDescent="0.2">
      <c r="A23" s="7" t="s">
        <v>81</v>
      </c>
      <c r="B23" s="65">
        <v>0</v>
      </c>
      <c r="C23" s="39">
        <f>IF(B31=0, "-", B23/B31)</f>
        <v>0</v>
      </c>
      <c r="D23" s="65">
        <v>0</v>
      </c>
      <c r="E23" s="21">
        <f>IF(D31=0, "-", D23/D31)</f>
        <v>0</v>
      </c>
      <c r="F23" s="81">
        <v>1</v>
      </c>
      <c r="G23" s="39">
        <f>IF(F31=0, "-", F23/F31)</f>
        <v>4.5085662759242559E-4</v>
      </c>
      <c r="H23" s="65">
        <v>0</v>
      </c>
      <c r="I23" s="21">
        <f>IF(H31=0, "-", H23/H31)</f>
        <v>0</v>
      </c>
      <c r="J23" s="20" t="str">
        <f t="shared" si="0"/>
        <v>-</v>
      </c>
      <c r="K23" s="21" t="str">
        <f t="shared" si="1"/>
        <v>-</v>
      </c>
    </row>
    <row r="24" spans="1:11" x14ac:dyDescent="0.2">
      <c r="A24" s="7" t="s">
        <v>84</v>
      </c>
      <c r="B24" s="65">
        <v>20</v>
      </c>
      <c r="C24" s="39">
        <f>IF(B31=0, "-", B24/B31)</f>
        <v>4.1580041580041582E-2</v>
      </c>
      <c r="D24" s="65">
        <v>8</v>
      </c>
      <c r="E24" s="21">
        <f>IF(D31=0, "-", D24/D31)</f>
        <v>1.8306636155606407E-2</v>
      </c>
      <c r="F24" s="81">
        <v>36</v>
      </c>
      <c r="G24" s="39">
        <f>IF(F31=0, "-", F24/F31)</f>
        <v>1.6230838593327322E-2</v>
      </c>
      <c r="H24" s="65">
        <v>25</v>
      </c>
      <c r="I24" s="21">
        <f>IF(H31=0, "-", H24/H31)</f>
        <v>1.4236902050113895E-2</v>
      </c>
      <c r="J24" s="20">
        <f t="shared" si="0"/>
        <v>1.5</v>
      </c>
      <c r="K24" s="21">
        <f t="shared" si="1"/>
        <v>0.44</v>
      </c>
    </row>
    <row r="25" spans="1:11" x14ac:dyDescent="0.2">
      <c r="A25" s="7" t="s">
        <v>86</v>
      </c>
      <c r="B25" s="65">
        <v>30</v>
      </c>
      <c r="C25" s="39">
        <f>IF(B31=0, "-", B25/B31)</f>
        <v>6.2370062370062374E-2</v>
      </c>
      <c r="D25" s="65">
        <v>15</v>
      </c>
      <c r="E25" s="21">
        <f>IF(D31=0, "-", D25/D31)</f>
        <v>3.4324942791762014E-2</v>
      </c>
      <c r="F25" s="81">
        <v>88</v>
      </c>
      <c r="G25" s="39">
        <f>IF(F31=0, "-", F25/F31)</f>
        <v>3.9675383228133451E-2</v>
      </c>
      <c r="H25" s="65">
        <v>67</v>
      </c>
      <c r="I25" s="21">
        <f>IF(H31=0, "-", H25/H31)</f>
        <v>3.8154897494305236E-2</v>
      </c>
      <c r="J25" s="20">
        <f t="shared" si="0"/>
        <v>1</v>
      </c>
      <c r="K25" s="21">
        <f t="shared" si="1"/>
        <v>0.31343283582089554</v>
      </c>
    </row>
    <row r="26" spans="1:11" x14ac:dyDescent="0.2">
      <c r="A26" s="7" t="s">
        <v>92</v>
      </c>
      <c r="B26" s="65">
        <v>9</v>
      </c>
      <c r="C26" s="39">
        <f>IF(B31=0, "-", B26/B31)</f>
        <v>1.8711018711018712E-2</v>
      </c>
      <c r="D26" s="65">
        <v>17</v>
      </c>
      <c r="E26" s="21">
        <f>IF(D31=0, "-", D26/D31)</f>
        <v>3.8901601830663615E-2</v>
      </c>
      <c r="F26" s="81">
        <v>40</v>
      </c>
      <c r="G26" s="39">
        <f>IF(F31=0, "-", F26/F31)</f>
        <v>1.8034265103697024E-2</v>
      </c>
      <c r="H26" s="65">
        <v>36</v>
      </c>
      <c r="I26" s="21">
        <f>IF(H31=0, "-", H26/H31)</f>
        <v>2.0501138952164009E-2</v>
      </c>
      <c r="J26" s="20">
        <f t="shared" si="0"/>
        <v>-0.47058823529411764</v>
      </c>
      <c r="K26" s="21">
        <f t="shared" si="1"/>
        <v>0.1111111111111111</v>
      </c>
    </row>
    <row r="27" spans="1:11" x14ac:dyDescent="0.2">
      <c r="A27" s="7" t="s">
        <v>93</v>
      </c>
      <c r="B27" s="65">
        <v>9</v>
      </c>
      <c r="C27" s="39">
        <f>IF(B31=0, "-", B27/B31)</f>
        <v>1.8711018711018712E-2</v>
      </c>
      <c r="D27" s="65">
        <v>15</v>
      </c>
      <c r="E27" s="21">
        <f>IF(D31=0, "-", D27/D31)</f>
        <v>3.4324942791762014E-2</v>
      </c>
      <c r="F27" s="81">
        <v>56</v>
      </c>
      <c r="G27" s="39">
        <f>IF(F31=0, "-", F27/F31)</f>
        <v>2.5247971145175834E-2</v>
      </c>
      <c r="H27" s="65">
        <v>43</v>
      </c>
      <c r="I27" s="21">
        <f>IF(H31=0, "-", H27/H31)</f>
        <v>2.44874715261959E-2</v>
      </c>
      <c r="J27" s="20">
        <f t="shared" si="0"/>
        <v>-0.4</v>
      </c>
      <c r="K27" s="21">
        <f t="shared" si="1"/>
        <v>0.30232558139534882</v>
      </c>
    </row>
    <row r="28" spans="1:11" x14ac:dyDescent="0.2">
      <c r="A28" s="7" t="s">
        <v>95</v>
      </c>
      <c r="B28" s="65">
        <v>23</v>
      </c>
      <c r="C28" s="39">
        <f>IF(B31=0, "-", B28/B31)</f>
        <v>4.781704781704782E-2</v>
      </c>
      <c r="D28" s="65">
        <v>34</v>
      </c>
      <c r="E28" s="21">
        <f>IF(D31=0, "-", D28/D31)</f>
        <v>7.780320366132723E-2</v>
      </c>
      <c r="F28" s="81">
        <v>109</v>
      </c>
      <c r="G28" s="39">
        <f>IF(F31=0, "-", F28/F31)</f>
        <v>4.9143372407574389E-2</v>
      </c>
      <c r="H28" s="65">
        <v>145</v>
      </c>
      <c r="I28" s="21">
        <f>IF(H31=0, "-", H28/H31)</f>
        <v>8.2574031890660593E-2</v>
      </c>
      <c r="J28" s="20">
        <f t="shared" si="0"/>
        <v>-0.3235294117647059</v>
      </c>
      <c r="K28" s="21">
        <f t="shared" si="1"/>
        <v>-0.24827586206896551</v>
      </c>
    </row>
    <row r="29" spans="1:11" x14ac:dyDescent="0.2">
      <c r="A29" s="7" t="s">
        <v>96</v>
      </c>
      <c r="B29" s="65">
        <v>2</v>
      </c>
      <c r="C29" s="39">
        <f>IF(B31=0, "-", B29/B31)</f>
        <v>4.1580041580041582E-3</v>
      </c>
      <c r="D29" s="65">
        <v>1</v>
      </c>
      <c r="E29" s="21">
        <f>IF(D31=0, "-", D29/D31)</f>
        <v>2.2883295194508009E-3</v>
      </c>
      <c r="F29" s="81">
        <v>12</v>
      </c>
      <c r="G29" s="39">
        <f>IF(F31=0, "-", F29/F31)</f>
        <v>5.4102795311091077E-3</v>
      </c>
      <c r="H29" s="65">
        <v>7</v>
      </c>
      <c r="I29" s="21">
        <f>IF(H31=0, "-", H29/H31)</f>
        <v>3.986332574031891E-3</v>
      </c>
      <c r="J29" s="20">
        <f t="shared" si="0"/>
        <v>1</v>
      </c>
      <c r="K29" s="21">
        <f t="shared" si="1"/>
        <v>0.7142857142857143</v>
      </c>
    </row>
    <row r="30" spans="1:11" x14ac:dyDescent="0.2">
      <c r="A30" s="2"/>
      <c r="B30" s="68"/>
      <c r="C30" s="33"/>
      <c r="D30" s="68"/>
      <c r="E30" s="6"/>
      <c r="F30" s="82"/>
      <c r="G30" s="33"/>
      <c r="H30" s="68"/>
      <c r="I30" s="6"/>
      <c r="J30" s="5"/>
      <c r="K30" s="6"/>
    </row>
    <row r="31" spans="1:11" s="43" customFormat="1" x14ac:dyDescent="0.2">
      <c r="A31" s="162" t="s">
        <v>614</v>
      </c>
      <c r="B31" s="71">
        <f>SUM(B7:B30)</f>
        <v>481</v>
      </c>
      <c r="C31" s="40">
        <v>1</v>
      </c>
      <c r="D31" s="71">
        <f>SUM(D7:D30)</f>
        <v>437</v>
      </c>
      <c r="E31" s="41">
        <v>1</v>
      </c>
      <c r="F31" s="77">
        <f>SUM(F7:F30)</f>
        <v>2218</v>
      </c>
      <c r="G31" s="42">
        <v>1</v>
      </c>
      <c r="H31" s="71">
        <f>SUM(H7:H30)</f>
        <v>1756</v>
      </c>
      <c r="I31" s="41">
        <v>1</v>
      </c>
      <c r="J31" s="37">
        <f>IF(D31=0, "-", (B31-D31)/D31)</f>
        <v>0.10068649885583524</v>
      </c>
      <c r="K31" s="38">
        <f>IF(H31=0, "-", (F31-H31)/H31)</f>
        <v>0.2630979498861048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77"/>
  <sheetViews>
    <sheetView tabSelected="1" zoomScaleNormal="100" workbookViewId="0">
      <selection activeCell="M1" sqref="M1"/>
    </sheetView>
  </sheetViews>
  <sheetFormatPr defaultRowHeight="12.75" x14ac:dyDescent="0.2"/>
  <cols>
    <col min="1" max="1" width="34.28515625" bestFit="1"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313</v>
      </c>
      <c r="B8" s="143">
        <v>0</v>
      </c>
      <c r="C8" s="144">
        <v>0</v>
      </c>
      <c r="D8" s="143">
        <v>1</v>
      </c>
      <c r="E8" s="144">
        <v>0</v>
      </c>
      <c r="F8" s="145"/>
      <c r="G8" s="143">
        <f>B8-C8</f>
        <v>0</v>
      </c>
      <c r="H8" s="144">
        <f>D8-E8</f>
        <v>1</v>
      </c>
      <c r="I8" s="151" t="str">
        <f>IF(C8=0, "-", IF(G8/C8&lt;10, G8/C8, "&gt;999%"))</f>
        <v>-</v>
      </c>
      <c r="J8" s="152" t="str">
        <f>IF(E8=0, "-", IF(H8/E8&lt;10, H8/E8, "&gt;999%"))</f>
        <v>-</v>
      </c>
    </row>
    <row r="9" spans="1:10" x14ac:dyDescent="0.2">
      <c r="A9" s="158" t="s">
        <v>254</v>
      </c>
      <c r="B9" s="65">
        <v>2</v>
      </c>
      <c r="C9" s="66">
        <v>0</v>
      </c>
      <c r="D9" s="65">
        <v>6</v>
      </c>
      <c r="E9" s="66">
        <v>3</v>
      </c>
      <c r="F9" s="67"/>
      <c r="G9" s="65">
        <f>B9-C9</f>
        <v>2</v>
      </c>
      <c r="H9" s="66">
        <f>D9-E9</f>
        <v>3</v>
      </c>
      <c r="I9" s="20" t="str">
        <f>IF(C9=0, "-", IF(G9/C9&lt;10, G9/C9, "&gt;999%"))</f>
        <v>-</v>
      </c>
      <c r="J9" s="21">
        <f>IF(E9=0, "-", IF(H9/E9&lt;10, H9/E9, "&gt;999%"))</f>
        <v>1</v>
      </c>
    </row>
    <row r="10" spans="1:10" x14ac:dyDescent="0.2">
      <c r="A10" s="158" t="s">
        <v>215</v>
      </c>
      <c r="B10" s="65">
        <v>0</v>
      </c>
      <c r="C10" s="66">
        <v>2</v>
      </c>
      <c r="D10" s="65">
        <v>5</v>
      </c>
      <c r="E10" s="66">
        <v>5</v>
      </c>
      <c r="F10" s="67"/>
      <c r="G10" s="65">
        <f>B10-C10</f>
        <v>-2</v>
      </c>
      <c r="H10" s="66">
        <f>D10-E10</f>
        <v>0</v>
      </c>
      <c r="I10" s="20">
        <f>IF(C10=0, "-", IF(G10/C10&lt;10, G10/C10, "&gt;999%"))</f>
        <v>-1</v>
      </c>
      <c r="J10" s="21">
        <f>IF(E10=0, "-", IF(H10/E10&lt;10, H10/E10, "&gt;999%"))</f>
        <v>0</v>
      </c>
    </row>
    <row r="11" spans="1:10" x14ac:dyDescent="0.2">
      <c r="A11" s="158" t="s">
        <v>411</v>
      </c>
      <c r="B11" s="65">
        <v>0</v>
      </c>
      <c r="C11" s="66">
        <v>5</v>
      </c>
      <c r="D11" s="65">
        <v>5</v>
      </c>
      <c r="E11" s="66">
        <v>11</v>
      </c>
      <c r="F11" s="67"/>
      <c r="G11" s="65">
        <f>B11-C11</f>
        <v>-5</v>
      </c>
      <c r="H11" s="66">
        <f>D11-E11</f>
        <v>-6</v>
      </c>
      <c r="I11" s="20">
        <f>IF(C11=0, "-", IF(G11/C11&lt;10, G11/C11, "&gt;999%"))</f>
        <v>-1</v>
      </c>
      <c r="J11" s="21">
        <f>IF(E11=0, "-", IF(H11/E11&lt;10, H11/E11, "&gt;999%"))</f>
        <v>-0.54545454545454541</v>
      </c>
    </row>
    <row r="12" spans="1:10" s="160" customFormat="1" x14ac:dyDescent="0.2">
      <c r="A12" s="178" t="s">
        <v>622</v>
      </c>
      <c r="B12" s="71">
        <v>2</v>
      </c>
      <c r="C12" s="72">
        <v>7</v>
      </c>
      <c r="D12" s="71">
        <v>17</v>
      </c>
      <c r="E12" s="72">
        <v>19</v>
      </c>
      <c r="F12" s="73"/>
      <c r="G12" s="71">
        <f>B12-C12</f>
        <v>-5</v>
      </c>
      <c r="H12" s="72">
        <f>D12-E12</f>
        <v>-2</v>
      </c>
      <c r="I12" s="37">
        <f>IF(C12=0, "-", IF(G12/C12&lt;10, G12/C12, "&gt;999%"))</f>
        <v>-0.7142857142857143</v>
      </c>
      <c r="J12" s="38">
        <f>IF(E12=0, "-", IF(H12/E12&lt;10, H12/E12, "&gt;999%"))</f>
        <v>-0.10526315789473684</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314</v>
      </c>
      <c r="B15" s="65">
        <v>0</v>
      </c>
      <c r="C15" s="66">
        <v>0</v>
      </c>
      <c r="D15" s="65">
        <v>1</v>
      </c>
      <c r="E15" s="66">
        <v>0</v>
      </c>
      <c r="F15" s="67"/>
      <c r="G15" s="65">
        <f>B15-C15</f>
        <v>0</v>
      </c>
      <c r="H15" s="66">
        <f>D15-E15</f>
        <v>1</v>
      </c>
      <c r="I15" s="20" t="str">
        <f>IF(C15=0, "-", IF(G15/C15&lt;10, G15/C15, "&gt;999%"))</f>
        <v>-</v>
      </c>
      <c r="J15" s="21" t="str">
        <f>IF(E15=0, "-", IF(H15/E15&lt;10, H15/E15, "&gt;999%"))</f>
        <v>-</v>
      </c>
    </row>
    <row r="16" spans="1:10" s="160" customFormat="1" x14ac:dyDescent="0.2">
      <c r="A16" s="178" t="s">
        <v>623</v>
      </c>
      <c r="B16" s="71">
        <v>0</v>
      </c>
      <c r="C16" s="72">
        <v>0</v>
      </c>
      <c r="D16" s="71">
        <v>1</v>
      </c>
      <c r="E16" s="72">
        <v>0</v>
      </c>
      <c r="F16" s="73"/>
      <c r="G16" s="71">
        <f>B16-C16</f>
        <v>0</v>
      </c>
      <c r="H16" s="72">
        <f>D16-E16</f>
        <v>1</v>
      </c>
      <c r="I16" s="37" t="str">
        <f>IF(C16=0, "-", IF(G16/C16&lt;10, G16/C16, "&gt;999%"))</f>
        <v>-</v>
      </c>
      <c r="J16" s="38" t="str">
        <f>IF(E16=0, "-", IF(H16/E16&lt;10, H16/E16, "&gt;999%"))</f>
        <v>-</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330</v>
      </c>
      <c r="B19" s="65">
        <v>0</v>
      </c>
      <c r="C19" s="66">
        <v>0</v>
      </c>
      <c r="D19" s="65">
        <v>2</v>
      </c>
      <c r="E19" s="66">
        <v>1</v>
      </c>
      <c r="F19" s="67"/>
      <c r="G19" s="65">
        <f>B19-C19</f>
        <v>0</v>
      </c>
      <c r="H19" s="66">
        <f>D19-E19</f>
        <v>1</v>
      </c>
      <c r="I19" s="20" t="str">
        <f>IF(C19=0, "-", IF(G19/C19&lt;10, G19/C19, "&gt;999%"))</f>
        <v>-</v>
      </c>
      <c r="J19" s="21">
        <f>IF(E19=0, "-", IF(H19/E19&lt;10, H19/E19, "&gt;999%"))</f>
        <v>1</v>
      </c>
    </row>
    <row r="20" spans="1:10" x14ac:dyDescent="0.2">
      <c r="A20" s="158" t="s">
        <v>469</v>
      </c>
      <c r="B20" s="65">
        <v>0</v>
      </c>
      <c r="C20" s="66">
        <v>0</v>
      </c>
      <c r="D20" s="65">
        <v>2</v>
      </c>
      <c r="E20" s="66">
        <v>0</v>
      </c>
      <c r="F20" s="67"/>
      <c r="G20" s="65">
        <f>B20-C20</f>
        <v>0</v>
      </c>
      <c r="H20" s="66">
        <f>D20-E20</f>
        <v>2</v>
      </c>
      <c r="I20" s="20" t="str">
        <f>IF(C20=0, "-", IF(G20/C20&lt;10, G20/C20, "&gt;999%"))</f>
        <v>-</v>
      </c>
      <c r="J20" s="21" t="str">
        <f>IF(E20=0, "-", IF(H20/E20&lt;10, H20/E20, "&gt;999%"))</f>
        <v>-</v>
      </c>
    </row>
    <row r="21" spans="1:10" s="160" customFormat="1" x14ac:dyDescent="0.2">
      <c r="A21" s="178" t="s">
        <v>624</v>
      </c>
      <c r="B21" s="71">
        <v>0</v>
      </c>
      <c r="C21" s="72">
        <v>0</v>
      </c>
      <c r="D21" s="71">
        <v>4</v>
      </c>
      <c r="E21" s="72">
        <v>1</v>
      </c>
      <c r="F21" s="73"/>
      <c r="G21" s="71">
        <f>B21-C21</f>
        <v>0</v>
      </c>
      <c r="H21" s="72">
        <f>D21-E21</f>
        <v>3</v>
      </c>
      <c r="I21" s="37" t="str">
        <f>IF(C21=0, "-", IF(G21/C21&lt;10, G21/C21, "&gt;999%"))</f>
        <v>-</v>
      </c>
      <c r="J21" s="38">
        <f>IF(E21=0, "-", IF(H21/E21&lt;10, H21/E21, "&gt;999%"))</f>
        <v>3</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212</v>
      </c>
      <c r="B24" s="65">
        <v>6</v>
      </c>
      <c r="C24" s="66">
        <v>4</v>
      </c>
      <c r="D24" s="65">
        <v>21</v>
      </c>
      <c r="E24" s="66">
        <v>14</v>
      </c>
      <c r="F24" s="67"/>
      <c r="G24" s="65">
        <f t="shared" ref="G24:G41" si="0">B24-C24</f>
        <v>2</v>
      </c>
      <c r="H24" s="66">
        <f t="shared" ref="H24:H41" si="1">D24-E24</f>
        <v>7</v>
      </c>
      <c r="I24" s="20">
        <f t="shared" ref="I24:I41" si="2">IF(C24=0, "-", IF(G24/C24&lt;10, G24/C24, "&gt;999%"))</f>
        <v>0.5</v>
      </c>
      <c r="J24" s="21">
        <f t="shared" ref="J24:J41" si="3">IF(E24=0, "-", IF(H24/E24&lt;10, H24/E24, "&gt;999%"))</f>
        <v>0.5</v>
      </c>
    </row>
    <row r="25" spans="1:10" x14ac:dyDescent="0.2">
      <c r="A25" s="158" t="s">
        <v>234</v>
      </c>
      <c r="B25" s="65">
        <v>1</v>
      </c>
      <c r="C25" s="66">
        <v>22</v>
      </c>
      <c r="D25" s="65">
        <v>36</v>
      </c>
      <c r="E25" s="66">
        <v>92</v>
      </c>
      <c r="F25" s="67"/>
      <c r="G25" s="65">
        <f t="shared" si="0"/>
        <v>-21</v>
      </c>
      <c r="H25" s="66">
        <f t="shared" si="1"/>
        <v>-56</v>
      </c>
      <c r="I25" s="20">
        <f t="shared" si="2"/>
        <v>-0.95454545454545459</v>
      </c>
      <c r="J25" s="21">
        <f t="shared" si="3"/>
        <v>-0.60869565217391308</v>
      </c>
    </row>
    <row r="26" spans="1:10" x14ac:dyDescent="0.2">
      <c r="A26" s="158" t="s">
        <v>304</v>
      </c>
      <c r="B26" s="65">
        <v>0</v>
      </c>
      <c r="C26" s="66">
        <v>4</v>
      </c>
      <c r="D26" s="65">
        <v>0</v>
      </c>
      <c r="E26" s="66">
        <v>9</v>
      </c>
      <c r="F26" s="67"/>
      <c r="G26" s="65">
        <f t="shared" si="0"/>
        <v>-4</v>
      </c>
      <c r="H26" s="66">
        <f t="shared" si="1"/>
        <v>-9</v>
      </c>
      <c r="I26" s="20">
        <f t="shared" si="2"/>
        <v>-1</v>
      </c>
      <c r="J26" s="21">
        <f t="shared" si="3"/>
        <v>-1</v>
      </c>
    </row>
    <row r="27" spans="1:10" x14ac:dyDescent="0.2">
      <c r="A27" s="158" t="s">
        <v>255</v>
      </c>
      <c r="B27" s="65">
        <v>11</v>
      </c>
      <c r="C27" s="66">
        <v>11</v>
      </c>
      <c r="D27" s="65">
        <v>30</v>
      </c>
      <c r="E27" s="66">
        <v>24</v>
      </c>
      <c r="F27" s="67"/>
      <c r="G27" s="65">
        <f t="shared" si="0"/>
        <v>0</v>
      </c>
      <c r="H27" s="66">
        <f t="shared" si="1"/>
        <v>6</v>
      </c>
      <c r="I27" s="20">
        <f t="shared" si="2"/>
        <v>0</v>
      </c>
      <c r="J27" s="21">
        <f t="shared" si="3"/>
        <v>0.25</v>
      </c>
    </row>
    <row r="28" spans="1:10" x14ac:dyDescent="0.2">
      <c r="A28" s="158" t="s">
        <v>315</v>
      </c>
      <c r="B28" s="65">
        <v>1</v>
      </c>
      <c r="C28" s="66">
        <v>2</v>
      </c>
      <c r="D28" s="65">
        <v>4</v>
      </c>
      <c r="E28" s="66">
        <v>4</v>
      </c>
      <c r="F28" s="67"/>
      <c r="G28" s="65">
        <f t="shared" si="0"/>
        <v>-1</v>
      </c>
      <c r="H28" s="66">
        <f t="shared" si="1"/>
        <v>0</v>
      </c>
      <c r="I28" s="20">
        <f t="shared" si="2"/>
        <v>-0.5</v>
      </c>
      <c r="J28" s="21">
        <f t="shared" si="3"/>
        <v>0</v>
      </c>
    </row>
    <row r="29" spans="1:10" x14ac:dyDescent="0.2">
      <c r="A29" s="158" t="s">
        <v>256</v>
      </c>
      <c r="B29" s="65">
        <v>7</v>
      </c>
      <c r="C29" s="66">
        <v>2</v>
      </c>
      <c r="D29" s="65">
        <v>30</v>
      </c>
      <c r="E29" s="66">
        <v>14</v>
      </c>
      <c r="F29" s="67"/>
      <c r="G29" s="65">
        <f t="shared" si="0"/>
        <v>5</v>
      </c>
      <c r="H29" s="66">
        <f t="shared" si="1"/>
        <v>16</v>
      </c>
      <c r="I29" s="20">
        <f t="shared" si="2"/>
        <v>2.5</v>
      </c>
      <c r="J29" s="21">
        <f t="shared" si="3"/>
        <v>1.1428571428571428</v>
      </c>
    </row>
    <row r="30" spans="1:10" x14ac:dyDescent="0.2">
      <c r="A30" s="158" t="s">
        <v>270</v>
      </c>
      <c r="B30" s="65">
        <v>3</v>
      </c>
      <c r="C30" s="66">
        <v>3</v>
      </c>
      <c r="D30" s="65">
        <v>4</v>
      </c>
      <c r="E30" s="66">
        <v>4</v>
      </c>
      <c r="F30" s="67"/>
      <c r="G30" s="65">
        <f t="shared" si="0"/>
        <v>0</v>
      </c>
      <c r="H30" s="66">
        <f t="shared" si="1"/>
        <v>0</v>
      </c>
      <c r="I30" s="20">
        <f t="shared" si="2"/>
        <v>0</v>
      </c>
      <c r="J30" s="21">
        <f t="shared" si="3"/>
        <v>0</v>
      </c>
    </row>
    <row r="31" spans="1:10" x14ac:dyDescent="0.2">
      <c r="A31" s="158" t="s">
        <v>271</v>
      </c>
      <c r="B31" s="65">
        <v>1</v>
      </c>
      <c r="C31" s="66">
        <v>0</v>
      </c>
      <c r="D31" s="65">
        <v>4</v>
      </c>
      <c r="E31" s="66">
        <v>3</v>
      </c>
      <c r="F31" s="67"/>
      <c r="G31" s="65">
        <f t="shared" si="0"/>
        <v>1</v>
      </c>
      <c r="H31" s="66">
        <f t="shared" si="1"/>
        <v>1</v>
      </c>
      <c r="I31" s="20" t="str">
        <f t="shared" si="2"/>
        <v>-</v>
      </c>
      <c r="J31" s="21">
        <f t="shared" si="3"/>
        <v>0.33333333333333331</v>
      </c>
    </row>
    <row r="32" spans="1:10" x14ac:dyDescent="0.2">
      <c r="A32" s="158" t="s">
        <v>282</v>
      </c>
      <c r="B32" s="65">
        <v>0</v>
      </c>
      <c r="C32" s="66">
        <v>0</v>
      </c>
      <c r="D32" s="65">
        <v>1</v>
      </c>
      <c r="E32" s="66">
        <v>0</v>
      </c>
      <c r="F32" s="67"/>
      <c r="G32" s="65">
        <f t="shared" si="0"/>
        <v>0</v>
      </c>
      <c r="H32" s="66">
        <f t="shared" si="1"/>
        <v>1</v>
      </c>
      <c r="I32" s="20" t="str">
        <f t="shared" si="2"/>
        <v>-</v>
      </c>
      <c r="J32" s="21" t="str">
        <f t="shared" si="3"/>
        <v>-</v>
      </c>
    </row>
    <row r="33" spans="1:10" x14ac:dyDescent="0.2">
      <c r="A33" s="158" t="s">
        <v>449</v>
      </c>
      <c r="B33" s="65">
        <v>4</v>
      </c>
      <c r="C33" s="66">
        <v>0</v>
      </c>
      <c r="D33" s="65">
        <v>12</v>
      </c>
      <c r="E33" s="66">
        <v>0</v>
      </c>
      <c r="F33" s="67"/>
      <c r="G33" s="65">
        <f t="shared" si="0"/>
        <v>4</v>
      </c>
      <c r="H33" s="66">
        <f t="shared" si="1"/>
        <v>12</v>
      </c>
      <c r="I33" s="20" t="str">
        <f t="shared" si="2"/>
        <v>-</v>
      </c>
      <c r="J33" s="21" t="str">
        <f t="shared" si="3"/>
        <v>-</v>
      </c>
    </row>
    <row r="34" spans="1:10" x14ac:dyDescent="0.2">
      <c r="A34" s="158" t="s">
        <v>379</v>
      </c>
      <c r="B34" s="65">
        <v>8</v>
      </c>
      <c r="C34" s="66">
        <v>8</v>
      </c>
      <c r="D34" s="65">
        <v>58</v>
      </c>
      <c r="E34" s="66">
        <v>47</v>
      </c>
      <c r="F34" s="67"/>
      <c r="G34" s="65">
        <f t="shared" si="0"/>
        <v>0</v>
      </c>
      <c r="H34" s="66">
        <f t="shared" si="1"/>
        <v>11</v>
      </c>
      <c r="I34" s="20">
        <f t="shared" si="2"/>
        <v>0</v>
      </c>
      <c r="J34" s="21">
        <f t="shared" si="3"/>
        <v>0.23404255319148937</v>
      </c>
    </row>
    <row r="35" spans="1:10" x14ac:dyDescent="0.2">
      <c r="A35" s="158" t="s">
        <v>380</v>
      </c>
      <c r="B35" s="65">
        <v>23</v>
      </c>
      <c r="C35" s="66">
        <v>27</v>
      </c>
      <c r="D35" s="65">
        <v>272</v>
      </c>
      <c r="E35" s="66">
        <v>133</v>
      </c>
      <c r="F35" s="67"/>
      <c r="G35" s="65">
        <f t="shared" si="0"/>
        <v>-4</v>
      </c>
      <c r="H35" s="66">
        <f t="shared" si="1"/>
        <v>139</v>
      </c>
      <c r="I35" s="20">
        <f t="shared" si="2"/>
        <v>-0.14814814814814814</v>
      </c>
      <c r="J35" s="21">
        <f t="shared" si="3"/>
        <v>1.0451127819548873</v>
      </c>
    </row>
    <row r="36" spans="1:10" x14ac:dyDescent="0.2">
      <c r="A36" s="158" t="s">
        <v>412</v>
      </c>
      <c r="B36" s="65">
        <v>19</v>
      </c>
      <c r="C36" s="66">
        <v>22</v>
      </c>
      <c r="D36" s="65">
        <v>119</v>
      </c>
      <c r="E36" s="66">
        <v>95</v>
      </c>
      <c r="F36" s="67"/>
      <c r="G36" s="65">
        <f t="shared" si="0"/>
        <v>-3</v>
      </c>
      <c r="H36" s="66">
        <f t="shared" si="1"/>
        <v>24</v>
      </c>
      <c r="I36" s="20">
        <f t="shared" si="2"/>
        <v>-0.13636363636363635</v>
      </c>
      <c r="J36" s="21">
        <f t="shared" si="3"/>
        <v>0.25263157894736843</v>
      </c>
    </row>
    <row r="37" spans="1:10" x14ac:dyDescent="0.2">
      <c r="A37" s="158" t="s">
        <v>450</v>
      </c>
      <c r="B37" s="65">
        <v>19</v>
      </c>
      <c r="C37" s="66">
        <v>8</v>
      </c>
      <c r="D37" s="65">
        <v>59</v>
      </c>
      <c r="E37" s="66">
        <v>39</v>
      </c>
      <c r="F37" s="67"/>
      <c r="G37" s="65">
        <f t="shared" si="0"/>
        <v>11</v>
      </c>
      <c r="H37" s="66">
        <f t="shared" si="1"/>
        <v>20</v>
      </c>
      <c r="I37" s="20">
        <f t="shared" si="2"/>
        <v>1.375</v>
      </c>
      <c r="J37" s="21">
        <f t="shared" si="3"/>
        <v>0.51282051282051277</v>
      </c>
    </row>
    <row r="38" spans="1:10" x14ac:dyDescent="0.2">
      <c r="A38" s="158" t="s">
        <v>470</v>
      </c>
      <c r="B38" s="65">
        <v>8</v>
      </c>
      <c r="C38" s="66">
        <v>1</v>
      </c>
      <c r="D38" s="65">
        <v>14</v>
      </c>
      <c r="E38" s="66">
        <v>6</v>
      </c>
      <c r="F38" s="67"/>
      <c r="G38" s="65">
        <f t="shared" si="0"/>
        <v>7</v>
      </c>
      <c r="H38" s="66">
        <f t="shared" si="1"/>
        <v>8</v>
      </c>
      <c r="I38" s="20">
        <f t="shared" si="2"/>
        <v>7</v>
      </c>
      <c r="J38" s="21">
        <f t="shared" si="3"/>
        <v>1.3333333333333333</v>
      </c>
    </row>
    <row r="39" spans="1:10" x14ac:dyDescent="0.2">
      <c r="A39" s="158" t="s">
        <v>331</v>
      </c>
      <c r="B39" s="65">
        <v>0</v>
      </c>
      <c r="C39" s="66">
        <v>0</v>
      </c>
      <c r="D39" s="65">
        <v>2</v>
      </c>
      <c r="E39" s="66">
        <v>0</v>
      </c>
      <c r="F39" s="67"/>
      <c r="G39" s="65">
        <f t="shared" si="0"/>
        <v>0</v>
      </c>
      <c r="H39" s="66">
        <f t="shared" si="1"/>
        <v>2</v>
      </c>
      <c r="I39" s="20" t="str">
        <f t="shared" si="2"/>
        <v>-</v>
      </c>
      <c r="J39" s="21" t="str">
        <f t="shared" si="3"/>
        <v>-</v>
      </c>
    </row>
    <row r="40" spans="1:10" x14ac:dyDescent="0.2">
      <c r="A40" s="158" t="s">
        <v>316</v>
      </c>
      <c r="B40" s="65">
        <v>0</v>
      </c>
      <c r="C40" s="66">
        <v>0</v>
      </c>
      <c r="D40" s="65">
        <v>1</v>
      </c>
      <c r="E40" s="66">
        <v>1</v>
      </c>
      <c r="F40" s="67"/>
      <c r="G40" s="65">
        <f t="shared" si="0"/>
        <v>0</v>
      </c>
      <c r="H40" s="66">
        <f t="shared" si="1"/>
        <v>0</v>
      </c>
      <c r="I40" s="20" t="str">
        <f t="shared" si="2"/>
        <v>-</v>
      </c>
      <c r="J40" s="21">
        <f t="shared" si="3"/>
        <v>0</v>
      </c>
    </row>
    <row r="41" spans="1:10" s="160" customFormat="1" x14ac:dyDescent="0.2">
      <c r="A41" s="178" t="s">
        <v>625</v>
      </c>
      <c r="B41" s="71">
        <v>111</v>
      </c>
      <c r="C41" s="72">
        <v>114</v>
      </c>
      <c r="D41" s="71">
        <v>667</v>
      </c>
      <c r="E41" s="72">
        <v>485</v>
      </c>
      <c r="F41" s="73"/>
      <c r="G41" s="71">
        <f t="shared" si="0"/>
        <v>-3</v>
      </c>
      <c r="H41" s="72">
        <f t="shared" si="1"/>
        <v>182</v>
      </c>
      <c r="I41" s="37">
        <f t="shared" si="2"/>
        <v>-2.6315789473684209E-2</v>
      </c>
      <c r="J41" s="38">
        <f t="shared" si="3"/>
        <v>0.37525773195876289</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471</v>
      </c>
      <c r="B44" s="65">
        <v>3</v>
      </c>
      <c r="C44" s="66">
        <v>0</v>
      </c>
      <c r="D44" s="65">
        <v>6</v>
      </c>
      <c r="E44" s="66">
        <v>4</v>
      </c>
      <c r="F44" s="67"/>
      <c r="G44" s="65">
        <f>B44-C44</f>
        <v>3</v>
      </c>
      <c r="H44" s="66">
        <f>D44-E44</f>
        <v>2</v>
      </c>
      <c r="I44" s="20" t="str">
        <f>IF(C44=0, "-", IF(G44/C44&lt;10, G44/C44, "&gt;999%"))</f>
        <v>-</v>
      </c>
      <c r="J44" s="21">
        <f>IF(E44=0, "-", IF(H44/E44&lt;10, H44/E44, "&gt;999%"))</f>
        <v>0.5</v>
      </c>
    </row>
    <row r="45" spans="1:10" x14ac:dyDescent="0.2">
      <c r="A45" s="158" t="s">
        <v>332</v>
      </c>
      <c r="B45" s="65">
        <v>0</v>
      </c>
      <c r="C45" s="66">
        <v>1</v>
      </c>
      <c r="D45" s="65">
        <v>7</v>
      </c>
      <c r="E45" s="66">
        <v>5</v>
      </c>
      <c r="F45" s="67"/>
      <c r="G45" s="65">
        <f>B45-C45</f>
        <v>-1</v>
      </c>
      <c r="H45" s="66">
        <f>D45-E45</f>
        <v>2</v>
      </c>
      <c r="I45" s="20">
        <f>IF(C45=0, "-", IF(G45/C45&lt;10, G45/C45, "&gt;999%"))</f>
        <v>-1</v>
      </c>
      <c r="J45" s="21">
        <f>IF(E45=0, "-", IF(H45/E45&lt;10, H45/E45, "&gt;999%"))</f>
        <v>0.4</v>
      </c>
    </row>
    <row r="46" spans="1:10" x14ac:dyDescent="0.2">
      <c r="A46" s="158" t="s">
        <v>283</v>
      </c>
      <c r="B46" s="65">
        <v>0</v>
      </c>
      <c r="C46" s="66">
        <v>1</v>
      </c>
      <c r="D46" s="65">
        <v>0</v>
      </c>
      <c r="E46" s="66">
        <v>2</v>
      </c>
      <c r="F46" s="67"/>
      <c r="G46" s="65">
        <f>B46-C46</f>
        <v>-1</v>
      </c>
      <c r="H46" s="66">
        <f>D46-E46</f>
        <v>-2</v>
      </c>
      <c r="I46" s="20">
        <f>IF(C46=0, "-", IF(G46/C46&lt;10, G46/C46, "&gt;999%"))</f>
        <v>-1</v>
      </c>
      <c r="J46" s="21">
        <f>IF(E46=0, "-", IF(H46/E46&lt;10, H46/E46, "&gt;999%"))</f>
        <v>-1</v>
      </c>
    </row>
    <row r="47" spans="1:10" s="160" customFormat="1" x14ac:dyDescent="0.2">
      <c r="A47" s="178" t="s">
        <v>626</v>
      </c>
      <c r="B47" s="71">
        <v>3</v>
      </c>
      <c r="C47" s="72">
        <v>2</v>
      </c>
      <c r="D47" s="71">
        <v>13</v>
      </c>
      <c r="E47" s="72">
        <v>11</v>
      </c>
      <c r="F47" s="73"/>
      <c r="G47" s="71">
        <f>B47-C47</f>
        <v>1</v>
      </c>
      <c r="H47" s="72">
        <f>D47-E47</f>
        <v>2</v>
      </c>
      <c r="I47" s="37">
        <f>IF(C47=0, "-", IF(G47/C47&lt;10, G47/C47, "&gt;999%"))</f>
        <v>0.5</v>
      </c>
      <c r="J47" s="38">
        <f>IF(E47=0, "-", IF(H47/E47&lt;10, H47/E47, "&gt;999%"))</f>
        <v>0.18181818181818182</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235</v>
      </c>
      <c r="B50" s="65">
        <v>17</v>
      </c>
      <c r="C50" s="66">
        <v>17</v>
      </c>
      <c r="D50" s="65">
        <v>91</v>
      </c>
      <c r="E50" s="66">
        <v>82</v>
      </c>
      <c r="F50" s="67"/>
      <c r="G50" s="65">
        <f t="shared" ref="G50:G69" si="4">B50-C50</f>
        <v>0</v>
      </c>
      <c r="H50" s="66">
        <f t="shared" ref="H50:H69" si="5">D50-E50</f>
        <v>9</v>
      </c>
      <c r="I50" s="20">
        <f t="shared" ref="I50:I69" si="6">IF(C50=0, "-", IF(G50/C50&lt;10, G50/C50, "&gt;999%"))</f>
        <v>0</v>
      </c>
      <c r="J50" s="21">
        <f t="shared" ref="J50:J69" si="7">IF(E50=0, "-", IF(H50/E50&lt;10, H50/E50, "&gt;999%"))</f>
        <v>0.10975609756097561</v>
      </c>
    </row>
    <row r="51" spans="1:10" x14ac:dyDescent="0.2">
      <c r="A51" s="158" t="s">
        <v>305</v>
      </c>
      <c r="B51" s="65">
        <v>1</v>
      </c>
      <c r="C51" s="66">
        <v>0</v>
      </c>
      <c r="D51" s="65">
        <v>13</v>
      </c>
      <c r="E51" s="66">
        <v>17</v>
      </c>
      <c r="F51" s="67"/>
      <c r="G51" s="65">
        <f t="shared" si="4"/>
        <v>1</v>
      </c>
      <c r="H51" s="66">
        <f t="shared" si="5"/>
        <v>-4</v>
      </c>
      <c r="I51" s="20" t="str">
        <f t="shared" si="6"/>
        <v>-</v>
      </c>
      <c r="J51" s="21">
        <f t="shared" si="7"/>
        <v>-0.23529411764705882</v>
      </c>
    </row>
    <row r="52" spans="1:10" x14ac:dyDescent="0.2">
      <c r="A52" s="158" t="s">
        <v>236</v>
      </c>
      <c r="B52" s="65">
        <v>19</v>
      </c>
      <c r="C52" s="66">
        <v>16</v>
      </c>
      <c r="D52" s="65">
        <v>97</v>
      </c>
      <c r="E52" s="66">
        <v>36</v>
      </c>
      <c r="F52" s="67"/>
      <c r="G52" s="65">
        <f t="shared" si="4"/>
        <v>3</v>
      </c>
      <c r="H52" s="66">
        <f t="shared" si="5"/>
        <v>61</v>
      </c>
      <c r="I52" s="20">
        <f t="shared" si="6"/>
        <v>0.1875</v>
      </c>
      <c r="J52" s="21">
        <f t="shared" si="7"/>
        <v>1.6944444444444444</v>
      </c>
    </row>
    <row r="53" spans="1:10" x14ac:dyDescent="0.2">
      <c r="A53" s="158" t="s">
        <v>257</v>
      </c>
      <c r="B53" s="65">
        <v>21</v>
      </c>
      <c r="C53" s="66">
        <v>27</v>
      </c>
      <c r="D53" s="65">
        <v>125</v>
      </c>
      <c r="E53" s="66">
        <v>101</v>
      </c>
      <c r="F53" s="67"/>
      <c r="G53" s="65">
        <f t="shared" si="4"/>
        <v>-6</v>
      </c>
      <c r="H53" s="66">
        <f t="shared" si="5"/>
        <v>24</v>
      </c>
      <c r="I53" s="20">
        <f t="shared" si="6"/>
        <v>-0.22222222222222221</v>
      </c>
      <c r="J53" s="21">
        <f t="shared" si="7"/>
        <v>0.23762376237623761</v>
      </c>
    </row>
    <row r="54" spans="1:10" x14ac:dyDescent="0.2">
      <c r="A54" s="158" t="s">
        <v>317</v>
      </c>
      <c r="B54" s="65">
        <v>7</v>
      </c>
      <c r="C54" s="66">
        <v>1</v>
      </c>
      <c r="D54" s="65">
        <v>35</v>
      </c>
      <c r="E54" s="66">
        <v>5</v>
      </c>
      <c r="F54" s="67"/>
      <c r="G54" s="65">
        <f t="shared" si="4"/>
        <v>6</v>
      </c>
      <c r="H54" s="66">
        <f t="shared" si="5"/>
        <v>30</v>
      </c>
      <c r="I54" s="20">
        <f t="shared" si="6"/>
        <v>6</v>
      </c>
      <c r="J54" s="21">
        <f t="shared" si="7"/>
        <v>6</v>
      </c>
    </row>
    <row r="55" spans="1:10" x14ac:dyDescent="0.2">
      <c r="A55" s="158" t="s">
        <v>272</v>
      </c>
      <c r="B55" s="65">
        <v>1</v>
      </c>
      <c r="C55" s="66">
        <v>5</v>
      </c>
      <c r="D55" s="65">
        <v>13</v>
      </c>
      <c r="E55" s="66">
        <v>9</v>
      </c>
      <c r="F55" s="67"/>
      <c r="G55" s="65">
        <f t="shared" si="4"/>
        <v>-4</v>
      </c>
      <c r="H55" s="66">
        <f t="shared" si="5"/>
        <v>4</v>
      </c>
      <c r="I55" s="20">
        <f t="shared" si="6"/>
        <v>-0.8</v>
      </c>
      <c r="J55" s="21">
        <f t="shared" si="7"/>
        <v>0.44444444444444442</v>
      </c>
    </row>
    <row r="56" spans="1:10" x14ac:dyDescent="0.2">
      <c r="A56" s="158" t="s">
        <v>284</v>
      </c>
      <c r="B56" s="65">
        <v>2</v>
      </c>
      <c r="C56" s="66">
        <v>0</v>
      </c>
      <c r="D56" s="65">
        <v>2</v>
      </c>
      <c r="E56" s="66">
        <v>0</v>
      </c>
      <c r="F56" s="67"/>
      <c r="G56" s="65">
        <f t="shared" si="4"/>
        <v>2</v>
      </c>
      <c r="H56" s="66">
        <f t="shared" si="5"/>
        <v>2</v>
      </c>
      <c r="I56" s="20" t="str">
        <f t="shared" si="6"/>
        <v>-</v>
      </c>
      <c r="J56" s="21" t="str">
        <f t="shared" si="7"/>
        <v>-</v>
      </c>
    </row>
    <row r="57" spans="1:10" x14ac:dyDescent="0.2">
      <c r="A57" s="158" t="s">
        <v>285</v>
      </c>
      <c r="B57" s="65">
        <v>0</v>
      </c>
      <c r="C57" s="66">
        <v>2</v>
      </c>
      <c r="D57" s="65">
        <v>0</v>
      </c>
      <c r="E57" s="66">
        <v>5</v>
      </c>
      <c r="F57" s="67"/>
      <c r="G57" s="65">
        <f t="shared" si="4"/>
        <v>-2</v>
      </c>
      <c r="H57" s="66">
        <f t="shared" si="5"/>
        <v>-5</v>
      </c>
      <c r="I57" s="20">
        <f t="shared" si="6"/>
        <v>-1</v>
      </c>
      <c r="J57" s="21">
        <f t="shared" si="7"/>
        <v>-1</v>
      </c>
    </row>
    <row r="58" spans="1:10" x14ac:dyDescent="0.2">
      <c r="A58" s="158" t="s">
        <v>333</v>
      </c>
      <c r="B58" s="65">
        <v>0</v>
      </c>
      <c r="C58" s="66">
        <v>1</v>
      </c>
      <c r="D58" s="65">
        <v>0</v>
      </c>
      <c r="E58" s="66">
        <v>4</v>
      </c>
      <c r="F58" s="67"/>
      <c r="G58" s="65">
        <f t="shared" si="4"/>
        <v>-1</v>
      </c>
      <c r="H58" s="66">
        <f t="shared" si="5"/>
        <v>-4</v>
      </c>
      <c r="I58" s="20">
        <f t="shared" si="6"/>
        <v>-1</v>
      </c>
      <c r="J58" s="21">
        <f t="shared" si="7"/>
        <v>-1</v>
      </c>
    </row>
    <row r="59" spans="1:10" x14ac:dyDescent="0.2">
      <c r="A59" s="158" t="s">
        <v>286</v>
      </c>
      <c r="B59" s="65">
        <v>1</v>
      </c>
      <c r="C59" s="66">
        <v>0</v>
      </c>
      <c r="D59" s="65">
        <v>1</v>
      </c>
      <c r="E59" s="66">
        <v>2</v>
      </c>
      <c r="F59" s="67"/>
      <c r="G59" s="65">
        <f t="shared" si="4"/>
        <v>1</v>
      </c>
      <c r="H59" s="66">
        <f t="shared" si="5"/>
        <v>-1</v>
      </c>
      <c r="I59" s="20" t="str">
        <f t="shared" si="6"/>
        <v>-</v>
      </c>
      <c r="J59" s="21">
        <f t="shared" si="7"/>
        <v>-0.5</v>
      </c>
    </row>
    <row r="60" spans="1:10" x14ac:dyDescent="0.2">
      <c r="A60" s="158" t="s">
        <v>237</v>
      </c>
      <c r="B60" s="65">
        <v>1</v>
      </c>
      <c r="C60" s="66">
        <v>0</v>
      </c>
      <c r="D60" s="65">
        <v>3</v>
      </c>
      <c r="E60" s="66">
        <v>5</v>
      </c>
      <c r="F60" s="67"/>
      <c r="G60" s="65">
        <f t="shared" si="4"/>
        <v>1</v>
      </c>
      <c r="H60" s="66">
        <f t="shared" si="5"/>
        <v>-2</v>
      </c>
      <c r="I60" s="20" t="str">
        <f t="shared" si="6"/>
        <v>-</v>
      </c>
      <c r="J60" s="21">
        <f t="shared" si="7"/>
        <v>-0.4</v>
      </c>
    </row>
    <row r="61" spans="1:10" x14ac:dyDescent="0.2">
      <c r="A61" s="158" t="s">
        <v>381</v>
      </c>
      <c r="B61" s="65">
        <v>23</v>
      </c>
      <c r="C61" s="66">
        <v>18</v>
      </c>
      <c r="D61" s="65">
        <v>109</v>
      </c>
      <c r="E61" s="66">
        <v>65</v>
      </c>
      <c r="F61" s="67"/>
      <c r="G61" s="65">
        <f t="shared" si="4"/>
        <v>5</v>
      </c>
      <c r="H61" s="66">
        <f t="shared" si="5"/>
        <v>44</v>
      </c>
      <c r="I61" s="20">
        <f t="shared" si="6"/>
        <v>0.27777777777777779</v>
      </c>
      <c r="J61" s="21">
        <f t="shared" si="7"/>
        <v>0.67692307692307696</v>
      </c>
    </row>
    <row r="62" spans="1:10" x14ac:dyDescent="0.2">
      <c r="A62" s="158" t="s">
        <v>382</v>
      </c>
      <c r="B62" s="65">
        <v>3</v>
      </c>
      <c r="C62" s="66">
        <v>9</v>
      </c>
      <c r="D62" s="65">
        <v>47</v>
      </c>
      <c r="E62" s="66">
        <v>31</v>
      </c>
      <c r="F62" s="67"/>
      <c r="G62" s="65">
        <f t="shared" si="4"/>
        <v>-6</v>
      </c>
      <c r="H62" s="66">
        <f t="shared" si="5"/>
        <v>16</v>
      </c>
      <c r="I62" s="20">
        <f t="shared" si="6"/>
        <v>-0.66666666666666663</v>
      </c>
      <c r="J62" s="21">
        <f t="shared" si="7"/>
        <v>0.5161290322580645</v>
      </c>
    </row>
    <row r="63" spans="1:10" x14ac:dyDescent="0.2">
      <c r="A63" s="158" t="s">
        <v>413</v>
      </c>
      <c r="B63" s="65">
        <v>25</v>
      </c>
      <c r="C63" s="66">
        <v>22</v>
      </c>
      <c r="D63" s="65">
        <v>122</v>
      </c>
      <c r="E63" s="66">
        <v>113</v>
      </c>
      <c r="F63" s="67"/>
      <c r="G63" s="65">
        <f t="shared" si="4"/>
        <v>3</v>
      </c>
      <c r="H63" s="66">
        <f t="shared" si="5"/>
        <v>9</v>
      </c>
      <c r="I63" s="20">
        <f t="shared" si="6"/>
        <v>0.13636363636363635</v>
      </c>
      <c r="J63" s="21">
        <f t="shared" si="7"/>
        <v>7.9646017699115043E-2</v>
      </c>
    </row>
    <row r="64" spans="1:10" x14ac:dyDescent="0.2">
      <c r="A64" s="158" t="s">
        <v>414</v>
      </c>
      <c r="B64" s="65">
        <v>5</v>
      </c>
      <c r="C64" s="66">
        <v>10</v>
      </c>
      <c r="D64" s="65">
        <v>25</v>
      </c>
      <c r="E64" s="66">
        <v>41</v>
      </c>
      <c r="F64" s="67"/>
      <c r="G64" s="65">
        <f t="shared" si="4"/>
        <v>-5</v>
      </c>
      <c r="H64" s="66">
        <f t="shared" si="5"/>
        <v>-16</v>
      </c>
      <c r="I64" s="20">
        <f t="shared" si="6"/>
        <v>-0.5</v>
      </c>
      <c r="J64" s="21">
        <f t="shared" si="7"/>
        <v>-0.3902439024390244</v>
      </c>
    </row>
    <row r="65" spans="1:10" x14ac:dyDescent="0.2">
      <c r="A65" s="158" t="s">
        <v>451</v>
      </c>
      <c r="B65" s="65">
        <v>13</v>
      </c>
      <c r="C65" s="66">
        <v>9</v>
      </c>
      <c r="D65" s="65">
        <v>80</v>
      </c>
      <c r="E65" s="66">
        <v>55</v>
      </c>
      <c r="F65" s="67"/>
      <c r="G65" s="65">
        <f t="shared" si="4"/>
        <v>4</v>
      </c>
      <c r="H65" s="66">
        <f t="shared" si="5"/>
        <v>25</v>
      </c>
      <c r="I65" s="20">
        <f t="shared" si="6"/>
        <v>0.44444444444444442</v>
      </c>
      <c r="J65" s="21">
        <f t="shared" si="7"/>
        <v>0.45454545454545453</v>
      </c>
    </row>
    <row r="66" spans="1:10" x14ac:dyDescent="0.2">
      <c r="A66" s="158" t="s">
        <v>452</v>
      </c>
      <c r="B66" s="65">
        <v>0</v>
      </c>
      <c r="C66" s="66">
        <v>1</v>
      </c>
      <c r="D66" s="65">
        <v>12</v>
      </c>
      <c r="E66" s="66">
        <v>29</v>
      </c>
      <c r="F66" s="67"/>
      <c r="G66" s="65">
        <f t="shared" si="4"/>
        <v>-1</v>
      </c>
      <c r="H66" s="66">
        <f t="shared" si="5"/>
        <v>-17</v>
      </c>
      <c r="I66" s="20">
        <f t="shared" si="6"/>
        <v>-1</v>
      </c>
      <c r="J66" s="21">
        <f t="shared" si="7"/>
        <v>-0.58620689655172409</v>
      </c>
    </row>
    <row r="67" spans="1:10" x14ac:dyDescent="0.2">
      <c r="A67" s="158" t="s">
        <v>472</v>
      </c>
      <c r="B67" s="65">
        <v>2</v>
      </c>
      <c r="C67" s="66">
        <v>8</v>
      </c>
      <c r="D67" s="65">
        <v>13</v>
      </c>
      <c r="E67" s="66">
        <v>18</v>
      </c>
      <c r="F67" s="67"/>
      <c r="G67" s="65">
        <f t="shared" si="4"/>
        <v>-6</v>
      </c>
      <c r="H67" s="66">
        <f t="shared" si="5"/>
        <v>-5</v>
      </c>
      <c r="I67" s="20">
        <f t="shared" si="6"/>
        <v>-0.75</v>
      </c>
      <c r="J67" s="21">
        <f t="shared" si="7"/>
        <v>-0.27777777777777779</v>
      </c>
    </row>
    <row r="68" spans="1:10" x14ac:dyDescent="0.2">
      <c r="A68" s="158" t="s">
        <v>318</v>
      </c>
      <c r="B68" s="65">
        <v>1</v>
      </c>
      <c r="C68" s="66">
        <v>11</v>
      </c>
      <c r="D68" s="65">
        <v>5</v>
      </c>
      <c r="E68" s="66">
        <v>14</v>
      </c>
      <c r="F68" s="67"/>
      <c r="G68" s="65">
        <f t="shared" si="4"/>
        <v>-10</v>
      </c>
      <c r="H68" s="66">
        <f t="shared" si="5"/>
        <v>-9</v>
      </c>
      <c r="I68" s="20">
        <f t="shared" si="6"/>
        <v>-0.90909090909090906</v>
      </c>
      <c r="J68" s="21">
        <f t="shared" si="7"/>
        <v>-0.6428571428571429</v>
      </c>
    </row>
    <row r="69" spans="1:10" s="160" customFormat="1" x14ac:dyDescent="0.2">
      <c r="A69" s="178" t="s">
        <v>627</v>
      </c>
      <c r="B69" s="71">
        <v>142</v>
      </c>
      <c r="C69" s="72">
        <v>157</v>
      </c>
      <c r="D69" s="71">
        <v>793</v>
      </c>
      <c r="E69" s="72">
        <v>632</v>
      </c>
      <c r="F69" s="73"/>
      <c r="G69" s="71">
        <f t="shared" si="4"/>
        <v>-15</v>
      </c>
      <c r="H69" s="72">
        <f t="shared" si="5"/>
        <v>161</v>
      </c>
      <c r="I69" s="37">
        <f t="shared" si="6"/>
        <v>-9.5541401273885357E-2</v>
      </c>
      <c r="J69" s="38">
        <f t="shared" si="7"/>
        <v>0.254746835443038</v>
      </c>
    </row>
    <row r="70" spans="1:10" x14ac:dyDescent="0.2">
      <c r="A70" s="177"/>
      <c r="B70" s="143"/>
      <c r="C70" s="144"/>
      <c r="D70" s="143"/>
      <c r="E70" s="144"/>
      <c r="F70" s="145"/>
      <c r="G70" s="143"/>
      <c r="H70" s="144"/>
      <c r="I70" s="151"/>
      <c r="J70" s="152"/>
    </row>
    <row r="71" spans="1:10" s="139" customFormat="1" x14ac:dyDescent="0.2">
      <c r="A71" s="159" t="s">
        <v>37</v>
      </c>
      <c r="B71" s="65"/>
      <c r="C71" s="66"/>
      <c r="D71" s="65"/>
      <c r="E71" s="66"/>
      <c r="F71" s="67"/>
      <c r="G71" s="65"/>
      <c r="H71" s="66"/>
      <c r="I71" s="20"/>
      <c r="J71" s="21"/>
    </row>
    <row r="72" spans="1:10" x14ac:dyDescent="0.2">
      <c r="A72" s="158" t="s">
        <v>510</v>
      </c>
      <c r="B72" s="65">
        <v>29</v>
      </c>
      <c r="C72" s="66">
        <v>0</v>
      </c>
      <c r="D72" s="65">
        <v>76</v>
      </c>
      <c r="E72" s="66">
        <v>0</v>
      </c>
      <c r="F72" s="67"/>
      <c r="G72" s="65">
        <f>B72-C72</f>
        <v>29</v>
      </c>
      <c r="H72" s="66">
        <f>D72-E72</f>
        <v>76</v>
      </c>
      <c r="I72" s="20" t="str">
        <f>IF(C72=0, "-", IF(G72/C72&lt;10, G72/C72, "&gt;999%"))</f>
        <v>-</v>
      </c>
      <c r="J72" s="21" t="str">
        <f>IF(E72=0, "-", IF(H72/E72&lt;10, H72/E72, "&gt;999%"))</f>
        <v>-</v>
      </c>
    </row>
    <row r="73" spans="1:10" s="160" customFormat="1" x14ac:dyDescent="0.2">
      <c r="A73" s="178" t="s">
        <v>628</v>
      </c>
      <c r="B73" s="71">
        <v>29</v>
      </c>
      <c r="C73" s="72">
        <v>0</v>
      </c>
      <c r="D73" s="71">
        <v>76</v>
      </c>
      <c r="E73" s="72">
        <v>0</v>
      </c>
      <c r="F73" s="73"/>
      <c r="G73" s="71">
        <f>B73-C73</f>
        <v>29</v>
      </c>
      <c r="H73" s="72">
        <f>D73-E73</f>
        <v>76</v>
      </c>
      <c r="I73" s="37" t="str">
        <f>IF(C73=0, "-", IF(G73/C73&lt;10, G73/C73, "&gt;999%"))</f>
        <v>-</v>
      </c>
      <c r="J73" s="38" t="str">
        <f>IF(E73=0, "-", IF(H73/E73&lt;10, H73/E73, "&gt;999%"))</f>
        <v>-</v>
      </c>
    </row>
    <row r="74" spans="1:10" x14ac:dyDescent="0.2">
      <c r="A74" s="177"/>
      <c r="B74" s="143"/>
      <c r="C74" s="144"/>
      <c r="D74" s="143"/>
      <c r="E74" s="144"/>
      <c r="F74" s="145"/>
      <c r="G74" s="143"/>
      <c r="H74" s="144"/>
      <c r="I74" s="151"/>
      <c r="J74" s="152"/>
    </row>
    <row r="75" spans="1:10" s="139" customFormat="1" x14ac:dyDescent="0.2">
      <c r="A75" s="159" t="s">
        <v>38</v>
      </c>
      <c r="B75" s="65"/>
      <c r="C75" s="66"/>
      <c r="D75" s="65"/>
      <c r="E75" s="66"/>
      <c r="F75" s="67"/>
      <c r="G75" s="65"/>
      <c r="H75" s="66"/>
      <c r="I75" s="20"/>
      <c r="J75" s="21"/>
    </row>
    <row r="76" spans="1:10" x14ac:dyDescent="0.2">
      <c r="A76" s="158" t="s">
        <v>281</v>
      </c>
      <c r="B76" s="65">
        <v>0</v>
      </c>
      <c r="C76" s="66">
        <v>1</v>
      </c>
      <c r="D76" s="65">
        <v>5</v>
      </c>
      <c r="E76" s="66">
        <v>9</v>
      </c>
      <c r="F76" s="67"/>
      <c r="G76" s="65">
        <f>B76-C76</f>
        <v>-1</v>
      </c>
      <c r="H76" s="66">
        <f>D76-E76</f>
        <v>-4</v>
      </c>
      <c r="I76" s="20">
        <f>IF(C76=0, "-", IF(G76/C76&lt;10, G76/C76, "&gt;999%"))</f>
        <v>-1</v>
      </c>
      <c r="J76" s="21">
        <f>IF(E76=0, "-", IF(H76/E76&lt;10, H76/E76, "&gt;999%"))</f>
        <v>-0.44444444444444442</v>
      </c>
    </row>
    <row r="77" spans="1:10" s="160" customFormat="1" x14ac:dyDescent="0.2">
      <c r="A77" s="178" t="s">
        <v>629</v>
      </c>
      <c r="B77" s="71">
        <v>0</v>
      </c>
      <c r="C77" s="72">
        <v>1</v>
      </c>
      <c r="D77" s="71">
        <v>5</v>
      </c>
      <c r="E77" s="72">
        <v>9</v>
      </c>
      <c r="F77" s="73"/>
      <c r="G77" s="71">
        <f>B77-C77</f>
        <v>-1</v>
      </c>
      <c r="H77" s="72">
        <f>D77-E77</f>
        <v>-4</v>
      </c>
      <c r="I77" s="37">
        <f>IF(C77=0, "-", IF(G77/C77&lt;10, G77/C77, "&gt;999%"))</f>
        <v>-1</v>
      </c>
      <c r="J77" s="38">
        <f>IF(E77=0, "-", IF(H77/E77&lt;10, H77/E77, "&gt;999%"))</f>
        <v>-0.44444444444444442</v>
      </c>
    </row>
    <row r="78" spans="1:10" x14ac:dyDescent="0.2">
      <c r="A78" s="177"/>
      <c r="B78" s="143"/>
      <c r="C78" s="144"/>
      <c r="D78" s="143"/>
      <c r="E78" s="144"/>
      <c r="F78" s="145"/>
      <c r="G78" s="143"/>
      <c r="H78" s="144"/>
      <c r="I78" s="151"/>
      <c r="J78" s="152"/>
    </row>
    <row r="79" spans="1:10" s="139" customFormat="1" x14ac:dyDescent="0.2">
      <c r="A79" s="159" t="s">
        <v>39</v>
      </c>
      <c r="B79" s="65"/>
      <c r="C79" s="66"/>
      <c r="D79" s="65"/>
      <c r="E79" s="66"/>
      <c r="F79" s="67"/>
      <c r="G79" s="65"/>
      <c r="H79" s="66"/>
      <c r="I79" s="20"/>
      <c r="J79" s="21"/>
    </row>
    <row r="80" spans="1:10" x14ac:dyDescent="0.2">
      <c r="A80" s="158" t="s">
        <v>213</v>
      </c>
      <c r="B80" s="65">
        <v>0</v>
      </c>
      <c r="C80" s="66">
        <v>1</v>
      </c>
      <c r="D80" s="65">
        <v>2</v>
      </c>
      <c r="E80" s="66">
        <v>2</v>
      </c>
      <c r="F80" s="67"/>
      <c r="G80" s="65">
        <f>B80-C80</f>
        <v>-1</v>
      </c>
      <c r="H80" s="66">
        <f>D80-E80</f>
        <v>0</v>
      </c>
      <c r="I80" s="20">
        <f>IF(C80=0, "-", IF(G80/C80&lt;10, G80/C80, "&gt;999%"))</f>
        <v>-1</v>
      </c>
      <c r="J80" s="21">
        <f>IF(E80=0, "-", IF(H80/E80&lt;10, H80/E80, "&gt;999%"))</f>
        <v>0</v>
      </c>
    </row>
    <row r="81" spans="1:10" x14ac:dyDescent="0.2">
      <c r="A81" s="158" t="s">
        <v>342</v>
      </c>
      <c r="B81" s="65">
        <v>0</v>
      </c>
      <c r="C81" s="66">
        <v>0</v>
      </c>
      <c r="D81" s="65">
        <v>0</v>
      </c>
      <c r="E81" s="66">
        <v>1</v>
      </c>
      <c r="F81" s="67"/>
      <c r="G81" s="65">
        <f>B81-C81</f>
        <v>0</v>
      </c>
      <c r="H81" s="66">
        <f>D81-E81</f>
        <v>-1</v>
      </c>
      <c r="I81" s="20" t="str">
        <f>IF(C81=0, "-", IF(G81/C81&lt;10, G81/C81, "&gt;999%"))</f>
        <v>-</v>
      </c>
      <c r="J81" s="21">
        <f>IF(E81=0, "-", IF(H81/E81&lt;10, H81/E81, "&gt;999%"))</f>
        <v>-1</v>
      </c>
    </row>
    <row r="82" spans="1:10" x14ac:dyDescent="0.2">
      <c r="A82" s="158" t="s">
        <v>390</v>
      </c>
      <c r="B82" s="65">
        <v>0</v>
      </c>
      <c r="C82" s="66">
        <v>0</v>
      </c>
      <c r="D82" s="65">
        <v>1</v>
      </c>
      <c r="E82" s="66">
        <v>2</v>
      </c>
      <c r="F82" s="67"/>
      <c r="G82" s="65">
        <f>B82-C82</f>
        <v>0</v>
      </c>
      <c r="H82" s="66">
        <f>D82-E82</f>
        <v>-1</v>
      </c>
      <c r="I82" s="20" t="str">
        <f>IF(C82=0, "-", IF(G82/C82&lt;10, G82/C82, "&gt;999%"))</f>
        <v>-</v>
      </c>
      <c r="J82" s="21">
        <f>IF(E82=0, "-", IF(H82/E82&lt;10, H82/E82, "&gt;999%"))</f>
        <v>-0.5</v>
      </c>
    </row>
    <row r="83" spans="1:10" s="160" customFormat="1" x14ac:dyDescent="0.2">
      <c r="A83" s="178" t="s">
        <v>630</v>
      </c>
      <c r="B83" s="71">
        <v>0</v>
      </c>
      <c r="C83" s="72">
        <v>1</v>
      </c>
      <c r="D83" s="71">
        <v>3</v>
      </c>
      <c r="E83" s="72">
        <v>5</v>
      </c>
      <c r="F83" s="73"/>
      <c r="G83" s="71">
        <f>B83-C83</f>
        <v>-1</v>
      </c>
      <c r="H83" s="72">
        <f>D83-E83</f>
        <v>-2</v>
      </c>
      <c r="I83" s="37">
        <f>IF(C83=0, "-", IF(G83/C83&lt;10, G83/C83, "&gt;999%"))</f>
        <v>-1</v>
      </c>
      <c r="J83" s="38">
        <f>IF(E83=0, "-", IF(H83/E83&lt;10, H83/E83, "&gt;999%"))</f>
        <v>-0.4</v>
      </c>
    </row>
    <row r="84" spans="1:10" x14ac:dyDescent="0.2">
      <c r="A84" s="177"/>
      <c r="B84" s="143"/>
      <c r="C84" s="144"/>
      <c r="D84" s="143"/>
      <c r="E84" s="144"/>
      <c r="F84" s="145"/>
      <c r="G84" s="143"/>
      <c r="H84" s="144"/>
      <c r="I84" s="151"/>
      <c r="J84" s="152"/>
    </row>
    <row r="85" spans="1:10" s="139" customFormat="1" x14ac:dyDescent="0.2">
      <c r="A85" s="159" t="s">
        <v>40</v>
      </c>
      <c r="B85" s="65"/>
      <c r="C85" s="66"/>
      <c r="D85" s="65"/>
      <c r="E85" s="66"/>
      <c r="F85" s="67"/>
      <c r="G85" s="65"/>
      <c r="H85" s="66"/>
      <c r="I85" s="20"/>
      <c r="J85" s="21"/>
    </row>
    <row r="86" spans="1:10" x14ac:dyDescent="0.2">
      <c r="A86" s="158" t="s">
        <v>552</v>
      </c>
      <c r="B86" s="65">
        <v>3</v>
      </c>
      <c r="C86" s="66">
        <v>1</v>
      </c>
      <c r="D86" s="65">
        <v>14</v>
      </c>
      <c r="E86" s="66">
        <v>12</v>
      </c>
      <c r="F86" s="67"/>
      <c r="G86" s="65">
        <f>B86-C86</f>
        <v>2</v>
      </c>
      <c r="H86" s="66">
        <f>D86-E86</f>
        <v>2</v>
      </c>
      <c r="I86" s="20">
        <f>IF(C86=0, "-", IF(G86/C86&lt;10, G86/C86, "&gt;999%"))</f>
        <v>2</v>
      </c>
      <c r="J86" s="21">
        <f>IF(E86=0, "-", IF(H86/E86&lt;10, H86/E86, "&gt;999%"))</f>
        <v>0.16666666666666666</v>
      </c>
    </row>
    <row r="87" spans="1:10" s="160" customFormat="1" x14ac:dyDescent="0.2">
      <c r="A87" s="178" t="s">
        <v>631</v>
      </c>
      <c r="B87" s="71">
        <v>3</v>
      </c>
      <c r="C87" s="72">
        <v>1</v>
      </c>
      <c r="D87" s="71">
        <v>14</v>
      </c>
      <c r="E87" s="72">
        <v>12</v>
      </c>
      <c r="F87" s="73"/>
      <c r="G87" s="71">
        <f>B87-C87</f>
        <v>2</v>
      </c>
      <c r="H87" s="72">
        <f>D87-E87</f>
        <v>2</v>
      </c>
      <c r="I87" s="37">
        <f>IF(C87=0, "-", IF(G87/C87&lt;10, G87/C87, "&gt;999%"))</f>
        <v>2</v>
      </c>
      <c r="J87" s="38">
        <f>IF(E87=0, "-", IF(H87/E87&lt;10, H87/E87, "&gt;999%"))</f>
        <v>0.16666666666666666</v>
      </c>
    </row>
    <row r="88" spans="1:10" x14ac:dyDescent="0.2">
      <c r="A88" s="177"/>
      <c r="B88" s="143"/>
      <c r="C88" s="144"/>
      <c r="D88" s="143"/>
      <c r="E88" s="144"/>
      <c r="F88" s="145"/>
      <c r="G88" s="143"/>
      <c r="H88" s="144"/>
      <c r="I88" s="151"/>
      <c r="J88" s="152"/>
    </row>
    <row r="89" spans="1:10" s="139" customFormat="1" x14ac:dyDescent="0.2">
      <c r="A89" s="159" t="s">
        <v>41</v>
      </c>
      <c r="B89" s="65"/>
      <c r="C89" s="66"/>
      <c r="D89" s="65"/>
      <c r="E89" s="66"/>
      <c r="F89" s="67"/>
      <c r="G89" s="65"/>
      <c r="H89" s="66"/>
      <c r="I89" s="20"/>
      <c r="J89" s="21"/>
    </row>
    <row r="90" spans="1:10" x14ac:dyDescent="0.2">
      <c r="A90" s="158" t="s">
        <v>334</v>
      </c>
      <c r="B90" s="65">
        <v>0</v>
      </c>
      <c r="C90" s="66">
        <v>1</v>
      </c>
      <c r="D90" s="65">
        <v>15</v>
      </c>
      <c r="E90" s="66">
        <v>8</v>
      </c>
      <c r="F90" s="67"/>
      <c r="G90" s="65">
        <f>B90-C90</f>
        <v>-1</v>
      </c>
      <c r="H90" s="66">
        <f>D90-E90</f>
        <v>7</v>
      </c>
      <c r="I90" s="20">
        <f>IF(C90=0, "-", IF(G90/C90&lt;10, G90/C90, "&gt;999%"))</f>
        <v>-1</v>
      </c>
      <c r="J90" s="21">
        <f>IF(E90=0, "-", IF(H90/E90&lt;10, H90/E90, "&gt;999%"))</f>
        <v>0.875</v>
      </c>
    </row>
    <row r="91" spans="1:10" s="160" customFormat="1" x14ac:dyDescent="0.2">
      <c r="A91" s="178" t="s">
        <v>632</v>
      </c>
      <c r="B91" s="71">
        <v>0</v>
      </c>
      <c r="C91" s="72">
        <v>1</v>
      </c>
      <c r="D91" s="71">
        <v>15</v>
      </c>
      <c r="E91" s="72">
        <v>8</v>
      </c>
      <c r="F91" s="73"/>
      <c r="G91" s="71">
        <f>B91-C91</f>
        <v>-1</v>
      </c>
      <c r="H91" s="72">
        <f>D91-E91</f>
        <v>7</v>
      </c>
      <c r="I91" s="37">
        <f>IF(C91=0, "-", IF(G91/C91&lt;10, G91/C91, "&gt;999%"))</f>
        <v>-1</v>
      </c>
      <c r="J91" s="38">
        <f>IF(E91=0, "-", IF(H91/E91&lt;10, H91/E91, "&gt;999%"))</f>
        <v>0.875</v>
      </c>
    </row>
    <row r="92" spans="1:10" x14ac:dyDescent="0.2">
      <c r="A92" s="177"/>
      <c r="B92" s="143"/>
      <c r="C92" s="144"/>
      <c r="D92" s="143"/>
      <c r="E92" s="144"/>
      <c r="F92" s="145"/>
      <c r="G92" s="143"/>
      <c r="H92" s="144"/>
      <c r="I92" s="151"/>
      <c r="J92" s="152"/>
    </row>
    <row r="93" spans="1:10" s="139" customFormat="1" x14ac:dyDescent="0.2">
      <c r="A93" s="159" t="s">
        <v>42</v>
      </c>
      <c r="B93" s="65"/>
      <c r="C93" s="66"/>
      <c r="D93" s="65"/>
      <c r="E93" s="66"/>
      <c r="F93" s="67"/>
      <c r="G93" s="65"/>
      <c r="H93" s="66"/>
      <c r="I93" s="20"/>
      <c r="J93" s="21"/>
    </row>
    <row r="94" spans="1:10" x14ac:dyDescent="0.2">
      <c r="A94" s="158" t="s">
        <v>195</v>
      </c>
      <c r="B94" s="65">
        <v>4</v>
      </c>
      <c r="C94" s="66">
        <v>6</v>
      </c>
      <c r="D94" s="65">
        <v>28</v>
      </c>
      <c r="E94" s="66">
        <v>23</v>
      </c>
      <c r="F94" s="67"/>
      <c r="G94" s="65">
        <f>B94-C94</f>
        <v>-2</v>
      </c>
      <c r="H94" s="66">
        <f>D94-E94</f>
        <v>5</v>
      </c>
      <c r="I94" s="20">
        <f>IF(C94=0, "-", IF(G94/C94&lt;10, G94/C94, "&gt;999%"))</f>
        <v>-0.33333333333333331</v>
      </c>
      <c r="J94" s="21">
        <f>IF(E94=0, "-", IF(H94/E94&lt;10, H94/E94, "&gt;999%"))</f>
        <v>0.21739130434782608</v>
      </c>
    </row>
    <row r="95" spans="1:10" x14ac:dyDescent="0.2">
      <c r="A95" s="158" t="s">
        <v>356</v>
      </c>
      <c r="B95" s="65">
        <v>0</v>
      </c>
      <c r="C95" s="66">
        <v>0</v>
      </c>
      <c r="D95" s="65">
        <v>0</v>
      </c>
      <c r="E95" s="66">
        <v>1</v>
      </c>
      <c r="F95" s="67"/>
      <c r="G95" s="65">
        <f>B95-C95</f>
        <v>0</v>
      </c>
      <c r="H95" s="66">
        <f>D95-E95</f>
        <v>-1</v>
      </c>
      <c r="I95" s="20" t="str">
        <f>IF(C95=0, "-", IF(G95/C95&lt;10, G95/C95, "&gt;999%"))</f>
        <v>-</v>
      </c>
      <c r="J95" s="21">
        <f>IF(E95=0, "-", IF(H95/E95&lt;10, H95/E95, "&gt;999%"))</f>
        <v>-1</v>
      </c>
    </row>
    <row r="96" spans="1:10" s="160" customFormat="1" x14ac:dyDescent="0.2">
      <c r="A96" s="178" t="s">
        <v>633</v>
      </c>
      <c r="B96" s="71">
        <v>4</v>
      </c>
      <c r="C96" s="72">
        <v>6</v>
      </c>
      <c r="D96" s="71">
        <v>28</v>
      </c>
      <c r="E96" s="72">
        <v>24</v>
      </c>
      <c r="F96" s="73"/>
      <c r="G96" s="71">
        <f>B96-C96</f>
        <v>-2</v>
      </c>
      <c r="H96" s="72">
        <f>D96-E96</f>
        <v>4</v>
      </c>
      <c r="I96" s="37">
        <f>IF(C96=0, "-", IF(G96/C96&lt;10, G96/C96, "&gt;999%"))</f>
        <v>-0.33333333333333331</v>
      </c>
      <c r="J96" s="38">
        <f>IF(E96=0, "-", IF(H96/E96&lt;10, H96/E96, "&gt;999%"))</f>
        <v>0.16666666666666666</v>
      </c>
    </row>
    <row r="97" spans="1:10" x14ac:dyDescent="0.2">
      <c r="A97" s="177"/>
      <c r="B97" s="143"/>
      <c r="C97" s="144"/>
      <c r="D97" s="143"/>
      <c r="E97" s="144"/>
      <c r="F97" s="145"/>
      <c r="G97" s="143"/>
      <c r="H97" s="144"/>
      <c r="I97" s="151"/>
      <c r="J97" s="152"/>
    </row>
    <row r="98" spans="1:10" s="139" customFormat="1" x14ac:dyDescent="0.2">
      <c r="A98" s="159" t="s">
        <v>43</v>
      </c>
      <c r="B98" s="65"/>
      <c r="C98" s="66"/>
      <c r="D98" s="65"/>
      <c r="E98" s="66"/>
      <c r="F98" s="67"/>
      <c r="G98" s="65"/>
      <c r="H98" s="66"/>
      <c r="I98" s="20"/>
      <c r="J98" s="21"/>
    </row>
    <row r="99" spans="1:10" x14ac:dyDescent="0.2">
      <c r="A99" s="158" t="s">
        <v>487</v>
      </c>
      <c r="B99" s="65">
        <v>0</v>
      </c>
      <c r="C99" s="66">
        <v>1</v>
      </c>
      <c r="D99" s="65">
        <v>0</v>
      </c>
      <c r="E99" s="66">
        <v>6</v>
      </c>
      <c r="F99" s="67"/>
      <c r="G99" s="65">
        <f>B99-C99</f>
        <v>-1</v>
      </c>
      <c r="H99" s="66">
        <f>D99-E99</f>
        <v>-6</v>
      </c>
      <c r="I99" s="20">
        <f>IF(C99=0, "-", IF(G99/C99&lt;10, G99/C99, "&gt;999%"))</f>
        <v>-1</v>
      </c>
      <c r="J99" s="21">
        <f>IF(E99=0, "-", IF(H99/E99&lt;10, H99/E99, "&gt;999%"))</f>
        <v>-1</v>
      </c>
    </row>
    <row r="100" spans="1:10" x14ac:dyDescent="0.2">
      <c r="A100" s="158" t="s">
        <v>528</v>
      </c>
      <c r="B100" s="65">
        <v>11</v>
      </c>
      <c r="C100" s="66">
        <v>9</v>
      </c>
      <c r="D100" s="65">
        <v>60</v>
      </c>
      <c r="E100" s="66">
        <v>35</v>
      </c>
      <c r="F100" s="67"/>
      <c r="G100" s="65">
        <f>B100-C100</f>
        <v>2</v>
      </c>
      <c r="H100" s="66">
        <f>D100-E100</f>
        <v>25</v>
      </c>
      <c r="I100" s="20">
        <f>IF(C100=0, "-", IF(G100/C100&lt;10, G100/C100, "&gt;999%"))</f>
        <v>0.22222222222222221</v>
      </c>
      <c r="J100" s="21">
        <f>IF(E100=0, "-", IF(H100/E100&lt;10, H100/E100, "&gt;999%"))</f>
        <v>0.7142857142857143</v>
      </c>
    </row>
    <row r="101" spans="1:10" s="160" customFormat="1" x14ac:dyDescent="0.2">
      <c r="A101" s="178" t="s">
        <v>634</v>
      </c>
      <c r="B101" s="71">
        <v>11</v>
      </c>
      <c r="C101" s="72">
        <v>10</v>
      </c>
      <c r="D101" s="71">
        <v>60</v>
      </c>
      <c r="E101" s="72">
        <v>41</v>
      </c>
      <c r="F101" s="73"/>
      <c r="G101" s="71">
        <f>B101-C101</f>
        <v>1</v>
      </c>
      <c r="H101" s="72">
        <f>D101-E101</f>
        <v>19</v>
      </c>
      <c r="I101" s="37">
        <f>IF(C101=0, "-", IF(G101/C101&lt;10, G101/C101, "&gt;999%"))</f>
        <v>0.1</v>
      </c>
      <c r="J101" s="38">
        <f>IF(E101=0, "-", IF(H101/E101&lt;10, H101/E101, "&gt;999%"))</f>
        <v>0.46341463414634149</v>
      </c>
    </row>
    <row r="102" spans="1:10" x14ac:dyDescent="0.2">
      <c r="A102" s="177"/>
      <c r="B102" s="143"/>
      <c r="C102" s="144"/>
      <c r="D102" s="143"/>
      <c r="E102" s="144"/>
      <c r="F102" s="145"/>
      <c r="G102" s="143"/>
      <c r="H102" s="144"/>
      <c r="I102" s="151"/>
      <c r="J102" s="152"/>
    </row>
    <row r="103" spans="1:10" s="139" customFormat="1" x14ac:dyDescent="0.2">
      <c r="A103" s="159" t="s">
        <v>44</v>
      </c>
      <c r="B103" s="65"/>
      <c r="C103" s="66"/>
      <c r="D103" s="65"/>
      <c r="E103" s="66"/>
      <c r="F103" s="67"/>
      <c r="G103" s="65"/>
      <c r="H103" s="66"/>
      <c r="I103" s="20"/>
      <c r="J103" s="21"/>
    </row>
    <row r="104" spans="1:10" x14ac:dyDescent="0.2">
      <c r="A104" s="158" t="s">
        <v>343</v>
      </c>
      <c r="B104" s="65">
        <v>0</v>
      </c>
      <c r="C104" s="66">
        <v>2</v>
      </c>
      <c r="D104" s="65">
        <v>1</v>
      </c>
      <c r="E104" s="66">
        <v>4</v>
      </c>
      <c r="F104" s="67"/>
      <c r="G104" s="65">
        <f t="shared" ref="G104:G117" si="8">B104-C104</f>
        <v>-2</v>
      </c>
      <c r="H104" s="66">
        <f t="shared" ref="H104:H117" si="9">D104-E104</f>
        <v>-3</v>
      </c>
      <c r="I104" s="20">
        <f t="shared" ref="I104:I117" si="10">IF(C104=0, "-", IF(G104/C104&lt;10, G104/C104, "&gt;999%"))</f>
        <v>-1</v>
      </c>
      <c r="J104" s="21">
        <f t="shared" ref="J104:J117" si="11">IF(E104=0, "-", IF(H104/E104&lt;10, H104/E104, "&gt;999%"))</f>
        <v>-0.75</v>
      </c>
    </row>
    <row r="105" spans="1:10" x14ac:dyDescent="0.2">
      <c r="A105" s="158" t="s">
        <v>424</v>
      </c>
      <c r="B105" s="65">
        <v>0</v>
      </c>
      <c r="C105" s="66">
        <v>19</v>
      </c>
      <c r="D105" s="65">
        <v>1</v>
      </c>
      <c r="E105" s="66">
        <v>49</v>
      </c>
      <c r="F105" s="67"/>
      <c r="G105" s="65">
        <f t="shared" si="8"/>
        <v>-19</v>
      </c>
      <c r="H105" s="66">
        <f t="shared" si="9"/>
        <v>-48</v>
      </c>
      <c r="I105" s="20">
        <f t="shared" si="10"/>
        <v>-1</v>
      </c>
      <c r="J105" s="21">
        <f t="shared" si="11"/>
        <v>-0.97959183673469385</v>
      </c>
    </row>
    <row r="106" spans="1:10" x14ac:dyDescent="0.2">
      <c r="A106" s="158" t="s">
        <v>391</v>
      </c>
      <c r="B106" s="65">
        <v>14</v>
      </c>
      <c r="C106" s="66">
        <v>9</v>
      </c>
      <c r="D106" s="65">
        <v>125</v>
      </c>
      <c r="E106" s="66">
        <v>78</v>
      </c>
      <c r="F106" s="67"/>
      <c r="G106" s="65">
        <f t="shared" si="8"/>
        <v>5</v>
      </c>
      <c r="H106" s="66">
        <f t="shared" si="9"/>
        <v>47</v>
      </c>
      <c r="I106" s="20">
        <f t="shared" si="10"/>
        <v>0.55555555555555558</v>
      </c>
      <c r="J106" s="21">
        <f t="shared" si="11"/>
        <v>0.60256410256410253</v>
      </c>
    </row>
    <row r="107" spans="1:10" x14ac:dyDescent="0.2">
      <c r="A107" s="158" t="s">
        <v>425</v>
      </c>
      <c r="B107" s="65">
        <v>100</v>
      </c>
      <c r="C107" s="66">
        <v>67</v>
      </c>
      <c r="D107" s="65">
        <v>512</v>
      </c>
      <c r="E107" s="66">
        <v>280</v>
      </c>
      <c r="F107" s="67"/>
      <c r="G107" s="65">
        <f t="shared" si="8"/>
        <v>33</v>
      </c>
      <c r="H107" s="66">
        <f t="shared" si="9"/>
        <v>232</v>
      </c>
      <c r="I107" s="20">
        <f t="shared" si="10"/>
        <v>0.4925373134328358</v>
      </c>
      <c r="J107" s="21">
        <f t="shared" si="11"/>
        <v>0.82857142857142863</v>
      </c>
    </row>
    <row r="108" spans="1:10" x14ac:dyDescent="0.2">
      <c r="A108" s="158" t="s">
        <v>198</v>
      </c>
      <c r="B108" s="65">
        <v>3</v>
      </c>
      <c r="C108" s="66">
        <v>3</v>
      </c>
      <c r="D108" s="65">
        <v>20</v>
      </c>
      <c r="E108" s="66">
        <v>3</v>
      </c>
      <c r="F108" s="67"/>
      <c r="G108" s="65">
        <f t="shared" si="8"/>
        <v>0</v>
      </c>
      <c r="H108" s="66">
        <f t="shared" si="9"/>
        <v>17</v>
      </c>
      <c r="I108" s="20">
        <f t="shared" si="10"/>
        <v>0</v>
      </c>
      <c r="J108" s="21">
        <f t="shared" si="11"/>
        <v>5.666666666666667</v>
      </c>
    </row>
    <row r="109" spans="1:10" x14ac:dyDescent="0.2">
      <c r="A109" s="158" t="s">
        <v>216</v>
      </c>
      <c r="B109" s="65">
        <v>10</v>
      </c>
      <c r="C109" s="66">
        <v>49</v>
      </c>
      <c r="D109" s="65">
        <v>63</v>
      </c>
      <c r="E109" s="66">
        <v>113</v>
      </c>
      <c r="F109" s="67"/>
      <c r="G109" s="65">
        <f t="shared" si="8"/>
        <v>-39</v>
      </c>
      <c r="H109" s="66">
        <f t="shared" si="9"/>
        <v>-50</v>
      </c>
      <c r="I109" s="20">
        <f t="shared" si="10"/>
        <v>-0.79591836734693877</v>
      </c>
      <c r="J109" s="21">
        <f t="shared" si="11"/>
        <v>-0.44247787610619471</v>
      </c>
    </row>
    <row r="110" spans="1:10" x14ac:dyDescent="0.2">
      <c r="A110" s="158" t="s">
        <v>243</v>
      </c>
      <c r="B110" s="65">
        <v>0</v>
      </c>
      <c r="C110" s="66">
        <v>0</v>
      </c>
      <c r="D110" s="65">
        <v>2</v>
      </c>
      <c r="E110" s="66">
        <v>5</v>
      </c>
      <c r="F110" s="67"/>
      <c r="G110" s="65">
        <f t="shared" si="8"/>
        <v>0</v>
      </c>
      <c r="H110" s="66">
        <f t="shared" si="9"/>
        <v>-3</v>
      </c>
      <c r="I110" s="20" t="str">
        <f t="shared" si="10"/>
        <v>-</v>
      </c>
      <c r="J110" s="21">
        <f t="shared" si="11"/>
        <v>-0.6</v>
      </c>
    </row>
    <row r="111" spans="1:10" x14ac:dyDescent="0.2">
      <c r="A111" s="158" t="s">
        <v>306</v>
      </c>
      <c r="B111" s="65">
        <v>19</v>
      </c>
      <c r="C111" s="66">
        <v>18</v>
      </c>
      <c r="D111" s="65">
        <v>93</v>
      </c>
      <c r="E111" s="66">
        <v>91</v>
      </c>
      <c r="F111" s="67"/>
      <c r="G111" s="65">
        <f t="shared" si="8"/>
        <v>1</v>
      </c>
      <c r="H111" s="66">
        <f t="shared" si="9"/>
        <v>2</v>
      </c>
      <c r="I111" s="20">
        <f t="shared" si="10"/>
        <v>5.5555555555555552E-2</v>
      </c>
      <c r="J111" s="21">
        <f t="shared" si="11"/>
        <v>2.197802197802198E-2</v>
      </c>
    </row>
    <row r="112" spans="1:10" x14ac:dyDescent="0.2">
      <c r="A112" s="158" t="s">
        <v>344</v>
      </c>
      <c r="B112" s="65">
        <v>37</v>
      </c>
      <c r="C112" s="66">
        <v>0</v>
      </c>
      <c r="D112" s="65">
        <v>145</v>
      </c>
      <c r="E112" s="66">
        <v>0</v>
      </c>
      <c r="F112" s="67"/>
      <c r="G112" s="65">
        <f t="shared" si="8"/>
        <v>37</v>
      </c>
      <c r="H112" s="66">
        <f t="shared" si="9"/>
        <v>145</v>
      </c>
      <c r="I112" s="20" t="str">
        <f t="shared" si="10"/>
        <v>-</v>
      </c>
      <c r="J112" s="21" t="str">
        <f t="shared" si="11"/>
        <v>-</v>
      </c>
    </row>
    <row r="113" spans="1:10" x14ac:dyDescent="0.2">
      <c r="A113" s="158" t="s">
        <v>501</v>
      </c>
      <c r="B113" s="65">
        <v>33</v>
      </c>
      <c r="C113" s="66">
        <v>20</v>
      </c>
      <c r="D113" s="65">
        <v>191</v>
      </c>
      <c r="E113" s="66">
        <v>108</v>
      </c>
      <c r="F113" s="67"/>
      <c r="G113" s="65">
        <f t="shared" si="8"/>
        <v>13</v>
      </c>
      <c r="H113" s="66">
        <f t="shared" si="9"/>
        <v>83</v>
      </c>
      <c r="I113" s="20">
        <f t="shared" si="10"/>
        <v>0.65</v>
      </c>
      <c r="J113" s="21">
        <f t="shared" si="11"/>
        <v>0.76851851851851849</v>
      </c>
    </row>
    <row r="114" spans="1:10" x14ac:dyDescent="0.2">
      <c r="A114" s="158" t="s">
        <v>511</v>
      </c>
      <c r="B114" s="65">
        <v>529</v>
      </c>
      <c r="C114" s="66">
        <v>521</v>
      </c>
      <c r="D114" s="65">
        <v>2419</v>
      </c>
      <c r="E114" s="66">
        <v>1621</v>
      </c>
      <c r="F114" s="67"/>
      <c r="G114" s="65">
        <f t="shared" si="8"/>
        <v>8</v>
      </c>
      <c r="H114" s="66">
        <f t="shared" si="9"/>
        <v>798</v>
      </c>
      <c r="I114" s="20">
        <f t="shared" si="10"/>
        <v>1.5355086372360844E-2</v>
      </c>
      <c r="J114" s="21">
        <f t="shared" si="11"/>
        <v>0.49228871067242441</v>
      </c>
    </row>
    <row r="115" spans="1:10" x14ac:dyDescent="0.2">
      <c r="A115" s="158" t="s">
        <v>491</v>
      </c>
      <c r="B115" s="65">
        <v>44</v>
      </c>
      <c r="C115" s="66">
        <v>39</v>
      </c>
      <c r="D115" s="65">
        <v>178</v>
      </c>
      <c r="E115" s="66">
        <v>117</v>
      </c>
      <c r="F115" s="67"/>
      <c r="G115" s="65">
        <f t="shared" si="8"/>
        <v>5</v>
      </c>
      <c r="H115" s="66">
        <f t="shared" si="9"/>
        <v>61</v>
      </c>
      <c r="I115" s="20">
        <f t="shared" si="10"/>
        <v>0.12820512820512819</v>
      </c>
      <c r="J115" s="21">
        <f t="shared" si="11"/>
        <v>0.5213675213675214</v>
      </c>
    </row>
    <row r="116" spans="1:10" x14ac:dyDescent="0.2">
      <c r="A116" s="158" t="s">
        <v>529</v>
      </c>
      <c r="B116" s="65">
        <v>8</v>
      </c>
      <c r="C116" s="66">
        <v>20</v>
      </c>
      <c r="D116" s="65">
        <v>69</v>
      </c>
      <c r="E116" s="66">
        <v>49</v>
      </c>
      <c r="F116" s="67"/>
      <c r="G116" s="65">
        <f t="shared" si="8"/>
        <v>-12</v>
      </c>
      <c r="H116" s="66">
        <f t="shared" si="9"/>
        <v>20</v>
      </c>
      <c r="I116" s="20">
        <f t="shared" si="10"/>
        <v>-0.6</v>
      </c>
      <c r="J116" s="21">
        <f t="shared" si="11"/>
        <v>0.40816326530612246</v>
      </c>
    </row>
    <row r="117" spans="1:10" s="160" customFormat="1" x14ac:dyDescent="0.2">
      <c r="A117" s="178" t="s">
        <v>635</v>
      </c>
      <c r="B117" s="71">
        <v>797</v>
      </c>
      <c r="C117" s="72">
        <v>767</v>
      </c>
      <c r="D117" s="71">
        <v>3819</v>
      </c>
      <c r="E117" s="72">
        <v>2518</v>
      </c>
      <c r="F117" s="73"/>
      <c r="G117" s="71">
        <f t="shared" si="8"/>
        <v>30</v>
      </c>
      <c r="H117" s="72">
        <f t="shared" si="9"/>
        <v>1301</v>
      </c>
      <c r="I117" s="37">
        <f t="shared" si="10"/>
        <v>3.911342894393742E-2</v>
      </c>
      <c r="J117" s="38">
        <f t="shared" si="11"/>
        <v>0.51667990468625891</v>
      </c>
    </row>
    <row r="118" spans="1:10" x14ac:dyDescent="0.2">
      <c r="A118" s="177"/>
      <c r="B118" s="143"/>
      <c r="C118" s="144"/>
      <c r="D118" s="143"/>
      <c r="E118" s="144"/>
      <c r="F118" s="145"/>
      <c r="G118" s="143"/>
      <c r="H118" s="144"/>
      <c r="I118" s="151"/>
      <c r="J118" s="152"/>
    </row>
    <row r="119" spans="1:10" s="139" customFormat="1" x14ac:dyDescent="0.2">
      <c r="A119" s="159" t="s">
        <v>45</v>
      </c>
      <c r="B119" s="65"/>
      <c r="C119" s="66"/>
      <c r="D119" s="65"/>
      <c r="E119" s="66"/>
      <c r="F119" s="67"/>
      <c r="G119" s="65"/>
      <c r="H119" s="66"/>
      <c r="I119" s="20"/>
      <c r="J119" s="21"/>
    </row>
    <row r="120" spans="1:10" x14ac:dyDescent="0.2">
      <c r="A120" s="158" t="s">
        <v>553</v>
      </c>
      <c r="B120" s="65">
        <v>3</v>
      </c>
      <c r="C120" s="66">
        <v>3</v>
      </c>
      <c r="D120" s="65">
        <v>17</v>
      </c>
      <c r="E120" s="66">
        <v>8</v>
      </c>
      <c r="F120" s="67"/>
      <c r="G120" s="65">
        <f>B120-C120</f>
        <v>0</v>
      </c>
      <c r="H120" s="66">
        <f>D120-E120</f>
        <v>9</v>
      </c>
      <c r="I120" s="20">
        <f>IF(C120=0, "-", IF(G120/C120&lt;10, G120/C120, "&gt;999%"))</f>
        <v>0</v>
      </c>
      <c r="J120" s="21">
        <f>IF(E120=0, "-", IF(H120/E120&lt;10, H120/E120, "&gt;999%"))</f>
        <v>1.125</v>
      </c>
    </row>
    <row r="121" spans="1:10" s="160" customFormat="1" x14ac:dyDescent="0.2">
      <c r="A121" s="178" t="s">
        <v>636</v>
      </c>
      <c r="B121" s="71">
        <v>3</v>
      </c>
      <c r="C121" s="72">
        <v>3</v>
      </c>
      <c r="D121" s="71">
        <v>17</v>
      </c>
      <c r="E121" s="72">
        <v>8</v>
      </c>
      <c r="F121" s="73"/>
      <c r="G121" s="71">
        <f>B121-C121</f>
        <v>0</v>
      </c>
      <c r="H121" s="72">
        <f>D121-E121</f>
        <v>9</v>
      </c>
      <c r="I121" s="37">
        <f>IF(C121=0, "-", IF(G121/C121&lt;10, G121/C121, "&gt;999%"))</f>
        <v>0</v>
      </c>
      <c r="J121" s="38">
        <f>IF(E121=0, "-", IF(H121/E121&lt;10, H121/E121, "&gt;999%"))</f>
        <v>1.125</v>
      </c>
    </row>
    <row r="122" spans="1:10" x14ac:dyDescent="0.2">
      <c r="A122" s="177"/>
      <c r="B122" s="143"/>
      <c r="C122" s="144"/>
      <c r="D122" s="143"/>
      <c r="E122" s="144"/>
      <c r="F122" s="145"/>
      <c r="G122" s="143"/>
      <c r="H122" s="144"/>
      <c r="I122" s="151"/>
      <c r="J122" s="152"/>
    </row>
    <row r="123" spans="1:10" s="139" customFormat="1" x14ac:dyDescent="0.2">
      <c r="A123" s="159" t="s">
        <v>46</v>
      </c>
      <c r="B123" s="65"/>
      <c r="C123" s="66"/>
      <c r="D123" s="65"/>
      <c r="E123" s="66"/>
      <c r="F123" s="67"/>
      <c r="G123" s="65"/>
      <c r="H123" s="66"/>
      <c r="I123" s="20"/>
      <c r="J123" s="21"/>
    </row>
    <row r="124" spans="1:10" x14ac:dyDescent="0.2">
      <c r="A124" s="158" t="s">
        <v>530</v>
      </c>
      <c r="B124" s="65">
        <v>38</v>
      </c>
      <c r="C124" s="66">
        <v>30</v>
      </c>
      <c r="D124" s="65">
        <v>165</v>
      </c>
      <c r="E124" s="66">
        <v>133</v>
      </c>
      <c r="F124" s="67"/>
      <c r="G124" s="65">
        <f>B124-C124</f>
        <v>8</v>
      </c>
      <c r="H124" s="66">
        <f>D124-E124</f>
        <v>32</v>
      </c>
      <c r="I124" s="20">
        <f>IF(C124=0, "-", IF(G124/C124&lt;10, G124/C124, "&gt;999%"))</f>
        <v>0.26666666666666666</v>
      </c>
      <c r="J124" s="21">
        <f>IF(E124=0, "-", IF(H124/E124&lt;10, H124/E124, "&gt;999%"))</f>
        <v>0.24060150375939848</v>
      </c>
    </row>
    <row r="125" spans="1:10" x14ac:dyDescent="0.2">
      <c r="A125" s="158" t="s">
        <v>542</v>
      </c>
      <c r="B125" s="65">
        <v>11</v>
      </c>
      <c r="C125" s="66">
        <v>8</v>
      </c>
      <c r="D125" s="65">
        <v>42</v>
      </c>
      <c r="E125" s="66">
        <v>40</v>
      </c>
      <c r="F125" s="67"/>
      <c r="G125" s="65">
        <f>B125-C125</f>
        <v>3</v>
      </c>
      <c r="H125" s="66">
        <f>D125-E125</f>
        <v>2</v>
      </c>
      <c r="I125" s="20">
        <f>IF(C125=0, "-", IF(G125/C125&lt;10, G125/C125, "&gt;999%"))</f>
        <v>0.375</v>
      </c>
      <c r="J125" s="21">
        <f>IF(E125=0, "-", IF(H125/E125&lt;10, H125/E125, "&gt;999%"))</f>
        <v>0.05</v>
      </c>
    </row>
    <row r="126" spans="1:10" x14ac:dyDescent="0.2">
      <c r="A126" s="158" t="s">
        <v>554</v>
      </c>
      <c r="B126" s="65">
        <v>8</v>
      </c>
      <c r="C126" s="66">
        <v>2</v>
      </c>
      <c r="D126" s="65">
        <v>24</v>
      </c>
      <c r="E126" s="66">
        <v>27</v>
      </c>
      <c r="F126" s="67"/>
      <c r="G126" s="65">
        <f>B126-C126</f>
        <v>6</v>
      </c>
      <c r="H126" s="66">
        <f>D126-E126</f>
        <v>-3</v>
      </c>
      <c r="I126" s="20">
        <f>IF(C126=0, "-", IF(G126/C126&lt;10, G126/C126, "&gt;999%"))</f>
        <v>3</v>
      </c>
      <c r="J126" s="21">
        <f>IF(E126=0, "-", IF(H126/E126&lt;10, H126/E126, "&gt;999%"))</f>
        <v>-0.1111111111111111</v>
      </c>
    </row>
    <row r="127" spans="1:10" s="160" customFormat="1" x14ac:dyDescent="0.2">
      <c r="A127" s="178" t="s">
        <v>637</v>
      </c>
      <c r="B127" s="71">
        <v>57</v>
      </c>
      <c r="C127" s="72">
        <v>40</v>
      </c>
      <c r="D127" s="71">
        <v>231</v>
      </c>
      <c r="E127" s="72">
        <v>200</v>
      </c>
      <c r="F127" s="73"/>
      <c r="G127" s="71">
        <f>B127-C127</f>
        <v>17</v>
      </c>
      <c r="H127" s="72">
        <f>D127-E127</f>
        <v>31</v>
      </c>
      <c r="I127" s="37">
        <f>IF(C127=0, "-", IF(G127/C127&lt;10, G127/C127, "&gt;999%"))</f>
        <v>0.42499999999999999</v>
      </c>
      <c r="J127" s="38">
        <f>IF(E127=0, "-", IF(H127/E127&lt;10, H127/E127, "&gt;999%"))</f>
        <v>0.155</v>
      </c>
    </row>
    <row r="128" spans="1:10" x14ac:dyDescent="0.2">
      <c r="A128" s="177"/>
      <c r="B128" s="143"/>
      <c r="C128" s="144"/>
      <c r="D128" s="143"/>
      <c r="E128" s="144"/>
      <c r="F128" s="145"/>
      <c r="G128" s="143"/>
      <c r="H128" s="144"/>
      <c r="I128" s="151"/>
      <c r="J128" s="152"/>
    </row>
    <row r="129" spans="1:10" s="139" customFormat="1" x14ac:dyDescent="0.2">
      <c r="A129" s="159" t="s">
        <v>47</v>
      </c>
      <c r="B129" s="65"/>
      <c r="C129" s="66"/>
      <c r="D129" s="65"/>
      <c r="E129" s="66"/>
      <c r="F129" s="67"/>
      <c r="G129" s="65"/>
      <c r="H129" s="66"/>
      <c r="I129" s="20"/>
      <c r="J129" s="21"/>
    </row>
    <row r="130" spans="1:10" x14ac:dyDescent="0.2">
      <c r="A130" s="158" t="s">
        <v>258</v>
      </c>
      <c r="B130" s="65">
        <v>0</v>
      </c>
      <c r="C130" s="66">
        <v>0</v>
      </c>
      <c r="D130" s="65">
        <v>1</v>
      </c>
      <c r="E130" s="66">
        <v>0</v>
      </c>
      <c r="F130" s="67"/>
      <c r="G130" s="65">
        <f>B130-C130</f>
        <v>0</v>
      </c>
      <c r="H130" s="66">
        <f>D130-E130</f>
        <v>1</v>
      </c>
      <c r="I130" s="20" t="str">
        <f>IF(C130=0, "-", IF(G130/C130&lt;10, G130/C130, "&gt;999%"))</f>
        <v>-</v>
      </c>
      <c r="J130" s="21" t="str">
        <f>IF(E130=0, "-", IF(H130/E130&lt;10, H130/E130, "&gt;999%"))</f>
        <v>-</v>
      </c>
    </row>
    <row r="131" spans="1:10" x14ac:dyDescent="0.2">
      <c r="A131" s="158" t="s">
        <v>273</v>
      </c>
      <c r="B131" s="65">
        <v>0</v>
      </c>
      <c r="C131" s="66">
        <v>0</v>
      </c>
      <c r="D131" s="65">
        <v>1</v>
      </c>
      <c r="E131" s="66">
        <v>0</v>
      </c>
      <c r="F131" s="67"/>
      <c r="G131" s="65">
        <f>B131-C131</f>
        <v>0</v>
      </c>
      <c r="H131" s="66">
        <f>D131-E131</f>
        <v>1</v>
      </c>
      <c r="I131" s="20" t="str">
        <f>IF(C131=0, "-", IF(G131/C131&lt;10, G131/C131, "&gt;999%"))</f>
        <v>-</v>
      </c>
      <c r="J131" s="21" t="str">
        <f>IF(E131=0, "-", IF(H131/E131&lt;10, H131/E131, "&gt;999%"))</f>
        <v>-</v>
      </c>
    </row>
    <row r="132" spans="1:10" x14ac:dyDescent="0.2">
      <c r="A132" s="158" t="s">
        <v>453</v>
      </c>
      <c r="B132" s="65">
        <v>3</v>
      </c>
      <c r="C132" s="66">
        <v>0</v>
      </c>
      <c r="D132" s="65">
        <v>12</v>
      </c>
      <c r="E132" s="66">
        <v>0</v>
      </c>
      <c r="F132" s="67"/>
      <c r="G132" s="65">
        <f>B132-C132</f>
        <v>3</v>
      </c>
      <c r="H132" s="66">
        <f>D132-E132</f>
        <v>12</v>
      </c>
      <c r="I132" s="20" t="str">
        <f>IF(C132=0, "-", IF(G132/C132&lt;10, G132/C132, "&gt;999%"))</f>
        <v>-</v>
      </c>
      <c r="J132" s="21" t="str">
        <f>IF(E132=0, "-", IF(H132/E132&lt;10, H132/E132, "&gt;999%"))</f>
        <v>-</v>
      </c>
    </row>
    <row r="133" spans="1:10" s="160" customFormat="1" x14ac:dyDescent="0.2">
      <c r="A133" s="178" t="s">
        <v>638</v>
      </c>
      <c r="B133" s="71">
        <v>3</v>
      </c>
      <c r="C133" s="72">
        <v>0</v>
      </c>
      <c r="D133" s="71">
        <v>14</v>
      </c>
      <c r="E133" s="72">
        <v>0</v>
      </c>
      <c r="F133" s="73"/>
      <c r="G133" s="71">
        <f>B133-C133</f>
        <v>3</v>
      </c>
      <c r="H133" s="72">
        <f>D133-E133</f>
        <v>14</v>
      </c>
      <c r="I133" s="37" t="str">
        <f>IF(C133=0, "-", IF(G133/C133&lt;10, G133/C133, "&gt;999%"))</f>
        <v>-</v>
      </c>
      <c r="J133" s="38" t="str">
        <f>IF(E133=0, "-", IF(H133/E133&lt;10, H133/E133, "&gt;999%"))</f>
        <v>-</v>
      </c>
    </row>
    <row r="134" spans="1:10" x14ac:dyDescent="0.2">
      <c r="A134" s="177"/>
      <c r="B134" s="143"/>
      <c r="C134" s="144"/>
      <c r="D134" s="143"/>
      <c r="E134" s="144"/>
      <c r="F134" s="145"/>
      <c r="G134" s="143"/>
      <c r="H134" s="144"/>
      <c r="I134" s="151"/>
      <c r="J134" s="152"/>
    </row>
    <row r="135" spans="1:10" s="139" customFormat="1" x14ac:dyDescent="0.2">
      <c r="A135" s="159" t="s">
        <v>48</v>
      </c>
      <c r="B135" s="65"/>
      <c r="C135" s="66"/>
      <c r="D135" s="65"/>
      <c r="E135" s="66"/>
      <c r="F135" s="67"/>
      <c r="G135" s="65"/>
      <c r="H135" s="66"/>
      <c r="I135" s="20"/>
      <c r="J135" s="21"/>
    </row>
    <row r="136" spans="1:10" x14ac:dyDescent="0.2">
      <c r="A136" s="158" t="s">
        <v>357</v>
      </c>
      <c r="B136" s="65">
        <v>19</v>
      </c>
      <c r="C136" s="66">
        <v>7</v>
      </c>
      <c r="D136" s="65">
        <v>133</v>
      </c>
      <c r="E136" s="66">
        <v>23</v>
      </c>
      <c r="F136" s="67"/>
      <c r="G136" s="65">
        <f t="shared" ref="G136:G143" si="12">B136-C136</f>
        <v>12</v>
      </c>
      <c r="H136" s="66">
        <f t="shared" ref="H136:H143" si="13">D136-E136</f>
        <v>110</v>
      </c>
      <c r="I136" s="20">
        <f t="shared" ref="I136:I143" si="14">IF(C136=0, "-", IF(G136/C136&lt;10, G136/C136, "&gt;999%"))</f>
        <v>1.7142857142857142</v>
      </c>
      <c r="J136" s="21">
        <f t="shared" ref="J136:J143" si="15">IF(E136=0, "-", IF(H136/E136&lt;10, H136/E136, "&gt;999%"))</f>
        <v>4.7826086956521738</v>
      </c>
    </row>
    <row r="137" spans="1:10" x14ac:dyDescent="0.2">
      <c r="A137" s="158" t="s">
        <v>392</v>
      </c>
      <c r="B137" s="65">
        <v>12</v>
      </c>
      <c r="C137" s="66">
        <v>5</v>
      </c>
      <c r="D137" s="65">
        <v>37</v>
      </c>
      <c r="E137" s="66">
        <v>13</v>
      </c>
      <c r="F137" s="67"/>
      <c r="G137" s="65">
        <f t="shared" si="12"/>
        <v>7</v>
      </c>
      <c r="H137" s="66">
        <f t="shared" si="13"/>
        <v>24</v>
      </c>
      <c r="I137" s="20">
        <f t="shared" si="14"/>
        <v>1.4</v>
      </c>
      <c r="J137" s="21">
        <f t="shared" si="15"/>
        <v>1.8461538461538463</v>
      </c>
    </row>
    <row r="138" spans="1:10" x14ac:dyDescent="0.2">
      <c r="A138" s="158" t="s">
        <v>426</v>
      </c>
      <c r="B138" s="65">
        <v>11</v>
      </c>
      <c r="C138" s="66">
        <v>6</v>
      </c>
      <c r="D138" s="65">
        <v>35</v>
      </c>
      <c r="E138" s="66">
        <v>17</v>
      </c>
      <c r="F138" s="67"/>
      <c r="G138" s="65">
        <f t="shared" si="12"/>
        <v>5</v>
      </c>
      <c r="H138" s="66">
        <f t="shared" si="13"/>
        <v>18</v>
      </c>
      <c r="I138" s="20">
        <f t="shared" si="14"/>
        <v>0.83333333333333337</v>
      </c>
      <c r="J138" s="21">
        <f t="shared" si="15"/>
        <v>1.0588235294117647</v>
      </c>
    </row>
    <row r="139" spans="1:10" x14ac:dyDescent="0.2">
      <c r="A139" s="158" t="s">
        <v>358</v>
      </c>
      <c r="B139" s="65">
        <v>33</v>
      </c>
      <c r="C139" s="66">
        <v>0</v>
      </c>
      <c r="D139" s="65">
        <v>57</v>
      </c>
      <c r="E139" s="66">
        <v>0</v>
      </c>
      <c r="F139" s="67"/>
      <c r="G139" s="65">
        <f t="shared" si="12"/>
        <v>33</v>
      </c>
      <c r="H139" s="66">
        <f t="shared" si="13"/>
        <v>57</v>
      </c>
      <c r="I139" s="20" t="str">
        <f t="shared" si="14"/>
        <v>-</v>
      </c>
      <c r="J139" s="21" t="str">
        <f t="shared" si="15"/>
        <v>-</v>
      </c>
    </row>
    <row r="140" spans="1:10" x14ac:dyDescent="0.2">
      <c r="A140" s="158" t="s">
        <v>502</v>
      </c>
      <c r="B140" s="65">
        <v>6</v>
      </c>
      <c r="C140" s="66">
        <v>7</v>
      </c>
      <c r="D140" s="65">
        <v>32</v>
      </c>
      <c r="E140" s="66">
        <v>21</v>
      </c>
      <c r="F140" s="67"/>
      <c r="G140" s="65">
        <f t="shared" si="12"/>
        <v>-1</v>
      </c>
      <c r="H140" s="66">
        <f t="shared" si="13"/>
        <v>11</v>
      </c>
      <c r="I140" s="20">
        <f t="shared" si="14"/>
        <v>-0.14285714285714285</v>
      </c>
      <c r="J140" s="21">
        <f t="shared" si="15"/>
        <v>0.52380952380952384</v>
      </c>
    </row>
    <row r="141" spans="1:10" x14ac:dyDescent="0.2">
      <c r="A141" s="158" t="s">
        <v>512</v>
      </c>
      <c r="B141" s="65">
        <v>1</v>
      </c>
      <c r="C141" s="66">
        <v>2</v>
      </c>
      <c r="D141" s="65">
        <v>19</v>
      </c>
      <c r="E141" s="66">
        <v>15</v>
      </c>
      <c r="F141" s="67"/>
      <c r="G141" s="65">
        <f t="shared" si="12"/>
        <v>-1</v>
      </c>
      <c r="H141" s="66">
        <f t="shared" si="13"/>
        <v>4</v>
      </c>
      <c r="I141" s="20">
        <f t="shared" si="14"/>
        <v>-0.5</v>
      </c>
      <c r="J141" s="21">
        <f t="shared" si="15"/>
        <v>0.26666666666666666</v>
      </c>
    </row>
    <row r="142" spans="1:10" x14ac:dyDescent="0.2">
      <c r="A142" s="158" t="s">
        <v>513</v>
      </c>
      <c r="B142" s="65">
        <v>71</v>
      </c>
      <c r="C142" s="66">
        <v>0</v>
      </c>
      <c r="D142" s="65">
        <v>222</v>
      </c>
      <c r="E142" s="66">
        <v>0</v>
      </c>
      <c r="F142" s="67"/>
      <c r="G142" s="65">
        <f t="shared" si="12"/>
        <v>71</v>
      </c>
      <c r="H142" s="66">
        <f t="shared" si="13"/>
        <v>222</v>
      </c>
      <c r="I142" s="20" t="str">
        <f t="shared" si="14"/>
        <v>-</v>
      </c>
      <c r="J142" s="21" t="str">
        <f t="shared" si="15"/>
        <v>-</v>
      </c>
    </row>
    <row r="143" spans="1:10" s="160" customFormat="1" x14ac:dyDescent="0.2">
      <c r="A143" s="178" t="s">
        <v>639</v>
      </c>
      <c r="B143" s="71">
        <v>153</v>
      </c>
      <c r="C143" s="72">
        <v>27</v>
      </c>
      <c r="D143" s="71">
        <v>535</v>
      </c>
      <c r="E143" s="72">
        <v>89</v>
      </c>
      <c r="F143" s="73"/>
      <c r="G143" s="71">
        <f t="shared" si="12"/>
        <v>126</v>
      </c>
      <c r="H143" s="72">
        <f t="shared" si="13"/>
        <v>446</v>
      </c>
      <c r="I143" s="37">
        <f t="shared" si="14"/>
        <v>4.666666666666667</v>
      </c>
      <c r="J143" s="38">
        <f t="shared" si="15"/>
        <v>5.01123595505618</v>
      </c>
    </row>
    <row r="144" spans="1:10" x14ac:dyDescent="0.2">
      <c r="A144" s="177"/>
      <c r="B144" s="143"/>
      <c r="C144" s="144"/>
      <c r="D144" s="143"/>
      <c r="E144" s="144"/>
      <c r="F144" s="145"/>
      <c r="G144" s="143"/>
      <c r="H144" s="144"/>
      <c r="I144" s="151"/>
      <c r="J144" s="152"/>
    </row>
    <row r="145" spans="1:10" s="139" customFormat="1" x14ac:dyDescent="0.2">
      <c r="A145" s="159" t="s">
        <v>49</v>
      </c>
      <c r="B145" s="65"/>
      <c r="C145" s="66"/>
      <c r="D145" s="65"/>
      <c r="E145" s="66"/>
      <c r="F145" s="67"/>
      <c r="G145" s="65"/>
      <c r="H145" s="66"/>
      <c r="I145" s="20"/>
      <c r="J145" s="21"/>
    </row>
    <row r="146" spans="1:10" x14ac:dyDescent="0.2">
      <c r="A146" s="158" t="s">
        <v>555</v>
      </c>
      <c r="B146" s="65">
        <v>7</v>
      </c>
      <c r="C146" s="66">
        <v>9</v>
      </c>
      <c r="D146" s="65">
        <v>65</v>
      </c>
      <c r="E146" s="66">
        <v>67</v>
      </c>
      <c r="F146" s="67"/>
      <c r="G146" s="65">
        <f>B146-C146</f>
        <v>-2</v>
      </c>
      <c r="H146" s="66">
        <f>D146-E146</f>
        <v>-2</v>
      </c>
      <c r="I146" s="20">
        <f>IF(C146=0, "-", IF(G146/C146&lt;10, G146/C146, "&gt;999%"))</f>
        <v>-0.22222222222222221</v>
      </c>
      <c r="J146" s="21">
        <f>IF(E146=0, "-", IF(H146/E146&lt;10, H146/E146, "&gt;999%"))</f>
        <v>-2.9850746268656716E-2</v>
      </c>
    </row>
    <row r="147" spans="1:10" x14ac:dyDescent="0.2">
      <c r="A147" s="158" t="s">
        <v>531</v>
      </c>
      <c r="B147" s="65">
        <v>29</v>
      </c>
      <c r="C147" s="66">
        <v>40</v>
      </c>
      <c r="D147" s="65">
        <v>155</v>
      </c>
      <c r="E147" s="66">
        <v>134</v>
      </c>
      <c r="F147" s="67"/>
      <c r="G147" s="65">
        <f>B147-C147</f>
        <v>-11</v>
      </c>
      <c r="H147" s="66">
        <f>D147-E147</f>
        <v>21</v>
      </c>
      <c r="I147" s="20">
        <f>IF(C147=0, "-", IF(G147/C147&lt;10, G147/C147, "&gt;999%"))</f>
        <v>-0.27500000000000002</v>
      </c>
      <c r="J147" s="21">
        <f>IF(E147=0, "-", IF(H147/E147&lt;10, H147/E147, "&gt;999%"))</f>
        <v>0.15671641791044777</v>
      </c>
    </row>
    <row r="148" spans="1:10" x14ac:dyDescent="0.2">
      <c r="A148" s="158" t="s">
        <v>543</v>
      </c>
      <c r="B148" s="65">
        <v>20</v>
      </c>
      <c r="C148" s="66">
        <v>20</v>
      </c>
      <c r="D148" s="65">
        <v>97</v>
      </c>
      <c r="E148" s="66">
        <v>90</v>
      </c>
      <c r="F148" s="67"/>
      <c r="G148" s="65">
        <f>B148-C148</f>
        <v>0</v>
      </c>
      <c r="H148" s="66">
        <f>D148-E148</f>
        <v>7</v>
      </c>
      <c r="I148" s="20">
        <f>IF(C148=0, "-", IF(G148/C148&lt;10, G148/C148, "&gt;999%"))</f>
        <v>0</v>
      </c>
      <c r="J148" s="21">
        <f>IF(E148=0, "-", IF(H148/E148&lt;10, H148/E148, "&gt;999%"))</f>
        <v>7.7777777777777779E-2</v>
      </c>
    </row>
    <row r="149" spans="1:10" s="160" customFormat="1" x14ac:dyDescent="0.2">
      <c r="A149" s="178" t="s">
        <v>640</v>
      </c>
      <c r="B149" s="71">
        <v>56</v>
      </c>
      <c r="C149" s="72">
        <v>69</v>
      </c>
      <c r="D149" s="71">
        <v>317</v>
      </c>
      <c r="E149" s="72">
        <v>291</v>
      </c>
      <c r="F149" s="73"/>
      <c r="G149" s="71">
        <f>B149-C149</f>
        <v>-13</v>
      </c>
      <c r="H149" s="72">
        <f>D149-E149</f>
        <v>26</v>
      </c>
      <c r="I149" s="37">
        <f>IF(C149=0, "-", IF(G149/C149&lt;10, G149/C149, "&gt;999%"))</f>
        <v>-0.18840579710144928</v>
      </c>
      <c r="J149" s="38">
        <f>IF(E149=0, "-", IF(H149/E149&lt;10, H149/E149, "&gt;999%"))</f>
        <v>8.9347079037800689E-2</v>
      </c>
    </row>
    <row r="150" spans="1:10" x14ac:dyDescent="0.2">
      <c r="A150" s="177"/>
      <c r="B150" s="143"/>
      <c r="C150" s="144"/>
      <c r="D150" s="143"/>
      <c r="E150" s="144"/>
      <c r="F150" s="145"/>
      <c r="G150" s="143"/>
      <c r="H150" s="144"/>
      <c r="I150" s="151"/>
      <c r="J150" s="152"/>
    </row>
    <row r="151" spans="1:10" s="139" customFormat="1" x14ac:dyDescent="0.2">
      <c r="A151" s="159" t="s">
        <v>50</v>
      </c>
      <c r="B151" s="65"/>
      <c r="C151" s="66"/>
      <c r="D151" s="65"/>
      <c r="E151" s="66"/>
      <c r="F151" s="67"/>
      <c r="G151" s="65"/>
      <c r="H151" s="66"/>
      <c r="I151" s="20"/>
      <c r="J151" s="21"/>
    </row>
    <row r="152" spans="1:10" x14ac:dyDescent="0.2">
      <c r="A152" s="158" t="s">
        <v>427</v>
      </c>
      <c r="B152" s="65">
        <v>0</v>
      </c>
      <c r="C152" s="66">
        <v>15</v>
      </c>
      <c r="D152" s="65">
        <v>0</v>
      </c>
      <c r="E152" s="66">
        <v>84</v>
      </c>
      <c r="F152" s="67"/>
      <c r="G152" s="65">
        <f t="shared" ref="G152:G160" si="16">B152-C152</f>
        <v>-15</v>
      </c>
      <c r="H152" s="66">
        <f t="shared" ref="H152:H160" si="17">D152-E152</f>
        <v>-84</v>
      </c>
      <c r="I152" s="20">
        <f t="shared" ref="I152:I160" si="18">IF(C152=0, "-", IF(G152/C152&lt;10, G152/C152, "&gt;999%"))</f>
        <v>-1</v>
      </c>
      <c r="J152" s="21">
        <f t="shared" ref="J152:J160" si="19">IF(E152=0, "-", IF(H152/E152&lt;10, H152/E152, "&gt;999%"))</f>
        <v>-1</v>
      </c>
    </row>
    <row r="153" spans="1:10" x14ac:dyDescent="0.2">
      <c r="A153" s="158" t="s">
        <v>217</v>
      </c>
      <c r="B153" s="65">
        <v>0</v>
      </c>
      <c r="C153" s="66">
        <v>2</v>
      </c>
      <c r="D153" s="65">
        <v>0</v>
      </c>
      <c r="E153" s="66">
        <v>70</v>
      </c>
      <c r="F153" s="67"/>
      <c r="G153" s="65">
        <f t="shared" si="16"/>
        <v>-2</v>
      </c>
      <c r="H153" s="66">
        <f t="shared" si="17"/>
        <v>-70</v>
      </c>
      <c r="I153" s="20">
        <f t="shared" si="18"/>
        <v>-1</v>
      </c>
      <c r="J153" s="21">
        <f t="shared" si="19"/>
        <v>-1</v>
      </c>
    </row>
    <row r="154" spans="1:10" x14ac:dyDescent="0.2">
      <c r="A154" s="158" t="s">
        <v>503</v>
      </c>
      <c r="B154" s="65">
        <v>0</v>
      </c>
      <c r="C154" s="66">
        <v>8</v>
      </c>
      <c r="D154" s="65">
        <v>0</v>
      </c>
      <c r="E154" s="66">
        <v>37</v>
      </c>
      <c r="F154" s="67"/>
      <c r="G154" s="65">
        <f t="shared" si="16"/>
        <v>-8</v>
      </c>
      <c r="H154" s="66">
        <f t="shared" si="17"/>
        <v>-37</v>
      </c>
      <c r="I154" s="20">
        <f t="shared" si="18"/>
        <v>-1</v>
      </c>
      <c r="J154" s="21">
        <f t="shared" si="19"/>
        <v>-1</v>
      </c>
    </row>
    <row r="155" spans="1:10" x14ac:dyDescent="0.2">
      <c r="A155" s="158" t="s">
        <v>514</v>
      </c>
      <c r="B155" s="65">
        <v>0</v>
      </c>
      <c r="C155" s="66">
        <v>66</v>
      </c>
      <c r="D155" s="65">
        <v>0</v>
      </c>
      <c r="E155" s="66">
        <v>490</v>
      </c>
      <c r="F155" s="67"/>
      <c r="G155" s="65">
        <f t="shared" si="16"/>
        <v>-66</v>
      </c>
      <c r="H155" s="66">
        <f t="shared" si="17"/>
        <v>-490</v>
      </c>
      <c r="I155" s="20">
        <f t="shared" si="18"/>
        <v>-1</v>
      </c>
      <c r="J155" s="21">
        <f t="shared" si="19"/>
        <v>-1</v>
      </c>
    </row>
    <row r="156" spans="1:10" x14ac:dyDescent="0.2">
      <c r="A156" s="158" t="s">
        <v>267</v>
      </c>
      <c r="B156" s="65">
        <v>0</v>
      </c>
      <c r="C156" s="66">
        <v>8</v>
      </c>
      <c r="D156" s="65">
        <v>0</v>
      </c>
      <c r="E156" s="66">
        <v>71</v>
      </c>
      <c r="F156" s="67"/>
      <c r="G156" s="65">
        <f t="shared" si="16"/>
        <v>-8</v>
      </c>
      <c r="H156" s="66">
        <f t="shared" si="17"/>
        <v>-71</v>
      </c>
      <c r="I156" s="20">
        <f t="shared" si="18"/>
        <v>-1</v>
      </c>
      <c r="J156" s="21">
        <f t="shared" si="19"/>
        <v>-1</v>
      </c>
    </row>
    <row r="157" spans="1:10" x14ac:dyDescent="0.2">
      <c r="A157" s="158" t="s">
        <v>393</v>
      </c>
      <c r="B157" s="65">
        <v>0</v>
      </c>
      <c r="C157" s="66">
        <v>21</v>
      </c>
      <c r="D157" s="65">
        <v>0</v>
      </c>
      <c r="E157" s="66">
        <v>93</v>
      </c>
      <c r="F157" s="67"/>
      <c r="G157" s="65">
        <f t="shared" si="16"/>
        <v>-21</v>
      </c>
      <c r="H157" s="66">
        <f t="shared" si="17"/>
        <v>-93</v>
      </c>
      <c r="I157" s="20">
        <f t="shared" si="18"/>
        <v>-1</v>
      </c>
      <c r="J157" s="21">
        <f t="shared" si="19"/>
        <v>-1</v>
      </c>
    </row>
    <row r="158" spans="1:10" x14ac:dyDescent="0.2">
      <c r="A158" s="158" t="s">
        <v>428</v>
      </c>
      <c r="B158" s="65">
        <v>0</v>
      </c>
      <c r="C158" s="66">
        <v>22</v>
      </c>
      <c r="D158" s="65">
        <v>0</v>
      </c>
      <c r="E158" s="66">
        <v>90</v>
      </c>
      <c r="F158" s="67"/>
      <c r="G158" s="65">
        <f t="shared" si="16"/>
        <v>-22</v>
      </c>
      <c r="H158" s="66">
        <f t="shared" si="17"/>
        <v>-90</v>
      </c>
      <c r="I158" s="20">
        <f t="shared" si="18"/>
        <v>-1</v>
      </c>
      <c r="J158" s="21">
        <f t="shared" si="19"/>
        <v>-1</v>
      </c>
    </row>
    <row r="159" spans="1:10" x14ac:dyDescent="0.2">
      <c r="A159" s="158" t="s">
        <v>345</v>
      </c>
      <c r="B159" s="65">
        <v>0</v>
      </c>
      <c r="C159" s="66">
        <v>14</v>
      </c>
      <c r="D159" s="65">
        <v>0</v>
      </c>
      <c r="E159" s="66">
        <v>192</v>
      </c>
      <c r="F159" s="67"/>
      <c r="G159" s="65">
        <f t="shared" si="16"/>
        <v>-14</v>
      </c>
      <c r="H159" s="66">
        <f t="shared" si="17"/>
        <v>-192</v>
      </c>
      <c r="I159" s="20">
        <f t="shared" si="18"/>
        <v>-1</v>
      </c>
      <c r="J159" s="21">
        <f t="shared" si="19"/>
        <v>-1</v>
      </c>
    </row>
    <row r="160" spans="1:10" s="160" customFormat="1" x14ac:dyDescent="0.2">
      <c r="A160" s="178" t="s">
        <v>641</v>
      </c>
      <c r="B160" s="71">
        <v>0</v>
      </c>
      <c r="C160" s="72">
        <v>156</v>
      </c>
      <c r="D160" s="71">
        <v>0</v>
      </c>
      <c r="E160" s="72">
        <v>1127</v>
      </c>
      <c r="F160" s="73"/>
      <c r="G160" s="71">
        <f t="shared" si="16"/>
        <v>-156</v>
      </c>
      <c r="H160" s="72">
        <f t="shared" si="17"/>
        <v>-1127</v>
      </c>
      <c r="I160" s="37">
        <f t="shared" si="18"/>
        <v>-1</v>
      </c>
      <c r="J160" s="38">
        <f t="shared" si="19"/>
        <v>-1</v>
      </c>
    </row>
    <row r="161" spans="1:10" x14ac:dyDescent="0.2">
      <c r="A161" s="177"/>
      <c r="B161" s="143"/>
      <c r="C161" s="144"/>
      <c r="D161" s="143"/>
      <c r="E161" s="144"/>
      <c r="F161" s="145"/>
      <c r="G161" s="143"/>
      <c r="H161" s="144"/>
      <c r="I161" s="151"/>
      <c r="J161" s="152"/>
    </row>
    <row r="162" spans="1:10" s="139" customFormat="1" x14ac:dyDescent="0.2">
      <c r="A162" s="159" t="s">
        <v>51</v>
      </c>
      <c r="B162" s="65"/>
      <c r="C162" s="66"/>
      <c r="D162" s="65"/>
      <c r="E162" s="66"/>
      <c r="F162" s="67"/>
      <c r="G162" s="65"/>
      <c r="H162" s="66"/>
      <c r="I162" s="20"/>
      <c r="J162" s="21"/>
    </row>
    <row r="163" spans="1:10" x14ac:dyDescent="0.2">
      <c r="A163" s="158" t="s">
        <v>244</v>
      </c>
      <c r="B163" s="65">
        <v>0</v>
      </c>
      <c r="C163" s="66">
        <v>0</v>
      </c>
      <c r="D163" s="65">
        <v>5</v>
      </c>
      <c r="E163" s="66">
        <v>4</v>
      </c>
      <c r="F163" s="67"/>
      <c r="G163" s="65">
        <f t="shared" ref="G163:G170" si="20">B163-C163</f>
        <v>0</v>
      </c>
      <c r="H163" s="66">
        <f t="shared" ref="H163:H170" si="21">D163-E163</f>
        <v>1</v>
      </c>
      <c r="I163" s="20" t="str">
        <f t="shared" ref="I163:I170" si="22">IF(C163=0, "-", IF(G163/C163&lt;10, G163/C163, "&gt;999%"))</f>
        <v>-</v>
      </c>
      <c r="J163" s="21">
        <f t="shared" ref="J163:J170" si="23">IF(E163=0, "-", IF(H163/E163&lt;10, H163/E163, "&gt;999%"))</f>
        <v>0.25</v>
      </c>
    </row>
    <row r="164" spans="1:10" x14ac:dyDescent="0.2">
      <c r="A164" s="158" t="s">
        <v>199</v>
      </c>
      <c r="B164" s="65">
        <v>0</v>
      </c>
      <c r="C164" s="66">
        <v>1</v>
      </c>
      <c r="D164" s="65">
        <v>0</v>
      </c>
      <c r="E164" s="66">
        <v>7</v>
      </c>
      <c r="F164" s="67"/>
      <c r="G164" s="65">
        <f t="shared" si="20"/>
        <v>-1</v>
      </c>
      <c r="H164" s="66">
        <f t="shared" si="21"/>
        <v>-7</v>
      </c>
      <c r="I164" s="20">
        <f t="shared" si="22"/>
        <v>-1</v>
      </c>
      <c r="J164" s="21">
        <f t="shared" si="23"/>
        <v>-1</v>
      </c>
    </row>
    <row r="165" spans="1:10" x14ac:dyDescent="0.2">
      <c r="A165" s="158" t="s">
        <v>218</v>
      </c>
      <c r="B165" s="65">
        <v>4</v>
      </c>
      <c r="C165" s="66">
        <v>60</v>
      </c>
      <c r="D165" s="65">
        <v>149</v>
      </c>
      <c r="E165" s="66">
        <v>298</v>
      </c>
      <c r="F165" s="67"/>
      <c r="G165" s="65">
        <f t="shared" si="20"/>
        <v>-56</v>
      </c>
      <c r="H165" s="66">
        <f t="shared" si="21"/>
        <v>-149</v>
      </c>
      <c r="I165" s="20">
        <f t="shared" si="22"/>
        <v>-0.93333333333333335</v>
      </c>
      <c r="J165" s="21">
        <f t="shared" si="23"/>
        <v>-0.5</v>
      </c>
    </row>
    <row r="166" spans="1:10" x14ac:dyDescent="0.2">
      <c r="A166" s="158" t="s">
        <v>394</v>
      </c>
      <c r="B166" s="65">
        <v>9</v>
      </c>
      <c r="C166" s="66">
        <v>112</v>
      </c>
      <c r="D166" s="65">
        <v>313</v>
      </c>
      <c r="E166" s="66">
        <v>515</v>
      </c>
      <c r="F166" s="67"/>
      <c r="G166" s="65">
        <f t="shared" si="20"/>
        <v>-103</v>
      </c>
      <c r="H166" s="66">
        <f t="shared" si="21"/>
        <v>-202</v>
      </c>
      <c r="I166" s="20">
        <f t="shared" si="22"/>
        <v>-0.9196428571428571</v>
      </c>
      <c r="J166" s="21">
        <f t="shared" si="23"/>
        <v>-0.39223300970873787</v>
      </c>
    </row>
    <row r="167" spans="1:10" x14ac:dyDescent="0.2">
      <c r="A167" s="158" t="s">
        <v>359</v>
      </c>
      <c r="B167" s="65">
        <v>16</v>
      </c>
      <c r="C167" s="66">
        <v>65</v>
      </c>
      <c r="D167" s="65">
        <v>272</v>
      </c>
      <c r="E167" s="66">
        <v>367</v>
      </c>
      <c r="F167" s="67"/>
      <c r="G167" s="65">
        <f t="shared" si="20"/>
        <v>-49</v>
      </c>
      <c r="H167" s="66">
        <f t="shared" si="21"/>
        <v>-95</v>
      </c>
      <c r="I167" s="20">
        <f t="shared" si="22"/>
        <v>-0.75384615384615383</v>
      </c>
      <c r="J167" s="21">
        <f t="shared" si="23"/>
        <v>-0.25885558583106266</v>
      </c>
    </row>
    <row r="168" spans="1:10" x14ac:dyDescent="0.2">
      <c r="A168" s="158" t="s">
        <v>200</v>
      </c>
      <c r="B168" s="65">
        <v>0</v>
      </c>
      <c r="C168" s="66">
        <v>12</v>
      </c>
      <c r="D168" s="65">
        <v>16</v>
      </c>
      <c r="E168" s="66">
        <v>80</v>
      </c>
      <c r="F168" s="67"/>
      <c r="G168" s="65">
        <f t="shared" si="20"/>
        <v>-12</v>
      </c>
      <c r="H168" s="66">
        <f t="shared" si="21"/>
        <v>-64</v>
      </c>
      <c r="I168" s="20">
        <f t="shared" si="22"/>
        <v>-1</v>
      </c>
      <c r="J168" s="21">
        <f t="shared" si="23"/>
        <v>-0.8</v>
      </c>
    </row>
    <row r="169" spans="1:10" x14ac:dyDescent="0.2">
      <c r="A169" s="158" t="s">
        <v>292</v>
      </c>
      <c r="B169" s="65">
        <v>11</v>
      </c>
      <c r="C169" s="66">
        <v>9</v>
      </c>
      <c r="D169" s="65">
        <v>50</v>
      </c>
      <c r="E169" s="66">
        <v>35</v>
      </c>
      <c r="F169" s="67"/>
      <c r="G169" s="65">
        <f t="shared" si="20"/>
        <v>2</v>
      </c>
      <c r="H169" s="66">
        <f t="shared" si="21"/>
        <v>15</v>
      </c>
      <c r="I169" s="20">
        <f t="shared" si="22"/>
        <v>0.22222222222222221</v>
      </c>
      <c r="J169" s="21">
        <f t="shared" si="23"/>
        <v>0.42857142857142855</v>
      </c>
    </row>
    <row r="170" spans="1:10" s="160" customFormat="1" x14ac:dyDescent="0.2">
      <c r="A170" s="178" t="s">
        <v>642</v>
      </c>
      <c r="B170" s="71">
        <v>40</v>
      </c>
      <c r="C170" s="72">
        <v>259</v>
      </c>
      <c r="D170" s="71">
        <v>805</v>
      </c>
      <c r="E170" s="72">
        <v>1306</v>
      </c>
      <c r="F170" s="73"/>
      <c r="G170" s="71">
        <f t="shared" si="20"/>
        <v>-219</v>
      </c>
      <c r="H170" s="72">
        <f t="shared" si="21"/>
        <v>-501</v>
      </c>
      <c r="I170" s="37">
        <f t="shared" si="22"/>
        <v>-0.84555984555984554</v>
      </c>
      <c r="J170" s="38">
        <f t="shared" si="23"/>
        <v>-0.38361408882082693</v>
      </c>
    </row>
    <row r="171" spans="1:10" x14ac:dyDescent="0.2">
      <c r="A171" s="177"/>
      <c r="B171" s="143"/>
      <c r="C171" s="144"/>
      <c r="D171" s="143"/>
      <c r="E171" s="144"/>
      <c r="F171" s="145"/>
      <c r="G171" s="143"/>
      <c r="H171" s="144"/>
      <c r="I171" s="151"/>
      <c r="J171" s="152"/>
    </row>
    <row r="172" spans="1:10" s="139" customFormat="1" x14ac:dyDescent="0.2">
      <c r="A172" s="159" t="s">
        <v>52</v>
      </c>
      <c r="B172" s="65"/>
      <c r="C172" s="66"/>
      <c r="D172" s="65"/>
      <c r="E172" s="66"/>
      <c r="F172" s="67"/>
      <c r="G172" s="65"/>
      <c r="H172" s="66"/>
      <c r="I172" s="20"/>
      <c r="J172" s="21"/>
    </row>
    <row r="173" spans="1:10" x14ac:dyDescent="0.2">
      <c r="A173" s="158" t="s">
        <v>201</v>
      </c>
      <c r="B173" s="65">
        <v>0</v>
      </c>
      <c r="C173" s="66">
        <v>0</v>
      </c>
      <c r="D173" s="65">
        <v>0</v>
      </c>
      <c r="E173" s="66">
        <v>27</v>
      </c>
      <c r="F173" s="67"/>
      <c r="G173" s="65">
        <f t="shared" ref="G173:G186" si="24">B173-C173</f>
        <v>0</v>
      </c>
      <c r="H173" s="66">
        <f t="shared" ref="H173:H186" si="25">D173-E173</f>
        <v>-27</v>
      </c>
      <c r="I173" s="20" t="str">
        <f t="shared" ref="I173:I186" si="26">IF(C173=0, "-", IF(G173/C173&lt;10, G173/C173, "&gt;999%"))</f>
        <v>-</v>
      </c>
      <c r="J173" s="21">
        <f t="shared" ref="J173:J186" si="27">IF(E173=0, "-", IF(H173/E173&lt;10, H173/E173, "&gt;999%"))</f>
        <v>-1</v>
      </c>
    </row>
    <row r="174" spans="1:10" x14ac:dyDescent="0.2">
      <c r="A174" s="158" t="s">
        <v>219</v>
      </c>
      <c r="B174" s="65">
        <v>0</v>
      </c>
      <c r="C174" s="66">
        <v>25</v>
      </c>
      <c r="D174" s="65">
        <v>0</v>
      </c>
      <c r="E174" s="66">
        <v>97</v>
      </c>
      <c r="F174" s="67"/>
      <c r="G174" s="65">
        <f t="shared" si="24"/>
        <v>-25</v>
      </c>
      <c r="H174" s="66">
        <f t="shared" si="25"/>
        <v>-97</v>
      </c>
      <c r="I174" s="20">
        <f t="shared" si="26"/>
        <v>-1</v>
      </c>
      <c r="J174" s="21">
        <f t="shared" si="27"/>
        <v>-1</v>
      </c>
    </row>
    <row r="175" spans="1:10" x14ac:dyDescent="0.2">
      <c r="A175" s="158" t="s">
        <v>220</v>
      </c>
      <c r="B175" s="65">
        <v>255</v>
      </c>
      <c r="C175" s="66">
        <v>205</v>
      </c>
      <c r="D175" s="65">
        <v>1389</v>
      </c>
      <c r="E175" s="66">
        <v>956</v>
      </c>
      <c r="F175" s="67"/>
      <c r="G175" s="65">
        <f t="shared" si="24"/>
        <v>50</v>
      </c>
      <c r="H175" s="66">
        <f t="shared" si="25"/>
        <v>433</v>
      </c>
      <c r="I175" s="20">
        <f t="shared" si="26"/>
        <v>0.24390243902439024</v>
      </c>
      <c r="J175" s="21">
        <f t="shared" si="27"/>
        <v>0.45292887029288703</v>
      </c>
    </row>
    <row r="176" spans="1:10" x14ac:dyDescent="0.2">
      <c r="A176" s="158" t="s">
        <v>492</v>
      </c>
      <c r="B176" s="65">
        <v>25</v>
      </c>
      <c r="C176" s="66">
        <v>23</v>
      </c>
      <c r="D176" s="65">
        <v>164</v>
      </c>
      <c r="E176" s="66">
        <v>113</v>
      </c>
      <c r="F176" s="67"/>
      <c r="G176" s="65">
        <f t="shared" si="24"/>
        <v>2</v>
      </c>
      <c r="H176" s="66">
        <f t="shared" si="25"/>
        <v>51</v>
      </c>
      <c r="I176" s="20">
        <f t="shared" si="26"/>
        <v>8.6956521739130432E-2</v>
      </c>
      <c r="J176" s="21">
        <f t="shared" si="27"/>
        <v>0.45132743362831856</v>
      </c>
    </row>
    <row r="177" spans="1:10" x14ac:dyDescent="0.2">
      <c r="A177" s="158" t="s">
        <v>293</v>
      </c>
      <c r="B177" s="65">
        <v>2</v>
      </c>
      <c r="C177" s="66">
        <v>4</v>
      </c>
      <c r="D177" s="65">
        <v>28</v>
      </c>
      <c r="E177" s="66">
        <v>32</v>
      </c>
      <c r="F177" s="67"/>
      <c r="G177" s="65">
        <f t="shared" si="24"/>
        <v>-2</v>
      </c>
      <c r="H177" s="66">
        <f t="shared" si="25"/>
        <v>-4</v>
      </c>
      <c r="I177" s="20">
        <f t="shared" si="26"/>
        <v>-0.5</v>
      </c>
      <c r="J177" s="21">
        <f t="shared" si="27"/>
        <v>-0.125</v>
      </c>
    </row>
    <row r="178" spans="1:10" x14ac:dyDescent="0.2">
      <c r="A178" s="158" t="s">
        <v>221</v>
      </c>
      <c r="B178" s="65">
        <v>5</v>
      </c>
      <c r="C178" s="66">
        <v>3</v>
      </c>
      <c r="D178" s="65">
        <v>29</v>
      </c>
      <c r="E178" s="66">
        <v>25</v>
      </c>
      <c r="F178" s="67"/>
      <c r="G178" s="65">
        <f t="shared" si="24"/>
        <v>2</v>
      </c>
      <c r="H178" s="66">
        <f t="shared" si="25"/>
        <v>4</v>
      </c>
      <c r="I178" s="20">
        <f t="shared" si="26"/>
        <v>0.66666666666666663</v>
      </c>
      <c r="J178" s="21">
        <f t="shared" si="27"/>
        <v>0.16</v>
      </c>
    </row>
    <row r="179" spans="1:10" x14ac:dyDescent="0.2">
      <c r="A179" s="158" t="s">
        <v>360</v>
      </c>
      <c r="B179" s="65">
        <v>143</v>
      </c>
      <c r="C179" s="66">
        <v>121</v>
      </c>
      <c r="D179" s="65">
        <v>898</v>
      </c>
      <c r="E179" s="66">
        <v>536</v>
      </c>
      <c r="F179" s="67"/>
      <c r="G179" s="65">
        <f t="shared" si="24"/>
        <v>22</v>
      </c>
      <c r="H179" s="66">
        <f t="shared" si="25"/>
        <v>362</v>
      </c>
      <c r="I179" s="20">
        <f t="shared" si="26"/>
        <v>0.18181818181818182</v>
      </c>
      <c r="J179" s="21">
        <f t="shared" si="27"/>
        <v>0.67537313432835822</v>
      </c>
    </row>
    <row r="180" spans="1:10" x14ac:dyDescent="0.2">
      <c r="A180" s="158" t="s">
        <v>429</v>
      </c>
      <c r="B180" s="65">
        <v>30</v>
      </c>
      <c r="C180" s="66">
        <v>0</v>
      </c>
      <c r="D180" s="65">
        <v>166</v>
      </c>
      <c r="E180" s="66">
        <v>0</v>
      </c>
      <c r="F180" s="67"/>
      <c r="G180" s="65">
        <f t="shared" si="24"/>
        <v>30</v>
      </c>
      <c r="H180" s="66">
        <f t="shared" si="25"/>
        <v>166</v>
      </c>
      <c r="I180" s="20" t="str">
        <f t="shared" si="26"/>
        <v>-</v>
      </c>
      <c r="J180" s="21" t="str">
        <f t="shared" si="27"/>
        <v>-</v>
      </c>
    </row>
    <row r="181" spans="1:10" x14ac:dyDescent="0.2">
      <c r="A181" s="158" t="s">
        <v>430</v>
      </c>
      <c r="B181" s="65">
        <v>45</v>
      </c>
      <c r="C181" s="66">
        <v>44</v>
      </c>
      <c r="D181" s="65">
        <v>264</v>
      </c>
      <c r="E181" s="66">
        <v>221</v>
      </c>
      <c r="F181" s="67"/>
      <c r="G181" s="65">
        <f t="shared" si="24"/>
        <v>1</v>
      </c>
      <c r="H181" s="66">
        <f t="shared" si="25"/>
        <v>43</v>
      </c>
      <c r="I181" s="20">
        <f t="shared" si="26"/>
        <v>2.2727272727272728E-2</v>
      </c>
      <c r="J181" s="21">
        <f t="shared" si="27"/>
        <v>0.19457013574660634</v>
      </c>
    </row>
    <row r="182" spans="1:10" x14ac:dyDescent="0.2">
      <c r="A182" s="158" t="s">
        <v>245</v>
      </c>
      <c r="B182" s="65">
        <v>18</v>
      </c>
      <c r="C182" s="66">
        <v>0</v>
      </c>
      <c r="D182" s="65">
        <v>18</v>
      </c>
      <c r="E182" s="66">
        <v>1</v>
      </c>
      <c r="F182" s="67"/>
      <c r="G182" s="65">
        <f t="shared" si="24"/>
        <v>18</v>
      </c>
      <c r="H182" s="66">
        <f t="shared" si="25"/>
        <v>17</v>
      </c>
      <c r="I182" s="20" t="str">
        <f t="shared" si="26"/>
        <v>-</v>
      </c>
      <c r="J182" s="21" t="str">
        <f t="shared" si="27"/>
        <v>&gt;999%</v>
      </c>
    </row>
    <row r="183" spans="1:10" x14ac:dyDescent="0.2">
      <c r="A183" s="158" t="s">
        <v>395</v>
      </c>
      <c r="B183" s="65">
        <v>152</v>
      </c>
      <c r="C183" s="66">
        <v>193</v>
      </c>
      <c r="D183" s="65">
        <v>605</v>
      </c>
      <c r="E183" s="66">
        <v>711</v>
      </c>
      <c r="F183" s="67"/>
      <c r="G183" s="65">
        <f t="shared" si="24"/>
        <v>-41</v>
      </c>
      <c r="H183" s="66">
        <f t="shared" si="25"/>
        <v>-106</v>
      </c>
      <c r="I183" s="20">
        <f t="shared" si="26"/>
        <v>-0.21243523316062177</v>
      </c>
      <c r="J183" s="21">
        <f t="shared" si="27"/>
        <v>-0.14908579465541491</v>
      </c>
    </row>
    <row r="184" spans="1:10" x14ac:dyDescent="0.2">
      <c r="A184" s="158" t="s">
        <v>307</v>
      </c>
      <c r="B184" s="65">
        <v>0</v>
      </c>
      <c r="C184" s="66">
        <v>4</v>
      </c>
      <c r="D184" s="65">
        <v>19</v>
      </c>
      <c r="E184" s="66">
        <v>23</v>
      </c>
      <c r="F184" s="67"/>
      <c r="G184" s="65">
        <f t="shared" si="24"/>
        <v>-4</v>
      </c>
      <c r="H184" s="66">
        <f t="shared" si="25"/>
        <v>-4</v>
      </c>
      <c r="I184" s="20">
        <f t="shared" si="26"/>
        <v>-1</v>
      </c>
      <c r="J184" s="21">
        <f t="shared" si="27"/>
        <v>-0.17391304347826086</v>
      </c>
    </row>
    <row r="185" spans="1:10" x14ac:dyDescent="0.2">
      <c r="A185" s="158" t="s">
        <v>346</v>
      </c>
      <c r="B185" s="65">
        <v>66</v>
      </c>
      <c r="C185" s="66">
        <v>26</v>
      </c>
      <c r="D185" s="65">
        <v>362</v>
      </c>
      <c r="E185" s="66">
        <v>171</v>
      </c>
      <c r="F185" s="67"/>
      <c r="G185" s="65">
        <f t="shared" si="24"/>
        <v>40</v>
      </c>
      <c r="H185" s="66">
        <f t="shared" si="25"/>
        <v>191</v>
      </c>
      <c r="I185" s="20">
        <f t="shared" si="26"/>
        <v>1.5384615384615385</v>
      </c>
      <c r="J185" s="21">
        <f t="shared" si="27"/>
        <v>1.1169590643274854</v>
      </c>
    </row>
    <row r="186" spans="1:10" s="160" customFormat="1" x14ac:dyDescent="0.2">
      <c r="A186" s="178" t="s">
        <v>643</v>
      </c>
      <c r="B186" s="71">
        <v>741</v>
      </c>
      <c r="C186" s="72">
        <v>648</v>
      </c>
      <c r="D186" s="71">
        <v>3942</v>
      </c>
      <c r="E186" s="72">
        <v>2913</v>
      </c>
      <c r="F186" s="73"/>
      <c r="G186" s="71">
        <f t="shared" si="24"/>
        <v>93</v>
      </c>
      <c r="H186" s="72">
        <f t="shared" si="25"/>
        <v>1029</v>
      </c>
      <c r="I186" s="37">
        <f t="shared" si="26"/>
        <v>0.14351851851851852</v>
      </c>
      <c r="J186" s="38">
        <f t="shared" si="27"/>
        <v>0.3532440782698249</v>
      </c>
    </row>
    <row r="187" spans="1:10" x14ac:dyDescent="0.2">
      <c r="A187" s="177"/>
      <c r="B187" s="143"/>
      <c r="C187" s="144"/>
      <c r="D187" s="143"/>
      <c r="E187" s="144"/>
      <c r="F187" s="145"/>
      <c r="G187" s="143"/>
      <c r="H187" s="144"/>
      <c r="I187" s="151"/>
      <c r="J187" s="152"/>
    </row>
    <row r="188" spans="1:10" s="139" customFormat="1" x14ac:dyDescent="0.2">
      <c r="A188" s="159" t="s">
        <v>53</v>
      </c>
      <c r="B188" s="65"/>
      <c r="C188" s="66"/>
      <c r="D188" s="65"/>
      <c r="E188" s="66"/>
      <c r="F188" s="67"/>
      <c r="G188" s="65"/>
      <c r="H188" s="66"/>
      <c r="I188" s="20"/>
      <c r="J188" s="21"/>
    </row>
    <row r="189" spans="1:10" x14ac:dyDescent="0.2">
      <c r="A189" s="158" t="s">
        <v>532</v>
      </c>
      <c r="B189" s="65">
        <v>2</v>
      </c>
      <c r="C189" s="66">
        <v>1</v>
      </c>
      <c r="D189" s="65">
        <v>7</v>
      </c>
      <c r="E189" s="66">
        <v>13</v>
      </c>
      <c r="F189" s="67"/>
      <c r="G189" s="65">
        <f>B189-C189</f>
        <v>1</v>
      </c>
      <c r="H189" s="66">
        <f>D189-E189</f>
        <v>-6</v>
      </c>
      <c r="I189" s="20">
        <f>IF(C189=0, "-", IF(G189/C189&lt;10, G189/C189, "&gt;999%"))</f>
        <v>1</v>
      </c>
      <c r="J189" s="21">
        <f>IF(E189=0, "-", IF(H189/E189&lt;10, H189/E189, "&gt;999%"))</f>
        <v>-0.46153846153846156</v>
      </c>
    </row>
    <row r="190" spans="1:10" x14ac:dyDescent="0.2">
      <c r="A190" s="158" t="s">
        <v>533</v>
      </c>
      <c r="B190" s="65">
        <v>0</v>
      </c>
      <c r="C190" s="66">
        <v>0</v>
      </c>
      <c r="D190" s="65">
        <v>5</v>
      </c>
      <c r="E190" s="66">
        <v>2</v>
      </c>
      <c r="F190" s="67"/>
      <c r="G190" s="65">
        <f>B190-C190</f>
        <v>0</v>
      </c>
      <c r="H190" s="66">
        <f>D190-E190</f>
        <v>3</v>
      </c>
      <c r="I190" s="20" t="str">
        <f>IF(C190=0, "-", IF(G190/C190&lt;10, G190/C190, "&gt;999%"))</f>
        <v>-</v>
      </c>
      <c r="J190" s="21">
        <f>IF(E190=0, "-", IF(H190/E190&lt;10, H190/E190, "&gt;999%"))</f>
        <v>1.5</v>
      </c>
    </row>
    <row r="191" spans="1:10" x14ac:dyDescent="0.2">
      <c r="A191" s="158" t="s">
        <v>544</v>
      </c>
      <c r="B191" s="65">
        <v>2</v>
      </c>
      <c r="C191" s="66">
        <v>0</v>
      </c>
      <c r="D191" s="65">
        <v>4</v>
      </c>
      <c r="E191" s="66">
        <v>0</v>
      </c>
      <c r="F191" s="67"/>
      <c r="G191" s="65">
        <f>B191-C191</f>
        <v>2</v>
      </c>
      <c r="H191" s="66">
        <f>D191-E191</f>
        <v>4</v>
      </c>
      <c r="I191" s="20" t="str">
        <f>IF(C191=0, "-", IF(G191/C191&lt;10, G191/C191, "&gt;999%"))</f>
        <v>-</v>
      </c>
      <c r="J191" s="21" t="str">
        <f>IF(E191=0, "-", IF(H191/E191&lt;10, H191/E191, "&gt;999%"))</f>
        <v>-</v>
      </c>
    </row>
    <row r="192" spans="1:10" s="160" customFormat="1" x14ac:dyDescent="0.2">
      <c r="A192" s="178" t="s">
        <v>644</v>
      </c>
      <c r="B192" s="71">
        <v>4</v>
      </c>
      <c r="C192" s="72">
        <v>1</v>
      </c>
      <c r="D192" s="71">
        <v>16</v>
      </c>
      <c r="E192" s="72">
        <v>15</v>
      </c>
      <c r="F192" s="73"/>
      <c r="G192" s="71">
        <f>B192-C192</f>
        <v>3</v>
      </c>
      <c r="H192" s="72">
        <f>D192-E192</f>
        <v>1</v>
      </c>
      <c r="I192" s="37">
        <f>IF(C192=0, "-", IF(G192/C192&lt;10, G192/C192, "&gt;999%"))</f>
        <v>3</v>
      </c>
      <c r="J192" s="38">
        <f>IF(E192=0, "-", IF(H192/E192&lt;10, H192/E192, "&gt;999%"))</f>
        <v>6.6666666666666666E-2</v>
      </c>
    </row>
    <row r="193" spans="1:10" x14ac:dyDescent="0.2">
      <c r="A193" s="177"/>
      <c r="B193" s="143"/>
      <c r="C193" s="144"/>
      <c r="D193" s="143"/>
      <c r="E193" s="144"/>
      <c r="F193" s="145"/>
      <c r="G193" s="143"/>
      <c r="H193" s="144"/>
      <c r="I193" s="151"/>
      <c r="J193" s="152"/>
    </row>
    <row r="194" spans="1:10" s="139" customFormat="1" x14ac:dyDescent="0.2">
      <c r="A194" s="159" t="s">
        <v>54</v>
      </c>
      <c r="B194" s="65"/>
      <c r="C194" s="66"/>
      <c r="D194" s="65"/>
      <c r="E194" s="66"/>
      <c r="F194" s="67"/>
      <c r="G194" s="65"/>
      <c r="H194" s="66"/>
      <c r="I194" s="20"/>
      <c r="J194" s="21"/>
    </row>
    <row r="195" spans="1:10" x14ac:dyDescent="0.2">
      <c r="A195" s="158" t="s">
        <v>383</v>
      </c>
      <c r="B195" s="65">
        <v>0</v>
      </c>
      <c r="C195" s="66">
        <v>0</v>
      </c>
      <c r="D195" s="65">
        <v>0</v>
      </c>
      <c r="E195" s="66">
        <v>6</v>
      </c>
      <c r="F195" s="67"/>
      <c r="G195" s="65">
        <f>B195-C195</f>
        <v>0</v>
      </c>
      <c r="H195" s="66">
        <f>D195-E195</f>
        <v>-6</v>
      </c>
      <c r="I195" s="20" t="str">
        <f>IF(C195=0, "-", IF(G195/C195&lt;10, G195/C195, "&gt;999%"))</f>
        <v>-</v>
      </c>
      <c r="J195" s="21">
        <f>IF(E195=0, "-", IF(H195/E195&lt;10, H195/E195, "&gt;999%"))</f>
        <v>-1</v>
      </c>
    </row>
    <row r="196" spans="1:10" x14ac:dyDescent="0.2">
      <c r="A196" s="158" t="s">
        <v>259</v>
      </c>
      <c r="B196" s="65">
        <v>0</v>
      </c>
      <c r="C196" s="66">
        <v>0</v>
      </c>
      <c r="D196" s="65">
        <v>0</v>
      </c>
      <c r="E196" s="66">
        <v>3</v>
      </c>
      <c r="F196" s="67"/>
      <c r="G196" s="65">
        <f>B196-C196</f>
        <v>0</v>
      </c>
      <c r="H196" s="66">
        <f>D196-E196</f>
        <v>-3</v>
      </c>
      <c r="I196" s="20" t="str">
        <f>IF(C196=0, "-", IF(G196/C196&lt;10, G196/C196, "&gt;999%"))</f>
        <v>-</v>
      </c>
      <c r="J196" s="21">
        <f>IF(E196=0, "-", IF(H196/E196&lt;10, H196/E196, "&gt;999%"))</f>
        <v>-1</v>
      </c>
    </row>
    <row r="197" spans="1:10" x14ac:dyDescent="0.2">
      <c r="A197" s="158" t="s">
        <v>319</v>
      </c>
      <c r="B197" s="65">
        <v>0</v>
      </c>
      <c r="C197" s="66">
        <v>0</v>
      </c>
      <c r="D197" s="65">
        <v>0</v>
      </c>
      <c r="E197" s="66">
        <v>3</v>
      </c>
      <c r="F197" s="67"/>
      <c r="G197" s="65">
        <f>B197-C197</f>
        <v>0</v>
      </c>
      <c r="H197" s="66">
        <f>D197-E197</f>
        <v>-3</v>
      </c>
      <c r="I197" s="20" t="str">
        <f>IF(C197=0, "-", IF(G197/C197&lt;10, G197/C197, "&gt;999%"))</f>
        <v>-</v>
      </c>
      <c r="J197" s="21">
        <f>IF(E197=0, "-", IF(H197/E197&lt;10, H197/E197, "&gt;999%"))</f>
        <v>-1</v>
      </c>
    </row>
    <row r="198" spans="1:10" s="160" customFormat="1" x14ac:dyDescent="0.2">
      <c r="A198" s="178" t="s">
        <v>645</v>
      </c>
      <c r="B198" s="71">
        <v>0</v>
      </c>
      <c r="C198" s="72">
        <v>0</v>
      </c>
      <c r="D198" s="71">
        <v>0</v>
      </c>
      <c r="E198" s="72">
        <v>12</v>
      </c>
      <c r="F198" s="73"/>
      <c r="G198" s="71">
        <f>B198-C198</f>
        <v>0</v>
      </c>
      <c r="H198" s="72">
        <f>D198-E198</f>
        <v>-12</v>
      </c>
      <c r="I198" s="37" t="str">
        <f>IF(C198=0, "-", IF(G198/C198&lt;10, G198/C198, "&gt;999%"))</f>
        <v>-</v>
      </c>
      <c r="J198" s="38">
        <f>IF(E198=0, "-", IF(H198/E198&lt;10, H198/E198, "&gt;999%"))</f>
        <v>-1</v>
      </c>
    </row>
    <row r="199" spans="1:10" x14ac:dyDescent="0.2">
      <c r="A199" s="177"/>
      <c r="B199" s="143"/>
      <c r="C199" s="144"/>
      <c r="D199" s="143"/>
      <c r="E199" s="144"/>
      <c r="F199" s="145"/>
      <c r="G199" s="143"/>
      <c r="H199" s="144"/>
      <c r="I199" s="151"/>
      <c r="J199" s="152"/>
    </row>
    <row r="200" spans="1:10" s="139" customFormat="1" x14ac:dyDescent="0.2">
      <c r="A200" s="159" t="s">
        <v>55</v>
      </c>
      <c r="B200" s="65"/>
      <c r="C200" s="66"/>
      <c r="D200" s="65"/>
      <c r="E200" s="66"/>
      <c r="F200" s="67"/>
      <c r="G200" s="65"/>
      <c r="H200" s="66"/>
      <c r="I200" s="20"/>
      <c r="J200" s="21"/>
    </row>
    <row r="201" spans="1:10" x14ac:dyDescent="0.2">
      <c r="A201" s="158" t="s">
        <v>55</v>
      </c>
      <c r="B201" s="65">
        <v>1</v>
      </c>
      <c r="C201" s="66">
        <v>2</v>
      </c>
      <c r="D201" s="65">
        <v>5</v>
      </c>
      <c r="E201" s="66">
        <v>3</v>
      </c>
      <c r="F201" s="67"/>
      <c r="G201" s="65">
        <f>B201-C201</f>
        <v>-1</v>
      </c>
      <c r="H201" s="66">
        <f>D201-E201</f>
        <v>2</v>
      </c>
      <c r="I201" s="20">
        <f>IF(C201=0, "-", IF(G201/C201&lt;10, G201/C201, "&gt;999%"))</f>
        <v>-0.5</v>
      </c>
      <c r="J201" s="21">
        <f>IF(E201=0, "-", IF(H201/E201&lt;10, H201/E201, "&gt;999%"))</f>
        <v>0.66666666666666663</v>
      </c>
    </row>
    <row r="202" spans="1:10" s="160" customFormat="1" x14ac:dyDescent="0.2">
      <c r="A202" s="178" t="s">
        <v>646</v>
      </c>
      <c r="B202" s="71">
        <v>1</v>
      </c>
      <c r="C202" s="72">
        <v>2</v>
      </c>
      <c r="D202" s="71">
        <v>5</v>
      </c>
      <c r="E202" s="72">
        <v>3</v>
      </c>
      <c r="F202" s="73"/>
      <c r="G202" s="71">
        <f>B202-C202</f>
        <v>-1</v>
      </c>
      <c r="H202" s="72">
        <f>D202-E202</f>
        <v>2</v>
      </c>
      <c r="I202" s="37">
        <f>IF(C202=0, "-", IF(G202/C202&lt;10, G202/C202, "&gt;999%"))</f>
        <v>-0.5</v>
      </c>
      <c r="J202" s="38">
        <f>IF(E202=0, "-", IF(H202/E202&lt;10, H202/E202, "&gt;999%"))</f>
        <v>0.66666666666666663</v>
      </c>
    </row>
    <row r="203" spans="1:10" x14ac:dyDescent="0.2">
      <c r="A203" s="177"/>
      <c r="B203" s="143"/>
      <c r="C203" s="144"/>
      <c r="D203" s="143"/>
      <c r="E203" s="144"/>
      <c r="F203" s="145"/>
      <c r="G203" s="143"/>
      <c r="H203" s="144"/>
      <c r="I203" s="151"/>
      <c r="J203" s="152"/>
    </row>
    <row r="204" spans="1:10" s="139" customFormat="1" x14ac:dyDescent="0.2">
      <c r="A204" s="159" t="s">
        <v>56</v>
      </c>
      <c r="B204" s="65"/>
      <c r="C204" s="66"/>
      <c r="D204" s="65"/>
      <c r="E204" s="66"/>
      <c r="F204" s="67"/>
      <c r="G204" s="65"/>
      <c r="H204" s="66"/>
      <c r="I204" s="20"/>
      <c r="J204" s="21"/>
    </row>
    <row r="205" spans="1:10" x14ac:dyDescent="0.2">
      <c r="A205" s="158" t="s">
        <v>556</v>
      </c>
      <c r="B205" s="65">
        <v>19</v>
      </c>
      <c r="C205" s="66">
        <v>24</v>
      </c>
      <c r="D205" s="65">
        <v>154</v>
      </c>
      <c r="E205" s="66">
        <v>130</v>
      </c>
      <c r="F205" s="67"/>
      <c r="G205" s="65">
        <f>B205-C205</f>
        <v>-5</v>
      </c>
      <c r="H205" s="66">
        <f>D205-E205</f>
        <v>24</v>
      </c>
      <c r="I205" s="20">
        <f>IF(C205=0, "-", IF(G205/C205&lt;10, G205/C205, "&gt;999%"))</f>
        <v>-0.20833333333333334</v>
      </c>
      <c r="J205" s="21">
        <f>IF(E205=0, "-", IF(H205/E205&lt;10, H205/E205, "&gt;999%"))</f>
        <v>0.18461538461538463</v>
      </c>
    </row>
    <row r="206" spans="1:10" x14ac:dyDescent="0.2">
      <c r="A206" s="158" t="s">
        <v>534</v>
      </c>
      <c r="B206" s="65">
        <v>93</v>
      </c>
      <c r="C206" s="66">
        <v>50</v>
      </c>
      <c r="D206" s="65">
        <v>378</v>
      </c>
      <c r="E206" s="66">
        <v>249</v>
      </c>
      <c r="F206" s="67"/>
      <c r="G206" s="65">
        <f>B206-C206</f>
        <v>43</v>
      </c>
      <c r="H206" s="66">
        <f>D206-E206</f>
        <v>129</v>
      </c>
      <c r="I206" s="20">
        <f>IF(C206=0, "-", IF(G206/C206&lt;10, G206/C206, "&gt;999%"))</f>
        <v>0.86</v>
      </c>
      <c r="J206" s="21">
        <f>IF(E206=0, "-", IF(H206/E206&lt;10, H206/E206, "&gt;999%"))</f>
        <v>0.51807228915662651</v>
      </c>
    </row>
    <row r="207" spans="1:10" x14ac:dyDescent="0.2">
      <c r="A207" s="158" t="s">
        <v>545</v>
      </c>
      <c r="B207" s="65">
        <v>22</v>
      </c>
      <c r="C207" s="66">
        <v>44</v>
      </c>
      <c r="D207" s="65">
        <v>131</v>
      </c>
      <c r="E207" s="66">
        <v>131</v>
      </c>
      <c r="F207" s="67"/>
      <c r="G207" s="65">
        <f>B207-C207</f>
        <v>-22</v>
      </c>
      <c r="H207" s="66">
        <f>D207-E207</f>
        <v>0</v>
      </c>
      <c r="I207" s="20">
        <f>IF(C207=0, "-", IF(G207/C207&lt;10, G207/C207, "&gt;999%"))</f>
        <v>-0.5</v>
      </c>
      <c r="J207" s="21">
        <f>IF(E207=0, "-", IF(H207/E207&lt;10, H207/E207, "&gt;999%"))</f>
        <v>0</v>
      </c>
    </row>
    <row r="208" spans="1:10" s="160" customFormat="1" x14ac:dyDescent="0.2">
      <c r="A208" s="178" t="s">
        <v>647</v>
      </c>
      <c r="B208" s="71">
        <v>134</v>
      </c>
      <c r="C208" s="72">
        <v>118</v>
      </c>
      <c r="D208" s="71">
        <v>663</v>
      </c>
      <c r="E208" s="72">
        <v>510</v>
      </c>
      <c r="F208" s="73"/>
      <c r="G208" s="71">
        <f>B208-C208</f>
        <v>16</v>
      </c>
      <c r="H208" s="72">
        <f>D208-E208</f>
        <v>153</v>
      </c>
      <c r="I208" s="37">
        <f>IF(C208=0, "-", IF(G208/C208&lt;10, G208/C208, "&gt;999%"))</f>
        <v>0.13559322033898305</v>
      </c>
      <c r="J208" s="38">
        <f>IF(E208=0, "-", IF(H208/E208&lt;10, H208/E208, "&gt;999%"))</f>
        <v>0.3</v>
      </c>
    </row>
    <row r="209" spans="1:10" x14ac:dyDescent="0.2">
      <c r="A209" s="177"/>
      <c r="B209" s="143"/>
      <c r="C209" s="144"/>
      <c r="D209" s="143"/>
      <c r="E209" s="144"/>
      <c r="F209" s="145"/>
      <c r="G209" s="143"/>
      <c r="H209" s="144"/>
      <c r="I209" s="151"/>
      <c r="J209" s="152"/>
    </row>
    <row r="210" spans="1:10" s="139" customFormat="1" x14ac:dyDescent="0.2">
      <c r="A210" s="159" t="s">
        <v>57</v>
      </c>
      <c r="B210" s="65"/>
      <c r="C210" s="66"/>
      <c r="D210" s="65"/>
      <c r="E210" s="66"/>
      <c r="F210" s="67"/>
      <c r="G210" s="65"/>
      <c r="H210" s="66"/>
      <c r="I210" s="20"/>
      <c r="J210" s="21"/>
    </row>
    <row r="211" spans="1:10" x14ac:dyDescent="0.2">
      <c r="A211" s="158" t="s">
        <v>504</v>
      </c>
      <c r="B211" s="65">
        <v>70</v>
      </c>
      <c r="C211" s="66">
        <v>25</v>
      </c>
      <c r="D211" s="65">
        <v>296</v>
      </c>
      <c r="E211" s="66">
        <v>149</v>
      </c>
      <c r="F211" s="67"/>
      <c r="G211" s="65">
        <f>B211-C211</f>
        <v>45</v>
      </c>
      <c r="H211" s="66">
        <f>D211-E211</f>
        <v>147</v>
      </c>
      <c r="I211" s="20">
        <f>IF(C211=0, "-", IF(G211/C211&lt;10, G211/C211, "&gt;999%"))</f>
        <v>1.8</v>
      </c>
      <c r="J211" s="21">
        <f>IF(E211=0, "-", IF(H211/E211&lt;10, H211/E211, "&gt;999%"))</f>
        <v>0.98657718120805371</v>
      </c>
    </row>
    <row r="212" spans="1:10" x14ac:dyDescent="0.2">
      <c r="A212" s="158" t="s">
        <v>515</v>
      </c>
      <c r="B212" s="65">
        <v>332</v>
      </c>
      <c r="C212" s="66">
        <v>114</v>
      </c>
      <c r="D212" s="65">
        <v>1433</v>
      </c>
      <c r="E212" s="66">
        <v>485</v>
      </c>
      <c r="F212" s="67"/>
      <c r="G212" s="65">
        <f>B212-C212</f>
        <v>218</v>
      </c>
      <c r="H212" s="66">
        <f>D212-E212</f>
        <v>948</v>
      </c>
      <c r="I212" s="20">
        <f>IF(C212=0, "-", IF(G212/C212&lt;10, G212/C212, "&gt;999%"))</f>
        <v>1.9122807017543859</v>
      </c>
      <c r="J212" s="21">
        <f>IF(E212=0, "-", IF(H212/E212&lt;10, H212/E212, "&gt;999%"))</f>
        <v>1.9546391752577319</v>
      </c>
    </row>
    <row r="213" spans="1:10" x14ac:dyDescent="0.2">
      <c r="A213" s="158" t="s">
        <v>431</v>
      </c>
      <c r="B213" s="65">
        <v>114</v>
      </c>
      <c r="C213" s="66">
        <v>136</v>
      </c>
      <c r="D213" s="65">
        <v>748</v>
      </c>
      <c r="E213" s="66">
        <v>369</v>
      </c>
      <c r="F213" s="67"/>
      <c r="G213" s="65">
        <f>B213-C213</f>
        <v>-22</v>
      </c>
      <c r="H213" s="66">
        <f>D213-E213</f>
        <v>379</v>
      </c>
      <c r="I213" s="20">
        <f>IF(C213=0, "-", IF(G213/C213&lt;10, G213/C213, "&gt;999%"))</f>
        <v>-0.16176470588235295</v>
      </c>
      <c r="J213" s="21">
        <f>IF(E213=0, "-", IF(H213/E213&lt;10, H213/E213, "&gt;999%"))</f>
        <v>1.02710027100271</v>
      </c>
    </row>
    <row r="214" spans="1:10" s="160" customFormat="1" x14ac:dyDescent="0.2">
      <c r="A214" s="178" t="s">
        <v>648</v>
      </c>
      <c r="B214" s="71">
        <v>516</v>
      </c>
      <c r="C214" s="72">
        <v>275</v>
      </c>
      <c r="D214" s="71">
        <v>2477</v>
      </c>
      <c r="E214" s="72">
        <v>1003</v>
      </c>
      <c r="F214" s="73"/>
      <c r="G214" s="71">
        <f>B214-C214</f>
        <v>241</v>
      </c>
      <c r="H214" s="72">
        <f>D214-E214</f>
        <v>1474</v>
      </c>
      <c r="I214" s="37">
        <f>IF(C214=0, "-", IF(G214/C214&lt;10, G214/C214, "&gt;999%"))</f>
        <v>0.87636363636363634</v>
      </c>
      <c r="J214" s="38">
        <f>IF(E214=0, "-", IF(H214/E214&lt;10, H214/E214, "&gt;999%"))</f>
        <v>1.4695912263210369</v>
      </c>
    </row>
    <row r="215" spans="1:10" x14ac:dyDescent="0.2">
      <c r="A215" s="177"/>
      <c r="B215" s="143"/>
      <c r="C215" s="144"/>
      <c r="D215" s="143"/>
      <c r="E215" s="144"/>
      <c r="F215" s="145"/>
      <c r="G215" s="143"/>
      <c r="H215" s="144"/>
      <c r="I215" s="151"/>
      <c r="J215" s="152"/>
    </row>
    <row r="216" spans="1:10" s="139" customFormat="1" x14ac:dyDescent="0.2">
      <c r="A216" s="159" t="s">
        <v>58</v>
      </c>
      <c r="B216" s="65"/>
      <c r="C216" s="66"/>
      <c r="D216" s="65"/>
      <c r="E216" s="66"/>
      <c r="F216" s="67"/>
      <c r="G216" s="65"/>
      <c r="H216" s="66"/>
      <c r="I216" s="20"/>
      <c r="J216" s="21"/>
    </row>
    <row r="217" spans="1:10" x14ac:dyDescent="0.2">
      <c r="A217" s="158" t="s">
        <v>480</v>
      </c>
      <c r="B217" s="65">
        <v>0</v>
      </c>
      <c r="C217" s="66">
        <v>1</v>
      </c>
      <c r="D217" s="65">
        <v>0</v>
      </c>
      <c r="E217" s="66">
        <v>1</v>
      </c>
      <c r="F217" s="67"/>
      <c r="G217" s="65">
        <f>B217-C217</f>
        <v>-1</v>
      </c>
      <c r="H217" s="66">
        <f>D217-E217</f>
        <v>-1</v>
      </c>
      <c r="I217" s="20">
        <f>IF(C217=0, "-", IF(G217/C217&lt;10, G217/C217, "&gt;999%"))</f>
        <v>-1</v>
      </c>
      <c r="J217" s="21">
        <f>IF(E217=0, "-", IF(H217/E217&lt;10, H217/E217, "&gt;999%"))</f>
        <v>-1</v>
      </c>
    </row>
    <row r="218" spans="1:10" s="160" customFormat="1" x14ac:dyDescent="0.2">
      <c r="A218" s="178" t="s">
        <v>649</v>
      </c>
      <c r="B218" s="71">
        <v>0</v>
      </c>
      <c r="C218" s="72">
        <v>1</v>
      </c>
      <c r="D218" s="71">
        <v>0</v>
      </c>
      <c r="E218" s="72">
        <v>1</v>
      </c>
      <c r="F218" s="73"/>
      <c r="G218" s="71">
        <f>B218-C218</f>
        <v>-1</v>
      </c>
      <c r="H218" s="72">
        <f>D218-E218</f>
        <v>-1</v>
      </c>
      <c r="I218" s="37">
        <f>IF(C218=0, "-", IF(G218/C218&lt;10, G218/C218, "&gt;999%"))</f>
        <v>-1</v>
      </c>
      <c r="J218" s="38">
        <f>IF(E218=0, "-", IF(H218/E218&lt;10, H218/E218, "&gt;999%"))</f>
        <v>-1</v>
      </c>
    </row>
    <row r="219" spans="1:10" x14ac:dyDescent="0.2">
      <c r="A219" s="177"/>
      <c r="B219" s="143"/>
      <c r="C219" s="144"/>
      <c r="D219" s="143"/>
      <c r="E219" s="144"/>
      <c r="F219" s="145"/>
      <c r="G219" s="143"/>
      <c r="H219" s="144"/>
      <c r="I219" s="151"/>
      <c r="J219" s="152"/>
    </row>
    <row r="220" spans="1:10" s="139" customFormat="1" x14ac:dyDescent="0.2">
      <c r="A220" s="159" t="s">
        <v>59</v>
      </c>
      <c r="B220" s="65"/>
      <c r="C220" s="66"/>
      <c r="D220" s="65"/>
      <c r="E220" s="66"/>
      <c r="F220" s="67"/>
      <c r="G220" s="65"/>
      <c r="H220" s="66"/>
      <c r="I220" s="20"/>
      <c r="J220" s="21"/>
    </row>
    <row r="221" spans="1:10" x14ac:dyDescent="0.2">
      <c r="A221" s="158" t="s">
        <v>557</v>
      </c>
      <c r="B221" s="65">
        <v>4</v>
      </c>
      <c r="C221" s="66">
        <v>9</v>
      </c>
      <c r="D221" s="65">
        <v>22</v>
      </c>
      <c r="E221" s="66">
        <v>18</v>
      </c>
      <c r="F221" s="67"/>
      <c r="G221" s="65">
        <f>B221-C221</f>
        <v>-5</v>
      </c>
      <c r="H221" s="66">
        <f>D221-E221</f>
        <v>4</v>
      </c>
      <c r="I221" s="20">
        <f>IF(C221=0, "-", IF(G221/C221&lt;10, G221/C221, "&gt;999%"))</f>
        <v>-0.55555555555555558</v>
      </c>
      <c r="J221" s="21">
        <f>IF(E221=0, "-", IF(H221/E221&lt;10, H221/E221, "&gt;999%"))</f>
        <v>0.22222222222222221</v>
      </c>
    </row>
    <row r="222" spans="1:10" x14ac:dyDescent="0.2">
      <c r="A222" s="158" t="s">
        <v>546</v>
      </c>
      <c r="B222" s="65">
        <v>0</v>
      </c>
      <c r="C222" s="66">
        <v>1</v>
      </c>
      <c r="D222" s="65">
        <v>5</v>
      </c>
      <c r="E222" s="66">
        <v>3</v>
      </c>
      <c r="F222" s="67"/>
      <c r="G222" s="65">
        <f>B222-C222</f>
        <v>-1</v>
      </c>
      <c r="H222" s="66">
        <f>D222-E222</f>
        <v>2</v>
      </c>
      <c r="I222" s="20">
        <f>IF(C222=0, "-", IF(G222/C222&lt;10, G222/C222, "&gt;999%"))</f>
        <v>-1</v>
      </c>
      <c r="J222" s="21">
        <f>IF(E222=0, "-", IF(H222/E222&lt;10, H222/E222, "&gt;999%"))</f>
        <v>0.66666666666666663</v>
      </c>
    </row>
    <row r="223" spans="1:10" x14ac:dyDescent="0.2">
      <c r="A223" s="158" t="s">
        <v>535</v>
      </c>
      <c r="B223" s="65">
        <v>5</v>
      </c>
      <c r="C223" s="66">
        <v>9</v>
      </c>
      <c r="D223" s="65">
        <v>28</v>
      </c>
      <c r="E223" s="66">
        <v>16</v>
      </c>
      <c r="F223" s="67"/>
      <c r="G223" s="65">
        <f>B223-C223</f>
        <v>-4</v>
      </c>
      <c r="H223" s="66">
        <f>D223-E223</f>
        <v>12</v>
      </c>
      <c r="I223" s="20">
        <f>IF(C223=0, "-", IF(G223/C223&lt;10, G223/C223, "&gt;999%"))</f>
        <v>-0.44444444444444442</v>
      </c>
      <c r="J223" s="21">
        <f>IF(E223=0, "-", IF(H223/E223&lt;10, H223/E223, "&gt;999%"))</f>
        <v>0.75</v>
      </c>
    </row>
    <row r="224" spans="1:10" x14ac:dyDescent="0.2">
      <c r="A224" s="158" t="s">
        <v>536</v>
      </c>
      <c r="B224" s="65">
        <v>0</v>
      </c>
      <c r="C224" s="66">
        <v>0</v>
      </c>
      <c r="D224" s="65">
        <v>1</v>
      </c>
      <c r="E224" s="66">
        <v>5</v>
      </c>
      <c r="F224" s="67"/>
      <c r="G224" s="65">
        <f>B224-C224</f>
        <v>0</v>
      </c>
      <c r="H224" s="66">
        <f>D224-E224</f>
        <v>-4</v>
      </c>
      <c r="I224" s="20" t="str">
        <f>IF(C224=0, "-", IF(G224/C224&lt;10, G224/C224, "&gt;999%"))</f>
        <v>-</v>
      </c>
      <c r="J224" s="21">
        <f>IF(E224=0, "-", IF(H224/E224&lt;10, H224/E224, "&gt;999%"))</f>
        <v>-0.8</v>
      </c>
    </row>
    <row r="225" spans="1:10" s="160" customFormat="1" x14ac:dyDescent="0.2">
      <c r="A225" s="178" t="s">
        <v>650</v>
      </c>
      <c r="B225" s="71">
        <v>9</v>
      </c>
      <c r="C225" s="72">
        <v>19</v>
      </c>
      <c r="D225" s="71">
        <v>56</v>
      </c>
      <c r="E225" s="72">
        <v>42</v>
      </c>
      <c r="F225" s="73"/>
      <c r="G225" s="71">
        <f>B225-C225</f>
        <v>-10</v>
      </c>
      <c r="H225" s="72">
        <f>D225-E225</f>
        <v>14</v>
      </c>
      <c r="I225" s="37">
        <f>IF(C225=0, "-", IF(G225/C225&lt;10, G225/C225, "&gt;999%"))</f>
        <v>-0.52631578947368418</v>
      </c>
      <c r="J225" s="38">
        <f>IF(E225=0, "-", IF(H225/E225&lt;10, H225/E225, "&gt;999%"))</f>
        <v>0.33333333333333331</v>
      </c>
    </row>
    <row r="226" spans="1:10" x14ac:dyDescent="0.2">
      <c r="A226" s="177"/>
      <c r="B226" s="143"/>
      <c r="C226" s="144"/>
      <c r="D226" s="143"/>
      <c r="E226" s="144"/>
      <c r="F226" s="145"/>
      <c r="G226" s="143"/>
      <c r="H226" s="144"/>
      <c r="I226" s="151"/>
      <c r="J226" s="152"/>
    </row>
    <row r="227" spans="1:10" s="139" customFormat="1" x14ac:dyDescent="0.2">
      <c r="A227" s="159" t="s">
        <v>60</v>
      </c>
      <c r="B227" s="65"/>
      <c r="C227" s="66"/>
      <c r="D227" s="65"/>
      <c r="E227" s="66"/>
      <c r="F227" s="67"/>
      <c r="G227" s="65"/>
      <c r="H227" s="66"/>
      <c r="I227" s="20"/>
      <c r="J227" s="21"/>
    </row>
    <row r="228" spans="1:10" x14ac:dyDescent="0.2">
      <c r="A228" s="158" t="s">
        <v>384</v>
      </c>
      <c r="B228" s="65">
        <v>8</v>
      </c>
      <c r="C228" s="66">
        <v>10</v>
      </c>
      <c r="D228" s="65">
        <v>29</v>
      </c>
      <c r="E228" s="66">
        <v>41</v>
      </c>
      <c r="F228" s="67"/>
      <c r="G228" s="65">
        <f t="shared" ref="G228:G234" si="28">B228-C228</f>
        <v>-2</v>
      </c>
      <c r="H228" s="66">
        <f t="shared" ref="H228:H234" si="29">D228-E228</f>
        <v>-12</v>
      </c>
      <c r="I228" s="20">
        <f t="shared" ref="I228:I234" si="30">IF(C228=0, "-", IF(G228/C228&lt;10, G228/C228, "&gt;999%"))</f>
        <v>-0.2</v>
      </c>
      <c r="J228" s="21">
        <f t="shared" ref="J228:J234" si="31">IF(E228=0, "-", IF(H228/E228&lt;10, H228/E228, "&gt;999%"))</f>
        <v>-0.29268292682926828</v>
      </c>
    </row>
    <row r="229" spans="1:10" x14ac:dyDescent="0.2">
      <c r="A229" s="158" t="s">
        <v>454</v>
      </c>
      <c r="B229" s="65">
        <v>3</v>
      </c>
      <c r="C229" s="66">
        <v>2</v>
      </c>
      <c r="D229" s="65">
        <v>14</v>
      </c>
      <c r="E229" s="66">
        <v>12</v>
      </c>
      <c r="F229" s="67"/>
      <c r="G229" s="65">
        <f t="shared" si="28"/>
        <v>1</v>
      </c>
      <c r="H229" s="66">
        <f t="shared" si="29"/>
        <v>2</v>
      </c>
      <c r="I229" s="20">
        <f t="shared" si="30"/>
        <v>0.5</v>
      </c>
      <c r="J229" s="21">
        <f t="shared" si="31"/>
        <v>0.16666666666666666</v>
      </c>
    </row>
    <row r="230" spans="1:10" x14ac:dyDescent="0.2">
      <c r="A230" s="158" t="s">
        <v>320</v>
      </c>
      <c r="B230" s="65">
        <v>0</v>
      </c>
      <c r="C230" s="66">
        <v>0</v>
      </c>
      <c r="D230" s="65">
        <v>1</v>
      </c>
      <c r="E230" s="66">
        <v>0</v>
      </c>
      <c r="F230" s="67"/>
      <c r="G230" s="65">
        <f t="shared" si="28"/>
        <v>0</v>
      </c>
      <c r="H230" s="66">
        <f t="shared" si="29"/>
        <v>1</v>
      </c>
      <c r="I230" s="20" t="str">
        <f t="shared" si="30"/>
        <v>-</v>
      </c>
      <c r="J230" s="21" t="str">
        <f t="shared" si="31"/>
        <v>-</v>
      </c>
    </row>
    <row r="231" spans="1:10" x14ac:dyDescent="0.2">
      <c r="A231" s="158" t="s">
        <v>455</v>
      </c>
      <c r="B231" s="65">
        <v>0</v>
      </c>
      <c r="C231" s="66">
        <v>0</v>
      </c>
      <c r="D231" s="65">
        <v>1</v>
      </c>
      <c r="E231" s="66">
        <v>2</v>
      </c>
      <c r="F231" s="67"/>
      <c r="G231" s="65">
        <f t="shared" si="28"/>
        <v>0</v>
      </c>
      <c r="H231" s="66">
        <f t="shared" si="29"/>
        <v>-1</v>
      </c>
      <c r="I231" s="20" t="str">
        <f t="shared" si="30"/>
        <v>-</v>
      </c>
      <c r="J231" s="21">
        <f t="shared" si="31"/>
        <v>-0.5</v>
      </c>
    </row>
    <row r="232" spans="1:10" x14ac:dyDescent="0.2">
      <c r="A232" s="158" t="s">
        <v>260</v>
      </c>
      <c r="B232" s="65">
        <v>7</v>
      </c>
      <c r="C232" s="66">
        <v>2</v>
      </c>
      <c r="D232" s="65">
        <v>11</v>
      </c>
      <c r="E232" s="66">
        <v>8</v>
      </c>
      <c r="F232" s="67"/>
      <c r="G232" s="65">
        <f t="shared" si="28"/>
        <v>5</v>
      </c>
      <c r="H232" s="66">
        <f t="shared" si="29"/>
        <v>3</v>
      </c>
      <c r="I232" s="20">
        <f t="shared" si="30"/>
        <v>2.5</v>
      </c>
      <c r="J232" s="21">
        <f t="shared" si="31"/>
        <v>0.375</v>
      </c>
    </row>
    <row r="233" spans="1:10" x14ac:dyDescent="0.2">
      <c r="A233" s="158" t="s">
        <v>274</v>
      </c>
      <c r="B233" s="65">
        <v>2</v>
      </c>
      <c r="C233" s="66">
        <v>0</v>
      </c>
      <c r="D233" s="65">
        <v>2</v>
      </c>
      <c r="E233" s="66">
        <v>3</v>
      </c>
      <c r="F233" s="67"/>
      <c r="G233" s="65">
        <f t="shared" si="28"/>
        <v>2</v>
      </c>
      <c r="H233" s="66">
        <f t="shared" si="29"/>
        <v>-1</v>
      </c>
      <c r="I233" s="20" t="str">
        <f t="shared" si="30"/>
        <v>-</v>
      </c>
      <c r="J233" s="21">
        <f t="shared" si="31"/>
        <v>-0.33333333333333331</v>
      </c>
    </row>
    <row r="234" spans="1:10" s="160" customFormat="1" x14ac:dyDescent="0.2">
      <c r="A234" s="178" t="s">
        <v>651</v>
      </c>
      <c r="B234" s="71">
        <v>20</v>
      </c>
      <c r="C234" s="72">
        <v>14</v>
      </c>
      <c r="D234" s="71">
        <v>58</v>
      </c>
      <c r="E234" s="72">
        <v>66</v>
      </c>
      <c r="F234" s="73"/>
      <c r="G234" s="71">
        <f t="shared" si="28"/>
        <v>6</v>
      </c>
      <c r="H234" s="72">
        <f t="shared" si="29"/>
        <v>-8</v>
      </c>
      <c r="I234" s="37">
        <f t="shared" si="30"/>
        <v>0.42857142857142855</v>
      </c>
      <c r="J234" s="38">
        <f t="shared" si="31"/>
        <v>-0.12121212121212122</v>
      </c>
    </row>
    <row r="235" spans="1:10" x14ac:dyDescent="0.2">
      <c r="A235" s="177"/>
      <c r="B235" s="143"/>
      <c r="C235" s="144"/>
      <c r="D235" s="143"/>
      <c r="E235" s="144"/>
      <c r="F235" s="145"/>
      <c r="G235" s="143"/>
      <c r="H235" s="144"/>
      <c r="I235" s="151"/>
      <c r="J235" s="152"/>
    </row>
    <row r="236" spans="1:10" s="139" customFormat="1" x14ac:dyDescent="0.2">
      <c r="A236" s="159" t="s">
        <v>61</v>
      </c>
      <c r="B236" s="65"/>
      <c r="C236" s="66"/>
      <c r="D236" s="65"/>
      <c r="E236" s="66"/>
      <c r="F236" s="67"/>
      <c r="G236" s="65"/>
      <c r="H236" s="66"/>
      <c r="I236" s="20"/>
      <c r="J236" s="21"/>
    </row>
    <row r="237" spans="1:10" x14ac:dyDescent="0.2">
      <c r="A237" s="158" t="s">
        <v>396</v>
      </c>
      <c r="B237" s="65">
        <v>6</v>
      </c>
      <c r="C237" s="66">
        <v>1</v>
      </c>
      <c r="D237" s="65">
        <v>15</v>
      </c>
      <c r="E237" s="66">
        <v>7</v>
      </c>
      <c r="F237" s="67"/>
      <c r="G237" s="65">
        <f t="shared" ref="G237:G242" si="32">B237-C237</f>
        <v>5</v>
      </c>
      <c r="H237" s="66">
        <f t="shared" ref="H237:H242" si="33">D237-E237</f>
        <v>8</v>
      </c>
      <c r="I237" s="20">
        <f t="shared" ref="I237:I242" si="34">IF(C237=0, "-", IF(G237/C237&lt;10, G237/C237, "&gt;999%"))</f>
        <v>5</v>
      </c>
      <c r="J237" s="21">
        <f t="shared" ref="J237:J242" si="35">IF(E237=0, "-", IF(H237/E237&lt;10, H237/E237, "&gt;999%"))</f>
        <v>1.1428571428571428</v>
      </c>
    </row>
    <row r="238" spans="1:10" x14ac:dyDescent="0.2">
      <c r="A238" s="158" t="s">
        <v>361</v>
      </c>
      <c r="B238" s="65">
        <v>0</v>
      </c>
      <c r="C238" s="66">
        <v>4</v>
      </c>
      <c r="D238" s="65">
        <v>35</v>
      </c>
      <c r="E238" s="66">
        <v>17</v>
      </c>
      <c r="F238" s="67"/>
      <c r="G238" s="65">
        <f t="shared" si="32"/>
        <v>-4</v>
      </c>
      <c r="H238" s="66">
        <f t="shared" si="33"/>
        <v>18</v>
      </c>
      <c r="I238" s="20">
        <f t="shared" si="34"/>
        <v>-1</v>
      </c>
      <c r="J238" s="21">
        <f t="shared" si="35"/>
        <v>1.0588235294117647</v>
      </c>
    </row>
    <row r="239" spans="1:10" x14ac:dyDescent="0.2">
      <c r="A239" s="158" t="s">
        <v>516</v>
      </c>
      <c r="B239" s="65">
        <v>11</v>
      </c>
      <c r="C239" s="66">
        <v>4</v>
      </c>
      <c r="D239" s="65">
        <v>38</v>
      </c>
      <c r="E239" s="66">
        <v>10</v>
      </c>
      <c r="F239" s="67"/>
      <c r="G239" s="65">
        <f t="shared" si="32"/>
        <v>7</v>
      </c>
      <c r="H239" s="66">
        <f t="shared" si="33"/>
        <v>28</v>
      </c>
      <c r="I239" s="20">
        <f t="shared" si="34"/>
        <v>1.75</v>
      </c>
      <c r="J239" s="21">
        <f t="shared" si="35"/>
        <v>2.8</v>
      </c>
    </row>
    <row r="240" spans="1:10" x14ac:dyDescent="0.2">
      <c r="A240" s="158" t="s">
        <v>432</v>
      </c>
      <c r="B240" s="65">
        <v>29</v>
      </c>
      <c r="C240" s="66">
        <v>28</v>
      </c>
      <c r="D240" s="65">
        <v>135</v>
      </c>
      <c r="E240" s="66">
        <v>92</v>
      </c>
      <c r="F240" s="67"/>
      <c r="G240" s="65">
        <f t="shared" si="32"/>
        <v>1</v>
      </c>
      <c r="H240" s="66">
        <f t="shared" si="33"/>
        <v>43</v>
      </c>
      <c r="I240" s="20">
        <f t="shared" si="34"/>
        <v>3.5714285714285712E-2</v>
      </c>
      <c r="J240" s="21">
        <f t="shared" si="35"/>
        <v>0.46739130434782611</v>
      </c>
    </row>
    <row r="241" spans="1:10" x14ac:dyDescent="0.2">
      <c r="A241" s="158" t="s">
        <v>433</v>
      </c>
      <c r="B241" s="65">
        <v>16</v>
      </c>
      <c r="C241" s="66">
        <v>11</v>
      </c>
      <c r="D241" s="65">
        <v>75</v>
      </c>
      <c r="E241" s="66">
        <v>31</v>
      </c>
      <c r="F241" s="67"/>
      <c r="G241" s="65">
        <f t="shared" si="32"/>
        <v>5</v>
      </c>
      <c r="H241" s="66">
        <f t="shared" si="33"/>
        <v>44</v>
      </c>
      <c r="I241" s="20">
        <f t="shared" si="34"/>
        <v>0.45454545454545453</v>
      </c>
      <c r="J241" s="21">
        <f t="shared" si="35"/>
        <v>1.4193548387096775</v>
      </c>
    </row>
    <row r="242" spans="1:10" s="160" customFormat="1" x14ac:dyDescent="0.2">
      <c r="A242" s="178" t="s">
        <v>652</v>
      </c>
      <c r="B242" s="71">
        <v>62</v>
      </c>
      <c r="C242" s="72">
        <v>48</v>
      </c>
      <c r="D242" s="71">
        <v>298</v>
      </c>
      <c r="E242" s="72">
        <v>157</v>
      </c>
      <c r="F242" s="73"/>
      <c r="G242" s="71">
        <f t="shared" si="32"/>
        <v>14</v>
      </c>
      <c r="H242" s="72">
        <f t="shared" si="33"/>
        <v>141</v>
      </c>
      <c r="I242" s="37">
        <f t="shared" si="34"/>
        <v>0.29166666666666669</v>
      </c>
      <c r="J242" s="38">
        <f t="shared" si="35"/>
        <v>0.89808917197452232</v>
      </c>
    </row>
    <row r="243" spans="1:10" x14ac:dyDescent="0.2">
      <c r="A243" s="177"/>
      <c r="B243" s="143"/>
      <c r="C243" s="144"/>
      <c r="D243" s="143"/>
      <c r="E243" s="144"/>
      <c r="F243" s="145"/>
      <c r="G243" s="143"/>
      <c r="H243" s="144"/>
      <c r="I243" s="151"/>
      <c r="J243" s="152"/>
    </row>
    <row r="244" spans="1:10" s="139" customFormat="1" x14ac:dyDescent="0.2">
      <c r="A244" s="159" t="s">
        <v>62</v>
      </c>
      <c r="B244" s="65"/>
      <c r="C244" s="66"/>
      <c r="D244" s="65"/>
      <c r="E244" s="66"/>
      <c r="F244" s="67"/>
      <c r="G244" s="65"/>
      <c r="H244" s="66"/>
      <c r="I244" s="20"/>
      <c r="J244" s="21"/>
    </row>
    <row r="245" spans="1:10" x14ac:dyDescent="0.2">
      <c r="A245" s="158" t="s">
        <v>62</v>
      </c>
      <c r="B245" s="65">
        <v>27</v>
      </c>
      <c r="C245" s="66">
        <v>11</v>
      </c>
      <c r="D245" s="65">
        <v>108</v>
      </c>
      <c r="E245" s="66">
        <v>61</v>
      </c>
      <c r="F245" s="67"/>
      <c r="G245" s="65">
        <f>B245-C245</f>
        <v>16</v>
      </c>
      <c r="H245" s="66">
        <f>D245-E245</f>
        <v>47</v>
      </c>
      <c r="I245" s="20">
        <f>IF(C245=0, "-", IF(G245/C245&lt;10, G245/C245, "&gt;999%"))</f>
        <v>1.4545454545454546</v>
      </c>
      <c r="J245" s="21">
        <f>IF(E245=0, "-", IF(H245/E245&lt;10, H245/E245, "&gt;999%"))</f>
        <v>0.77049180327868849</v>
      </c>
    </row>
    <row r="246" spans="1:10" s="160" customFormat="1" x14ac:dyDescent="0.2">
      <c r="A246" s="178" t="s">
        <v>653</v>
      </c>
      <c r="B246" s="71">
        <v>27</v>
      </c>
      <c r="C246" s="72">
        <v>11</v>
      </c>
      <c r="D246" s="71">
        <v>108</v>
      </c>
      <c r="E246" s="72">
        <v>61</v>
      </c>
      <c r="F246" s="73"/>
      <c r="G246" s="71">
        <f>B246-C246</f>
        <v>16</v>
      </c>
      <c r="H246" s="72">
        <f>D246-E246</f>
        <v>47</v>
      </c>
      <c r="I246" s="37">
        <f>IF(C246=0, "-", IF(G246/C246&lt;10, G246/C246, "&gt;999%"))</f>
        <v>1.4545454545454546</v>
      </c>
      <c r="J246" s="38">
        <f>IF(E246=0, "-", IF(H246/E246&lt;10, H246/E246, "&gt;999%"))</f>
        <v>0.77049180327868849</v>
      </c>
    </row>
    <row r="247" spans="1:10" x14ac:dyDescent="0.2">
      <c r="A247" s="177"/>
      <c r="B247" s="143"/>
      <c r="C247" s="144"/>
      <c r="D247" s="143"/>
      <c r="E247" s="144"/>
      <c r="F247" s="145"/>
      <c r="G247" s="143"/>
      <c r="H247" s="144"/>
      <c r="I247" s="151"/>
      <c r="J247" s="152"/>
    </row>
    <row r="248" spans="1:10" s="139" customFormat="1" x14ac:dyDescent="0.2">
      <c r="A248" s="159" t="s">
        <v>63</v>
      </c>
      <c r="B248" s="65"/>
      <c r="C248" s="66"/>
      <c r="D248" s="65"/>
      <c r="E248" s="66"/>
      <c r="F248" s="67"/>
      <c r="G248" s="65"/>
      <c r="H248" s="66"/>
      <c r="I248" s="20"/>
      <c r="J248" s="21"/>
    </row>
    <row r="249" spans="1:10" x14ac:dyDescent="0.2">
      <c r="A249" s="158" t="s">
        <v>294</v>
      </c>
      <c r="B249" s="65">
        <v>58</v>
      </c>
      <c r="C249" s="66">
        <v>55</v>
      </c>
      <c r="D249" s="65">
        <v>271</v>
      </c>
      <c r="E249" s="66">
        <v>207</v>
      </c>
      <c r="F249" s="67"/>
      <c r="G249" s="65">
        <f t="shared" ref="G249:G260" si="36">B249-C249</f>
        <v>3</v>
      </c>
      <c r="H249" s="66">
        <f t="shared" ref="H249:H260" si="37">D249-E249</f>
        <v>64</v>
      </c>
      <c r="I249" s="20">
        <f t="shared" ref="I249:I260" si="38">IF(C249=0, "-", IF(G249/C249&lt;10, G249/C249, "&gt;999%"))</f>
        <v>5.4545454545454543E-2</v>
      </c>
      <c r="J249" s="21">
        <f t="shared" ref="J249:J260" si="39">IF(E249=0, "-", IF(H249/E249&lt;10, H249/E249, "&gt;999%"))</f>
        <v>0.30917874396135264</v>
      </c>
    </row>
    <row r="250" spans="1:10" x14ac:dyDescent="0.2">
      <c r="A250" s="158" t="s">
        <v>222</v>
      </c>
      <c r="B250" s="65">
        <v>203</v>
      </c>
      <c r="C250" s="66">
        <v>152</v>
      </c>
      <c r="D250" s="65">
        <v>1096</v>
      </c>
      <c r="E250" s="66">
        <v>724</v>
      </c>
      <c r="F250" s="67"/>
      <c r="G250" s="65">
        <f t="shared" si="36"/>
        <v>51</v>
      </c>
      <c r="H250" s="66">
        <f t="shared" si="37"/>
        <v>372</v>
      </c>
      <c r="I250" s="20">
        <f t="shared" si="38"/>
        <v>0.33552631578947367</v>
      </c>
      <c r="J250" s="21">
        <f t="shared" si="39"/>
        <v>0.51381215469613262</v>
      </c>
    </row>
    <row r="251" spans="1:10" x14ac:dyDescent="0.2">
      <c r="A251" s="158" t="s">
        <v>362</v>
      </c>
      <c r="B251" s="65">
        <v>6</v>
      </c>
      <c r="C251" s="66">
        <v>0</v>
      </c>
      <c r="D251" s="65">
        <v>8</v>
      </c>
      <c r="E251" s="66">
        <v>0</v>
      </c>
      <c r="F251" s="67"/>
      <c r="G251" s="65">
        <f t="shared" si="36"/>
        <v>6</v>
      </c>
      <c r="H251" s="66">
        <f t="shared" si="37"/>
        <v>8</v>
      </c>
      <c r="I251" s="20" t="str">
        <f t="shared" si="38"/>
        <v>-</v>
      </c>
      <c r="J251" s="21" t="str">
        <f t="shared" si="39"/>
        <v>-</v>
      </c>
    </row>
    <row r="252" spans="1:10" x14ac:dyDescent="0.2">
      <c r="A252" s="158" t="s">
        <v>246</v>
      </c>
      <c r="B252" s="65">
        <v>0</v>
      </c>
      <c r="C252" s="66">
        <v>1</v>
      </c>
      <c r="D252" s="65">
        <v>0</v>
      </c>
      <c r="E252" s="66">
        <v>4</v>
      </c>
      <c r="F252" s="67"/>
      <c r="G252" s="65">
        <f t="shared" si="36"/>
        <v>-1</v>
      </c>
      <c r="H252" s="66">
        <f t="shared" si="37"/>
        <v>-4</v>
      </c>
      <c r="I252" s="20">
        <f t="shared" si="38"/>
        <v>-1</v>
      </c>
      <c r="J252" s="21">
        <f t="shared" si="39"/>
        <v>-1</v>
      </c>
    </row>
    <row r="253" spans="1:10" x14ac:dyDescent="0.2">
      <c r="A253" s="158" t="s">
        <v>196</v>
      </c>
      <c r="B253" s="65">
        <v>51</v>
      </c>
      <c r="C253" s="66">
        <v>30</v>
      </c>
      <c r="D253" s="65">
        <v>537</v>
      </c>
      <c r="E253" s="66">
        <v>145</v>
      </c>
      <c r="F253" s="67"/>
      <c r="G253" s="65">
        <f t="shared" si="36"/>
        <v>21</v>
      </c>
      <c r="H253" s="66">
        <f t="shared" si="37"/>
        <v>392</v>
      </c>
      <c r="I253" s="20">
        <f t="shared" si="38"/>
        <v>0.7</v>
      </c>
      <c r="J253" s="21">
        <f t="shared" si="39"/>
        <v>2.703448275862069</v>
      </c>
    </row>
    <row r="254" spans="1:10" x14ac:dyDescent="0.2">
      <c r="A254" s="158" t="s">
        <v>202</v>
      </c>
      <c r="B254" s="65">
        <v>55</v>
      </c>
      <c r="C254" s="66">
        <v>54</v>
      </c>
      <c r="D254" s="65">
        <v>219</v>
      </c>
      <c r="E254" s="66">
        <v>228</v>
      </c>
      <c r="F254" s="67"/>
      <c r="G254" s="65">
        <f t="shared" si="36"/>
        <v>1</v>
      </c>
      <c r="H254" s="66">
        <f t="shared" si="37"/>
        <v>-9</v>
      </c>
      <c r="I254" s="20">
        <f t="shared" si="38"/>
        <v>1.8518518518518517E-2</v>
      </c>
      <c r="J254" s="21">
        <f t="shared" si="39"/>
        <v>-3.9473684210526314E-2</v>
      </c>
    </row>
    <row r="255" spans="1:10" x14ac:dyDescent="0.2">
      <c r="A255" s="158" t="s">
        <v>363</v>
      </c>
      <c r="B255" s="65">
        <v>96</v>
      </c>
      <c r="C255" s="66">
        <v>44</v>
      </c>
      <c r="D255" s="65">
        <v>446</v>
      </c>
      <c r="E255" s="66">
        <v>263</v>
      </c>
      <c r="F255" s="67"/>
      <c r="G255" s="65">
        <f t="shared" si="36"/>
        <v>52</v>
      </c>
      <c r="H255" s="66">
        <f t="shared" si="37"/>
        <v>183</v>
      </c>
      <c r="I255" s="20">
        <f t="shared" si="38"/>
        <v>1.1818181818181819</v>
      </c>
      <c r="J255" s="21">
        <f t="shared" si="39"/>
        <v>0.69581749049429653</v>
      </c>
    </row>
    <row r="256" spans="1:10" x14ac:dyDescent="0.2">
      <c r="A256" s="158" t="s">
        <v>434</v>
      </c>
      <c r="B256" s="65">
        <v>31</v>
      </c>
      <c r="C256" s="66">
        <v>30</v>
      </c>
      <c r="D256" s="65">
        <v>294</v>
      </c>
      <c r="E256" s="66">
        <v>88</v>
      </c>
      <c r="F256" s="67"/>
      <c r="G256" s="65">
        <f t="shared" si="36"/>
        <v>1</v>
      </c>
      <c r="H256" s="66">
        <f t="shared" si="37"/>
        <v>206</v>
      </c>
      <c r="I256" s="20">
        <f t="shared" si="38"/>
        <v>3.3333333333333333E-2</v>
      </c>
      <c r="J256" s="21">
        <f t="shared" si="39"/>
        <v>2.3409090909090908</v>
      </c>
    </row>
    <row r="257" spans="1:10" x14ac:dyDescent="0.2">
      <c r="A257" s="158" t="s">
        <v>397</v>
      </c>
      <c r="B257" s="65">
        <v>80</v>
      </c>
      <c r="C257" s="66">
        <v>101</v>
      </c>
      <c r="D257" s="65">
        <v>372</v>
      </c>
      <c r="E257" s="66">
        <v>401</v>
      </c>
      <c r="F257" s="67"/>
      <c r="G257" s="65">
        <f t="shared" si="36"/>
        <v>-21</v>
      </c>
      <c r="H257" s="66">
        <f t="shared" si="37"/>
        <v>-29</v>
      </c>
      <c r="I257" s="20">
        <f t="shared" si="38"/>
        <v>-0.20792079207920791</v>
      </c>
      <c r="J257" s="21">
        <f t="shared" si="39"/>
        <v>-7.2319201995012475E-2</v>
      </c>
    </row>
    <row r="258" spans="1:10" x14ac:dyDescent="0.2">
      <c r="A258" s="158" t="s">
        <v>268</v>
      </c>
      <c r="B258" s="65">
        <v>15</v>
      </c>
      <c r="C258" s="66">
        <v>15</v>
      </c>
      <c r="D258" s="65">
        <v>85</v>
      </c>
      <c r="E258" s="66">
        <v>72</v>
      </c>
      <c r="F258" s="67"/>
      <c r="G258" s="65">
        <f t="shared" si="36"/>
        <v>0</v>
      </c>
      <c r="H258" s="66">
        <f t="shared" si="37"/>
        <v>13</v>
      </c>
      <c r="I258" s="20">
        <f t="shared" si="38"/>
        <v>0</v>
      </c>
      <c r="J258" s="21">
        <f t="shared" si="39"/>
        <v>0.18055555555555555</v>
      </c>
    </row>
    <row r="259" spans="1:10" x14ac:dyDescent="0.2">
      <c r="A259" s="158" t="s">
        <v>347</v>
      </c>
      <c r="B259" s="65">
        <v>52</v>
      </c>
      <c r="C259" s="66">
        <v>0</v>
      </c>
      <c r="D259" s="65">
        <v>277</v>
      </c>
      <c r="E259" s="66">
        <v>0</v>
      </c>
      <c r="F259" s="67"/>
      <c r="G259" s="65">
        <f t="shared" si="36"/>
        <v>52</v>
      </c>
      <c r="H259" s="66">
        <f t="shared" si="37"/>
        <v>277</v>
      </c>
      <c r="I259" s="20" t="str">
        <f t="shared" si="38"/>
        <v>-</v>
      </c>
      <c r="J259" s="21" t="str">
        <f t="shared" si="39"/>
        <v>-</v>
      </c>
    </row>
    <row r="260" spans="1:10" s="160" customFormat="1" x14ac:dyDescent="0.2">
      <c r="A260" s="178" t="s">
        <v>654</v>
      </c>
      <c r="B260" s="71">
        <v>647</v>
      </c>
      <c r="C260" s="72">
        <v>482</v>
      </c>
      <c r="D260" s="71">
        <v>3605</v>
      </c>
      <c r="E260" s="72">
        <v>2132</v>
      </c>
      <c r="F260" s="73"/>
      <c r="G260" s="71">
        <f t="shared" si="36"/>
        <v>165</v>
      </c>
      <c r="H260" s="72">
        <f t="shared" si="37"/>
        <v>1473</v>
      </c>
      <c r="I260" s="37">
        <f t="shared" si="38"/>
        <v>0.34232365145228216</v>
      </c>
      <c r="J260" s="38">
        <f t="shared" si="39"/>
        <v>0.69090056285178236</v>
      </c>
    </row>
    <row r="261" spans="1:10" x14ac:dyDescent="0.2">
      <c r="A261" s="177"/>
      <c r="B261" s="143"/>
      <c r="C261" s="144"/>
      <c r="D261" s="143"/>
      <c r="E261" s="144"/>
      <c r="F261" s="145"/>
      <c r="G261" s="143"/>
      <c r="H261" s="144"/>
      <c r="I261" s="151"/>
      <c r="J261" s="152"/>
    </row>
    <row r="262" spans="1:10" s="139" customFormat="1" x14ac:dyDescent="0.2">
      <c r="A262" s="159" t="s">
        <v>64</v>
      </c>
      <c r="B262" s="65"/>
      <c r="C262" s="66"/>
      <c r="D262" s="65"/>
      <c r="E262" s="66"/>
      <c r="F262" s="67"/>
      <c r="G262" s="65"/>
      <c r="H262" s="66"/>
      <c r="I262" s="20"/>
      <c r="J262" s="21"/>
    </row>
    <row r="263" spans="1:10" x14ac:dyDescent="0.2">
      <c r="A263" s="158" t="s">
        <v>335</v>
      </c>
      <c r="B263" s="65">
        <v>0</v>
      </c>
      <c r="C263" s="66">
        <v>0</v>
      </c>
      <c r="D263" s="65">
        <v>2</v>
      </c>
      <c r="E263" s="66">
        <v>4</v>
      </c>
      <c r="F263" s="67"/>
      <c r="G263" s="65">
        <f>B263-C263</f>
        <v>0</v>
      </c>
      <c r="H263" s="66">
        <f>D263-E263</f>
        <v>-2</v>
      </c>
      <c r="I263" s="20" t="str">
        <f>IF(C263=0, "-", IF(G263/C263&lt;10, G263/C263, "&gt;999%"))</f>
        <v>-</v>
      </c>
      <c r="J263" s="21">
        <f>IF(E263=0, "-", IF(H263/E263&lt;10, H263/E263, "&gt;999%"))</f>
        <v>-0.5</v>
      </c>
    </row>
    <row r="264" spans="1:10" x14ac:dyDescent="0.2">
      <c r="A264" s="158" t="s">
        <v>473</v>
      </c>
      <c r="B264" s="65">
        <v>1</v>
      </c>
      <c r="C264" s="66">
        <v>0</v>
      </c>
      <c r="D264" s="65">
        <v>6</v>
      </c>
      <c r="E264" s="66">
        <v>2</v>
      </c>
      <c r="F264" s="67"/>
      <c r="G264" s="65">
        <f>B264-C264</f>
        <v>1</v>
      </c>
      <c r="H264" s="66">
        <f>D264-E264</f>
        <v>4</v>
      </c>
      <c r="I264" s="20" t="str">
        <f>IF(C264=0, "-", IF(G264/C264&lt;10, G264/C264, "&gt;999%"))</f>
        <v>-</v>
      </c>
      <c r="J264" s="21">
        <f>IF(E264=0, "-", IF(H264/E264&lt;10, H264/E264, "&gt;999%"))</f>
        <v>2</v>
      </c>
    </row>
    <row r="265" spans="1:10" s="160" customFormat="1" x14ac:dyDescent="0.2">
      <c r="A265" s="178" t="s">
        <v>655</v>
      </c>
      <c r="B265" s="71">
        <v>1</v>
      </c>
      <c r="C265" s="72">
        <v>0</v>
      </c>
      <c r="D265" s="71">
        <v>8</v>
      </c>
      <c r="E265" s="72">
        <v>6</v>
      </c>
      <c r="F265" s="73"/>
      <c r="G265" s="71">
        <f>B265-C265</f>
        <v>1</v>
      </c>
      <c r="H265" s="72">
        <f>D265-E265</f>
        <v>2</v>
      </c>
      <c r="I265" s="37" t="str">
        <f>IF(C265=0, "-", IF(G265/C265&lt;10, G265/C265, "&gt;999%"))</f>
        <v>-</v>
      </c>
      <c r="J265" s="38">
        <f>IF(E265=0, "-", IF(H265/E265&lt;10, H265/E265, "&gt;999%"))</f>
        <v>0.33333333333333331</v>
      </c>
    </row>
    <row r="266" spans="1:10" x14ac:dyDescent="0.2">
      <c r="A266" s="177"/>
      <c r="B266" s="143"/>
      <c r="C266" s="144"/>
      <c r="D266" s="143"/>
      <c r="E266" s="144"/>
      <c r="F266" s="145"/>
      <c r="G266" s="143"/>
      <c r="H266" s="144"/>
      <c r="I266" s="151"/>
      <c r="J266" s="152"/>
    </row>
    <row r="267" spans="1:10" s="139" customFormat="1" x14ac:dyDescent="0.2">
      <c r="A267" s="159" t="s">
        <v>65</v>
      </c>
      <c r="B267" s="65"/>
      <c r="C267" s="66"/>
      <c r="D267" s="65"/>
      <c r="E267" s="66"/>
      <c r="F267" s="67"/>
      <c r="G267" s="65"/>
      <c r="H267" s="66"/>
      <c r="I267" s="20"/>
      <c r="J267" s="21"/>
    </row>
    <row r="268" spans="1:10" x14ac:dyDescent="0.2">
      <c r="A268" s="158" t="s">
        <v>456</v>
      </c>
      <c r="B268" s="65">
        <v>24</v>
      </c>
      <c r="C268" s="66">
        <v>0</v>
      </c>
      <c r="D268" s="65">
        <v>83</v>
      </c>
      <c r="E268" s="66">
        <v>0</v>
      </c>
      <c r="F268" s="67"/>
      <c r="G268" s="65">
        <f t="shared" ref="G268:G275" si="40">B268-C268</f>
        <v>24</v>
      </c>
      <c r="H268" s="66">
        <f t="shared" ref="H268:H275" si="41">D268-E268</f>
        <v>83</v>
      </c>
      <c r="I268" s="20" t="str">
        <f t="shared" ref="I268:I275" si="42">IF(C268=0, "-", IF(G268/C268&lt;10, G268/C268, "&gt;999%"))</f>
        <v>-</v>
      </c>
      <c r="J268" s="21" t="str">
        <f t="shared" ref="J268:J275" si="43">IF(E268=0, "-", IF(H268/E268&lt;10, H268/E268, "&gt;999%"))</f>
        <v>-</v>
      </c>
    </row>
    <row r="269" spans="1:10" x14ac:dyDescent="0.2">
      <c r="A269" s="158" t="s">
        <v>474</v>
      </c>
      <c r="B269" s="65">
        <v>13</v>
      </c>
      <c r="C269" s="66">
        <v>11</v>
      </c>
      <c r="D269" s="65">
        <v>18</v>
      </c>
      <c r="E269" s="66">
        <v>35</v>
      </c>
      <c r="F269" s="67"/>
      <c r="G269" s="65">
        <f t="shared" si="40"/>
        <v>2</v>
      </c>
      <c r="H269" s="66">
        <f t="shared" si="41"/>
        <v>-17</v>
      </c>
      <c r="I269" s="20">
        <f t="shared" si="42"/>
        <v>0.18181818181818182</v>
      </c>
      <c r="J269" s="21">
        <f t="shared" si="43"/>
        <v>-0.48571428571428571</v>
      </c>
    </row>
    <row r="270" spans="1:10" x14ac:dyDescent="0.2">
      <c r="A270" s="158" t="s">
        <v>415</v>
      </c>
      <c r="B270" s="65">
        <v>6</v>
      </c>
      <c r="C270" s="66">
        <v>29</v>
      </c>
      <c r="D270" s="65">
        <v>26</v>
      </c>
      <c r="E270" s="66">
        <v>74</v>
      </c>
      <c r="F270" s="67"/>
      <c r="G270" s="65">
        <f t="shared" si="40"/>
        <v>-23</v>
      </c>
      <c r="H270" s="66">
        <f t="shared" si="41"/>
        <v>-48</v>
      </c>
      <c r="I270" s="20">
        <f t="shared" si="42"/>
        <v>-0.7931034482758621</v>
      </c>
      <c r="J270" s="21">
        <f t="shared" si="43"/>
        <v>-0.64864864864864868</v>
      </c>
    </row>
    <row r="271" spans="1:10" x14ac:dyDescent="0.2">
      <c r="A271" s="158" t="s">
        <v>475</v>
      </c>
      <c r="B271" s="65">
        <v>3</v>
      </c>
      <c r="C271" s="66">
        <v>2</v>
      </c>
      <c r="D271" s="65">
        <v>8</v>
      </c>
      <c r="E271" s="66">
        <v>6</v>
      </c>
      <c r="F271" s="67"/>
      <c r="G271" s="65">
        <f t="shared" si="40"/>
        <v>1</v>
      </c>
      <c r="H271" s="66">
        <f t="shared" si="41"/>
        <v>2</v>
      </c>
      <c r="I271" s="20">
        <f t="shared" si="42"/>
        <v>0.5</v>
      </c>
      <c r="J271" s="21">
        <f t="shared" si="43"/>
        <v>0.33333333333333331</v>
      </c>
    </row>
    <row r="272" spans="1:10" x14ac:dyDescent="0.2">
      <c r="A272" s="158" t="s">
        <v>416</v>
      </c>
      <c r="B272" s="65">
        <v>17</v>
      </c>
      <c r="C272" s="66">
        <v>21</v>
      </c>
      <c r="D272" s="65">
        <v>62</v>
      </c>
      <c r="E272" s="66">
        <v>61</v>
      </c>
      <c r="F272" s="67"/>
      <c r="G272" s="65">
        <f t="shared" si="40"/>
        <v>-4</v>
      </c>
      <c r="H272" s="66">
        <f t="shared" si="41"/>
        <v>1</v>
      </c>
      <c r="I272" s="20">
        <f t="shared" si="42"/>
        <v>-0.19047619047619047</v>
      </c>
      <c r="J272" s="21">
        <f t="shared" si="43"/>
        <v>1.6393442622950821E-2</v>
      </c>
    </row>
    <row r="273" spans="1:10" x14ac:dyDescent="0.2">
      <c r="A273" s="158" t="s">
        <v>457</v>
      </c>
      <c r="B273" s="65">
        <v>11</v>
      </c>
      <c r="C273" s="66">
        <v>9</v>
      </c>
      <c r="D273" s="65">
        <v>86</v>
      </c>
      <c r="E273" s="66">
        <v>73</v>
      </c>
      <c r="F273" s="67"/>
      <c r="G273" s="65">
        <f t="shared" si="40"/>
        <v>2</v>
      </c>
      <c r="H273" s="66">
        <f t="shared" si="41"/>
        <v>13</v>
      </c>
      <c r="I273" s="20">
        <f t="shared" si="42"/>
        <v>0.22222222222222221</v>
      </c>
      <c r="J273" s="21">
        <f t="shared" si="43"/>
        <v>0.17808219178082191</v>
      </c>
    </row>
    <row r="274" spans="1:10" x14ac:dyDescent="0.2">
      <c r="A274" s="158" t="s">
        <v>458</v>
      </c>
      <c r="B274" s="65">
        <v>7</v>
      </c>
      <c r="C274" s="66">
        <v>7</v>
      </c>
      <c r="D274" s="65">
        <v>17</v>
      </c>
      <c r="E274" s="66">
        <v>15</v>
      </c>
      <c r="F274" s="67"/>
      <c r="G274" s="65">
        <f t="shared" si="40"/>
        <v>0</v>
      </c>
      <c r="H274" s="66">
        <f t="shared" si="41"/>
        <v>2</v>
      </c>
      <c r="I274" s="20">
        <f t="shared" si="42"/>
        <v>0</v>
      </c>
      <c r="J274" s="21">
        <f t="shared" si="43"/>
        <v>0.13333333333333333</v>
      </c>
    </row>
    <row r="275" spans="1:10" s="160" customFormat="1" x14ac:dyDescent="0.2">
      <c r="A275" s="178" t="s">
        <v>656</v>
      </c>
      <c r="B275" s="71">
        <v>81</v>
      </c>
      <c r="C275" s="72">
        <v>79</v>
      </c>
      <c r="D275" s="71">
        <v>300</v>
      </c>
      <c r="E275" s="72">
        <v>264</v>
      </c>
      <c r="F275" s="73"/>
      <c r="G275" s="71">
        <f t="shared" si="40"/>
        <v>2</v>
      </c>
      <c r="H275" s="72">
        <f t="shared" si="41"/>
        <v>36</v>
      </c>
      <c r="I275" s="37">
        <f t="shared" si="42"/>
        <v>2.5316455696202531E-2</v>
      </c>
      <c r="J275" s="38">
        <f t="shared" si="43"/>
        <v>0.13636363636363635</v>
      </c>
    </row>
    <row r="276" spans="1:10" x14ac:dyDescent="0.2">
      <c r="A276" s="177"/>
      <c r="B276" s="143"/>
      <c r="C276" s="144"/>
      <c r="D276" s="143"/>
      <c r="E276" s="144"/>
      <c r="F276" s="145"/>
      <c r="G276" s="143"/>
      <c r="H276" s="144"/>
      <c r="I276" s="151"/>
      <c r="J276" s="152"/>
    </row>
    <row r="277" spans="1:10" s="139" customFormat="1" x14ac:dyDescent="0.2">
      <c r="A277" s="159" t="s">
        <v>66</v>
      </c>
      <c r="B277" s="65"/>
      <c r="C277" s="66"/>
      <c r="D277" s="65"/>
      <c r="E277" s="66"/>
      <c r="F277" s="67"/>
      <c r="G277" s="65"/>
      <c r="H277" s="66"/>
      <c r="I277" s="20"/>
      <c r="J277" s="21"/>
    </row>
    <row r="278" spans="1:10" x14ac:dyDescent="0.2">
      <c r="A278" s="158" t="s">
        <v>435</v>
      </c>
      <c r="B278" s="65">
        <v>7</v>
      </c>
      <c r="C278" s="66">
        <v>6</v>
      </c>
      <c r="D278" s="65">
        <v>44</v>
      </c>
      <c r="E278" s="66">
        <v>15</v>
      </c>
      <c r="F278" s="67"/>
      <c r="G278" s="65">
        <f t="shared" ref="G278:G285" si="44">B278-C278</f>
        <v>1</v>
      </c>
      <c r="H278" s="66">
        <f t="shared" ref="H278:H285" si="45">D278-E278</f>
        <v>29</v>
      </c>
      <c r="I278" s="20">
        <f t="shared" ref="I278:I285" si="46">IF(C278=0, "-", IF(G278/C278&lt;10, G278/C278, "&gt;999%"))</f>
        <v>0.16666666666666666</v>
      </c>
      <c r="J278" s="21">
        <f t="shared" ref="J278:J285" si="47">IF(E278=0, "-", IF(H278/E278&lt;10, H278/E278, "&gt;999%"))</f>
        <v>1.9333333333333333</v>
      </c>
    </row>
    <row r="279" spans="1:10" x14ac:dyDescent="0.2">
      <c r="A279" s="158" t="s">
        <v>537</v>
      </c>
      <c r="B279" s="65">
        <v>13</v>
      </c>
      <c r="C279" s="66">
        <v>0</v>
      </c>
      <c r="D279" s="65">
        <v>44</v>
      </c>
      <c r="E279" s="66">
        <v>0</v>
      </c>
      <c r="F279" s="67"/>
      <c r="G279" s="65">
        <f t="shared" si="44"/>
        <v>13</v>
      </c>
      <c r="H279" s="66">
        <f t="shared" si="45"/>
        <v>44</v>
      </c>
      <c r="I279" s="20" t="str">
        <f t="shared" si="46"/>
        <v>-</v>
      </c>
      <c r="J279" s="21" t="str">
        <f t="shared" si="47"/>
        <v>-</v>
      </c>
    </row>
    <row r="280" spans="1:10" x14ac:dyDescent="0.2">
      <c r="A280" s="158" t="s">
        <v>481</v>
      </c>
      <c r="B280" s="65">
        <v>1</v>
      </c>
      <c r="C280" s="66">
        <v>0</v>
      </c>
      <c r="D280" s="65">
        <v>3</v>
      </c>
      <c r="E280" s="66">
        <v>0</v>
      </c>
      <c r="F280" s="67"/>
      <c r="G280" s="65">
        <f t="shared" si="44"/>
        <v>1</v>
      </c>
      <c r="H280" s="66">
        <f t="shared" si="45"/>
        <v>3</v>
      </c>
      <c r="I280" s="20" t="str">
        <f t="shared" si="46"/>
        <v>-</v>
      </c>
      <c r="J280" s="21" t="str">
        <f t="shared" si="47"/>
        <v>-</v>
      </c>
    </row>
    <row r="281" spans="1:10" x14ac:dyDescent="0.2">
      <c r="A281" s="158" t="s">
        <v>493</v>
      </c>
      <c r="B281" s="65">
        <v>28</v>
      </c>
      <c r="C281" s="66">
        <v>15</v>
      </c>
      <c r="D281" s="65">
        <v>84</v>
      </c>
      <c r="E281" s="66">
        <v>36</v>
      </c>
      <c r="F281" s="67"/>
      <c r="G281" s="65">
        <f t="shared" si="44"/>
        <v>13</v>
      </c>
      <c r="H281" s="66">
        <f t="shared" si="45"/>
        <v>48</v>
      </c>
      <c r="I281" s="20">
        <f t="shared" si="46"/>
        <v>0.8666666666666667</v>
      </c>
      <c r="J281" s="21">
        <f t="shared" si="47"/>
        <v>1.3333333333333333</v>
      </c>
    </row>
    <row r="282" spans="1:10" x14ac:dyDescent="0.2">
      <c r="A282" s="158" t="s">
        <v>295</v>
      </c>
      <c r="B282" s="65">
        <v>8</v>
      </c>
      <c r="C282" s="66">
        <v>3</v>
      </c>
      <c r="D282" s="65">
        <v>30</v>
      </c>
      <c r="E282" s="66">
        <v>20</v>
      </c>
      <c r="F282" s="67"/>
      <c r="G282" s="65">
        <f t="shared" si="44"/>
        <v>5</v>
      </c>
      <c r="H282" s="66">
        <f t="shared" si="45"/>
        <v>10</v>
      </c>
      <c r="I282" s="20">
        <f t="shared" si="46"/>
        <v>1.6666666666666667</v>
      </c>
      <c r="J282" s="21">
        <f t="shared" si="47"/>
        <v>0.5</v>
      </c>
    </row>
    <row r="283" spans="1:10" x14ac:dyDescent="0.2">
      <c r="A283" s="158" t="s">
        <v>517</v>
      </c>
      <c r="B283" s="65">
        <v>48</v>
      </c>
      <c r="C283" s="66">
        <v>35</v>
      </c>
      <c r="D283" s="65">
        <v>236</v>
      </c>
      <c r="E283" s="66">
        <v>144</v>
      </c>
      <c r="F283" s="67"/>
      <c r="G283" s="65">
        <f t="shared" si="44"/>
        <v>13</v>
      </c>
      <c r="H283" s="66">
        <f t="shared" si="45"/>
        <v>92</v>
      </c>
      <c r="I283" s="20">
        <f t="shared" si="46"/>
        <v>0.37142857142857144</v>
      </c>
      <c r="J283" s="21">
        <f t="shared" si="47"/>
        <v>0.63888888888888884</v>
      </c>
    </row>
    <row r="284" spans="1:10" x14ac:dyDescent="0.2">
      <c r="A284" s="158" t="s">
        <v>494</v>
      </c>
      <c r="B284" s="65">
        <v>3</v>
      </c>
      <c r="C284" s="66">
        <v>9</v>
      </c>
      <c r="D284" s="65">
        <v>11</v>
      </c>
      <c r="E284" s="66">
        <v>12</v>
      </c>
      <c r="F284" s="67"/>
      <c r="G284" s="65">
        <f t="shared" si="44"/>
        <v>-6</v>
      </c>
      <c r="H284" s="66">
        <f t="shared" si="45"/>
        <v>-1</v>
      </c>
      <c r="I284" s="20">
        <f t="shared" si="46"/>
        <v>-0.66666666666666663</v>
      </c>
      <c r="J284" s="21">
        <f t="shared" si="47"/>
        <v>-8.3333333333333329E-2</v>
      </c>
    </row>
    <row r="285" spans="1:10" s="160" customFormat="1" x14ac:dyDescent="0.2">
      <c r="A285" s="178" t="s">
        <v>657</v>
      </c>
      <c r="B285" s="71">
        <v>108</v>
      </c>
      <c r="C285" s="72">
        <v>68</v>
      </c>
      <c r="D285" s="71">
        <v>452</v>
      </c>
      <c r="E285" s="72">
        <v>227</v>
      </c>
      <c r="F285" s="73"/>
      <c r="G285" s="71">
        <f t="shared" si="44"/>
        <v>40</v>
      </c>
      <c r="H285" s="72">
        <f t="shared" si="45"/>
        <v>225</v>
      </c>
      <c r="I285" s="37">
        <f t="shared" si="46"/>
        <v>0.58823529411764708</v>
      </c>
      <c r="J285" s="38">
        <f t="shared" si="47"/>
        <v>0.99118942731277537</v>
      </c>
    </row>
    <row r="286" spans="1:10" x14ac:dyDescent="0.2">
      <c r="A286" s="177"/>
      <c r="B286" s="143"/>
      <c r="C286" s="144"/>
      <c r="D286" s="143"/>
      <c r="E286" s="144"/>
      <c r="F286" s="145"/>
      <c r="G286" s="143"/>
      <c r="H286" s="144"/>
      <c r="I286" s="151"/>
      <c r="J286" s="152"/>
    </row>
    <row r="287" spans="1:10" s="139" customFormat="1" x14ac:dyDescent="0.2">
      <c r="A287" s="159" t="s">
        <v>67</v>
      </c>
      <c r="B287" s="65"/>
      <c r="C287" s="66"/>
      <c r="D287" s="65"/>
      <c r="E287" s="66"/>
      <c r="F287" s="67"/>
      <c r="G287" s="65"/>
      <c r="H287" s="66"/>
      <c r="I287" s="20"/>
      <c r="J287" s="21"/>
    </row>
    <row r="288" spans="1:10" x14ac:dyDescent="0.2">
      <c r="A288" s="158" t="s">
        <v>238</v>
      </c>
      <c r="B288" s="65">
        <v>1</v>
      </c>
      <c r="C288" s="66">
        <v>0</v>
      </c>
      <c r="D288" s="65">
        <v>4</v>
      </c>
      <c r="E288" s="66">
        <v>2</v>
      </c>
      <c r="F288" s="67"/>
      <c r="G288" s="65">
        <f t="shared" ref="G288:G299" si="48">B288-C288</f>
        <v>1</v>
      </c>
      <c r="H288" s="66">
        <f t="shared" ref="H288:H299" si="49">D288-E288</f>
        <v>2</v>
      </c>
      <c r="I288" s="20" t="str">
        <f t="shared" ref="I288:I299" si="50">IF(C288=0, "-", IF(G288/C288&lt;10, G288/C288, "&gt;999%"))</f>
        <v>-</v>
      </c>
      <c r="J288" s="21">
        <f t="shared" ref="J288:J299" si="51">IF(E288=0, "-", IF(H288/E288&lt;10, H288/E288, "&gt;999%"))</f>
        <v>1</v>
      </c>
    </row>
    <row r="289" spans="1:10" x14ac:dyDescent="0.2">
      <c r="A289" s="158" t="s">
        <v>261</v>
      </c>
      <c r="B289" s="65">
        <v>2</v>
      </c>
      <c r="C289" s="66">
        <v>3</v>
      </c>
      <c r="D289" s="65">
        <v>24</v>
      </c>
      <c r="E289" s="66">
        <v>13</v>
      </c>
      <c r="F289" s="67"/>
      <c r="G289" s="65">
        <f t="shared" si="48"/>
        <v>-1</v>
      </c>
      <c r="H289" s="66">
        <f t="shared" si="49"/>
        <v>11</v>
      </c>
      <c r="I289" s="20">
        <f t="shared" si="50"/>
        <v>-0.33333333333333331</v>
      </c>
      <c r="J289" s="21">
        <f t="shared" si="51"/>
        <v>0.84615384615384615</v>
      </c>
    </row>
    <row r="290" spans="1:10" x14ac:dyDescent="0.2">
      <c r="A290" s="158" t="s">
        <v>275</v>
      </c>
      <c r="B290" s="65">
        <v>0</v>
      </c>
      <c r="C290" s="66">
        <v>0</v>
      </c>
      <c r="D290" s="65">
        <v>1</v>
      </c>
      <c r="E290" s="66">
        <v>0</v>
      </c>
      <c r="F290" s="67"/>
      <c r="G290" s="65">
        <f t="shared" si="48"/>
        <v>0</v>
      </c>
      <c r="H290" s="66">
        <f t="shared" si="49"/>
        <v>1</v>
      </c>
      <c r="I290" s="20" t="str">
        <f t="shared" si="50"/>
        <v>-</v>
      </c>
      <c r="J290" s="21" t="str">
        <f t="shared" si="51"/>
        <v>-</v>
      </c>
    </row>
    <row r="291" spans="1:10" x14ac:dyDescent="0.2">
      <c r="A291" s="158" t="s">
        <v>262</v>
      </c>
      <c r="B291" s="65">
        <v>10</v>
      </c>
      <c r="C291" s="66">
        <v>7</v>
      </c>
      <c r="D291" s="65">
        <v>58</v>
      </c>
      <c r="E291" s="66">
        <v>20</v>
      </c>
      <c r="F291" s="67"/>
      <c r="G291" s="65">
        <f t="shared" si="48"/>
        <v>3</v>
      </c>
      <c r="H291" s="66">
        <f t="shared" si="49"/>
        <v>38</v>
      </c>
      <c r="I291" s="20">
        <f t="shared" si="50"/>
        <v>0.42857142857142855</v>
      </c>
      <c r="J291" s="21">
        <f t="shared" si="51"/>
        <v>1.9</v>
      </c>
    </row>
    <row r="292" spans="1:10" x14ac:dyDescent="0.2">
      <c r="A292" s="158" t="s">
        <v>321</v>
      </c>
      <c r="B292" s="65">
        <v>1</v>
      </c>
      <c r="C292" s="66">
        <v>0</v>
      </c>
      <c r="D292" s="65">
        <v>2</v>
      </c>
      <c r="E292" s="66">
        <v>0</v>
      </c>
      <c r="F292" s="67"/>
      <c r="G292" s="65">
        <f t="shared" si="48"/>
        <v>1</v>
      </c>
      <c r="H292" s="66">
        <f t="shared" si="49"/>
        <v>2</v>
      </c>
      <c r="I292" s="20" t="str">
        <f t="shared" si="50"/>
        <v>-</v>
      </c>
      <c r="J292" s="21" t="str">
        <f t="shared" si="51"/>
        <v>-</v>
      </c>
    </row>
    <row r="293" spans="1:10" x14ac:dyDescent="0.2">
      <c r="A293" s="158" t="s">
        <v>287</v>
      </c>
      <c r="B293" s="65">
        <v>0</v>
      </c>
      <c r="C293" s="66">
        <v>0</v>
      </c>
      <c r="D293" s="65">
        <v>2</v>
      </c>
      <c r="E293" s="66">
        <v>1</v>
      </c>
      <c r="F293" s="67"/>
      <c r="G293" s="65">
        <f t="shared" si="48"/>
        <v>0</v>
      </c>
      <c r="H293" s="66">
        <f t="shared" si="49"/>
        <v>1</v>
      </c>
      <c r="I293" s="20" t="str">
        <f t="shared" si="50"/>
        <v>-</v>
      </c>
      <c r="J293" s="21">
        <f t="shared" si="51"/>
        <v>1</v>
      </c>
    </row>
    <row r="294" spans="1:10" x14ac:dyDescent="0.2">
      <c r="A294" s="158" t="s">
        <v>476</v>
      </c>
      <c r="B294" s="65">
        <v>1</v>
      </c>
      <c r="C294" s="66">
        <v>4</v>
      </c>
      <c r="D294" s="65">
        <v>18</v>
      </c>
      <c r="E294" s="66">
        <v>13</v>
      </c>
      <c r="F294" s="67"/>
      <c r="G294" s="65">
        <f t="shared" si="48"/>
        <v>-3</v>
      </c>
      <c r="H294" s="66">
        <f t="shared" si="49"/>
        <v>5</v>
      </c>
      <c r="I294" s="20">
        <f t="shared" si="50"/>
        <v>-0.75</v>
      </c>
      <c r="J294" s="21">
        <f t="shared" si="51"/>
        <v>0.38461538461538464</v>
      </c>
    </row>
    <row r="295" spans="1:10" x14ac:dyDescent="0.2">
      <c r="A295" s="158" t="s">
        <v>417</v>
      </c>
      <c r="B295" s="65">
        <v>17</v>
      </c>
      <c r="C295" s="66">
        <v>38</v>
      </c>
      <c r="D295" s="65">
        <v>124</v>
      </c>
      <c r="E295" s="66">
        <v>130</v>
      </c>
      <c r="F295" s="67"/>
      <c r="G295" s="65">
        <f t="shared" si="48"/>
        <v>-21</v>
      </c>
      <c r="H295" s="66">
        <f t="shared" si="49"/>
        <v>-6</v>
      </c>
      <c r="I295" s="20">
        <f t="shared" si="50"/>
        <v>-0.55263157894736847</v>
      </c>
      <c r="J295" s="21">
        <f t="shared" si="51"/>
        <v>-4.6153846153846156E-2</v>
      </c>
    </row>
    <row r="296" spans="1:10" x14ac:dyDescent="0.2">
      <c r="A296" s="158" t="s">
        <v>322</v>
      </c>
      <c r="B296" s="65">
        <v>2</v>
      </c>
      <c r="C296" s="66">
        <v>2</v>
      </c>
      <c r="D296" s="65">
        <v>5</v>
      </c>
      <c r="E296" s="66">
        <v>7</v>
      </c>
      <c r="F296" s="67"/>
      <c r="G296" s="65">
        <f t="shared" si="48"/>
        <v>0</v>
      </c>
      <c r="H296" s="66">
        <f t="shared" si="49"/>
        <v>-2</v>
      </c>
      <c r="I296" s="20">
        <f t="shared" si="50"/>
        <v>0</v>
      </c>
      <c r="J296" s="21">
        <f t="shared" si="51"/>
        <v>-0.2857142857142857</v>
      </c>
    </row>
    <row r="297" spans="1:10" x14ac:dyDescent="0.2">
      <c r="A297" s="158" t="s">
        <v>459</v>
      </c>
      <c r="B297" s="65">
        <v>17</v>
      </c>
      <c r="C297" s="66">
        <v>17</v>
      </c>
      <c r="D297" s="65">
        <v>75</v>
      </c>
      <c r="E297" s="66">
        <v>53</v>
      </c>
      <c r="F297" s="67"/>
      <c r="G297" s="65">
        <f t="shared" si="48"/>
        <v>0</v>
      </c>
      <c r="H297" s="66">
        <f t="shared" si="49"/>
        <v>22</v>
      </c>
      <c r="I297" s="20">
        <f t="shared" si="50"/>
        <v>0</v>
      </c>
      <c r="J297" s="21">
        <f t="shared" si="51"/>
        <v>0.41509433962264153</v>
      </c>
    </row>
    <row r="298" spans="1:10" x14ac:dyDescent="0.2">
      <c r="A298" s="158" t="s">
        <v>385</v>
      </c>
      <c r="B298" s="65">
        <v>7</v>
      </c>
      <c r="C298" s="66">
        <v>20</v>
      </c>
      <c r="D298" s="65">
        <v>65</v>
      </c>
      <c r="E298" s="66">
        <v>46</v>
      </c>
      <c r="F298" s="67"/>
      <c r="G298" s="65">
        <f t="shared" si="48"/>
        <v>-13</v>
      </c>
      <c r="H298" s="66">
        <f t="shared" si="49"/>
        <v>19</v>
      </c>
      <c r="I298" s="20">
        <f t="shared" si="50"/>
        <v>-0.65</v>
      </c>
      <c r="J298" s="21">
        <f t="shared" si="51"/>
        <v>0.41304347826086957</v>
      </c>
    </row>
    <row r="299" spans="1:10" s="160" customFormat="1" x14ac:dyDescent="0.2">
      <c r="A299" s="178" t="s">
        <v>658</v>
      </c>
      <c r="B299" s="71">
        <v>58</v>
      </c>
      <c r="C299" s="72">
        <v>91</v>
      </c>
      <c r="D299" s="71">
        <v>378</v>
      </c>
      <c r="E299" s="72">
        <v>285</v>
      </c>
      <c r="F299" s="73"/>
      <c r="G299" s="71">
        <f t="shared" si="48"/>
        <v>-33</v>
      </c>
      <c r="H299" s="72">
        <f t="shared" si="49"/>
        <v>93</v>
      </c>
      <c r="I299" s="37">
        <f t="shared" si="50"/>
        <v>-0.36263736263736263</v>
      </c>
      <c r="J299" s="38">
        <f t="shared" si="51"/>
        <v>0.32631578947368423</v>
      </c>
    </row>
    <row r="300" spans="1:10" x14ac:dyDescent="0.2">
      <c r="A300" s="177"/>
      <c r="B300" s="143"/>
      <c r="C300" s="144"/>
      <c r="D300" s="143"/>
      <c r="E300" s="144"/>
      <c r="F300" s="145"/>
      <c r="G300" s="143"/>
      <c r="H300" s="144"/>
      <c r="I300" s="151"/>
      <c r="J300" s="152"/>
    </row>
    <row r="301" spans="1:10" s="139" customFormat="1" x14ac:dyDescent="0.2">
      <c r="A301" s="159" t="s">
        <v>68</v>
      </c>
      <c r="B301" s="65"/>
      <c r="C301" s="66"/>
      <c r="D301" s="65"/>
      <c r="E301" s="66"/>
      <c r="F301" s="67"/>
      <c r="G301" s="65"/>
      <c r="H301" s="66"/>
      <c r="I301" s="20"/>
      <c r="J301" s="21"/>
    </row>
    <row r="302" spans="1:10" x14ac:dyDescent="0.2">
      <c r="A302" s="158" t="s">
        <v>323</v>
      </c>
      <c r="B302" s="65">
        <v>0</v>
      </c>
      <c r="C302" s="66">
        <v>0</v>
      </c>
      <c r="D302" s="65">
        <v>0</v>
      </c>
      <c r="E302" s="66">
        <v>1</v>
      </c>
      <c r="F302" s="67"/>
      <c r="G302" s="65">
        <f>B302-C302</f>
        <v>0</v>
      </c>
      <c r="H302" s="66">
        <f>D302-E302</f>
        <v>-1</v>
      </c>
      <c r="I302" s="20" t="str">
        <f>IF(C302=0, "-", IF(G302/C302&lt;10, G302/C302, "&gt;999%"))</f>
        <v>-</v>
      </c>
      <c r="J302" s="21">
        <f>IF(E302=0, "-", IF(H302/E302&lt;10, H302/E302, "&gt;999%"))</f>
        <v>-1</v>
      </c>
    </row>
    <row r="303" spans="1:10" x14ac:dyDescent="0.2">
      <c r="A303" s="158" t="s">
        <v>324</v>
      </c>
      <c r="B303" s="65">
        <v>0</v>
      </c>
      <c r="C303" s="66">
        <v>0</v>
      </c>
      <c r="D303" s="65">
        <v>2</v>
      </c>
      <c r="E303" s="66">
        <v>1</v>
      </c>
      <c r="F303" s="67"/>
      <c r="G303" s="65">
        <f>B303-C303</f>
        <v>0</v>
      </c>
      <c r="H303" s="66">
        <f>D303-E303</f>
        <v>1</v>
      </c>
      <c r="I303" s="20" t="str">
        <f>IF(C303=0, "-", IF(G303/C303&lt;10, G303/C303, "&gt;999%"))</f>
        <v>-</v>
      </c>
      <c r="J303" s="21">
        <f>IF(E303=0, "-", IF(H303/E303&lt;10, H303/E303, "&gt;999%"))</f>
        <v>1</v>
      </c>
    </row>
    <row r="304" spans="1:10" s="160" customFormat="1" x14ac:dyDescent="0.2">
      <c r="A304" s="178" t="s">
        <v>659</v>
      </c>
      <c r="B304" s="71">
        <v>0</v>
      </c>
      <c r="C304" s="72">
        <v>0</v>
      </c>
      <c r="D304" s="71">
        <v>2</v>
      </c>
      <c r="E304" s="72">
        <v>2</v>
      </c>
      <c r="F304" s="73"/>
      <c r="G304" s="71">
        <f>B304-C304</f>
        <v>0</v>
      </c>
      <c r="H304" s="72">
        <f>D304-E304</f>
        <v>0</v>
      </c>
      <c r="I304" s="37" t="str">
        <f>IF(C304=0, "-", IF(G304/C304&lt;10, G304/C304, "&gt;999%"))</f>
        <v>-</v>
      </c>
      <c r="J304" s="38">
        <f>IF(E304=0, "-", IF(H304/E304&lt;10, H304/E304, "&gt;999%"))</f>
        <v>0</v>
      </c>
    </row>
    <row r="305" spans="1:10" x14ac:dyDescent="0.2">
      <c r="A305" s="177"/>
      <c r="B305" s="143"/>
      <c r="C305" s="144"/>
      <c r="D305" s="143"/>
      <c r="E305" s="144"/>
      <c r="F305" s="145"/>
      <c r="G305" s="143"/>
      <c r="H305" s="144"/>
      <c r="I305" s="151"/>
      <c r="J305" s="152"/>
    </row>
    <row r="306" spans="1:10" s="139" customFormat="1" x14ac:dyDescent="0.2">
      <c r="A306" s="159" t="s">
        <v>69</v>
      </c>
      <c r="B306" s="65"/>
      <c r="C306" s="66"/>
      <c r="D306" s="65"/>
      <c r="E306" s="66"/>
      <c r="F306" s="67"/>
      <c r="G306" s="65"/>
      <c r="H306" s="66"/>
      <c r="I306" s="20"/>
      <c r="J306" s="21"/>
    </row>
    <row r="307" spans="1:10" x14ac:dyDescent="0.2">
      <c r="A307" s="158" t="s">
        <v>558</v>
      </c>
      <c r="B307" s="65">
        <v>12</v>
      </c>
      <c r="C307" s="66">
        <v>13</v>
      </c>
      <c r="D307" s="65">
        <v>53</v>
      </c>
      <c r="E307" s="66">
        <v>42</v>
      </c>
      <c r="F307" s="67"/>
      <c r="G307" s="65">
        <f>B307-C307</f>
        <v>-1</v>
      </c>
      <c r="H307" s="66">
        <f>D307-E307</f>
        <v>11</v>
      </c>
      <c r="I307" s="20">
        <f>IF(C307=0, "-", IF(G307/C307&lt;10, G307/C307, "&gt;999%"))</f>
        <v>-7.6923076923076927E-2</v>
      </c>
      <c r="J307" s="21">
        <f>IF(E307=0, "-", IF(H307/E307&lt;10, H307/E307, "&gt;999%"))</f>
        <v>0.26190476190476192</v>
      </c>
    </row>
    <row r="308" spans="1:10" s="160" customFormat="1" x14ac:dyDescent="0.2">
      <c r="A308" s="178" t="s">
        <v>660</v>
      </c>
      <c r="B308" s="71">
        <v>12</v>
      </c>
      <c r="C308" s="72">
        <v>13</v>
      </c>
      <c r="D308" s="71">
        <v>53</v>
      </c>
      <c r="E308" s="72">
        <v>42</v>
      </c>
      <c r="F308" s="73"/>
      <c r="G308" s="71">
        <f>B308-C308</f>
        <v>-1</v>
      </c>
      <c r="H308" s="72">
        <f>D308-E308</f>
        <v>11</v>
      </c>
      <c r="I308" s="37">
        <f>IF(C308=0, "-", IF(G308/C308&lt;10, G308/C308, "&gt;999%"))</f>
        <v>-7.6923076923076927E-2</v>
      </c>
      <c r="J308" s="38">
        <f>IF(E308=0, "-", IF(H308/E308&lt;10, H308/E308, "&gt;999%"))</f>
        <v>0.26190476190476192</v>
      </c>
    </row>
    <row r="309" spans="1:10" x14ac:dyDescent="0.2">
      <c r="A309" s="177"/>
      <c r="B309" s="143"/>
      <c r="C309" s="144"/>
      <c r="D309" s="143"/>
      <c r="E309" s="144"/>
      <c r="F309" s="145"/>
      <c r="G309" s="143"/>
      <c r="H309" s="144"/>
      <c r="I309" s="151"/>
      <c r="J309" s="152"/>
    </row>
    <row r="310" spans="1:10" s="139" customFormat="1" x14ac:dyDescent="0.2">
      <c r="A310" s="159" t="s">
        <v>70</v>
      </c>
      <c r="B310" s="65"/>
      <c r="C310" s="66"/>
      <c r="D310" s="65"/>
      <c r="E310" s="66"/>
      <c r="F310" s="67"/>
      <c r="G310" s="65"/>
      <c r="H310" s="66"/>
      <c r="I310" s="20"/>
      <c r="J310" s="21"/>
    </row>
    <row r="311" spans="1:10" x14ac:dyDescent="0.2">
      <c r="A311" s="158" t="s">
        <v>559</v>
      </c>
      <c r="B311" s="65">
        <v>10</v>
      </c>
      <c r="C311" s="66">
        <v>1</v>
      </c>
      <c r="D311" s="65">
        <v>46</v>
      </c>
      <c r="E311" s="66">
        <v>21</v>
      </c>
      <c r="F311" s="67"/>
      <c r="G311" s="65">
        <f>B311-C311</f>
        <v>9</v>
      </c>
      <c r="H311" s="66">
        <f>D311-E311</f>
        <v>25</v>
      </c>
      <c r="I311" s="20">
        <f>IF(C311=0, "-", IF(G311/C311&lt;10, G311/C311, "&gt;999%"))</f>
        <v>9</v>
      </c>
      <c r="J311" s="21">
        <f>IF(E311=0, "-", IF(H311/E311&lt;10, H311/E311, "&gt;999%"))</f>
        <v>1.1904761904761905</v>
      </c>
    </row>
    <row r="312" spans="1:10" x14ac:dyDescent="0.2">
      <c r="A312" s="158" t="s">
        <v>547</v>
      </c>
      <c r="B312" s="65">
        <v>3</v>
      </c>
      <c r="C312" s="66">
        <v>2</v>
      </c>
      <c r="D312" s="65">
        <v>9</v>
      </c>
      <c r="E312" s="66">
        <v>8</v>
      </c>
      <c r="F312" s="67"/>
      <c r="G312" s="65">
        <f>B312-C312</f>
        <v>1</v>
      </c>
      <c r="H312" s="66">
        <f>D312-E312</f>
        <v>1</v>
      </c>
      <c r="I312" s="20">
        <f>IF(C312=0, "-", IF(G312/C312&lt;10, G312/C312, "&gt;999%"))</f>
        <v>0.5</v>
      </c>
      <c r="J312" s="21">
        <f>IF(E312=0, "-", IF(H312/E312&lt;10, H312/E312, "&gt;999%"))</f>
        <v>0.125</v>
      </c>
    </row>
    <row r="313" spans="1:10" s="160" customFormat="1" x14ac:dyDescent="0.2">
      <c r="A313" s="178" t="s">
        <v>661</v>
      </c>
      <c r="B313" s="71">
        <v>13</v>
      </c>
      <c r="C313" s="72">
        <v>3</v>
      </c>
      <c r="D313" s="71">
        <v>55</v>
      </c>
      <c r="E313" s="72">
        <v>29</v>
      </c>
      <c r="F313" s="73"/>
      <c r="G313" s="71">
        <f>B313-C313</f>
        <v>10</v>
      </c>
      <c r="H313" s="72">
        <f>D313-E313</f>
        <v>26</v>
      </c>
      <c r="I313" s="37">
        <f>IF(C313=0, "-", IF(G313/C313&lt;10, G313/C313, "&gt;999%"))</f>
        <v>3.3333333333333335</v>
      </c>
      <c r="J313" s="38">
        <f>IF(E313=0, "-", IF(H313/E313&lt;10, H313/E313, "&gt;999%"))</f>
        <v>0.89655172413793105</v>
      </c>
    </row>
    <row r="314" spans="1:10" x14ac:dyDescent="0.2">
      <c r="A314" s="177"/>
      <c r="B314" s="143"/>
      <c r="C314" s="144"/>
      <c r="D314" s="143"/>
      <c r="E314" s="144"/>
      <c r="F314" s="145"/>
      <c r="G314" s="143"/>
      <c r="H314" s="144"/>
      <c r="I314" s="151"/>
      <c r="J314" s="152"/>
    </row>
    <row r="315" spans="1:10" s="139" customFormat="1" x14ac:dyDescent="0.2">
      <c r="A315" s="159" t="s">
        <v>71</v>
      </c>
      <c r="B315" s="65"/>
      <c r="C315" s="66"/>
      <c r="D315" s="65"/>
      <c r="E315" s="66"/>
      <c r="F315" s="67"/>
      <c r="G315" s="65"/>
      <c r="H315" s="66"/>
      <c r="I315" s="20"/>
      <c r="J315" s="21"/>
    </row>
    <row r="316" spans="1:10" x14ac:dyDescent="0.2">
      <c r="A316" s="158" t="s">
        <v>276</v>
      </c>
      <c r="B316" s="65">
        <v>3</v>
      </c>
      <c r="C316" s="66">
        <v>0</v>
      </c>
      <c r="D316" s="65">
        <v>8</v>
      </c>
      <c r="E316" s="66">
        <v>1</v>
      </c>
      <c r="F316" s="67"/>
      <c r="G316" s="65">
        <f>B316-C316</f>
        <v>3</v>
      </c>
      <c r="H316" s="66">
        <f>D316-E316</f>
        <v>7</v>
      </c>
      <c r="I316" s="20" t="str">
        <f>IF(C316=0, "-", IF(G316/C316&lt;10, G316/C316, "&gt;999%"))</f>
        <v>-</v>
      </c>
      <c r="J316" s="21">
        <f>IF(E316=0, "-", IF(H316/E316&lt;10, H316/E316, "&gt;999%"))</f>
        <v>7</v>
      </c>
    </row>
    <row r="317" spans="1:10" x14ac:dyDescent="0.2">
      <c r="A317" s="158" t="s">
        <v>460</v>
      </c>
      <c r="B317" s="65">
        <v>2</v>
      </c>
      <c r="C317" s="66">
        <v>0</v>
      </c>
      <c r="D317" s="65">
        <v>17</v>
      </c>
      <c r="E317" s="66">
        <v>9</v>
      </c>
      <c r="F317" s="67"/>
      <c r="G317" s="65">
        <f>B317-C317</f>
        <v>2</v>
      </c>
      <c r="H317" s="66">
        <f>D317-E317</f>
        <v>8</v>
      </c>
      <c r="I317" s="20" t="str">
        <f>IF(C317=0, "-", IF(G317/C317&lt;10, G317/C317, "&gt;999%"))</f>
        <v>-</v>
      </c>
      <c r="J317" s="21">
        <f>IF(E317=0, "-", IF(H317/E317&lt;10, H317/E317, "&gt;999%"))</f>
        <v>0.88888888888888884</v>
      </c>
    </row>
    <row r="318" spans="1:10" s="160" customFormat="1" x14ac:dyDescent="0.2">
      <c r="A318" s="178" t="s">
        <v>662</v>
      </c>
      <c r="B318" s="71">
        <v>5</v>
      </c>
      <c r="C318" s="72">
        <v>0</v>
      </c>
      <c r="D318" s="71">
        <v>25</v>
      </c>
      <c r="E318" s="72">
        <v>10</v>
      </c>
      <c r="F318" s="73"/>
      <c r="G318" s="71">
        <f>B318-C318</f>
        <v>5</v>
      </c>
      <c r="H318" s="72">
        <f>D318-E318</f>
        <v>15</v>
      </c>
      <c r="I318" s="37" t="str">
        <f>IF(C318=0, "-", IF(G318/C318&lt;10, G318/C318, "&gt;999%"))</f>
        <v>-</v>
      </c>
      <c r="J318" s="38">
        <f>IF(E318=0, "-", IF(H318/E318&lt;10, H318/E318, "&gt;999%"))</f>
        <v>1.5</v>
      </c>
    </row>
    <row r="319" spans="1:10" x14ac:dyDescent="0.2">
      <c r="A319" s="177"/>
      <c r="B319" s="143"/>
      <c r="C319" s="144"/>
      <c r="D319" s="143"/>
      <c r="E319" s="144"/>
      <c r="F319" s="145"/>
      <c r="G319" s="143"/>
      <c r="H319" s="144"/>
      <c r="I319" s="151"/>
      <c r="J319" s="152"/>
    </row>
    <row r="320" spans="1:10" s="139" customFormat="1" x14ac:dyDescent="0.2">
      <c r="A320" s="159" t="s">
        <v>72</v>
      </c>
      <c r="B320" s="65"/>
      <c r="C320" s="66"/>
      <c r="D320" s="65"/>
      <c r="E320" s="66"/>
      <c r="F320" s="67"/>
      <c r="G320" s="65"/>
      <c r="H320" s="66"/>
      <c r="I320" s="20"/>
      <c r="J320" s="21"/>
    </row>
    <row r="321" spans="1:10" x14ac:dyDescent="0.2">
      <c r="A321" s="158" t="s">
        <v>505</v>
      </c>
      <c r="B321" s="65">
        <v>13</v>
      </c>
      <c r="C321" s="66">
        <v>9</v>
      </c>
      <c r="D321" s="65">
        <v>50</v>
      </c>
      <c r="E321" s="66">
        <v>41</v>
      </c>
      <c r="F321" s="67"/>
      <c r="G321" s="65">
        <f t="shared" ref="G321:G333" si="52">B321-C321</f>
        <v>4</v>
      </c>
      <c r="H321" s="66">
        <f t="shared" ref="H321:H333" si="53">D321-E321</f>
        <v>9</v>
      </c>
      <c r="I321" s="20">
        <f t="shared" ref="I321:I333" si="54">IF(C321=0, "-", IF(G321/C321&lt;10, G321/C321, "&gt;999%"))</f>
        <v>0.44444444444444442</v>
      </c>
      <c r="J321" s="21">
        <f t="shared" ref="J321:J333" si="55">IF(E321=0, "-", IF(H321/E321&lt;10, H321/E321, "&gt;999%"))</f>
        <v>0.21951219512195122</v>
      </c>
    </row>
    <row r="322" spans="1:10" x14ac:dyDescent="0.2">
      <c r="A322" s="158" t="s">
        <v>518</v>
      </c>
      <c r="B322" s="65">
        <v>118</v>
      </c>
      <c r="C322" s="66">
        <v>84</v>
      </c>
      <c r="D322" s="65">
        <v>447</v>
      </c>
      <c r="E322" s="66">
        <v>266</v>
      </c>
      <c r="F322" s="67"/>
      <c r="G322" s="65">
        <f t="shared" si="52"/>
        <v>34</v>
      </c>
      <c r="H322" s="66">
        <f t="shared" si="53"/>
        <v>181</v>
      </c>
      <c r="I322" s="20">
        <f t="shared" si="54"/>
        <v>0.40476190476190477</v>
      </c>
      <c r="J322" s="21">
        <f t="shared" si="55"/>
        <v>0.68045112781954886</v>
      </c>
    </row>
    <row r="323" spans="1:10" x14ac:dyDescent="0.2">
      <c r="A323" s="158" t="s">
        <v>348</v>
      </c>
      <c r="B323" s="65">
        <v>90</v>
      </c>
      <c r="C323" s="66">
        <v>92</v>
      </c>
      <c r="D323" s="65">
        <v>732</v>
      </c>
      <c r="E323" s="66">
        <v>443</v>
      </c>
      <c r="F323" s="67"/>
      <c r="G323" s="65">
        <f t="shared" si="52"/>
        <v>-2</v>
      </c>
      <c r="H323" s="66">
        <f t="shared" si="53"/>
        <v>289</v>
      </c>
      <c r="I323" s="20">
        <f t="shared" si="54"/>
        <v>-2.1739130434782608E-2</v>
      </c>
      <c r="J323" s="21">
        <f t="shared" si="55"/>
        <v>0.65237020316027083</v>
      </c>
    </row>
    <row r="324" spans="1:10" x14ac:dyDescent="0.2">
      <c r="A324" s="158" t="s">
        <v>364</v>
      </c>
      <c r="B324" s="65">
        <v>134</v>
      </c>
      <c r="C324" s="66">
        <v>81</v>
      </c>
      <c r="D324" s="65">
        <v>656</v>
      </c>
      <c r="E324" s="66">
        <v>310</v>
      </c>
      <c r="F324" s="67"/>
      <c r="G324" s="65">
        <f t="shared" si="52"/>
        <v>53</v>
      </c>
      <c r="H324" s="66">
        <f t="shared" si="53"/>
        <v>346</v>
      </c>
      <c r="I324" s="20">
        <f t="shared" si="54"/>
        <v>0.65432098765432101</v>
      </c>
      <c r="J324" s="21">
        <f t="shared" si="55"/>
        <v>1.1161290322580646</v>
      </c>
    </row>
    <row r="325" spans="1:10" x14ac:dyDescent="0.2">
      <c r="A325" s="158" t="s">
        <v>398</v>
      </c>
      <c r="B325" s="65">
        <v>286</v>
      </c>
      <c r="C325" s="66">
        <v>203</v>
      </c>
      <c r="D325" s="65">
        <v>1341</v>
      </c>
      <c r="E325" s="66">
        <v>811</v>
      </c>
      <c r="F325" s="67"/>
      <c r="G325" s="65">
        <f t="shared" si="52"/>
        <v>83</v>
      </c>
      <c r="H325" s="66">
        <f t="shared" si="53"/>
        <v>530</v>
      </c>
      <c r="I325" s="20">
        <f t="shared" si="54"/>
        <v>0.40886699507389163</v>
      </c>
      <c r="J325" s="21">
        <f t="shared" si="55"/>
        <v>0.65351418002466088</v>
      </c>
    </row>
    <row r="326" spans="1:10" x14ac:dyDescent="0.2">
      <c r="A326" s="158" t="s">
        <v>436</v>
      </c>
      <c r="B326" s="65">
        <v>55</v>
      </c>
      <c r="C326" s="66">
        <v>19</v>
      </c>
      <c r="D326" s="65">
        <v>316</v>
      </c>
      <c r="E326" s="66">
        <v>87</v>
      </c>
      <c r="F326" s="67"/>
      <c r="G326" s="65">
        <f t="shared" si="52"/>
        <v>36</v>
      </c>
      <c r="H326" s="66">
        <f t="shared" si="53"/>
        <v>229</v>
      </c>
      <c r="I326" s="20">
        <f t="shared" si="54"/>
        <v>1.8947368421052631</v>
      </c>
      <c r="J326" s="21">
        <f t="shared" si="55"/>
        <v>2.632183908045977</v>
      </c>
    </row>
    <row r="327" spans="1:10" x14ac:dyDescent="0.2">
      <c r="A327" s="158" t="s">
        <v>437</v>
      </c>
      <c r="B327" s="65">
        <v>56</v>
      </c>
      <c r="C327" s="66">
        <v>65</v>
      </c>
      <c r="D327" s="65">
        <v>331</v>
      </c>
      <c r="E327" s="66">
        <v>253</v>
      </c>
      <c r="F327" s="67"/>
      <c r="G327" s="65">
        <f t="shared" si="52"/>
        <v>-9</v>
      </c>
      <c r="H327" s="66">
        <f t="shared" si="53"/>
        <v>78</v>
      </c>
      <c r="I327" s="20">
        <f t="shared" si="54"/>
        <v>-0.13846153846153847</v>
      </c>
      <c r="J327" s="21">
        <f t="shared" si="55"/>
        <v>0.30830039525691699</v>
      </c>
    </row>
    <row r="328" spans="1:10" x14ac:dyDescent="0.2">
      <c r="A328" s="158" t="s">
        <v>365</v>
      </c>
      <c r="B328" s="65">
        <v>12</v>
      </c>
      <c r="C328" s="66">
        <v>0</v>
      </c>
      <c r="D328" s="65">
        <v>36</v>
      </c>
      <c r="E328" s="66">
        <v>0</v>
      </c>
      <c r="F328" s="67"/>
      <c r="G328" s="65">
        <f t="shared" si="52"/>
        <v>12</v>
      </c>
      <c r="H328" s="66">
        <f t="shared" si="53"/>
        <v>36</v>
      </c>
      <c r="I328" s="20" t="str">
        <f t="shared" si="54"/>
        <v>-</v>
      </c>
      <c r="J328" s="21" t="str">
        <f t="shared" si="55"/>
        <v>-</v>
      </c>
    </row>
    <row r="329" spans="1:10" x14ac:dyDescent="0.2">
      <c r="A329" s="158" t="s">
        <v>308</v>
      </c>
      <c r="B329" s="65">
        <v>4</v>
      </c>
      <c r="C329" s="66">
        <v>0</v>
      </c>
      <c r="D329" s="65">
        <v>27</v>
      </c>
      <c r="E329" s="66">
        <v>10</v>
      </c>
      <c r="F329" s="67"/>
      <c r="G329" s="65">
        <f t="shared" si="52"/>
        <v>4</v>
      </c>
      <c r="H329" s="66">
        <f t="shared" si="53"/>
        <v>17</v>
      </c>
      <c r="I329" s="20" t="str">
        <f t="shared" si="54"/>
        <v>-</v>
      </c>
      <c r="J329" s="21">
        <f t="shared" si="55"/>
        <v>1.7</v>
      </c>
    </row>
    <row r="330" spans="1:10" x14ac:dyDescent="0.2">
      <c r="A330" s="158" t="s">
        <v>203</v>
      </c>
      <c r="B330" s="65">
        <v>50</v>
      </c>
      <c r="C330" s="66">
        <v>15</v>
      </c>
      <c r="D330" s="65">
        <v>162</v>
      </c>
      <c r="E330" s="66">
        <v>87</v>
      </c>
      <c r="F330" s="67"/>
      <c r="G330" s="65">
        <f t="shared" si="52"/>
        <v>35</v>
      </c>
      <c r="H330" s="66">
        <f t="shared" si="53"/>
        <v>75</v>
      </c>
      <c r="I330" s="20">
        <f t="shared" si="54"/>
        <v>2.3333333333333335</v>
      </c>
      <c r="J330" s="21">
        <f t="shared" si="55"/>
        <v>0.86206896551724133</v>
      </c>
    </row>
    <row r="331" spans="1:10" x14ac:dyDescent="0.2">
      <c r="A331" s="158" t="s">
        <v>223</v>
      </c>
      <c r="B331" s="65">
        <v>121</v>
      </c>
      <c r="C331" s="66">
        <v>111</v>
      </c>
      <c r="D331" s="65">
        <v>642</v>
      </c>
      <c r="E331" s="66">
        <v>496</v>
      </c>
      <c r="F331" s="67"/>
      <c r="G331" s="65">
        <f t="shared" si="52"/>
        <v>10</v>
      </c>
      <c r="H331" s="66">
        <f t="shared" si="53"/>
        <v>146</v>
      </c>
      <c r="I331" s="20">
        <f t="shared" si="54"/>
        <v>9.0090090090090086E-2</v>
      </c>
      <c r="J331" s="21">
        <f t="shared" si="55"/>
        <v>0.29435483870967744</v>
      </c>
    </row>
    <row r="332" spans="1:10" x14ac:dyDescent="0.2">
      <c r="A332" s="158" t="s">
        <v>247</v>
      </c>
      <c r="B332" s="65">
        <v>12</v>
      </c>
      <c r="C332" s="66">
        <v>16</v>
      </c>
      <c r="D332" s="65">
        <v>74</v>
      </c>
      <c r="E332" s="66">
        <v>73</v>
      </c>
      <c r="F332" s="67"/>
      <c r="G332" s="65">
        <f t="shared" si="52"/>
        <v>-4</v>
      </c>
      <c r="H332" s="66">
        <f t="shared" si="53"/>
        <v>1</v>
      </c>
      <c r="I332" s="20">
        <f t="shared" si="54"/>
        <v>-0.25</v>
      </c>
      <c r="J332" s="21">
        <f t="shared" si="55"/>
        <v>1.3698630136986301E-2</v>
      </c>
    </row>
    <row r="333" spans="1:10" s="160" customFormat="1" x14ac:dyDescent="0.2">
      <c r="A333" s="178" t="s">
        <v>663</v>
      </c>
      <c r="B333" s="71">
        <v>951</v>
      </c>
      <c r="C333" s="72">
        <v>695</v>
      </c>
      <c r="D333" s="71">
        <v>4814</v>
      </c>
      <c r="E333" s="72">
        <v>2877</v>
      </c>
      <c r="F333" s="73"/>
      <c r="G333" s="71">
        <f t="shared" si="52"/>
        <v>256</v>
      </c>
      <c r="H333" s="72">
        <f t="shared" si="53"/>
        <v>1937</v>
      </c>
      <c r="I333" s="37">
        <f t="shared" si="54"/>
        <v>0.3683453237410072</v>
      </c>
      <c r="J333" s="38">
        <f t="shared" si="55"/>
        <v>0.67327076816127907</v>
      </c>
    </row>
    <row r="334" spans="1:10" x14ac:dyDescent="0.2">
      <c r="A334" s="177"/>
      <c r="B334" s="143"/>
      <c r="C334" s="144"/>
      <c r="D334" s="143"/>
      <c r="E334" s="144"/>
      <c r="F334" s="145"/>
      <c r="G334" s="143"/>
      <c r="H334" s="144"/>
      <c r="I334" s="151"/>
      <c r="J334" s="152"/>
    </row>
    <row r="335" spans="1:10" s="139" customFormat="1" x14ac:dyDescent="0.2">
      <c r="A335" s="159" t="s">
        <v>73</v>
      </c>
      <c r="B335" s="65"/>
      <c r="C335" s="66"/>
      <c r="D335" s="65"/>
      <c r="E335" s="66"/>
      <c r="F335" s="67"/>
      <c r="G335" s="65"/>
      <c r="H335" s="66"/>
      <c r="I335" s="20"/>
      <c r="J335" s="21"/>
    </row>
    <row r="336" spans="1:10" x14ac:dyDescent="0.2">
      <c r="A336" s="158" t="s">
        <v>336</v>
      </c>
      <c r="B336" s="65">
        <v>3</v>
      </c>
      <c r="C336" s="66">
        <v>0</v>
      </c>
      <c r="D336" s="65">
        <v>5</v>
      </c>
      <c r="E336" s="66">
        <v>2</v>
      </c>
      <c r="F336" s="67"/>
      <c r="G336" s="65">
        <f>B336-C336</f>
        <v>3</v>
      </c>
      <c r="H336" s="66">
        <f>D336-E336</f>
        <v>3</v>
      </c>
      <c r="I336" s="20" t="str">
        <f>IF(C336=0, "-", IF(G336/C336&lt;10, G336/C336, "&gt;999%"))</f>
        <v>-</v>
      </c>
      <c r="J336" s="21">
        <f>IF(E336=0, "-", IF(H336/E336&lt;10, H336/E336, "&gt;999%"))</f>
        <v>1.5</v>
      </c>
    </row>
    <row r="337" spans="1:10" s="160" customFormat="1" x14ac:dyDescent="0.2">
      <c r="A337" s="178" t="s">
        <v>664</v>
      </c>
      <c r="B337" s="71">
        <v>3</v>
      </c>
      <c r="C337" s="72">
        <v>0</v>
      </c>
      <c r="D337" s="71">
        <v>5</v>
      </c>
      <c r="E337" s="72">
        <v>2</v>
      </c>
      <c r="F337" s="73"/>
      <c r="G337" s="71">
        <f>B337-C337</f>
        <v>3</v>
      </c>
      <c r="H337" s="72">
        <f>D337-E337</f>
        <v>3</v>
      </c>
      <c r="I337" s="37" t="str">
        <f>IF(C337=0, "-", IF(G337/C337&lt;10, G337/C337, "&gt;999%"))</f>
        <v>-</v>
      </c>
      <c r="J337" s="38">
        <f>IF(E337=0, "-", IF(H337/E337&lt;10, H337/E337, "&gt;999%"))</f>
        <v>1.5</v>
      </c>
    </row>
    <row r="338" spans="1:10" x14ac:dyDescent="0.2">
      <c r="A338" s="177"/>
      <c r="B338" s="143"/>
      <c r="C338" s="144"/>
      <c r="D338" s="143"/>
      <c r="E338" s="144"/>
      <c r="F338" s="145"/>
      <c r="G338" s="143"/>
      <c r="H338" s="144"/>
      <c r="I338" s="151"/>
      <c r="J338" s="152"/>
    </row>
    <row r="339" spans="1:10" s="139" customFormat="1" x14ac:dyDescent="0.2">
      <c r="A339" s="159" t="s">
        <v>74</v>
      </c>
      <c r="B339" s="65"/>
      <c r="C339" s="66"/>
      <c r="D339" s="65"/>
      <c r="E339" s="66"/>
      <c r="F339" s="67"/>
      <c r="G339" s="65"/>
      <c r="H339" s="66"/>
      <c r="I339" s="20"/>
      <c r="J339" s="21"/>
    </row>
    <row r="340" spans="1:10" x14ac:dyDescent="0.2">
      <c r="A340" s="158" t="s">
        <v>288</v>
      </c>
      <c r="B340" s="65">
        <v>0</v>
      </c>
      <c r="C340" s="66">
        <v>0</v>
      </c>
      <c r="D340" s="65">
        <v>0</v>
      </c>
      <c r="E340" s="66">
        <v>5</v>
      </c>
      <c r="F340" s="67"/>
      <c r="G340" s="65">
        <f t="shared" ref="G340:G362" si="56">B340-C340</f>
        <v>0</v>
      </c>
      <c r="H340" s="66">
        <f t="shared" ref="H340:H362" si="57">D340-E340</f>
        <v>-5</v>
      </c>
      <c r="I340" s="20" t="str">
        <f t="shared" ref="I340:I362" si="58">IF(C340=0, "-", IF(G340/C340&lt;10, G340/C340, "&gt;999%"))</f>
        <v>-</v>
      </c>
      <c r="J340" s="21">
        <f t="shared" ref="J340:J362" si="59">IF(E340=0, "-", IF(H340/E340&lt;10, H340/E340, "&gt;999%"))</f>
        <v>-1</v>
      </c>
    </row>
    <row r="341" spans="1:10" x14ac:dyDescent="0.2">
      <c r="A341" s="158" t="s">
        <v>337</v>
      </c>
      <c r="B341" s="65">
        <v>0</v>
      </c>
      <c r="C341" s="66">
        <v>0</v>
      </c>
      <c r="D341" s="65">
        <v>2</v>
      </c>
      <c r="E341" s="66">
        <v>0</v>
      </c>
      <c r="F341" s="67"/>
      <c r="G341" s="65">
        <f t="shared" si="56"/>
        <v>0</v>
      </c>
      <c r="H341" s="66">
        <f t="shared" si="57"/>
        <v>2</v>
      </c>
      <c r="I341" s="20" t="str">
        <f t="shared" si="58"/>
        <v>-</v>
      </c>
      <c r="J341" s="21" t="str">
        <f t="shared" si="59"/>
        <v>-</v>
      </c>
    </row>
    <row r="342" spans="1:10" x14ac:dyDescent="0.2">
      <c r="A342" s="158" t="s">
        <v>239</v>
      </c>
      <c r="B342" s="65">
        <v>39</v>
      </c>
      <c r="C342" s="66">
        <v>63</v>
      </c>
      <c r="D342" s="65">
        <v>124</v>
      </c>
      <c r="E342" s="66">
        <v>174</v>
      </c>
      <c r="F342" s="67"/>
      <c r="G342" s="65">
        <f t="shared" si="56"/>
        <v>-24</v>
      </c>
      <c r="H342" s="66">
        <f t="shared" si="57"/>
        <v>-50</v>
      </c>
      <c r="I342" s="20">
        <f t="shared" si="58"/>
        <v>-0.38095238095238093</v>
      </c>
      <c r="J342" s="21">
        <f t="shared" si="59"/>
        <v>-0.28735632183908044</v>
      </c>
    </row>
    <row r="343" spans="1:10" x14ac:dyDescent="0.2">
      <c r="A343" s="158" t="s">
        <v>240</v>
      </c>
      <c r="B343" s="65">
        <v>3</v>
      </c>
      <c r="C343" s="66">
        <v>7</v>
      </c>
      <c r="D343" s="65">
        <v>18</v>
      </c>
      <c r="E343" s="66">
        <v>12</v>
      </c>
      <c r="F343" s="67"/>
      <c r="G343" s="65">
        <f t="shared" si="56"/>
        <v>-4</v>
      </c>
      <c r="H343" s="66">
        <f t="shared" si="57"/>
        <v>6</v>
      </c>
      <c r="I343" s="20">
        <f t="shared" si="58"/>
        <v>-0.5714285714285714</v>
      </c>
      <c r="J343" s="21">
        <f t="shared" si="59"/>
        <v>0.5</v>
      </c>
    </row>
    <row r="344" spans="1:10" x14ac:dyDescent="0.2">
      <c r="A344" s="158" t="s">
        <v>263</v>
      </c>
      <c r="B344" s="65">
        <v>33</v>
      </c>
      <c r="C344" s="66">
        <v>21</v>
      </c>
      <c r="D344" s="65">
        <v>142</v>
      </c>
      <c r="E344" s="66">
        <v>51</v>
      </c>
      <c r="F344" s="67"/>
      <c r="G344" s="65">
        <f t="shared" si="56"/>
        <v>12</v>
      </c>
      <c r="H344" s="66">
        <f t="shared" si="57"/>
        <v>91</v>
      </c>
      <c r="I344" s="20">
        <f t="shared" si="58"/>
        <v>0.5714285714285714</v>
      </c>
      <c r="J344" s="21">
        <f t="shared" si="59"/>
        <v>1.7843137254901962</v>
      </c>
    </row>
    <row r="345" spans="1:10" x14ac:dyDescent="0.2">
      <c r="A345" s="158" t="s">
        <v>325</v>
      </c>
      <c r="B345" s="65">
        <v>2</v>
      </c>
      <c r="C345" s="66">
        <v>9</v>
      </c>
      <c r="D345" s="65">
        <v>32</v>
      </c>
      <c r="E345" s="66">
        <v>35</v>
      </c>
      <c r="F345" s="67"/>
      <c r="G345" s="65">
        <f t="shared" si="56"/>
        <v>-7</v>
      </c>
      <c r="H345" s="66">
        <f t="shared" si="57"/>
        <v>-3</v>
      </c>
      <c r="I345" s="20">
        <f t="shared" si="58"/>
        <v>-0.77777777777777779</v>
      </c>
      <c r="J345" s="21">
        <f t="shared" si="59"/>
        <v>-8.5714285714285715E-2</v>
      </c>
    </row>
    <row r="346" spans="1:10" x14ac:dyDescent="0.2">
      <c r="A346" s="158" t="s">
        <v>264</v>
      </c>
      <c r="B346" s="65">
        <v>14</v>
      </c>
      <c r="C346" s="66">
        <v>14</v>
      </c>
      <c r="D346" s="65">
        <v>37</v>
      </c>
      <c r="E346" s="66">
        <v>38</v>
      </c>
      <c r="F346" s="67"/>
      <c r="G346" s="65">
        <f t="shared" si="56"/>
        <v>0</v>
      </c>
      <c r="H346" s="66">
        <f t="shared" si="57"/>
        <v>-1</v>
      </c>
      <c r="I346" s="20">
        <f t="shared" si="58"/>
        <v>0</v>
      </c>
      <c r="J346" s="21">
        <f t="shared" si="59"/>
        <v>-2.6315789473684209E-2</v>
      </c>
    </row>
    <row r="347" spans="1:10" x14ac:dyDescent="0.2">
      <c r="A347" s="158" t="s">
        <v>277</v>
      </c>
      <c r="B347" s="65">
        <v>0</v>
      </c>
      <c r="C347" s="66">
        <v>0</v>
      </c>
      <c r="D347" s="65">
        <v>3</v>
      </c>
      <c r="E347" s="66">
        <v>2</v>
      </c>
      <c r="F347" s="67"/>
      <c r="G347" s="65">
        <f t="shared" si="56"/>
        <v>0</v>
      </c>
      <c r="H347" s="66">
        <f t="shared" si="57"/>
        <v>1</v>
      </c>
      <c r="I347" s="20" t="str">
        <f t="shared" si="58"/>
        <v>-</v>
      </c>
      <c r="J347" s="21">
        <f t="shared" si="59"/>
        <v>0.5</v>
      </c>
    </row>
    <row r="348" spans="1:10" x14ac:dyDescent="0.2">
      <c r="A348" s="158" t="s">
        <v>278</v>
      </c>
      <c r="B348" s="65">
        <v>2</v>
      </c>
      <c r="C348" s="66">
        <v>8</v>
      </c>
      <c r="D348" s="65">
        <v>31</v>
      </c>
      <c r="E348" s="66">
        <v>19</v>
      </c>
      <c r="F348" s="67"/>
      <c r="G348" s="65">
        <f t="shared" si="56"/>
        <v>-6</v>
      </c>
      <c r="H348" s="66">
        <f t="shared" si="57"/>
        <v>12</v>
      </c>
      <c r="I348" s="20">
        <f t="shared" si="58"/>
        <v>-0.75</v>
      </c>
      <c r="J348" s="21">
        <f t="shared" si="59"/>
        <v>0.63157894736842102</v>
      </c>
    </row>
    <row r="349" spans="1:10" x14ac:dyDescent="0.2">
      <c r="A349" s="158" t="s">
        <v>326</v>
      </c>
      <c r="B349" s="65">
        <v>2</v>
      </c>
      <c r="C349" s="66">
        <v>0</v>
      </c>
      <c r="D349" s="65">
        <v>10</v>
      </c>
      <c r="E349" s="66">
        <v>4</v>
      </c>
      <c r="F349" s="67"/>
      <c r="G349" s="65">
        <f t="shared" si="56"/>
        <v>2</v>
      </c>
      <c r="H349" s="66">
        <f t="shared" si="57"/>
        <v>6</v>
      </c>
      <c r="I349" s="20" t="str">
        <f t="shared" si="58"/>
        <v>-</v>
      </c>
      <c r="J349" s="21">
        <f t="shared" si="59"/>
        <v>1.5</v>
      </c>
    </row>
    <row r="350" spans="1:10" x14ac:dyDescent="0.2">
      <c r="A350" s="158" t="s">
        <v>386</v>
      </c>
      <c r="B350" s="65">
        <v>1</v>
      </c>
      <c r="C350" s="66">
        <v>0</v>
      </c>
      <c r="D350" s="65">
        <v>1</v>
      </c>
      <c r="E350" s="66">
        <v>0</v>
      </c>
      <c r="F350" s="67"/>
      <c r="G350" s="65">
        <f t="shared" si="56"/>
        <v>1</v>
      </c>
      <c r="H350" s="66">
        <f t="shared" si="57"/>
        <v>1</v>
      </c>
      <c r="I350" s="20" t="str">
        <f t="shared" si="58"/>
        <v>-</v>
      </c>
      <c r="J350" s="21" t="str">
        <f t="shared" si="59"/>
        <v>-</v>
      </c>
    </row>
    <row r="351" spans="1:10" x14ac:dyDescent="0.2">
      <c r="A351" s="158" t="s">
        <v>418</v>
      </c>
      <c r="B351" s="65">
        <v>1</v>
      </c>
      <c r="C351" s="66">
        <v>1</v>
      </c>
      <c r="D351" s="65">
        <v>2</v>
      </c>
      <c r="E351" s="66">
        <v>4</v>
      </c>
      <c r="F351" s="67"/>
      <c r="G351" s="65">
        <f t="shared" si="56"/>
        <v>0</v>
      </c>
      <c r="H351" s="66">
        <f t="shared" si="57"/>
        <v>-2</v>
      </c>
      <c r="I351" s="20">
        <f t="shared" si="58"/>
        <v>0</v>
      </c>
      <c r="J351" s="21">
        <f t="shared" si="59"/>
        <v>-0.5</v>
      </c>
    </row>
    <row r="352" spans="1:10" x14ac:dyDescent="0.2">
      <c r="A352" s="158" t="s">
        <v>477</v>
      </c>
      <c r="B352" s="65">
        <v>1</v>
      </c>
      <c r="C352" s="66">
        <v>1</v>
      </c>
      <c r="D352" s="65">
        <v>15</v>
      </c>
      <c r="E352" s="66">
        <v>2</v>
      </c>
      <c r="F352" s="67"/>
      <c r="G352" s="65">
        <f t="shared" si="56"/>
        <v>0</v>
      </c>
      <c r="H352" s="66">
        <f t="shared" si="57"/>
        <v>13</v>
      </c>
      <c r="I352" s="20">
        <f t="shared" si="58"/>
        <v>0</v>
      </c>
      <c r="J352" s="21">
        <f t="shared" si="59"/>
        <v>6.5</v>
      </c>
    </row>
    <row r="353" spans="1:10" x14ac:dyDescent="0.2">
      <c r="A353" s="158" t="s">
        <v>387</v>
      </c>
      <c r="B353" s="65">
        <v>31</v>
      </c>
      <c r="C353" s="66">
        <v>9</v>
      </c>
      <c r="D353" s="65">
        <v>108</v>
      </c>
      <c r="E353" s="66">
        <v>60</v>
      </c>
      <c r="F353" s="67"/>
      <c r="G353" s="65">
        <f t="shared" si="56"/>
        <v>22</v>
      </c>
      <c r="H353" s="66">
        <f t="shared" si="57"/>
        <v>48</v>
      </c>
      <c r="I353" s="20">
        <f t="shared" si="58"/>
        <v>2.4444444444444446</v>
      </c>
      <c r="J353" s="21">
        <f t="shared" si="59"/>
        <v>0.8</v>
      </c>
    </row>
    <row r="354" spans="1:10" x14ac:dyDescent="0.2">
      <c r="A354" s="158" t="s">
        <v>419</v>
      </c>
      <c r="B354" s="65">
        <v>12</v>
      </c>
      <c r="C354" s="66">
        <v>8</v>
      </c>
      <c r="D354" s="65">
        <v>113</v>
      </c>
      <c r="E354" s="66">
        <v>8</v>
      </c>
      <c r="F354" s="67"/>
      <c r="G354" s="65">
        <f t="shared" si="56"/>
        <v>4</v>
      </c>
      <c r="H354" s="66">
        <f t="shared" si="57"/>
        <v>105</v>
      </c>
      <c r="I354" s="20">
        <f t="shared" si="58"/>
        <v>0.5</v>
      </c>
      <c r="J354" s="21" t="str">
        <f t="shared" si="59"/>
        <v>&gt;999%</v>
      </c>
    </row>
    <row r="355" spans="1:10" x14ac:dyDescent="0.2">
      <c r="A355" s="158" t="s">
        <v>420</v>
      </c>
      <c r="B355" s="65">
        <v>6</v>
      </c>
      <c r="C355" s="66">
        <v>7</v>
      </c>
      <c r="D355" s="65">
        <v>19</v>
      </c>
      <c r="E355" s="66">
        <v>30</v>
      </c>
      <c r="F355" s="67"/>
      <c r="G355" s="65">
        <f t="shared" si="56"/>
        <v>-1</v>
      </c>
      <c r="H355" s="66">
        <f t="shared" si="57"/>
        <v>-11</v>
      </c>
      <c r="I355" s="20">
        <f t="shared" si="58"/>
        <v>-0.14285714285714285</v>
      </c>
      <c r="J355" s="21">
        <f t="shared" si="59"/>
        <v>-0.36666666666666664</v>
      </c>
    </row>
    <row r="356" spans="1:10" x14ac:dyDescent="0.2">
      <c r="A356" s="158" t="s">
        <v>421</v>
      </c>
      <c r="B356" s="65">
        <v>11</v>
      </c>
      <c r="C356" s="66">
        <v>29</v>
      </c>
      <c r="D356" s="65">
        <v>81</v>
      </c>
      <c r="E356" s="66">
        <v>102</v>
      </c>
      <c r="F356" s="67"/>
      <c r="G356" s="65">
        <f t="shared" si="56"/>
        <v>-18</v>
      </c>
      <c r="H356" s="66">
        <f t="shared" si="57"/>
        <v>-21</v>
      </c>
      <c r="I356" s="20">
        <f t="shared" si="58"/>
        <v>-0.62068965517241381</v>
      </c>
      <c r="J356" s="21">
        <f t="shared" si="59"/>
        <v>-0.20588235294117646</v>
      </c>
    </row>
    <row r="357" spans="1:10" x14ac:dyDescent="0.2">
      <c r="A357" s="158" t="s">
        <v>461</v>
      </c>
      <c r="B357" s="65">
        <v>3</v>
      </c>
      <c r="C357" s="66">
        <v>0</v>
      </c>
      <c r="D357" s="65">
        <v>29</v>
      </c>
      <c r="E357" s="66">
        <v>1</v>
      </c>
      <c r="F357" s="67"/>
      <c r="G357" s="65">
        <f t="shared" si="56"/>
        <v>3</v>
      </c>
      <c r="H357" s="66">
        <f t="shared" si="57"/>
        <v>28</v>
      </c>
      <c r="I357" s="20" t="str">
        <f t="shared" si="58"/>
        <v>-</v>
      </c>
      <c r="J357" s="21" t="str">
        <f t="shared" si="59"/>
        <v>&gt;999%</v>
      </c>
    </row>
    <row r="358" spans="1:10" x14ac:dyDescent="0.2">
      <c r="A358" s="158" t="s">
        <v>462</v>
      </c>
      <c r="B358" s="65">
        <v>20</v>
      </c>
      <c r="C358" s="66">
        <v>18</v>
      </c>
      <c r="D358" s="65">
        <v>79</v>
      </c>
      <c r="E358" s="66">
        <v>96</v>
      </c>
      <c r="F358" s="67"/>
      <c r="G358" s="65">
        <f t="shared" si="56"/>
        <v>2</v>
      </c>
      <c r="H358" s="66">
        <f t="shared" si="57"/>
        <v>-17</v>
      </c>
      <c r="I358" s="20">
        <f t="shared" si="58"/>
        <v>0.1111111111111111</v>
      </c>
      <c r="J358" s="21">
        <f t="shared" si="59"/>
        <v>-0.17708333333333334</v>
      </c>
    </row>
    <row r="359" spans="1:10" x14ac:dyDescent="0.2">
      <c r="A359" s="158" t="s">
        <v>478</v>
      </c>
      <c r="B359" s="65">
        <v>4</v>
      </c>
      <c r="C359" s="66">
        <v>5</v>
      </c>
      <c r="D359" s="65">
        <v>21</v>
      </c>
      <c r="E359" s="66">
        <v>17</v>
      </c>
      <c r="F359" s="67"/>
      <c r="G359" s="65">
        <f t="shared" si="56"/>
        <v>-1</v>
      </c>
      <c r="H359" s="66">
        <f t="shared" si="57"/>
        <v>4</v>
      </c>
      <c r="I359" s="20">
        <f t="shared" si="58"/>
        <v>-0.2</v>
      </c>
      <c r="J359" s="21">
        <f t="shared" si="59"/>
        <v>0.23529411764705882</v>
      </c>
    </row>
    <row r="360" spans="1:10" x14ac:dyDescent="0.2">
      <c r="A360" s="158" t="s">
        <v>289</v>
      </c>
      <c r="B360" s="65">
        <v>1</v>
      </c>
      <c r="C360" s="66">
        <v>0</v>
      </c>
      <c r="D360" s="65">
        <v>9</v>
      </c>
      <c r="E360" s="66">
        <v>2</v>
      </c>
      <c r="F360" s="67"/>
      <c r="G360" s="65">
        <f t="shared" si="56"/>
        <v>1</v>
      </c>
      <c r="H360" s="66">
        <f t="shared" si="57"/>
        <v>7</v>
      </c>
      <c r="I360" s="20" t="str">
        <f t="shared" si="58"/>
        <v>-</v>
      </c>
      <c r="J360" s="21">
        <f t="shared" si="59"/>
        <v>3.5</v>
      </c>
    </row>
    <row r="361" spans="1:10" x14ac:dyDescent="0.2">
      <c r="A361" s="158" t="s">
        <v>338</v>
      </c>
      <c r="B361" s="65">
        <v>0</v>
      </c>
      <c r="C361" s="66">
        <v>0</v>
      </c>
      <c r="D361" s="65">
        <v>0</v>
      </c>
      <c r="E361" s="66">
        <v>1</v>
      </c>
      <c r="F361" s="67"/>
      <c r="G361" s="65">
        <f t="shared" si="56"/>
        <v>0</v>
      </c>
      <c r="H361" s="66">
        <f t="shared" si="57"/>
        <v>-1</v>
      </c>
      <c r="I361" s="20" t="str">
        <f t="shared" si="58"/>
        <v>-</v>
      </c>
      <c r="J361" s="21">
        <f t="shared" si="59"/>
        <v>-1</v>
      </c>
    </row>
    <row r="362" spans="1:10" s="160" customFormat="1" x14ac:dyDescent="0.2">
      <c r="A362" s="178" t="s">
        <v>665</v>
      </c>
      <c r="B362" s="71">
        <v>186</v>
      </c>
      <c r="C362" s="72">
        <v>200</v>
      </c>
      <c r="D362" s="71">
        <v>876</v>
      </c>
      <c r="E362" s="72">
        <v>663</v>
      </c>
      <c r="F362" s="73"/>
      <c r="G362" s="71">
        <f t="shared" si="56"/>
        <v>-14</v>
      </c>
      <c r="H362" s="72">
        <f t="shared" si="57"/>
        <v>213</v>
      </c>
      <c r="I362" s="37">
        <f t="shared" si="58"/>
        <v>-7.0000000000000007E-2</v>
      </c>
      <c r="J362" s="38">
        <f t="shared" si="59"/>
        <v>0.32126696832579188</v>
      </c>
    </row>
    <row r="363" spans="1:10" x14ac:dyDescent="0.2">
      <c r="A363" s="177"/>
      <c r="B363" s="143"/>
      <c r="C363" s="144"/>
      <c r="D363" s="143"/>
      <c r="E363" s="144"/>
      <c r="F363" s="145"/>
      <c r="G363" s="143"/>
      <c r="H363" s="144"/>
      <c r="I363" s="151"/>
      <c r="J363" s="152"/>
    </row>
    <row r="364" spans="1:10" s="139" customFormat="1" x14ac:dyDescent="0.2">
      <c r="A364" s="159" t="s">
        <v>75</v>
      </c>
      <c r="B364" s="65"/>
      <c r="C364" s="66"/>
      <c r="D364" s="65"/>
      <c r="E364" s="66"/>
      <c r="F364" s="67"/>
      <c r="G364" s="65"/>
      <c r="H364" s="66"/>
      <c r="I364" s="20"/>
      <c r="J364" s="21"/>
    </row>
    <row r="365" spans="1:10" x14ac:dyDescent="0.2">
      <c r="A365" s="158" t="s">
        <v>560</v>
      </c>
      <c r="B365" s="65">
        <v>26</v>
      </c>
      <c r="C365" s="66">
        <v>7</v>
      </c>
      <c r="D365" s="65">
        <v>96</v>
      </c>
      <c r="E365" s="66">
        <v>39</v>
      </c>
      <c r="F365" s="67"/>
      <c r="G365" s="65">
        <f>B365-C365</f>
        <v>19</v>
      </c>
      <c r="H365" s="66">
        <f>D365-E365</f>
        <v>57</v>
      </c>
      <c r="I365" s="20">
        <f>IF(C365=0, "-", IF(G365/C365&lt;10, G365/C365, "&gt;999%"))</f>
        <v>2.7142857142857144</v>
      </c>
      <c r="J365" s="21">
        <f>IF(E365=0, "-", IF(H365/E365&lt;10, H365/E365, "&gt;999%"))</f>
        <v>1.4615384615384615</v>
      </c>
    </row>
    <row r="366" spans="1:10" x14ac:dyDescent="0.2">
      <c r="A366" s="158" t="s">
        <v>548</v>
      </c>
      <c r="B366" s="65">
        <v>1</v>
      </c>
      <c r="C366" s="66">
        <v>1</v>
      </c>
      <c r="D366" s="65">
        <v>4</v>
      </c>
      <c r="E366" s="66">
        <v>1</v>
      </c>
      <c r="F366" s="67"/>
      <c r="G366" s="65">
        <f>B366-C366</f>
        <v>0</v>
      </c>
      <c r="H366" s="66">
        <f>D366-E366</f>
        <v>3</v>
      </c>
      <c r="I366" s="20">
        <f>IF(C366=0, "-", IF(G366/C366&lt;10, G366/C366, "&gt;999%"))</f>
        <v>0</v>
      </c>
      <c r="J366" s="21">
        <f>IF(E366=0, "-", IF(H366/E366&lt;10, H366/E366, "&gt;999%"))</f>
        <v>3</v>
      </c>
    </row>
    <row r="367" spans="1:10" s="160" customFormat="1" x14ac:dyDescent="0.2">
      <c r="A367" s="178" t="s">
        <v>666</v>
      </c>
      <c r="B367" s="71">
        <v>27</v>
      </c>
      <c r="C367" s="72">
        <v>8</v>
      </c>
      <c r="D367" s="71">
        <v>100</v>
      </c>
      <c r="E367" s="72">
        <v>40</v>
      </c>
      <c r="F367" s="73"/>
      <c r="G367" s="71">
        <f>B367-C367</f>
        <v>19</v>
      </c>
      <c r="H367" s="72">
        <f>D367-E367</f>
        <v>60</v>
      </c>
      <c r="I367" s="37">
        <f>IF(C367=0, "-", IF(G367/C367&lt;10, G367/C367, "&gt;999%"))</f>
        <v>2.375</v>
      </c>
      <c r="J367" s="38">
        <f>IF(E367=0, "-", IF(H367/E367&lt;10, H367/E367, "&gt;999%"))</f>
        <v>1.5</v>
      </c>
    </row>
    <row r="368" spans="1:10" x14ac:dyDescent="0.2">
      <c r="A368" s="177"/>
      <c r="B368" s="143"/>
      <c r="C368" s="144"/>
      <c r="D368" s="143"/>
      <c r="E368" s="144"/>
      <c r="F368" s="145"/>
      <c r="G368" s="143"/>
      <c r="H368" s="144"/>
      <c r="I368" s="151"/>
      <c r="J368" s="152"/>
    </row>
    <row r="369" spans="1:10" s="139" customFormat="1" x14ac:dyDescent="0.2">
      <c r="A369" s="159" t="s">
        <v>76</v>
      </c>
      <c r="B369" s="65"/>
      <c r="C369" s="66"/>
      <c r="D369" s="65"/>
      <c r="E369" s="66"/>
      <c r="F369" s="67"/>
      <c r="G369" s="65"/>
      <c r="H369" s="66"/>
      <c r="I369" s="20"/>
      <c r="J369" s="21"/>
    </row>
    <row r="370" spans="1:10" x14ac:dyDescent="0.2">
      <c r="A370" s="158" t="s">
        <v>538</v>
      </c>
      <c r="B370" s="65">
        <v>10</v>
      </c>
      <c r="C370" s="66">
        <v>30</v>
      </c>
      <c r="D370" s="65">
        <v>68</v>
      </c>
      <c r="E370" s="66">
        <v>96</v>
      </c>
      <c r="F370" s="67"/>
      <c r="G370" s="65">
        <f t="shared" ref="G370:G377" si="60">B370-C370</f>
        <v>-20</v>
      </c>
      <c r="H370" s="66">
        <f t="shared" ref="H370:H377" si="61">D370-E370</f>
        <v>-28</v>
      </c>
      <c r="I370" s="20">
        <f t="shared" ref="I370:I377" si="62">IF(C370=0, "-", IF(G370/C370&lt;10, G370/C370, "&gt;999%"))</f>
        <v>-0.66666666666666663</v>
      </c>
      <c r="J370" s="21">
        <f t="shared" ref="J370:J377" si="63">IF(E370=0, "-", IF(H370/E370&lt;10, H370/E370, "&gt;999%"))</f>
        <v>-0.29166666666666669</v>
      </c>
    </row>
    <row r="371" spans="1:10" x14ac:dyDescent="0.2">
      <c r="A371" s="158" t="s">
        <v>482</v>
      </c>
      <c r="B371" s="65">
        <v>2</v>
      </c>
      <c r="C371" s="66">
        <v>0</v>
      </c>
      <c r="D371" s="65">
        <v>6</v>
      </c>
      <c r="E371" s="66">
        <v>5</v>
      </c>
      <c r="F371" s="67"/>
      <c r="G371" s="65">
        <f t="shared" si="60"/>
        <v>2</v>
      </c>
      <c r="H371" s="66">
        <f t="shared" si="61"/>
        <v>1</v>
      </c>
      <c r="I371" s="20" t="str">
        <f t="shared" si="62"/>
        <v>-</v>
      </c>
      <c r="J371" s="21">
        <f t="shared" si="63"/>
        <v>0.2</v>
      </c>
    </row>
    <row r="372" spans="1:10" x14ac:dyDescent="0.2">
      <c r="A372" s="158" t="s">
        <v>300</v>
      </c>
      <c r="B372" s="65">
        <v>1</v>
      </c>
      <c r="C372" s="66">
        <v>0</v>
      </c>
      <c r="D372" s="65">
        <v>7</v>
      </c>
      <c r="E372" s="66">
        <v>1</v>
      </c>
      <c r="F372" s="67"/>
      <c r="G372" s="65">
        <f t="shared" si="60"/>
        <v>1</v>
      </c>
      <c r="H372" s="66">
        <f t="shared" si="61"/>
        <v>6</v>
      </c>
      <c r="I372" s="20" t="str">
        <f t="shared" si="62"/>
        <v>-</v>
      </c>
      <c r="J372" s="21">
        <f t="shared" si="63"/>
        <v>6</v>
      </c>
    </row>
    <row r="373" spans="1:10" x14ac:dyDescent="0.2">
      <c r="A373" s="158" t="s">
        <v>301</v>
      </c>
      <c r="B373" s="65">
        <v>0</v>
      </c>
      <c r="C373" s="66">
        <v>2</v>
      </c>
      <c r="D373" s="65">
        <v>8</v>
      </c>
      <c r="E373" s="66">
        <v>10</v>
      </c>
      <c r="F373" s="67"/>
      <c r="G373" s="65">
        <f t="shared" si="60"/>
        <v>-2</v>
      </c>
      <c r="H373" s="66">
        <f t="shared" si="61"/>
        <v>-2</v>
      </c>
      <c r="I373" s="20">
        <f t="shared" si="62"/>
        <v>-1</v>
      </c>
      <c r="J373" s="21">
        <f t="shared" si="63"/>
        <v>-0.2</v>
      </c>
    </row>
    <row r="374" spans="1:10" x14ac:dyDescent="0.2">
      <c r="A374" s="158" t="s">
        <v>495</v>
      </c>
      <c r="B374" s="65">
        <v>14</v>
      </c>
      <c r="C374" s="66">
        <v>14</v>
      </c>
      <c r="D374" s="65">
        <v>38</v>
      </c>
      <c r="E374" s="66">
        <v>49</v>
      </c>
      <c r="F374" s="67"/>
      <c r="G374" s="65">
        <f t="shared" si="60"/>
        <v>0</v>
      </c>
      <c r="H374" s="66">
        <f t="shared" si="61"/>
        <v>-11</v>
      </c>
      <c r="I374" s="20">
        <f t="shared" si="62"/>
        <v>0</v>
      </c>
      <c r="J374" s="21">
        <f t="shared" si="63"/>
        <v>-0.22448979591836735</v>
      </c>
    </row>
    <row r="375" spans="1:10" x14ac:dyDescent="0.2">
      <c r="A375" s="158" t="s">
        <v>506</v>
      </c>
      <c r="B375" s="65">
        <v>0</v>
      </c>
      <c r="C375" s="66">
        <v>0</v>
      </c>
      <c r="D375" s="65">
        <v>0</v>
      </c>
      <c r="E375" s="66">
        <v>1</v>
      </c>
      <c r="F375" s="67"/>
      <c r="G375" s="65">
        <f t="shared" si="60"/>
        <v>0</v>
      </c>
      <c r="H375" s="66">
        <f t="shared" si="61"/>
        <v>-1</v>
      </c>
      <c r="I375" s="20" t="str">
        <f t="shared" si="62"/>
        <v>-</v>
      </c>
      <c r="J375" s="21">
        <f t="shared" si="63"/>
        <v>-1</v>
      </c>
    </row>
    <row r="376" spans="1:10" x14ac:dyDescent="0.2">
      <c r="A376" s="158" t="s">
        <v>519</v>
      </c>
      <c r="B376" s="65">
        <v>0</v>
      </c>
      <c r="C376" s="66">
        <v>32</v>
      </c>
      <c r="D376" s="65">
        <v>3</v>
      </c>
      <c r="E376" s="66">
        <v>96</v>
      </c>
      <c r="F376" s="67"/>
      <c r="G376" s="65">
        <f t="shared" si="60"/>
        <v>-32</v>
      </c>
      <c r="H376" s="66">
        <f t="shared" si="61"/>
        <v>-93</v>
      </c>
      <c r="I376" s="20">
        <f t="shared" si="62"/>
        <v>-1</v>
      </c>
      <c r="J376" s="21">
        <f t="shared" si="63"/>
        <v>-0.96875</v>
      </c>
    </row>
    <row r="377" spans="1:10" s="160" customFormat="1" x14ac:dyDescent="0.2">
      <c r="A377" s="178" t="s">
        <v>667</v>
      </c>
      <c r="B377" s="71">
        <v>27</v>
      </c>
      <c r="C377" s="72">
        <v>78</v>
      </c>
      <c r="D377" s="71">
        <v>130</v>
      </c>
      <c r="E377" s="72">
        <v>258</v>
      </c>
      <c r="F377" s="73"/>
      <c r="G377" s="71">
        <f t="shared" si="60"/>
        <v>-51</v>
      </c>
      <c r="H377" s="72">
        <f t="shared" si="61"/>
        <v>-128</v>
      </c>
      <c r="I377" s="37">
        <f t="shared" si="62"/>
        <v>-0.65384615384615385</v>
      </c>
      <c r="J377" s="38">
        <f t="shared" si="63"/>
        <v>-0.49612403100775193</v>
      </c>
    </row>
    <row r="378" spans="1:10" x14ac:dyDescent="0.2">
      <c r="A378" s="177"/>
      <c r="B378" s="143"/>
      <c r="C378" s="144"/>
      <c r="D378" s="143"/>
      <c r="E378" s="144"/>
      <c r="F378" s="145"/>
      <c r="G378" s="143"/>
      <c r="H378" s="144"/>
      <c r="I378" s="151"/>
      <c r="J378" s="152"/>
    </row>
    <row r="379" spans="1:10" s="139" customFormat="1" x14ac:dyDescent="0.2">
      <c r="A379" s="159" t="s">
        <v>77</v>
      </c>
      <c r="B379" s="65"/>
      <c r="C379" s="66"/>
      <c r="D379" s="65"/>
      <c r="E379" s="66"/>
      <c r="F379" s="67"/>
      <c r="G379" s="65"/>
      <c r="H379" s="66"/>
      <c r="I379" s="20"/>
      <c r="J379" s="21"/>
    </row>
    <row r="380" spans="1:10" x14ac:dyDescent="0.2">
      <c r="A380" s="158" t="s">
        <v>399</v>
      </c>
      <c r="B380" s="65">
        <v>62</v>
      </c>
      <c r="C380" s="66">
        <v>11</v>
      </c>
      <c r="D380" s="65">
        <v>157</v>
      </c>
      <c r="E380" s="66">
        <v>36</v>
      </c>
      <c r="F380" s="67"/>
      <c r="G380" s="65">
        <f>B380-C380</f>
        <v>51</v>
      </c>
      <c r="H380" s="66">
        <f>D380-E380</f>
        <v>121</v>
      </c>
      <c r="I380" s="20">
        <f>IF(C380=0, "-", IF(G380/C380&lt;10, G380/C380, "&gt;999%"))</f>
        <v>4.6363636363636367</v>
      </c>
      <c r="J380" s="21">
        <f>IF(E380=0, "-", IF(H380/E380&lt;10, H380/E380, "&gt;999%"))</f>
        <v>3.3611111111111112</v>
      </c>
    </row>
    <row r="381" spans="1:10" x14ac:dyDescent="0.2">
      <c r="A381" s="158" t="s">
        <v>204</v>
      </c>
      <c r="B381" s="65">
        <v>130</v>
      </c>
      <c r="C381" s="66">
        <v>33</v>
      </c>
      <c r="D381" s="65">
        <v>804</v>
      </c>
      <c r="E381" s="66">
        <v>210</v>
      </c>
      <c r="F381" s="67"/>
      <c r="G381" s="65">
        <f>B381-C381</f>
        <v>97</v>
      </c>
      <c r="H381" s="66">
        <f>D381-E381</f>
        <v>594</v>
      </c>
      <c r="I381" s="20">
        <f>IF(C381=0, "-", IF(G381/C381&lt;10, G381/C381, "&gt;999%"))</f>
        <v>2.9393939393939394</v>
      </c>
      <c r="J381" s="21">
        <f>IF(E381=0, "-", IF(H381/E381&lt;10, H381/E381, "&gt;999%"))</f>
        <v>2.8285714285714287</v>
      </c>
    </row>
    <row r="382" spans="1:10" x14ac:dyDescent="0.2">
      <c r="A382" s="158" t="s">
        <v>366</v>
      </c>
      <c r="B382" s="65">
        <v>130</v>
      </c>
      <c r="C382" s="66">
        <v>21</v>
      </c>
      <c r="D382" s="65">
        <v>614</v>
      </c>
      <c r="E382" s="66">
        <v>95</v>
      </c>
      <c r="F382" s="67"/>
      <c r="G382" s="65">
        <f>B382-C382</f>
        <v>109</v>
      </c>
      <c r="H382" s="66">
        <f>D382-E382</f>
        <v>519</v>
      </c>
      <c r="I382" s="20">
        <f>IF(C382=0, "-", IF(G382/C382&lt;10, G382/C382, "&gt;999%"))</f>
        <v>5.1904761904761907</v>
      </c>
      <c r="J382" s="21">
        <f>IF(E382=0, "-", IF(H382/E382&lt;10, H382/E382, "&gt;999%"))</f>
        <v>5.4631578947368418</v>
      </c>
    </row>
    <row r="383" spans="1:10" s="160" customFormat="1" x14ac:dyDescent="0.2">
      <c r="A383" s="178" t="s">
        <v>668</v>
      </c>
      <c r="B383" s="71">
        <v>322</v>
      </c>
      <c r="C383" s="72">
        <v>65</v>
      </c>
      <c r="D383" s="71">
        <v>1575</v>
      </c>
      <c r="E383" s="72">
        <v>341</v>
      </c>
      <c r="F383" s="73"/>
      <c r="G383" s="71">
        <f>B383-C383</f>
        <v>257</v>
      </c>
      <c r="H383" s="72">
        <f>D383-E383</f>
        <v>1234</v>
      </c>
      <c r="I383" s="37">
        <f>IF(C383=0, "-", IF(G383/C383&lt;10, G383/C383, "&gt;999%"))</f>
        <v>3.953846153846154</v>
      </c>
      <c r="J383" s="38">
        <f>IF(E383=0, "-", IF(H383/E383&lt;10, H383/E383, "&gt;999%"))</f>
        <v>3.6187683284457477</v>
      </c>
    </row>
    <row r="384" spans="1:10" x14ac:dyDescent="0.2">
      <c r="A384" s="177"/>
      <c r="B384" s="143"/>
      <c r="C384" s="144"/>
      <c r="D384" s="143"/>
      <c r="E384" s="144"/>
      <c r="F384" s="145"/>
      <c r="G384" s="143"/>
      <c r="H384" s="144"/>
      <c r="I384" s="151"/>
      <c r="J384" s="152"/>
    </row>
    <row r="385" spans="1:10" s="139" customFormat="1" x14ac:dyDescent="0.2">
      <c r="A385" s="159" t="s">
        <v>78</v>
      </c>
      <c r="B385" s="65"/>
      <c r="C385" s="66"/>
      <c r="D385" s="65"/>
      <c r="E385" s="66"/>
      <c r="F385" s="67"/>
      <c r="G385" s="65"/>
      <c r="H385" s="66"/>
      <c r="I385" s="20"/>
      <c r="J385" s="21"/>
    </row>
    <row r="386" spans="1:10" x14ac:dyDescent="0.2">
      <c r="A386" s="158" t="s">
        <v>309</v>
      </c>
      <c r="B386" s="65">
        <v>3</v>
      </c>
      <c r="C386" s="66">
        <v>1</v>
      </c>
      <c r="D386" s="65">
        <v>9</v>
      </c>
      <c r="E386" s="66">
        <v>6</v>
      </c>
      <c r="F386" s="67"/>
      <c r="G386" s="65">
        <f>B386-C386</f>
        <v>2</v>
      </c>
      <c r="H386" s="66">
        <f>D386-E386</f>
        <v>3</v>
      </c>
      <c r="I386" s="20">
        <f>IF(C386=0, "-", IF(G386/C386&lt;10, G386/C386, "&gt;999%"))</f>
        <v>2</v>
      </c>
      <c r="J386" s="21">
        <f>IF(E386=0, "-", IF(H386/E386&lt;10, H386/E386, "&gt;999%"))</f>
        <v>0.5</v>
      </c>
    </row>
    <row r="387" spans="1:10" x14ac:dyDescent="0.2">
      <c r="A387" s="158" t="s">
        <v>241</v>
      </c>
      <c r="B387" s="65">
        <v>1</v>
      </c>
      <c r="C387" s="66">
        <v>5</v>
      </c>
      <c r="D387" s="65">
        <v>13</v>
      </c>
      <c r="E387" s="66">
        <v>11</v>
      </c>
      <c r="F387" s="67"/>
      <c r="G387" s="65">
        <f>B387-C387</f>
        <v>-4</v>
      </c>
      <c r="H387" s="66">
        <f>D387-E387</f>
        <v>2</v>
      </c>
      <c r="I387" s="20">
        <f>IF(C387=0, "-", IF(G387/C387&lt;10, G387/C387, "&gt;999%"))</f>
        <v>-0.8</v>
      </c>
      <c r="J387" s="21">
        <f>IF(E387=0, "-", IF(H387/E387&lt;10, H387/E387, "&gt;999%"))</f>
        <v>0.18181818181818182</v>
      </c>
    </row>
    <row r="388" spans="1:10" x14ac:dyDescent="0.2">
      <c r="A388" s="158" t="s">
        <v>388</v>
      </c>
      <c r="B388" s="65">
        <v>7</v>
      </c>
      <c r="C388" s="66">
        <v>8</v>
      </c>
      <c r="D388" s="65">
        <v>46</v>
      </c>
      <c r="E388" s="66">
        <v>27</v>
      </c>
      <c r="F388" s="67"/>
      <c r="G388" s="65">
        <f>B388-C388</f>
        <v>-1</v>
      </c>
      <c r="H388" s="66">
        <f>D388-E388</f>
        <v>19</v>
      </c>
      <c r="I388" s="20">
        <f>IF(C388=0, "-", IF(G388/C388&lt;10, G388/C388, "&gt;999%"))</f>
        <v>-0.125</v>
      </c>
      <c r="J388" s="21">
        <f>IF(E388=0, "-", IF(H388/E388&lt;10, H388/E388, "&gt;999%"))</f>
        <v>0.70370370370370372</v>
      </c>
    </row>
    <row r="389" spans="1:10" x14ac:dyDescent="0.2">
      <c r="A389" s="158" t="s">
        <v>214</v>
      </c>
      <c r="B389" s="65">
        <v>9</v>
      </c>
      <c r="C389" s="66">
        <v>9</v>
      </c>
      <c r="D389" s="65">
        <v>54</v>
      </c>
      <c r="E389" s="66">
        <v>56</v>
      </c>
      <c r="F389" s="67"/>
      <c r="G389" s="65">
        <f>B389-C389</f>
        <v>0</v>
      </c>
      <c r="H389" s="66">
        <f>D389-E389</f>
        <v>-2</v>
      </c>
      <c r="I389" s="20">
        <f>IF(C389=0, "-", IF(G389/C389&lt;10, G389/C389, "&gt;999%"))</f>
        <v>0</v>
      </c>
      <c r="J389" s="21">
        <f>IF(E389=0, "-", IF(H389/E389&lt;10, H389/E389, "&gt;999%"))</f>
        <v>-3.5714285714285712E-2</v>
      </c>
    </row>
    <row r="390" spans="1:10" s="160" customFormat="1" x14ac:dyDescent="0.2">
      <c r="A390" s="178" t="s">
        <v>669</v>
      </c>
      <c r="B390" s="71">
        <v>20</v>
      </c>
      <c r="C390" s="72">
        <v>23</v>
      </c>
      <c r="D390" s="71">
        <v>122</v>
      </c>
      <c r="E390" s="72">
        <v>100</v>
      </c>
      <c r="F390" s="73"/>
      <c r="G390" s="71">
        <f>B390-C390</f>
        <v>-3</v>
      </c>
      <c r="H390" s="72">
        <f>D390-E390</f>
        <v>22</v>
      </c>
      <c r="I390" s="37">
        <f>IF(C390=0, "-", IF(G390/C390&lt;10, G390/C390, "&gt;999%"))</f>
        <v>-0.13043478260869565</v>
      </c>
      <c r="J390" s="38">
        <f>IF(E390=0, "-", IF(H390/E390&lt;10, H390/E390, "&gt;999%"))</f>
        <v>0.22</v>
      </c>
    </row>
    <row r="391" spans="1:10" x14ac:dyDescent="0.2">
      <c r="A391" s="177"/>
      <c r="B391" s="143"/>
      <c r="C391" s="144"/>
      <c r="D391" s="143"/>
      <c r="E391" s="144"/>
      <c r="F391" s="145"/>
      <c r="G391" s="143"/>
      <c r="H391" s="144"/>
      <c r="I391" s="151"/>
      <c r="J391" s="152"/>
    </row>
    <row r="392" spans="1:10" s="139" customFormat="1" x14ac:dyDescent="0.2">
      <c r="A392" s="159" t="s">
        <v>79</v>
      </c>
      <c r="B392" s="65"/>
      <c r="C392" s="66"/>
      <c r="D392" s="65"/>
      <c r="E392" s="66"/>
      <c r="F392" s="67"/>
      <c r="G392" s="65"/>
      <c r="H392" s="66"/>
      <c r="I392" s="20"/>
      <c r="J392" s="21"/>
    </row>
    <row r="393" spans="1:10" x14ac:dyDescent="0.2">
      <c r="A393" s="158" t="s">
        <v>367</v>
      </c>
      <c r="B393" s="65">
        <v>77</v>
      </c>
      <c r="C393" s="66">
        <v>198</v>
      </c>
      <c r="D393" s="65">
        <v>1075</v>
      </c>
      <c r="E393" s="66">
        <v>882</v>
      </c>
      <c r="F393" s="67"/>
      <c r="G393" s="65">
        <f t="shared" ref="G393:G402" si="64">B393-C393</f>
        <v>-121</v>
      </c>
      <c r="H393" s="66">
        <f t="shared" ref="H393:H402" si="65">D393-E393</f>
        <v>193</v>
      </c>
      <c r="I393" s="20">
        <f t="shared" ref="I393:I402" si="66">IF(C393=0, "-", IF(G393/C393&lt;10, G393/C393, "&gt;999%"))</f>
        <v>-0.61111111111111116</v>
      </c>
      <c r="J393" s="21">
        <f t="shared" ref="J393:J402" si="67">IF(E393=0, "-", IF(H393/E393&lt;10, H393/E393, "&gt;999%"))</f>
        <v>0.21882086167800455</v>
      </c>
    </row>
    <row r="394" spans="1:10" x14ac:dyDescent="0.2">
      <c r="A394" s="158" t="s">
        <v>368</v>
      </c>
      <c r="B394" s="65">
        <v>51</v>
      </c>
      <c r="C394" s="66">
        <v>43</v>
      </c>
      <c r="D394" s="65">
        <v>445</v>
      </c>
      <c r="E394" s="66">
        <v>153</v>
      </c>
      <c r="F394" s="67"/>
      <c r="G394" s="65">
        <f t="shared" si="64"/>
        <v>8</v>
      </c>
      <c r="H394" s="66">
        <f t="shared" si="65"/>
        <v>292</v>
      </c>
      <c r="I394" s="20">
        <f t="shared" si="66"/>
        <v>0.18604651162790697</v>
      </c>
      <c r="J394" s="21">
        <f t="shared" si="67"/>
        <v>1.9084967320261439</v>
      </c>
    </row>
    <row r="395" spans="1:10" x14ac:dyDescent="0.2">
      <c r="A395" s="158" t="s">
        <v>496</v>
      </c>
      <c r="B395" s="65">
        <v>17</v>
      </c>
      <c r="C395" s="66">
        <v>11</v>
      </c>
      <c r="D395" s="65">
        <v>46</v>
      </c>
      <c r="E395" s="66">
        <v>11</v>
      </c>
      <c r="F395" s="67"/>
      <c r="G395" s="65">
        <f t="shared" si="64"/>
        <v>6</v>
      </c>
      <c r="H395" s="66">
        <f t="shared" si="65"/>
        <v>35</v>
      </c>
      <c r="I395" s="20">
        <f t="shared" si="66"/>
        <v>0.54545454545454541</v>
      </c>
      <c r="J395" s="21">
        <f t="shared" si="67"/>
        <v>3.1818181818181817</v>
      </c>
    </row>
    <row r="396" spans="1:10" x14ac:dyDescent="0.2">
      <c r="A396" s="158" t="s">
        <v>197</v>
      </c>
      <c r="B396" s="65">
        <v>16</v>
      </c>
      <c r="C396" s="66">
        <v>15</v>
      </c>
      <c r="D396" s="65">
        <v>65</v>
      </c>
      <c r="E396" s="66">
        <v>37</v>
      </c>
      <c r="F396" s="67"/>
      <c r="G396" s="65">
        <f t="shared" si="64"/>
        <v>1</v>
      </c>
      <c r="H396" s="66">
        <f t="shared" si="65"/>
        <v>28</v>
      </c>
      <c r="I396" s="20">
        <f t="shared" si="66"/>
        <v>6.6666666666666666E-2</v>
      </c>
      <c r="J396" s="21">
        <f t="shared" si="67"/>
        <v>0.7567567567567568</v>
      </c>
    </row>
    <row r="397" spans="1:10" x14ac:dyDescent="0.2">
      <c r="A397" s="158" t="s">
        <v>400</v>
      </c>
      <c r="B397" s="65">
        <v>107</v>
      </c>
      <c r="C397" s="66">
        <v>147</v>
      </c>
      <c r="D397" s="65">
        <v>917</v>
      </c>
      <c r="E397" s="66">
        <v>728</v>
      </c>
      <c r="F397" s="67"/>
      <c r="G397" s="65">
        <f t="shared" si="64"/>
        <v>-40</v>
      </c>
      <c r="H397" s="66">
        <f t="shared" si="65"/>
        <v>189</v>
      </c>
      <c r="I397" s="20">
        <f t="shared" si="66"/>
        <v>-0.27210884353741499</v>
      </c>
      <c r="J397" s="21">
        <f t="shared" si="67"/>
        <v>0.25961538461538464</v>
      </c>
    </row>
    <row r="398" spans="1:10" x14ac:dyDescent="0.2">
      <c r="A398" s="158" t="s">
        <v>438</v>
      </c>
      <c r="B398" s="65">
        <v>80</v>
      </c>
      <c r="C398" s="66">
        <v>48</v>
      </c>
      <c r="D398" s="65">
        <v>374</v>
      </c>
      <c r="E398" s="66">
        <v>216</v>
      </c>
      <c r="F398" s="67"/>
      <c r="G398" s="65">
        <f t="shared" si="64"/>
        <v>32</v>
      </c>
      <c r="H398" s="66">
        <f t="shared" si="65"/>
        <v>158</v>
      </c>
      <c r="I398" s="20">
        <f t="shared" si="66"/>
        <v>0.66666666666666663</v>
      </c>
      <c r="J398" s="21">
        <f t="shared" si="67"/>
        <v>0.73148148148148151</v>
      </c>
    </row>
    <row r="399" spans="1:10" x14ac:dyDescent="0.2">
      <c r="A399" s="158" t="s">
        <v>439</v>
      </c>
      <c r="B399" s="65">
        <v>123</v>
      </c>
      <c r="C399" s="66">
        <v>126</v>
      </c>
      <c r="D399" s="65">
        <v>461</v>
      </c>
      <c r="E399" s="66">
        <v>412</v>
      </c>
      <c r="F399" s="67"/>
      <c r="G399" s="65">
        <f t="shared" si="64"/>
        <v>-3</v>
      </c>
      <c r="H399" s="66">
        <f t="shared" si="65"/>
        <v>49</v>
      </c>
      <c r="I399" s="20">
        <f t="shared" si="66"/>
        <v>-2.3809523809523808E-2</v>
      </c>
      <c r="J399" s="21">
        <f t="shared" si="67"/>
        <v>0.11893203883495146</v>
      </c>
    </row>
    <row r="400" spans="1:10" x14ac:dyDescent="0.2">
      <c r="A400" s="158" t="s">
        <v>507</v>
      </c>
      <c r="B400" s="65">
        <v>47</v>
      </c>
      <c r="C400" s="66">
        <v>21</v>
      </c>
      <c r="D400" s="65">
        <v>194</v>
      </c>
      <c r="E400" s="66">
        <v>132</v>
      </c>
      <c r="F400" s="67"/>
      <c r="G400" s="65">
        <f t="shared" si="64"/>
        <v>26</v>
      </c>
      <c r="H400" s="66">
        <f t="shared" si="65"/>
        <v>62</v>
      </c>
      <c r="I400" s="20">
        <f t="shared" si="66"/>
        <v>1.2380952380952381</v>
      </c>
      <c r="J400" s="21">
        <f t="shared" si="67"/>
        <v>0.46969696969696972</v>
      </c>
    </row>
    <row r="401" spans="1:10" x14ac:dyDescent="0.2">
      <c r="A401" s="158" t="s">
        <v>520</v>
      </c>
      <c r="B401" s="65">
        <v>210</v>
      </c>
      <c r="C401" s="66">
        <v>229</v>
      </c>
      <c r="D401" s="65">
        <v>1486</v>
      </c>
      <c r="E401" s="66">
        <v>777</v>
      </c>
      <c r="F401" s="67"/>
      <c r="G401" s="65">
        <f t="shared" si="64"/>
        <v>-19</v>
      </c>
      <c r="H401" s="66">
        <f t="shared" si="65"/>
        <v>709</v>
      </c>
      <c r="I401" s="20">
        <f t="shared" si="66"/>
        <v>-8.296943231441048E-2</v>
      </c>
      <c r="J401" s="21">
        <f t="shared" si="67"/>
        <v>0.91248391248391247</v>
      </c>
    </row>
    <row r="402" spans="1:10" s="160" customFormat="1" x14ac:dyDescent="0.2">
      <c r="A402" s="178" t="s">
        <v>670</v>
      </c>
      <c r="B402" s="71">
        <v>728</v>
      </c>
      <c r="C402" s="72">
        <v>838</v>
      </c>
      <c r="D402" s="71">
        <v>5063</v>
      </c>
      <c r="E402" s="72">
        <v>3348</v>
      </c>
      <c r="F402" s="73"/>
      <c r="G402" s="71">
        <f t="shared" si="64"/>
        <v>-110</v>
      </c>
      <c r="H402" s="72">
        <f t="shared" si="65"/>
        <v>1715</v>
      </c>
      <c r="I402" s="37">
        <f t="shared" si="66"/>
        <v>-0.13126491646778043</v>
      </c>
      <c r="J402" s="38">
        <f t="shared" si="67"/>
        <v>0.51224611708482681</v>
      </c>
    </row>
    <row r="403" spans="1:10" x14ac:dyDescent="0.2">
      <c r="A403" s="177"/>
      <c r="B403" s="143"/>
      <c r="C403" s="144"/>
      <c r="D403" s="143"/>
      <c r="E403" s="144"/>
      <c r="F403" s="145"/>
      <c r="G403" s="143"/>
      <c r="H403" s="144"/>
      <c r="I403" s="151"/>
      <c r="J403" s="152"/>
    </row>
    <row r="404" spans="1:10" s="139" customFormat="1" x14ac:dyDescent="0.2">
      <c r="A404" s="159" t="s">
        <v>80</v>
      </c>
      <c r="B404" s="65"/>
      <c r="C404" s="66"/>
      <c r="D404" s="65"/>
      <c r="E404" s="66"/>
      <c r="F404" s="67"/>
      <c r="G404" s="65"/>
      <c r="H404" s="66"/>
      <c r="I404" s="20"/>
      <c r="J404" s="21"/>
    </row>
    <row r="405" spans="1:10" x14ac:dyDescent="0.2">
      <c r="A405" s="158" t="s">
        <v>310</v>
      </c>
      <c r="B405" s="65">
        <v>3</v>
      </c>
      <c r="C405" s="66">
        <v>4</v>
      </c>
      <c r="D405" s="65">
        <v>9</v>
      </c>
      <c r="E405" s="66">
        <v>8</v>
      </c>
      <c r="F405" s="67"/>
      <c r="G405" s="65">
        <f t="shared" ref="G405:G415" si="68">B405-C405</f>
        <v>-1</v>
      </c>
      <c r="H405" s="66">
        <f t="shared" ref="H405:H415" si="69">D405-E405</f>
        <v>1</v>
      </c>
      <c r="I405" s="20">
        <f t="shared" ref="I405:I415" si="70">IF(C405=0, "-", IF(G405/C405&lt;10, G405/C405, "&gt;999%"))</f>
        <v>-0.25</v>
      </c>
      <c r="J405" s="21">
        <f t="shared" ref="J405:J415" si="71">IF(E405=0, "-", IF(H405/E405&lt;10, H405/E405, "&gt;999%"))</f>
        <v>0.125</v>
      </c>
    </row>
    <row r="406" spans="1:10" x14ac:dyDescent="0.2">
      <c r="A406" s="158" t="s">
        <v>339</v>
      </c>
      <c r="B406" s="65">
        <v>0</v>
      </c>
      <c r="C406" s="66">
        <v>0</v>
      </c>
      <c r="D406" s="65">
        <v>1</v>
      </c>
      <c r="E406" s="66">
        <v>1</v>
      </c>
      <c r="F406" s="67"/>
      <c r="G406" s="65">
        <f t="shared" si="68"/>
        <v>0</v>
      </c>
      <c r="H406" s="66">
        <f t="shared" si="69"/>
        <v>0</v>
      </c>
      <c r="I406" s="20" t="str">
        <f t="shared" si="70"/>
        <v>-</v>
      </c>
      <c r="J406" s="21">
        <f t="shared" si="71"/>
        <v>0</v>
      </c>
    </row>
    <row r="407" spans="1:10" x14ac:dyDescent="0.2">
      <c r="A407" s="158" t="s">
        <v>349</v>
      </c>
      <c r="B407" s="65">
        <v>9</v>
      </c>
      <c r="C407" s="66">
        <v>12</v>
      </c>
      <c r="D407" s="65">
        <v>84</v>
      </c>
      <c r="E407" s="66">
        <v>15</v>
      </c>
      <c r="F407" s="67"/>
      <c r="G407" s="65">
        <f t="shared" si="68"/>
        <v>-3</v>
      </c>
      <c r="H407" s="66">
        <f t="shared" si="69"/>
        <v>69</v>
      </c>
      <c r="I407" s="20">
        <f t="shared" si="70"/>
        <v>-0.25</v>
      </c>
      <c r="J407" s="21">
        <f t="shared" si="71"/>
        <v>4.5999999999999996</v>
      </c>
    </row>
    <row r="408" spans="1:10" x14ac:dyDescent="0.2">
      <c r="A408" s="158" t="s">
        <v>242</v>
      </c>
      <c r="B408" s="65">
        <v>2</v>
      </c>
      <c r="C408" s="66">
        <v>8</v>
      </c>
      <c r="D408" s="65">
        <v>18</v>
      </c>
      <c r="E408" s="66">
        <v>17</v>
      </c>
      <c r="F408" s="67"/>
      <c r="G408" s="65">
        <f t="shared" si="68"/>
        <v>-6</v>
      </c>
      <c r="H408" s="66">
        <f t="shared" si="69"/>
        <v>1</v>
      </c>
      <c r="I408" s="20">
        <f t="shared" si="70"/>
        <v>-0.75</v>
      </c>
      <c r="J408" s="21">
        <f t="shared" si="71"/>
        <v>5.8823529411764705E-2</v>
      </c>
    </row>
    <row r="409" spans="1:10" x14ac:dyDescent="0.2">
      <c r="A409" s="158" t="s">
        <v>508</v>
      </c>
      <c r="B409" s="65">
        <v>27</v>
      </c>
      <c r="C409" s="66">
        <v>19</v>
      </c>
      <c r="D409" s="65">
        <v>67</v>
      </c>
      <c r="E409" s="66">
        <v>70</v>
      </c>
      <c r="F409" s="67"/>
      <c r="G409" s="65">
        <f t="shared" si="68"/>
        <v>8</v>
      </c>
      <c r="H409" s="66">
        <f t="shared" si="69"/>
        <v>-3</v>
      </c>
      <c r="I409" s="20">
        <f t="shared" si="70"/>
        <v>0.42105263157894735</v>
      </c>
      <c r="J409" s="21">
        <f t="shared" si="71"/>
        <v>-4.2857142857142858E-2</v>
      </c>
    </row>
    <row r="410" spans="1:10" x14ac:dyDescent="0.2">
      <c r="A410" s="158" t="s">
        <v>521</v>
      </c>
      <c r="B410" s="65">
        <v>139</v>
      </c>
      <c r="C410" s="66">
        <v>133</v>
      </c>
      <c r="D410" s="65">
        <v>579</v>
      </c>
      <c r="E410" s="66">
        <v>381</v>
      </c>
      <c r="F410" s="67"/>
      <c r="G410" s="65">
        <f t="shared" si="68"/>
        <v>6</v>
      </c>
      <c r="H410" s="66">
        <f t="shared" si="69"/>
        <v>198</v>
      </c>
      <c r="I410" s="20">
        <f t="shared" si="70"/>
        <v>4.5112781954887216E-2</v>
      </c>
      <c r="J410" s="21">
        <f t="shared" si="71"/>
        <v>0.51968503937007871</v>
      </c>
    </row>
    <row r="411" spans="1:10" x14ac:dyDescent="0.2">
      <c r="A411" s="158" t="s">
        <v>440</v>
      </c>
      <c r="B411" s="65">
        <v>0</v>
      </c>
      <c r="C411" s="66">
        <v>7</v>
      </c>
      <c r="D411" s="65">
        <v>4</v>
      </c>
      <c r="E411" s="66">
        <v>35</v>
      </c>
      <c r="F411" s="67"/>
      <c r="G411" s="65">
        <f t="shared" si="68"/>
        <v>-7</v>
      </c>
      <c r="H411" s="66">
        <f t="shared" si="69"/>
        <v>-31</v>
      </c>
      <c r="I411" s="20">
        <f t="shared" si="70"/>
        <v>-1</v>
      </c>
      <c r="J411" s="21">
        <f t="shared" si="71"/>
        <v>-0.88571428571428568</v>
      </c>
    </row>
    <row r="412" spans="1:10" x14ac:dyDescent="0.2">
      <c r="A412" s="158" t="s">
        <v>467</v>
      </c>
      <c r="B412" s="65">
        <v>12</v>
      </c>
      <c r="C412" s="66">
        <v>53</v>
      </c>
      <c r="D412" s="65">
        <v>202</v>
      </c>
      <c r="E412" s="66">
        <v>187</v>
      </c>
      <c r="F412" s="67"/>
      <c r="G412" s="65">
        <f t="shared" si="68"/>
        <v>-41</v>
      </c>
      <c r="H412" s="66">
        <f t="shared" si="69"/>
        <v>15</v>
      </c>
      <c r="I412" s="20">
        <f t="shared" si="70"/>
        <v>-0.77358490566037741</v>
      </c>
      <c r="J412" s="21">
        <f t="shared" si="71"/>
        <v>8.0213903743315509E-2</v>
      </c>
    </row>
    <row r="413" spans="1:10" x14ac:dyDescent="0.2">
      <c r="A413" s="158" t="s">
        <v>369</v>
      </c>
      <c r="B413" s="65">
        <v>88</v>
      </c>
      <c r="C413" s="66">
        <v>97</v>
      </c>
      <c r="D413" s="65">
        <v>489</v>
      </c>
      <c r="E413" s="66">
        <v>381</v>
      </c>
      <c r="F413" s="67"/>
      <c r="G413" s="65">
        <f t="shared" si="68"/>
        <v>-9</v>
      </c>
      <c r="H413" s="66">
        <f t="shared" si="69"/>
        <v>108</v>
      </c>
      <c r="I413" s="20">
        <f t="shared" si="70"/>
        <v>-9.2783505154639179E-2</v>
      </c>
      <c r="J413" s="21">
        <f t="shared" si="71"/>
        <v>0.28346456692913385</v>
      </c>
    </row>
    <row r="414" spans="1:10" x14ac:dyDescent="0.2">
      <c r="A414" s="158" t="s">
        <v>401</v>
      </c>
      <c r="B414" s="65">
        <v>164</v>
      </c>
      <c r="C414" s="66">
        <v>155</v>
      </c>
      <c r="D414" s="65">
        <v>1536</v>
      </c>
      <c r="E414" s="66">
        <v>712</v>
      </c>
      <c r="F414" s="67"/>
      <c r="G414" s="65">
        <f t="shared" si="68"/>
        <v>9</v>
      </c>
      <c r="H414" s="66">
        <f t="shared" si="69"/>
        <v>824</v>
      </c>
      <c r="I414" s="20">
        <f t="shared" si="70"/>
        <v>5.8064516129032261E-2</v>
      </c>
      <c r="J414" s="21">
        <f t="shared" si="71"/>
        <v>1.1573033707865168</v>
      </c>
    </row>
    <row r="415" spans="1:10" s="160" customFormat="1" x14ac:dyDescent="0.2">
      <c r="A415" s="178" t="s">
        <v>671</v>
      </c>
      <c r="B415" s="71">
        <v>444</v>
      </c>
      <c r="C415" s="72">
        <v>488</v>
      </c>
      <c r="D415" s="71">
        <v>2989</v>
      </c>
      <c r="E415" s="72">
        <v>1807</v>
      </c>
      <c r="F415" s="73"/>
      <c r="G415" s="71">
        <f t="shared" si="68"/>
        <v>-44</v>
      </c>
      <c r="H415" s="72">
        <f t="shared" si="69"/>
        <v>1182</v>
      </c>
      <c r="I415" s="37">
        <f t="shared" si="70"/>
        <v>-9.0163934426229511E-2</v>
      </c>
      <c r="J415" s="38">
        <f t="shared" si="71"/>
        <v>0.65412285556170446</v>
      </c>
    </row>
    <row r="416" spans="1:10" x14ac:dyDescent="0.2">
      <c r="A416" s="177"/>
      <c r="B416" s="143"/>
      <c r="C416" s="144"/>
      <c r="D416" s="143"/>
      <c r="E416" s="144"/>
      <c r="F416" s="145"/>
      <c r="G416" s="143"/>
      <c r="H416" s="144"/>
      <c r="I416" s="151"/>
      <c r="J416" s="152"/>
    </row>
    <row r="417" spans="1:10" s="139" customFormat="1" x14ac:dyDescent="0.2">
      <c r="A417" s="159" t="s">
        <v>81</v>
      </c>
      <c r="B417" s="65"/>
      <c r="C417" s="66"/>
      <c r="D417" s="65"/>
      <c r="E417" s="66"/>
      <c r="F417" s="67"/>
      <c r="G417" s="65"/>
      <c r="H417" s="66"/>
      <c r="I417" s="20"/>
      <c r="J417" s="21"/>
    </row>
    <row r="418" spans="1:10" x14ac:dyDescent="0.2">
      <c r="A418" s="158" t="s">
        <v>370</v>
      </c>
      <c r="B418" s="65">
        <v>4</v>
      </c>
      <c r="C418" s="66">
        <v>0</v>
      </c>
      <c r="D418" s="65">
        <v>16</v>
      </c>
      <c r="E418" s="66">
        <v>0</v>
      </c>
      <c r="F418" s="67"/>
      <c r="G418" s="65">
        <f t="shared" ref="G418:G426" si="72">B418-C418</f>
        <v>4</v>
      </c>
      <c r="H418" s="66">
        <f t="shared" ref="H418:H426" si="73">D418-E418</f>
        <v>16</v>
      </c>
      <c r="I418" s="20" t="str">
        <f t="shared" ref="I418:I426" si="74">IF(C418=0, "-", IF(G418/C418&lt;10, G418/C418, "&gt;999%"))</f>
        <v>-</v>
      </c>
      <c r="J418" s="21" t="str">
        <f t="shared" ref="J418:J426" si="75">IF(E418=0, "-", IF(H418/E418&lt;10, H418/E418, "&gt;999%"))</f>
        <v>-</v>
      </c>
    </row>
    <row r="419" spans="1:10" x14ac:dyDescent="0.2">
      <c r="A419" s="158" t="s">
        <v>402</v>
      </c>
      <c r="B419" s="65">
        <v>5</v>
      </c>
      <c r="C419" s="66">
        <v>10</v>
      </c>
      <c r="D419" s="65">
        <v>20</v>
      </c>
      <c r="E419" s="66">
        <v>15</v>
      </c>
      <c r="F419" s="67"/>
      <c r="G419" s="65">
        <f t="shared" si="72"/>
        <v>-5</v>
      </c>
      <c r="H419" s="66">
        <f t="shared" si="73"/>
        <v>5</v>
      </c>
      <c r="I419" s="20">
        <f t="shared" si="74"/>
        <v>-0.5</v>
      </c>
      <c r="J419" s="21">
        <f t="shared" si="75"/>
        <v>0.33333333333333331</v>
      </c>
    </row>
    <row r="420" spans="1:10" x14ac:dyDescent="0.2">
      <c r="A420" s="158" t="s">
        <v>224</v>
      </c>
      <c r="B420" s="65">
        <v>0</v>
      </c>
      <c r="C420" s="66">
        <v>0</v>
      </c>
      <c r="D420" s="65">
        <v>0</v>
      </c>
      <c r="E420" s="66">
        <v>2</v>
      </c>
      <c r="F420" s="67"/>
      <c r="G420" s="65">
        <f t="shared" si="72"/>
        <v>0</v>
      </c>
      <c r="H420" s="66">
        <f t="shared" si="73"/>
        <v>-2</v>
      </c>
      <c r="I420" s="20" t="str">
        <f t="shared" si="74"/>
        <v>-</v>
      </c>
      <c r="J420" s="21">
        <f t="shared" si="75"/>
        <v>-1</v>
      </c>
    </row>
    <row r="421" spans="1:10" x14ac:dyDescent="0.2">
      <c r="A421" s="158" t="s">
        <v>403</v>
      </c>
      <c r="B421" s="65">
        <v>1</v>
      </c>
      <c r="C421" s="66">
        <v>3</v>
      </c>
      <c r="D421" s="65">
        <v>7</v>
      </c>
      <c r="E421" s="66">
        <v>3</v>
      </c>
      <c r="F421" s="67"/>
      <c r="G421" s="65">
        <f t="shared" si="72"/>
        <v>-2</v>
      </c>
      <c r="H421" s="66">
        <f t="shared" si="73"/>
        <v>4</v>
      </c>
      <c r="I421" s="20">
        <f t="shared" si="74"/>
        <v>-0.66666666666666663</v>
      </c>
      <c r="J421" s="21">
        <f t="shared" si="75"/>
        <v>1.3333333333333333</v>
      </c>
    </row>
    <row r="422" spans="1:10" x14ac:dyDescent="0.2">
      <c r="A422" s="158" t="s">
        <v>248</v>
      </c>
      <c r="B422" s="65">
        <v>0</v>
      </c>
      <c r="C422" s="66">
        <v>0</v>
      </c>
      <c r="D422" s="65">
        <v>0</v>
      </c>
      <c r="E422" s="66">
        <v>5</v>
      </c>
      <c r="F422" s="67"/>
      <c r="G422" s="65">
        <f t="shared" si="72"/>
        <v>0</v>
      </c>
      <c r="H422" s="66">
        <f t="shared" si="73"/>
        <v>-5</v>
      </c>
      <c r="I422" s="20" t="str">
        <f t="shared" si="74"/>
        <v>-</v>
      </c>
      <c r="J422" s="21">
        <f t="shared" si="75"/>
        <v>-1</v>
      </c>
    </row>
    <row r="423" spans="1:10" x14ac:dyDescent="0.2">
      <c r="A423" s="158" t="s">
        <v>539</v>
      </c>
      <c r="B423" s="65">
        <v>0</v>
      </c>
      <c r="C423" s="66">
        <v>0</v>
      </c>
      <c r="D423" s="65">
        <v>1</v>
      </c>
      <c r="E423" s="66">
        <v>0</v>
      </c>
      <c r="F423" s="67"/>
      <c r="G423" s="65">
        <f t="shared" si="72"/>
        <v>0</v>
      </c>
      <c r="H423" s="66">
        <f t="shared" si="73"/>
        <v>1</v>
      </c>
      <c r="I423" s="20" t="str">
        <f t="shared" si="74"/>
        <v>-</v>
      </c>
      <c r="J423" s="21" t="str">
        <f t="shared" si="75"/>
        <v>-</v>
      </c>
    </row>
    <row r="424" spans="1:10" x14ac:dyDescent="0.2">
      <c r="A424" s="158" t="s">
        <v>497</v>
      </c>
      <c r="B424" s="65">
        <v>3</v>
      </c>
      <c r="C424" s="66">
        <v>0</v>
      </c>
      <c r="D424" s="65">
        <v>7</v>
      </c>
      <c r="E424" s="66">
        <v>0</v>
      </c>
      <c r="F424" s="67"/>
      <c r="G424" s="65">
        <f t="shared" si="72"/>
        <v>3</v>
      </c>
      <c r="H424" s="66">
        <f t="shared" si="73"/>
        <v>7</v>
      </c>
      <c r="I424" s="20" t="str">
        <f t="shared" si="74"/>
        <v>-</v>
      </c>
      <c r="J424" s="21" t="str">
        <f t="shared" si="75"/>
        <v>-</v>
      </c>
    </row>
    <row r="425" spans="1:10" x14ac:dyDescent="0.2">
      <c r="A425" s="158" t="s">
        <v>488</v>
      </c>
      <c r="B425" s="65">
        <v>4</v>
      </c>
      <c r="C425" s="66">
        <v>0</v>
      </c>
      <c r="D425" s="65">
        <v>8</v>
      </c>
      <c r="E425" s="66">
        <v>3</v>
      </c>
      <c r="F425" s="67"/>
      <c r="G425" s="65">
        <f t="shared" si="72"/>
        <v>4</v>
      </c>
      <c r="H425" s="66">
        <f t="shared" si="73"/>
        <v>5</v>
      </c>
      <c r="I425" s="20" t="str">
        <f t="shared" si="74"/>
        <v>-</v>
      </c>
      <c r="J425" s="21">
        <f t="shared" si="75"/>
        <v>1.6666666666666667</v>
      </c>
    </row>
    <row r="426" spans="1:10" s="160" customFormat="1" x14ac:dyDescent="0.2">
      <c r="A426" s="178" t="s">
        <v>672</v>
      </c>
      <c r="B426" s="71">
        <v>17</v>
      </c>
      <c r="C426" s="72">
        <v>13</v>
      </c>
      <c r="D426" s="71">
        <v>59</v>
      </c>
      <c r="E426" s="72">
        <v>28</v>
      </c>
      <c r="F426" s="73"/>
      <c r="G426" s="71">
        <f t="shared" si="72"/>
        <v>4</v>
      </c>
      <c r="H426" s="72">
        <f t="shared" si="73"/>
        <v>31</v>
      </c>
      <c r="I426" s="37">
        <f t="shared" si="74"/>
        <v>0.30769230769230771</v>
      </c>
      <c r="J426" s="38">
        <f t="shared" si="75"/>
        <v>1.1071428571428572</v>
      </c>
    </row>
    <row r="427" spans="1:10" x14ac:dyDescent="0.2">
      <c r="A427" s="177"/>
      <c r="B427" s="143"/>
      <c r="C427" s="144"/>
      <c r="D427" s="143"/>
      <c r="E427" s="144"/>
      <c r="F427" s="145"/>
      <c r="G427" s="143"/>
      <c r="H427" s="144"/>
      <c r="I427" s="151"/>
      <c r="J427" s="152"/>
    </row>
    <row r="428" spans="1:10" s="139" customFormat="1" x14ac:dyDescent="0.2">
      <c r="A428" s="159" t="s">
        <v>82</v>
      </c>
      <c r="B428" s="65"/>
      <c r="C428" s="66"/>
      <c r="D428" s="65"/>
      <c r="E428" s="66"/>
      <c r="F428" s="67"/>
      <c r="G428" s="65"/>
      <c r="H428" s="66"/>
      <c r="I428" s="20"/>
      <c r="J428" s="21"/>
    </row>
    <row r="429" spans="1:10" x14ac:dyDescent="0.2">
      <c r="A429" s="158" t="s">
        <v>340</v>
      </c>
      <c r="B429" s="65">
        <v>4</v>
      </c>
      <c r="C429" s="66">
        <v>2</v>
      </c>
      <c r="D429" s="65">
        <v>20</v>
      </c>
      <c r="E429" s="66">
        <v>14</v>
      </c>
      <c r="F429" s="67"/>
      <c r="G429" s="65">
        <f t="shared" ref="G429:G437" si="76">B429-C429</f>
        <v>2</v>
      </c>
      <c r="H429" s="66">
        <f t="shared" ref="H429:H437" si="77">D429-E429</f>
        <v>6</v>
      </c>
      <c r="I429" s="20">
        <f t="shared" ref="I429:I437" si="78">IF(C429=0, "-", IF(G429/C429&lt;10, G429/C429, "&gt;999%"))</f>
        <v>1</v>
      </c>
      <c r="J429" s="21">
        <f t="shared" ref="J429:J437" si="79">IF(E429=0, "-", IF(H429/E429&lt;10, H429/E429, "&gt;999%"))</f>
        <v>0.42857142857142855</v>
      </c>
    </row>
    <row r="430" spans="1:10" x14ac:dyDescent="0.2">
      <c r="A430" s="158" t="s">
        <v>327</v>
      </c>
      <c r="B430" s="65">
        <v>1</v>
      </c>
      <c r="C430" s="66">
        <v>0</v>
      </c>
      <c r="D430" s="65">
        <v>4</v>
      </c>
      <c r="E430" s="66">
        <v>3</v>
      </c>
      <c r="F430" s="67"/>
      <c r="G430" s="65">
        <f t="shared" si="76"/>
        <v>1</v>
      </c>
      <c r="H430" s="66">
        <f t="shared" si="77"/>
        <v>1</v>
      </c>
      <c r="I430" s="20" t="str">
        <f t="shared" si="78"/>
        <v>-</v>
      </c>
      <c r="J430" s="21">
        <f t="shared" si="79"/>
        <v>0.33333333333333331</v>
      </c>
    </row>
    <row r="431" spans="1:10" x14ac:dyDescent="0.2">
      <c r="A431" s="158" t="s">
        <v>463</v>
      </c>
      <c r="B431" s="65">
        <v>3</v>
      </c>
      <c r="C431" s="66">
        <v>3</v>
      </c>
      <c r="D431" s="65">
        <v>16</v>
      </c>
      <c r="E431" s="66">
        <v>23</v>
      </c>
      <c r="F431" s="67"/>
      <c r="G431" s="65">
        <f t="shared" si="76"/>
        <v>0</v>
      </c>
      <c r="H431" s="66">
        <f t="shared" si="77"/>
        <v>-7</v>
      </c>
      <c r="I431" s="20">
        <f t="shared" si="78"/>
        <v>0</v>
      </c>
      <c r="J431" s="21">
        <f t="shared" si="79"/>
        <v>-0.30434782608695654</v>
      </c>
    </row>
    <row r="432" spans="1:10" x14ac:dyDescent="0.2">
      <c r="A432" s="158" t="s">
        <v>464</v>
      </c>
      <c r="B432" s="65">
        <v>2</v>
      </c>
      <c r="C432" s="66">
        <v>6</v>
      </c>
      <c r="D432" s="65">
        <v>18</v>
      </c>
      <c r="E432" s="66">
        <v>34</v>
      </c>
      <c r="F432" s="67"/>
      <c r="G432" s="65">
        <f t="shared" si="76"/>
        <v>-4</v>
      </c>
      <c r="H432" s="66">
        <f t="shared" si="77"/>
        <v>-16</v>
      </c>
      <c r="I432" s="20">
        <f t="shared" si="78"/>
        <v>-0.66666666666666663</v>
      </c>
      <c r="J432" s="21">
        <f t="shared" si="79"/>
        <v>-0.47058823529411764</v>
      </c>
    </row>
    <row r="433" spans="1:10" x14ac:dyDescent="0.2">
      <c r="A433" s="158" t="s">
        <v>328</v>
      </c>
      <c r="B433" s="65">
        <v>1</v>
      </c>
      <c r="C433" s="66">
        <v>0</v>
      </c>
      <c r="D433" s="65">
        <v>4</v>
      </c>
      <c r="E433" s="66">
        <v>5</v>
      </c>
      <c r="F433" s="67"/>
      <c r="G433" s="65">
        <f t="shared" si="76"/>
        <v>1</v>
      </c>
      <c r="H433" s="66">
        <f t="shared" si="77"/>
        <v>-1</v>
      </c>
      <c r="I433" s="20" t="str">
        <f t="shared" si="78"/>
        <v>-</v>
      </c>
      <c r="J433" s="21">
        <f t="shared" si="79"/>
        <v>-0.2</v>
      </c>
    </row>
    <row r="434" spans="1:10" x14ac:dyDescent="0.2">
      <c r="A434" s="158" t="s">
        <v>422</v>
      </c>
      <c r="B434" s="65">
        <v>13</v>
      </c>
      <c r="C434" s="66">
        <v>16</v>
      </c>
      <c r="D434" s="65">
        <v>103</v>
      </c>
      <c r="E434" s="66">
        <v>79</v>
      </c>
      <c r="F434" s="67"/>
      <c r="G434" s="65">
        <f t="shared" si="76"/>
        <v>-3</v>
      </c>
      <c r="H434" s="66">
        <f t="shared" si="77"/>
        <v>24</v>
      </c>
      <c r="I434" s="20">
        <f t="shared" si="78"/>
        <v>-0.1875</v>
      </c>
      <c r="J434" s="21">
        <f t="shared" si="79"/>
        <v>0.30379746835443039</v>
      </c>
    </row>
    <row r="435" spans="1:10" x14ac:dyDescent="0.2">
      <c r="A435" s="158" t="s">
        <v>290</v>
      </c>
      <c r="B435" s="65">
        <v>0</v>
      </c>
      <c r="C435" s="66">
        <v>0</v>
      </c>
      <c r="D435" s="65">
        <v>0</v>
      </c>
      <c r="E435" s="66">
        <v>1</v>
      </c>
      <c r="F435" s="67"/>
      <c r="G435" s="65">
        <f t="shared" si="76"/>
        <v>0</v>
      </c>
      <c r="H435" s="66">
        <f t="shared" si="77"/>
        <v>-1</v>
      </c>
      <c r="I435" s="20" t="str">
        <f t="shared" si="78"/>
        <v>-</v>
      </c>
      <c r="J435" s="21">
        <f t="shared" si="79"/>
        <v>-1</v>
      </c>
    </row>
    <row r="436" spans="1:10" x14ac:dyDescent="0.2">
      <c r="A436" s="158" t="s">
        <v>279</v>
      </c>
      <c r="B436" s="65">
        <v>3</v>
      </c>
      <c r="C436" s="66">
        <v>0</v>
      </c>
      <c r="D436" s="65">
        <v>31</v>
      </c>
      <c r="E436" s="66">
        <v>0</v>
      </c>
      <c r="F436" s="67"/>
      <c r="G436" s="65">
        <f t="shared" si="76"/>
        <v>3</v>
      </c>
      <c r="H436" s="66">
        <f t="shared" si="77"/>
        <v>31</v>
      </c>
      <c r="I436" s="20" t="str">
        <f t="shared" si="78"/>
        <v>-</v>
      </c>
      <c r="J436" s="21" t="str">
        <f t="shared" si="79"/>
        <v>-</v>
      </c>
    </row>
    <row r="437" spans="1:10" s="160" customFormat="1" x14ac:dyDescent="0.2">
      <c r="A437" s="178" t="s">
        <v>673</v>
      </c>
      <c r="B437" s="71">
        <v>27</v>
      </c>
      <c r="C437" s="72">
        <v>27</v>
      </c>
      <c r="D437" s="71">
        <v>196</v>
      </c>
      <c r="E437" s="72">
        <v>159</v>
      </c>
      <c r="F437" s="73"/>
      <c r="G437" s="71">
        <f t="shared" si="76"/>
        <v>0</v>
      </c>
      <c r="H437" s="72">
        <f t="shared" si="77"/>
        <v>37</v>
      </c>
      <c r="I437" s="37">
        <f t="shared" si="78"/>
        <v>0</v>
      </c>
      <c r="J437" s="38">
        <f t="shared" si="79"/>
        <v>0.23270440251572327</v>
      </c>
    </row>
    <row r="438" spans="1:10" x14ac:dyDescent="0.2">
      <c r="A438" s="177"/>
      <c r="B438" s="143"/>
      <c r="C438" s="144"/>
      <c r="D438" s="143"/>
      <c r="E438" s="144"/>
      <c r="F438" s="145"/>
      <c r="G438" s="143"/>
      <c r="H438" s="144"/>
      <c r="I438" s="151"/>
      <c r="J438" s="152"/>
    </row>
    <row r="439" spans="1:10" s="139" customFormat="1" x14ac:dyDescent="0.2">
      <c r="A439" s="159" t="s">
        <v>83</v>
      </c>
      <c r="B439" s="65"/>
      <c r="C439" s="66"/>
      <c r="D439" s="65"/>
      <c r="E439" s="66"/>
      <c r="F439" s="67"/>
      <c r="G439" s="65"/>
      <c r="H439" s="66"/>
      <c r="I439" s="20"/>
      <c r="J439" s="21"/>
    </row>
    <row r="440" spans="1:10" x14ac:dyDescent="0.2">
      <c r="A440" s="158" t="s">
        <v>522</v>
      </c>
      <c r="B440" s="65">
        <v>55</v>
      </c>
      <c r="C440" s="66">
        <v>53</v>
      </c>
      <c r="D440" s="65">
        <v>165</v>
      </c>
      <c r="E440" s="66">
        <v>147</v>
      </c>
      <c r="F440" s="67"/>
      <c r="G440" s="65">
        <f>B440-C440</f>
        <v>2</v>
      </c>
      <c r="H440" s="66">
        <f>D440-E440</f>
        <v>18</v>
      </c>
      <c r="I440" s="20">
        <f>IF(C440=0, "-", IF(G440/C440&lt;10, G440/C440, "&gt;999%"))</f>
        <v>3.7735849056603772E-2</v>
      </c>
      <c r="J440" s="21">
        <f>IF(E440=0, "-", IF(H440/E440&lt;10, H440/E440, "&gt;999%"))</f>
        <v>0.12244897959183673</v>
      </c>
    </row>
    <row r="441" spans="1:10" x14ac:dyDescent="0.2">
      <c r="A441" s="158" t="s">
        <v>523</v>
      </c>
      <c r="B441" s="65">
        <v>0</v>
      </c>
      <c r="C441" s="66">
        <v>1</v>
      </c>
      <c r="D441" s="65">
        <v>0</v>
      </c>
      <c r="E441" s="66">
        <v>1</v>
      </c>
      <c r="F441" s="67"/>
      <c r="G441" s="65">
        <f>B441-C441</f>
        <v>-1</v>
      </c>
      <c r="H441" s="66">
        <f>D441-E441</f>
        <v>-1</v>
      </c>
      <c r="I441" s="20">
        <f>IF(C441=0, "-", IF(G441/C441&lt;10, G441/C441, "&gt;999%"))</f>
        <v>-1</v>
      </c>
      <c r="J441" s="21">
        <f>IF(E441=0, "-", IF(H441/E441&lt;10, H441/E441, "&gt;999%"))</f>
        <v>-1</v>
      </c>
    </row>
    <row r="442" spans="1:10" s="160" customFormat="1" x14ac:dyDescent="0.2">
      <c r="A442" s="178" t="s">
        <v>674</v>
      </c>
      <c r="B442" s="71">
        <v>55</v>
      </c>
      <c r="C442" s="72">
        <v>54</v>
      </c>
      <c r="D442" s="71">
        <v>165</v>
      </c>
      <c r="E442" s="72">
        <v>148</v>
      </c>
      <c r="F442" s="73"/>
      <c r="G442" s="71">
        <f>B442-C442</f>
        <v>1</v>
      </c>
      <c r="H442" s="72">
        <f>D442-E442</f>
        <v>17</v>
      </c>
      <c r="I442" s="37">
        <f>IF(C442=0, "-", IF(G442/C442&lt;10, G442/C442, "&gt;999%"))</f>
        <v>1.8518518518518517E-2</v>
      </c>
      <c r="J442" s="38">
        <f>IF(E442=0, "-", IF(H442/E442&lt;10, H442/E442, "&gt;999%"))</f>
        <v>0.11486486486486487</v>
      </c>
    </row>
    <row r="443" spans="1:10" x14ac:dyDescent="0.2">
      <c r="A443" s="177"/>
      <c r="B443" s="143"/>
      <c r="C443" s="144"/>
      <c r="D443" s="143"/>
      <c r="E443" s="144"/>
      <c r="F443" s="145"/>
      <c r="G443" s="143"/>
      <c r="H443" s="144"/>
      <c r="I443" s="151"/>
      <c r="J443" s="152"/>
    </row>
    <row r="444" spans="1:10" s="139" customFormat="1" x14ac:dyDescent="0.2">
      <c r="A444" s="159" t="s">
        <v>84</v>
      </c>
      <c r="B444" s="65"/>
      <c r="C444" s="66"/>
      <c r="D444" s="65"/>
      <c r="E444" s="66"/>
      <c r="F444" s="67"/>
      <c r="G444" s="65"/>
      <c r="H444" s="66"/>
      <c r="I444" s="20"/>
      <c r="J444" s="21"/>
    </row>
    <row r="445" spans="1:10" x14ac:dyDescent="0.2">
      <c r="A445" s="158" t="s">
        <v>350</v>
      </c>
      <c r="B445" s="65">
        <v>12</v>
      </c>
      <c r="C445" s="66">
        <v>1</v>
      </c>
      <c r="D445" s="65">
        <v>25</v>
      </c>
      <c r="E445" s="66">
        <v>5</v>
      </c>
      <c r="F445" s="67"/>
      <c r="G445" s="65">
        <f t="shared" ref="G445:G454" si="80">B445-C445</f>
        <v>11</v>
      </c>
      <c r="H445" s="66">
        <f t="shared" ref="H445:H454" si="81">D445-E445</f>
        <v>20</v>
      </c>
      <c r="I445" s="20" t="str">
        <f t="shared" ref="I445:I454" si="82">IF(C445=0, "-", IF(G445/C445&lt;10, G445/C445, "&gt;999%"))</f>
        <v>&gt;999%</v>
      </c>
      <c r="J445" s="21">
        <f t="shared" ref="J445:J454" si="83">IF(E445=0, "-", IF(H445/E445&lt;10, H445/E445, "&gt;999%"))</f>
        <v>4</v>
      </c>
    </row>
    <row r="446" spans="1:10" x14ac:dyDescent="0.2">
      <c r="A446" s="158" t="s">
        <v>205</v>
      </c>
      <c r="B446" s="65">
        <v>0</v>
      </c>
      <c r="C446" s="66">
        <v>0</v>
      </c>
      <c r="D446" s="65">
        <v>0</v>
      </c>
      <c r="E446" s="66">
        <v>3</v>
      </c>
      <c r="F446" s="67"/>
      <c r="G446" s="65">
        <f t="shared" si="80"/>
        <v>0</v>
      </c>
      <c r="H446" s="66">
        <f t="shared" si="81"/>
        <v>-3</v>
      </c>
      <c r="I446" s="20" t="str">
        <f t="shared" si="82"/>
        <v>-</v>
      </c>
      <c r="J446" s="21">
        <f t="shared" si="83"/>
        <v>-1</v>
      </c>
    </row>
    <row r="447" spans="1:10" x14ac:dyDescent="0.2">
      <c r="A447" s="158" t="s">
        <v>371</v>
      </c>
      <c r="B447" s="65">
        <v>0</v>
      </c>
      <c r="C447" s="66">
        <v>3</v>
      </c>
      <c r="D447" s="65">
        <v>0</v>
      </c>
      <c r="E447" s="66">
        <v>13</v>
      </c>
      <c r="F447" s="67"/>
      <c r="G447" s="65">
        <f t="shared" si="80"/>
        <v>-3</v>
      </c>
      <c r="H447" s="66">
        <f t="shared" si="81"/>
        <v>-13</v>
      </c>
      <c r="I447" s="20">
        <f t="shared" si="82"/>
        <v>-1</v>
      </c>
      <c r="J447" s="21">
        <f t="shared" si="83"/>
        <v>-1</v>
      </c>
    </row>
    <row r="448" spans="1:10" x14ac:dyDescent="0.2">
      <c r="A448" s="158" t="s">
        <v>489</v>
      </c>
      <c r="B448" s="65">
        <v>10</v>
      </c>
      <c r="C448" s="66">
        <v>4</v>
      </c>
      <c r="D448" s="65">
        <v>33</v>
      </c>
      <c r="E448" s="66">
        <v>23</v>
      </c>
      <c r="F448" s="67"/>
      <c r="G448" s="65">
        <f t="shared" si="80"/>
        <v>6</v>
      </c>
      <c r="H448" s="66">
        <f t="shared" si="81"/>
        <v>10</v>
      </c>
      <c r="I448" s="20">
        <f t="shared" si="82"/>
        <v>1.5</v>
      </c>
      <c r="J448" s="21">
        <f t="shared" si="83"/>
        <v>0.43478260869565216</v>
      </c>
    </row>
    <row r="449" spans="1:10" x14ac:dyDescent="0.2">
      <c r="A449" s="158" t="s">
        <v>404</v>
      </c>
      <c r="B449" s="65">
        <v>23</v>
      </c>
      <c r="C449" s="66">
        <v>19</v>
      </c>
      <c r="D449" s="65">
        <v>69</v>
      </c>
      <c r="E449" s="66">
        <v>38</v>
      </c>
      <c r="F449" s="67"/>
      <c r="G449" s="65">
        <f t="shared" si="80"/>
        <v>4</v>
      </c>
      <c r="H449" s="66">
        <f t="shared" si="81"/>
        <v>31</v>
      </c>
      <c r="I449" s="20">
        <f t="shared" si="82"/>
        <v>0.21052631578947367</v>
      </c>
      <c r="J449" s="21">
        <f t="shared" si="83"/>
        <v>0.81578947368421051</v>
      </c>
    </row>
    <row r="450" spans="1:10" x14ac:dyDescent="0.2">
      <c r="A450" s="158" t="s">
        <v>540</v>
      </c>
      <c r="B450" s="65">
        <v>20</v>
      </c>
      <c r="C450" s="66">
        <v>8</v>
      </c>
      <c r="D450" s="65">
        <v>36</v>
      </c>
      <c r="E450" s="66">
        <v>25</v>
      </c>
      <c r="F450" s="67"/>
      <c r="G450" s="65">
        <f t="shared" si="80"/>
        <v>12</v>
      </c>
      <c r="H450" s="66">
        <f t="shared" si="81"/>
        <v>11</v>
      </c>
      <c r="I450" s="20">
        <f t="shared" si="82"/>
        <v>1.5</v>
      </c>
      <c r="J450" s="21">
        <f t="shared" si="83"/>
        <v>0.44</v>
      </c>
    </row>
    <row r="451" spans="1:10" x14ac:dyDescent="0.2">
      <c r="A451" s="158" t="s">
        <v>483</v>
      </c>
      <c r="B451" s="65">
        <v>0</v>
      </c>
      <c r="C451" s="66">
        <v>0</v>
      </c>
      <c r="D451" s="65">
        <v>7</v>
      </c>
      <c r="E451" s="66">
        <v>0</v>
      </c>
      <c r="F451" s="67"/>
      <c r="G451" s="65">
        <f t="shared" si="80"/>
        <v>0</v>
      </c>
      <c r="H451" s="66">
        <f t="shared" si="81"/>
        <v>7</v>
      </c>
      <c r="I451" s="20" t="str">
        <f t="shared" si="82"/>
        <v>-</v>
      </c>
      <c r="J451" s="21" t="str">
        <f t="shared" si="83"/>
        <v>-</v>
      </c>
    </row>
    <row r="452" spans="1:10" x14ac:dyDescent="0.2">
      <c r="A452" s="158" t="s">
        <v>225</v>
      </c>
      <c r="B452" s="65">
        <v>0</v>
      </c>
      <c r="C452" s="66">
        <v>1</v>
      </c>
      <c r="D452" s="65">
        <v>3</v>
      </c>
      <c r="E452" s="66">
        <v>9</v>
      </c>
      <c r="F452" s="67"/>
      <c r="G452" s="65">
        <f t="shared" si="80"/>
        <v>-1</v>
      </c>
      <c r="H452" s="66">
        <f t="shared" si="81"/>
        <v>-6</v>
      </c>
      <c r="I452" s="20">
        <f t="shared" si="82"/>
        <v>-1</v>
      </c>
      <c r="J452" s="21">
        <f t="shared" si="83"/>
        <v>-0.66666666666666663</v>
      </c>
    </row>
    <row r="453" spans="1:10" x14ac:dyDescent="0.2">
      <c r="A453" s="158" t="s">
        <v>498</v>
      </c>
      <c r="B453" s="65">
        <v>22</v>
      </c>
      <c r="C453" s="66">
        <v>10</v>
      </c>
      <c r="D453" s="65">
        <v>106</v>
      </c>
      <c r="E453" s="66">
        <v>39</v>
      </c>
      <c r="F453" s="67"/>
      <c r="G453" s="65">
        <f t="shared" si="80"/>
        <v>12</v>
      </c>
      <c r="H453" s="66">
        <f t="shared" si="81"/>
        <v>67</v>
      </c>
      <c r="I453" s="20">
        <f t="shared" si="82"/>
        <v>1.2</v>
      </c>
      <c r="J453" s="21">
        <f t="shared" si="83"/>
        <v>1.7179487179487178</v>
      </c>
    </row>
    <row r="454" spans="1:10" s="160" customFormat="1" x14ac:dyDescent="0.2">
      <c r="A454" s="178" t="s">
        <v>675</v>
      </c>
      <c r="B454" s="71">
        <v>87</v>
      </c>
      <c r="C454" s="72">
        <v>46</v>
      </c>
      <c r="D454" s="71">
        <v>279</v>
      </c>
      <c r="E454" s="72">
        <v>155</v>
      </c>
      <c r="F454" s="73"/>
      <c r="G454" s="71">
        <f t="shared" si="80"/>
        <v>41</v>
      </c>
      <c r="H454" s="72">
        <f t="shared" si="81"/>
        <v>124</v>
      </c>
      <c r="I454" s="37">
        <f t="shared" si="82"/>
        <v>0.89130434782608692</v>
      </c>
      <c r="J454" s="38">
        <f t="shared" si="83"/>
        <v>0.8</v>
      </c>
    </row>
    <row r="455" spans="1:10" x14ac:dyDescent="0.2">
      <c r="A455" s="177"/>
      <c r="B455" s="143"/>
      <c r="C455" s="144"/>
      <c r="D455" s="143"/>
      <c r="E455" s="144"/>
      <c r="F455" s="145"/>
      <c r="G455" s="143"/>
      <c r="H455" s="144"/>
      <c r="I455" s="151"/>
      <c r="J455" s="152"/>
    </row>
    <row r="456" spans="1:10" s="139" customFormat="1" x14ac:dyDescent="0.2">
      <c r="A456" s="159" t="s">
        <v>85</v>
      </c>
      <c r="B456" s="65"/>
      <c r="C456" s="66"/>
      <c r="D456" s="65"/>
      <c r="E456" s="66"/>
      <c r="F456" s="67"/>
      <c r="G456" s="65"/>
      <c r="H456" s="66"/>
      <c r="I456" s="20"/>
      <c r="J456" s="21"/>
    </row>
    <row r="457" spans="1:10" x14ac:dyDescent="0.2">
      <c r="A457" s="158" t="s">
        <v>341</v>
      </c>
      <c r="B457" s="65">
        <v>0</v>
      </c>
      <c r="C457" s="66">
        <v>0</v>
      </c>
      <c r="D457" s="65">
        <v>2</v>
      </c>
      <c r="E457" s="66">
        <v>2</v>
      </c>
      <c r="F457" s="67"/>
      <c r="G457" s="65">
        <f>B457-C457</f>
        <v>0</v>
      </c>
      <c r="H457" s="66">
        <f>D457-E457</f>
        <v>0</v>
      </c>
      <c r="I457" s="20" t="str">
        <f>IF(C457=0, "-", IF(G457/C457&lt;10, G457/C457, "&gt;999%"))</f>
        <v>-</v>
      </c>
      <c r="J457" s="21">
        <f>IF(E457=0, "-", IF(H457/E457&lt;10, H457/E457, "&gt;999%"))</f>
        <v>0</v>
      </c>
    </row>
    <row r="458" spans="1:10" x14ac:dyDescent="0.2">
      <c r="A458" s="158" t="s">
        <v>479</v>
      </c>
      <c r="B458" s="65">
        <v>0</v>
      </c>
      <c r="C458" s="66">
        <v>0</v>
      </c>
      <c r="D458" s="65">
        <v>1</v>
      </c>
      <c r="E458" s="66">
        <v>1</v>
      </c>
      <c r="F458" s="67"/>
      <c r="G458" s="65">
        <f>B458-C458</f>
        <v>0</v>
      </c>
      <c r="H458" s="66">
        <f>D458-E458</f>
        <v>0</v>
      </c>
      <c r="I458" s="20" t="str">
        <f>IF(C458=0, "-", IF(G458/C458&lt;10, G458/C458, "&gt;999%"))</f>
        <v>-</v>
      </c>
      <c r="J458" s="21">
        <f>IF(E458=0, "-", IF(H458/E458&lt;10, H458/E458, "&gt;999%"))</f>
        <v>0</v>
      </c>
    </row>
    <row r="459" spans="1:10" x14ac:dyDescent="0.2">
      <c r="A459" s="158" t="s">
        <v>291</v>
      </c>
      <c r="B459" s="65">
        <v>0</v>
      </c>
      <c r="C459" s="66">
        <v>0</v>
      </c>
      <c r="D459" s="65">
        <v>1</v>
      </c>
      <c r="E459" s="66">
        <v>0</v>
      </c>
      <c r="F459" s="67"/>
      <c r="G459" s="65">
        <f>B459-C459</f>
        <v>0</v>
      </c>
      <c r="H459" s="66">
        <f>D459-E459</f>
        <v>1</v>
      </c>
      <c r="I459" s="20" t="str">
        <f>IF(C459=0, "-", IF(G459/C459&lt;10, G459/C459, "&gt;999%"))</f>
        <v>-</v>
      </c>
      <c r="J459" s="21" t="str">
        <f>IF(E459=0, "-", IF(H459/E459&lt;10, H459/E459, "&gt;999%"))</f>
        <v>-</v>
      </c>
    </row>
    <row r="460" spans="1:10" s="160" customFormat="1" x14ac:dyDescent="0.2">
      <c r="A460" s="178" t="s">
        <v>676</v>
      </c>
      <c r="B460" s="71">
        <v>0</v>
      </c>
      <c r="C460" s="72">
        <v>0</v>
      </c>
      <c r="D460" s="71">
        <v>4</v>
      </c>
      <c r="E460" s="72">
        <v>3</v>
      </c>
      <c r="F460" s="73"/>
      <c r="G460" s="71">
        <f>B460-C460</f>
        <v>0</v>
      </c>
      <c r="H460" s="72">
        <f>D460-E460</f>
        <v>1</v>
      </c>
      <c r="I460" s="37" t="str">
        <f>IF(C460=0, "-", IF(G460/C460&lt;10, G460/C460, "&gt;999%"))</f>
        <v>-</v>
      </c>
      <c r="J460" s="38">
        <f>IF(E460=0, "-", IF(H460/E460&lt;10, H460/E460, "&gt;999%"))</f>
        <v>0.33333333333333331</v>
      </c>
    </row>
    <row r="461" spans="1:10" x14ac:dyDescent="0.2">
      <c r="A461" s="177"/>
      <c r="B461" s="143"/>
      <c r="C461" s="144"/>
      <c r="D461" s="143"/>
      <c r="E461" s="144"/>
      <c r="F461" s="145"/>
      <c r="G461" s="143"/>
      <c r="H461" s="144"/>
      <c r="I461" s="151"/>
      <c r="J461" s="152"/>
    </row>
    <row r="462" spans="1:10" s="139" customFormat="1" x14ac:dyDescent="0.2">
      <c r="A462" s="159" t="s">
        <v>86</v>
      </c>
      <c r="B462" s="65"/>
      <c r="C462" s="66"/>
      <c r="D462" s="65"/>
      <c r="E462" s="66"/>
      <c r="F462" s="67"/>
      <c r="G462" s="65"/>
      <c r="H462" s="66"/>
      <c r="I462" s="20"/>
      <c r="J462" s="21"/>
    </row>
    <row r="463" spans="1:10" x14ac:dyDescent="0.2">
      <c r="A463" s="158" t="s">
        <v>561</v>
      </c>
      <c r="B463" s="65">
        <v>30</v>
      </c>
      <c r="C463" s="66">
        <v>15</v>
      </c>
      <c r="D463" s="65">
        <v>88</v>
      </c>
      <c r="E463" s="66">
        <v>63</v>
      </c>
      <c r="F463" s="67"/>
      <c r="G463" s="65">
        <f>B463-C463</f>
        <v>15</v>
      </c>
      <c r="H463" s="66">
        <f>D463-E463</f>
        <v>25</v>
      </c>
      <c r="I463" s="20">
        <f>IF(C463=0, "-", IF(G463/C463&lt;10, G463/C463, "&gt;999%"))</f>
        <v>1</v>
      </c>
      <c r="J463" s="21">
        <f>IF(E463=0, "-", IF(H463/E463&lt;10, H463/E463, "&gt;999%"))</f>
        <v>0.3968253968253968</v>
      </c>
    </row>
    <row r="464" spans="1:10" x14ac:dyDescent="0.2">
      <c r="A464" s="158" t="s">
        <v>549</v>
      </c>
      <c r="B464" s="65">
        <v>0</v>
      </c>
      <c r="C464" s="66">
        <v>0</v>
      </c>
      <c r="D464" s="65">
        <v>0</v>
      </c>
      <c r="E464" s="66">
        <v>4</v>
      </c>
      <c r="F464" s="67"/>
      <c r="G464" s="65">
        <f>B464-C464</f>
        <v>0</v>
      </c>
      <c r="H464" s="66">
        <f>D464-E464</f>
        <v>-4</v>
      </c>
      <c r="I464" s="20" t="str">
        <f>IF(C464=0, "-", IF(G464/C464&lt;10, G464/C464, "&gt;999%"))</f>
        <v>-</v>
      </c>
      <c r="J464" s="21">
        <f>IF(E464=0, "-", IF(H464/E464&lt;10, H464/E464, "&gt;999%"))</f>
        <v>-1</v>
      </c>
    </row>
    <row r="465" spans="1:10" s="160" customFormat="1" x14ac:dyDescent="0.2">
      <c r="A465" s="178" t="s">
        <v>677</v>
      </c>
      <c r="B465" s="71">
        <v>30</v>
      </c>
      <c r="C465" s="72">
        <v>15</v>
      </c>
      <c r="D465" s="71">
        <v>88</v>
      </c>
      <c r="E465" s="72">
        <v>67</v>
      </c>
      <c r="F465" s="73"/>
      <c r="G465" s="71">
        <f>B465-C465</f>
        <v>15</v>
      </c>
      <c r="H465" s="72">
        <f>D465-E465</f>
        <v>21</v>
      </c>
      <c r="I465" s="37">
        <f>IF(C465=0, "-", IF(G465/C465&lt;10, G465/C465, "&gt;999%"))</f>
        <v>1</v>
      </c>
      <c r="J465" s="38">
        <f>IF(E465=0, "-", IF(H465/E465&lt;10, H465/E465, "&gt;999%"))</f>
        <v>0.31343283582089554</v>
      </c>
    </row>
    <row r="466" spans="1:10" x14ac:dyDescent="0.2">
      <c r="A466" s="177"/>
      <c r="B466" s="143"/>
      <c r="C466" s="144"/>
      <c r="D466" s="143"/>
      <c r="E466" s="144"/>
      <c r="F466" s="145"/>
      <c r="G466" s="143"/>
      <c r="H466" s="144"/>
      <c r="I466" s="151"/>
      <c r="J466" s="152"/>
    </row>
    <row r="467" spans="1:10" s="139" customFormat="1" x14ac:dyDescent="0.2">
      <c r="A467" s="159" t="s">
        <v>87</v>
      </c>
      <c r="B467" s="65"/>
      <c r="C467" s="66"/>
      <c r="D467" s="65"/>
      <c r="E467" s="66"/>
      <c r="F467" s="67"/>
      <c r="G467" s="65"/>
      <c r="H467" s="66"/>
      <c r="I467" s="20"/>
      <c r="J467" s="21"/>
    </row>
    <row r="468" spans="1:10" x14ac:dyDescent="0.2">
      <c r="A468" s="158" t="s">
        <v>206</v>
      </c>
      <c r="B468" s="65">
        <v>1</v>
      </c>
      <c r="C468" s="66">
        <v>3</v>
      </c>
      <c r="D468" s="65">
        <v>21</v>
      </c>
      <c r="E468" s="66">
        <v>15</v>
      </c>
      <c r="F468" s="67"/>
      <c r="G468" s="65">
        <f t="shared" ref="G468:G476" si="84">B468-C468</f>
        <v>-2</v>
      </c>
      <c r="H468" s="66">
        <f t="shared" ref="H468:H476" si="85">D468-E468</f>
        <v>6</v>
      </c>
      <c r="I468" s="20">
        <f t="shared" ref="I468:I476" si="86">IF(C468=0, "-", IF(G468/C468&lt;10, G468/C468, "&gt;999%"))</f>
        <v>-0.66666666666666663</v>
      </c>
      <c r="J468" s="21">
        <f t="shared" ref="J468:J476" si="87">IF(E468=0, "-", IF(H468/E468&lt;10, H468/E468, "&gt;999%"))</f>
        <v>0.4</v>
      </c>
    </row>
    <row r="469" spans="1:10" x14ac:dyDescent="0.2">
      <c r="A469" s="158" t="s">
        <v>372</v>
      </c>
      <c r="B469" s="65">
        <v>9</v>
      </c>
      <c r="C469" s="66">
        <v>0</v>
      </c>
      <c r="D469" s="65">
        <v>63</v>
      </c>
      <c r="E469" s="66">
        <v>0</v>
      </c>
      <c r="F469" s="67"/>
      <c r="G469" s="65">
        <f t="shared" si="84"/>
        <v>9</v>
      </c>
      <c r="H469" s="66">
        <f t="shared" si="85"/>
        <v>63</v>
      </c>
      <c r="I469" s="20" t="str">
        <f t="shared" si="86"/>
        <v>-</v>
      </c>
      <c r="J469" s="21" t="str">
        <f t="shared" si="87"/>
        <v>-</v>
      </c>
    </row>
    <row r="470" spans="1:10" x14ac:dyDescent="0.2">
      <c r="A470" s="158" t="s">
        <v>405</v>
      </c>
      <c r="B470" s="65">
        <v>7</v>
      </c>
      <c r="C470" s="66">
        <v>4</v>
      </c>
      <c r="D470" s="65">
        <v>39</v>
      </c>
      <c r="E470" s="66">
        <v>11</v>
      </c>
      <c r="F470" s="67"/>
      <c r="G470" s="65">
        <f t="shared" si="84"/>
        <v>3</v>
      </c>
      <c r="H470" s="66">
        <f t="shared" si="85"/>
        <v>28</v>
      </c>
      <c r="I470" s="20">
        <f t="shared" si="86"/>
        <v>0.75</v>
      </c>
      <c r="J470" s="21">
        <f t="shared" si="87"/>
        <v>2.5454545454545454</v>
      </c>
    </row>
    <row r="471" spans="1:10" x14ac:dyDescent="0.2">
      <c r="A471" s="158" t="s">
        <v>441</v>
      </c>
      <c r="B471" s="65">
        <v>12</v>
      </c>
      <c r="C471" s="66">
        <v>10</v>
      </c>
      <c r="D471" s="65">
        <v>74</v>
      </c>
      <c r="E471" s="66">
        <v>45</v>
      </c>
      <c r="F471" s="67"/>
      <c r="G471" s="65">
        <f t="shared" si="84"/>
        <v>2</v>
      </c>
      <c r="H471" s="66">
        <f t="shared" si="85"/>
        <v>29</v>
      </c>
      <c r="I471" s="20">
        <f t="shared" si="86"/>
        <v>0.2</v>
      </c>
      <c r="J471" s="21">
        <f t="shared" si="87"/>
        <v>0.64444444444444449</v>
      </c>
    </row>
    <row r="472" spans="1:10" x14ac:dyDescent="0.2">
      <c r="A472" s="158" t="s">
        <v>249</v>
      </c>
      <c r="B472" s="65">
        <v>2</v>
      </c>
      <c r="C472" s="66">
        <v>5</v>
      </c>
      <c r="D472" s="65">
        <v>31</v>
      </c>
      <c r="E472" s="66">
        <v>32</v>
      </c>
      <c r="F472" s="67"/>
      <c r="G472" s="65">
        <f t="shared" si="84"/>
        <v>-3</v>
      </c>
      <c r="H472" s="66">
        <f t="shared" si="85"/>
        <v>-1</v>
      </c>
      <c r="I472" s="20">
        <f t="shared" si="86"/>
        <v>-0.6</v>
      </c>
      <c r="J472" s="21">
        <f t="shared" si="87"/>
        <v>-3.125E-2</v>
      </c>
    </row>
    <row r="473" spans="1:10" x14ac:dyDescent="0.2">
      <c r="A473" s="158" t="s">
        <v>226</v>
      </c>
      <c r="B473" s="65">
        <v>0</v>
      </c>
      <c r="C473" s="66">
        <v>3</v>
      </c>
      <c r="D473" s="65">
        <v>0</v>
      </c>
      <c r="E473" s="66">
        <v>5</v>
      </c>
      <c r="F473" s="67"/>
      <c r="G473" s="65">
        <f t="shared" si="84"/>
        <v>-3</v>
      </c>
      <c r="H473" s="66">
        <f t="shared" si="85"/>
        <v>-5</v>
      </c>
      <c r="I473" s="20">
        <f t="shared" si="86"/>
        <v>-1</v>
      </c>
      <c r="J473" s="21">
        <f t="shared" si="87"/>
        <v>-1</v>
      </c>
    </row>
    <row r="474" spans="1:10" x14ac:dyDescent="0.2">
      <c r="A474" s="158" t="s">
        <v>227</v>
      </c>
      <c r="B474" s="65">
        <v>5</v>
      </c>
      <c r="C474" s="66">
        <v>2</v>
      </c>
      <c r="D474" s="65">
        <v>42</v>
      </c>
      <c r="E474" s="66">
        <v>2</v>
      </c>
      <c r="F474" s="67"/>
      <c r="G474" s="65">
        <f t="shared" si="84"/>
        <v>3</v>
      </c>
      <c r="H474" s="66">
        <f t="shared" si="85"/>
        <v>40</v>
      </c>
      <c r="I474" s="20">
        <f t="shared" si="86"/>
        <v>1.5</v>
      </c>
      <c r="J474" s="21" t="str">
        <f t="shared" si="87"/>
        <v>&gt;999%</v>
      </c>
    </row>
    <row r="475" spans="1:10" x14ac:dyDescent="0.2">
      <c r="A475" s="158" t="s">
        <v>269</v>
      </c>
      <c r="B475" s="65">
        <v>4</v>
      </c>
      <c r="C475" s="66">
        <v>0</v>
      </c>
      <c r="D475" s="65">
        <v>19</v>
      </c>
      <c r="E475" s="66">
        <v>5</v>
      </c>
      <c r="F475" s="67"/>
      <c r="G475" s="65">
        <f t="shared" si="84"/>
        <v>4</v>
      </c>
      <c r="H475" s="66">
        <f t="shared" si="85"/>
        <v>14</v>
      </c>
      <c r="I475" s="20" t="str">
        <f t="shared" si="86"/>
        <v>-</v>
      </c>
      <c r="J475" s="21">
        <f t="shared" si="87"/>
        <v>2.8</v>
      </c>
    </row>
    <row r="476" spans="1:10" s="160" customFormat="1" x14ac:dyDescent="0.2">
      <c r="A476" s="178" t="s">
        <v>678</v>
      </c>
      <c r="B476" s="71">
        <v>40</v>
      </c>
      <c r="C476" s="72">
        <v>27</v>
      </c>
      <c r="D476" s="71">
        <v>289</v>
      </c>
      <c r="E476" s="72">
        <v>115</v>
      </c>
      <c r="F476" s="73"/>
      <c r="G476" s="71">
        <f t="shared" si="84"/>
        <v>13</v>
      </c>
      <c r="H476" s="72">
        <f t="shared" si="85"/>
        <v>174</v>
      </c>
      <c r="I476" s="37">
        <f t="shared" si="86"/>
        <v>0.48148148148148145</v>
      </c>
      <c r="J476" s="38">
        <f t="shared" si="87"/>
        <v>1.5130434782608695</v>
      </c>
    </row>
    <row r="477" spans="1:10" x14ac:dyDescent="0.2">
      <c r="A477" s="177"/>
      <c r="B477" s="143"/>
      <c r="C477" s="144"/>
      <c r="D477" s="143"/>
      <c r="E477" s="144"/>
      <c r="F477" s="145"/>
      <c r="G477" s="143"/>
      <c r="H477" s="144"/>
      <c r="I477" s="151"/>
      <c r="J477" s="152"/>
    </row>
    <row r="478" spans="1:10" s="139" customFormat="1" x14ac:dyDescent="0.2">
      <c r="A478" s="159" t="s">
        <v>88</v>
      </c>
      <c r="B478" s="65"/>
      <c r="C478" s="66"/>
      <c r="D478" s="65"/>
      <c r="E478" s="66"/>
      <c r="F478" s="67"/>
      <c r="G478" s="65"/>
      <c r="H478" s="66"/>
      <c r="I478" s="20"/>
      <c r="J478" s="21"/>
    </row>
    <row r="479" spans="1:10" x14ac:dyDescent="0.2">
      <c r="A479" s="158" t="s">
        <v>406</v>
      </c>
      <c r="B479" s="65">
        <v>3</v>
      </c>
      <c r="C479" s="66">
        <v>3</v>
      </c>
      <c r="D479" s="65">
        <v>16</v>
      </c>
      <c r="E479" s="66">
        <v>8</v>
      </c>
      <c r="F479" s="67"/>
      <c r="G479" s="65">
        <f t="shared" ref="G479:G484" si="88">B479-C479</f>
        <v>0</v>
      </c>
      <c r="H479" s="66">
        <f t="shared" ref="H479:H484" si="89">D479-E479</f>
        <v>8</v>
      </c>
      <c r="I479" s="20">
        <f t="shared" ref="I479:I484" si="90">IF(C479=0, "-", IF(G479/C479&lt;10, G479/C479, "&gt;999%"))</f>
        <v>0</v>
      </c>
      <c r="J479" s="21">
        <f t="shared" ref="J479:J484" si="91">IF(E479=0, "-", IF(H479/E479&lt;10, H479/E479, "&gt;999%"))</f>
        <v>1</v>
      </c>
    </row>
    <row r="480" spans="1:10" x14ac:dyDescent="0.2">
      <c r="A480" s="158" t="s">
        <v>524</v>
      </c>
      <c r="B480" s="65">
        <v>33</v>
      </c>
      <c r="C480" s="66">
        <v>17</v>
      </c>
      <c r="D480" s="65">
        <v>118</v>
      </c>
      <c r="E480" s="66">
        <v>42</v>
      </c>
      <c r="F480" s="67"/>
      <c r="G480" s="65">
        <f t="shared" si="88"/>
        <v>16</v>
      </c>
      <c r="H480" s="66">
        <f t="shared" si="89"/>
        <v>76</v>
      </c>
      <c r="I480" s="20">
        <f t="shared" si="90"/>
        <v>0.94117647058823528</v>
      </c>
      <c r="J480" s="21">
        <f t="shared" si="91"/>
        <v>1.8095238095238095</v>
      </c>
    </row>
    <row r="481" spans="1:10" x14ac:dyDescent="0.2">
      <c r="A481" s="158" t="s">
        <v>442</v>
      </c>
      <c r="B481" s="65">
        <v>8</v>
      </c>
      <c r="C481" s="66">
        <v>8</v>
      </c>
      <c r="D481" s="65">
        <v>54</v>
      </c>
      <c r="E481" s="66">
        <v>13</v>
      </c>
      <c r="F481" s="67"/>
      <c r="G481" s="65">
        <f t="shared" si="88"/>
        <v>0</v>
      </c>
      <c r="H481" s="66">
        <f t="shared" si="89"/>
        <v>41</v>
      </c>
      <c r="I481" s="20">
        <f t="shared" si="90"/>
        <v>0</v>
      </c>
      <c r="J481" s="21">
        <f t="shared" si="91"/>
        <v>3.1538461538461537</v>
      </c>
    </row>
    <row r="482" spans="1:10" x14ac:dyDescent="0.2">
      <c r="A482" s="158" t="s">
        <v>351</v>
      </c>
      <c r="B482" s="65">
        <v>0</v>
      </c>
      <c r="C482" s="66">
        <v>0</v>
      </c>
      <c r="D482" s="65">
        <v>0</v>
      </c>
      <c r="E482" s="66">
        <v>4</v>
      </c>
      <c r="F482" s="67"/>
      <c r="G482" s="65">
        <f t="shared" si="88"/>
        <v>0</v>
      </c>
      <c r="H482" s="66">
        <f t="shared" si="89"/>
        <v>-4</v>
      </c>
      <c r="I482" s="20" t="str">
        <f t="shared" si="90"/>
        <v>-</v>
      </c>
      <c r="J482" s="21">
        <f t="shared" si="91"/>
        <v>-1</v>
      </c>
    </row>
    <row r="483" spans="1:10" x14ac:dyDescent="0.2">
      <c r="A483" s="158" t="s">
        <v>373</v>
      </c>
      <c r="B483" s="65">
        <v>0</v>
      </c>
      <c r="C483" s="66">
        <v>0</v>
      </c>
      <c r="D483" s="65">
        <v>0</v>
      </c>
      <c r="E483" s="66">
        <v>1</v>
      </c>
      <c r="F483" s="67"/>
      <c r="G483" s="65">
        <f t="shared" si="88"/>
        <v>0</v>
      </c>
      <c r="H483" s="66">
        <f t="shared" si="89"/>
        <v>-1</v>
      </c>
      <c r="I483" s="20" t="str">
        <f t="shared" si="90"/>
        <v>-</v>
      </c>
      <c r="J483" s="21">
        <f t="shared" si="91"/>
        <v>-1</v>
      </c>
    </row>
    <row r="484" spans="1:10" s="160" customFormat="1" x14ac:dyDescent="0.2">
      <c r="A484" s="178" t="s">
        <v>679</v>
      </c>
      <c r="B484" s="71">
        <v>44</v>
      </c>
      <c r="C484" s="72">
        <v>28</v>
      </c>
      <c r="D484" s="71">
        <v>188</v>
      </c>
      <c r="E484" s="72">
        <v>68</v>
      </c>
      <c r="F484" s="73"/>
      <c r="G484" s="71">
        <f t="shared" si="88"/>
        <v>16</v>
      </c>
      <c r="H484" s="72">
        <f t="shared" si="89"/>
        <v>120</v>
      </c>
      <c r="I484" s="37">
        <f t="shared" si="90"/>
        <v>0.5714285714285714</v>
      </c>
      <c r="J484" s="38">
        <f t="shared" si="91"/>
        <v>1.7647058823529411</v>
      </c>
    </row>
    <row r="485" spans="1:10" x14ac:dyDescent="0.2">
      <c r="A485" s="177"/>
      <c r="B485" s="143"/>
      <c r="C485" s="144"/>
      <c r="D485" s="143"/>
      <c r="E485" s="144"/>
      <c r="F485" s="145"/>
      <c r="G485" s="143"/>
      <c r="H485" s="144"/>
      <c r="I485" s="151"/>
      <c r="J485" s="152"/>
    </row>
    <row r="486" spans="1:10" s="139" customFormat="1" x14ac:dyDescent="0.2">
      <c r="A486" s="159" t="s">
        <v>89</v>
      </c>
      <c r="B486" s="65"/>
      <c r="C486" s="66"/>
      <c r="D486" s="65"/>
      <c r="E486" s="66"/>
      <c r="F486" s="67"/>
      <c r="G486" s="65"/>
      <c r="H486" s="66"/>
      <c r="I486" s="20"/>
      <c r="J486" s="21"/>
    </row>
    <row r="487" spans="1:10" x14ac:dyDescent="0.2">
      <c r="A487" s="158" t="s">
        <v>311</v>
      </c>
      <c r="B487" s="65">
        <v>0</v>
      </c>
      <c r="C487" s="66">
        <v>1</v>
      </c>
      <c r="D487" s="65">
        <v>18</v>
      </c>
      <c r="E487" s="66">
        <v>13</v>
      </c>
      <c r="F487" s="67"/>
      <c r="G487" s="65">
        <f t="shared" ref="G487:G495" si="92">B487-C487</f>
        <v>-1</v>
      </c>
      <c r="H487" s="66">
        <f t="shared" ref="H487:H495" si="93">D487-E487</f>
        <v>5</v>
      </c>
      <c r="I487" s="20">
        <f t="shared" ref="I487:I495" si="94">IF(C487=0, "-", IF(G487/C487&lt;10, G487/C487, "&gt;999%"))</f>
        <v>-1</v>
      </c>
      <c r="J487" s="21">
        <f t="shared" ref="J487:J495" si="95">IF(E487=0, "-", IF(H487/E487&lt;10, H487/E487, "&gt;999%"))</f>
        <v>0.38461538461538464</v>
      </c>
    </row>
    <row r="488" spans="1:10" x14ac:dyDescent="0.2">
      <c r="A488" s="158" t="s">
        <v>407</v>
      </c>
      <c r="B488" s="65">
        <v>72</v>
      </c>
      <c r="C488" s="66">
        <v>121</v>
      </c>
      <c r="D488" s="65">
        <v>740</v>
      </c>
      <c r="E488" s="66">
        <v>546</v>
      </c>
      <c r="F488" s="67"/>
      <c r="G488" s="65">
        <f t="shared" si="92"/>
        <v>-49</v>
      </c>
      <c r="H488" s="66">
        <f t="shared" si="93"/>
        <v>194</v>
      </c>
      <c r="I488" s="20">
        <f t="shared" si="94"/>
        <v>-0.4049586776859504</v>
      </c>
      <c r="J488" s="21">
        <f t="shared" si="95"/>
        <v>0.35531135531135533</v>
      </c>
    </row>
    <row r="489" spans="1:10" x14ac:dyDescent="0.2">
      <c r="A489" s="158" t="s">
        <v>228</v>
      </c>
      <c r="B489" s="65">
        <v>21</v>
      </c>
      <c r="C489" s="66">
        <v>31</v>
      </c>
      <c r="D489" s="65">
        <v>140</v>
      </c>
      <c r="E489" s="66">
        <v>126</v>
      </c>
      <c r="F489" s="67"/>
      <c r="G489" s="65">
        <f t="shared" si="92"/>
        <v>-10</v>
      </c>
      <c r="H489" s="66">
        <f t="shared" si="93"/>
        <v>14</v>
      </c>
      <c r="I489" s="20">
        <f t="shared" si="94"/>
        <v>-0.32258064516129031</v>
      </c>
      <c r="J489" s="21">
        <f t="shared" si="95"/>
        <v>0.1111111111111111</v>
      </c>
    </row>
    <row r="490" spans="1:10" x14ac:dyDescent="0.2">
      <c r="A490" s="158" t="s">
        <v>250</v>
      </c>
      <c r="B490" s="65">
        <v>0</v>
      </c>
      <c r="C490" s="66">
        <v>2</v>
      </c>
      <c r="D490" s="65">
        <v>1</v>
      </c>
      <c r="E490" s="66">
        <v>11</v>
      </c>
      <c r="F490" s="67"/>
      <c r="G490" s="65">
        <f t="shared" si="92"/>
        <v>-2</v>
      </c>
      <c r="H490" s="66">
        <f t="shared" si="93"/>
        <v>-10</v>
      </c>
      <c r="I490" s="20">
        <f t="shared" si="94"/>
        <v>-1</v>
      </c>
      <c r="J490" s="21">
        <f t="shared" si="95"/>
        <v>-0.90909090909090906</v>
      </c>
    </row>
    <row r="491" spans="1:10" x14ac:dyDescent="0.2">
      <c r="A491" s="158" t="s">
        <v>251</v>
      </c>
      <c r="B491" s="65">
        <v>4</v>
      </c>
      <c r="C491" s="66">
        <v>16</v>
      </c>
      <c r="D491" s="65">
        <v>23</v>
      </c>
      <c r="E491" s="66">
        <v>38</v>
      </c>
      <c r="F491" s="67"/>
      <c r="G491" s="65">
        <f t="shared" si="92"/>
        <v>-12</v>
      </c>
      <c r="H491" s="66">
        <f t="shared" si="93"/>
        <v>-15</v>
      </c>
      <c r="I491" s="20">
        <f t="shared" si="94"/>
        <v>-0.75</v>
      </c>
      <c r="J491" s="21">
        <f t="shared" si="95"/>
        <v>-0.39473684210526316</v>
      </c>
    </row>
    <row r="492" spans="1:10" x14ac:dyDescent="0.2">
      <c r="A492" s="158" t="s">
        <v>443</v>
      </c>
      <c r="B492" s="65">
        <v>52</v>
      </c>
      <c r="C492" s="66">
        <v>60</v>
      </c>
      <c r="D492" s="65">
        <v>427</v>
      </c>
      <c r="E492" s="66">
        <v>230</v>
      </c>
      <c r="F492" s="67"/>
      <c r="G492" s="65">
        <f t="shared" si="92"/>
        <v>-8</v>
      </c>
      <c r="H492" s="66">
        <f t="shared" si="93"/>
        <v>197</v>
      </c>
      <c r="I492" s="20">
        <f t="shared" si="94"/>
        <v>-0.13333333333333333</v>
      </c>
      <c r="J492" s="21">
        <f t="shared" si="95"/>
        <v>0.85652173913043483</v>
      </c>
    </row>
    <row r="493" spans="1:10" x14ac:dyDescent="0.2">
      <c r="A493" s="158" t="s">
        <v>229</v>
      </c>
      <c r="B493" s="65">
        <v>7</v>
      </c>
      <c r="C493" s="66">
        <v>10</v>
      </c>
      <c r="D493" s="65">
        <v>53</v>
      </c>
      <c r="E493" s="66">
        <v>48</v>
      </c>
      <c r="F493" s="67"/>
      <c r="G493" s="65">
        <f t="shared" si="92"/>
        <v>-3</v>
      </c>
      <c r="H493" s="66">
        <f t="shared" si="93"/>
        <v>5</v>
      </c>
      <c r="I493" s="20">
        <f t="shared" si="94"/>
        <v>-0.3</v>
      </c>
      <c r="J493" s="21">
        <f t="shared" si="95"/>
        <v>0.10416666666666667</v>
      </c>
    </row>
    <row r="494" spans="1:10" x14ac:dyDescent="0.2">
      <c r="A494" s="158" t="s">
        <v>374</v>
      </c>
      <c r="B494" s="65">
        <v>117</v>
      </c>
      <c r="C494" s="66">
        <v>85</v>
      </c>
      <c r="D494" s="65">
        <v>488</v>
      </c>
      <c r="E494" s="66">
        <v>345</v>
      </c>
      <c r="F494" s="67"/>
      <c r="G494" s="65">
        <f t="shared" si="92"/>
        <v>32</v>
      </c>
      <c r="H494" s="66">
        <f t="shared" si="93"/>
        <v>143</v>
      </c>
      <c r="I494" s="20">
        <f t="shared" si="94"/>
        <v>0.37647058823529411</v>
      </c>
      <c r="J494" s="21">
        <f t="shared" si="95"/>
        <v>0.41449275362318838</v>
      </c>
    </row>
    <row r="495" spans="1:10" s="160" customFormat="1" x14ac:dyDescent="0.2">
      <c r="A495" s="178" t="s">
        <v>680</v>
      </c>
      <c r="B495" s="71">
        <v>273</v>
      </c>
      <c r="C495" s="72">
        <v>326</v>
      </c>
      <c r="D495" s="71">
        <v>1890</v>
      </c>
      <c r="E495" s="72">
        <v>1357</v>
      </c>
      <c r="F495" s="73"/>
      <c r="G495" s="71">
        <f t="shared" si="92"/>
        <v>-53</v>
      </c>
      <c r="H495" s="72">
        <f t="shared" si="93"/>
        <v>533</v>
      </c>
      <c r="I495" s="37">
        <f t="shared" si="94"/>
        <v>-0.16257668711656442</v>
      </c>
      <c r="J495" s="38">
        <f t="shared" si="95"/>
        <v>0.39277818717759766</v>
      </c>
    </row>
    <row r="496" spans="1:10" x14ac:dyDescent="0.2">
      <c r="A496" s="177"/>
      <c r="B496" s="143"/>
      <c r="C496" s="144"/>
      <c r="D496" s="143"/>
      <c r="E496" s="144"/>
      <c r="F496" s="145"/>
      <c r="G496" s="143"/>
      <c r="H496" s="144"/>
      <c r="I496" s="151"/>
      <c r="J496" s="152"/>
    </row>
    <row r="497" spans="1:10" s="139" customFormat="1" x14ac:dyDescent="0.2">
      <c r="A497" s="159" t="s">
        <v>90</v>
      </c>
      <c r="B497" s="65"/>
      <c r="C497" s="66"/>
      <c r="D497" s="65"/>
      <c r="E497" s="66"/>
      <c r="F497" s="67"/>
      <c r="G497" s="65"/>
      <c r="H497" s="66"/>
      <c r="I497" s="20"/>
      <c r="J497" s="21"/>
    </row>
    <row r="498" spans="1:10" x14ac:dyDescent="0.2">
      <c r="A498" s="158" t="s">
        <v>207</v>
      </c>
      <c r="B498" s="65">
        <v>57</v>
      </c>
      <c r="C498" s="66">
        <v>59</v>
      </c>
      <c r="D498" s="65">
        <v>286</v>
      </c>
      <c r="E498" s="66">
        <v>249</v>
      </c>
      <c r="F498" s="67"/>
      <c r="G498" s="65">
        <f t="shared" ref="G498:G504" si="96">B498-C498</f>
        <v>-2</v>
      </c>
      <c r="H498" s="66">
        <f t="shared" ref="H498:H504" si="97">D498-E498</f>
        <v>37</v>
      </c>
      <c r="I498" s="20">
        <f t="shared" ref="I498:I504" si="98">IF(C498=0, "-", IF(G498/C498&lt;10, G498/C498, "&gt;999%"))</f>
        <v>-3.3898305084745763E-2</v>
      </c>
      <c r="J498" s="21">
        <f t="shared" ref="J498:J504" si="99">IF(E498=0, "-", IF(H498/E498&lt;10, H498/E498, "&gt;999%"))</f>
        <v>0.14859437751004015</v>
      </c>
    </row>
    <row r="499" spans="1:10" x14ac:dyDescent="0.2">
      <c r="A499" s="158" t="s">
        <v>352</v>
      </c>
      <c r="B499" s="65">
        <v>26</v>
      </c>
      <c r="C499" s="66">
        <v>2</v>
      </c>
      <c r="D499" s="65">
        <v>110</v>
      </c>
      <c r="E499" s="66">
        <v>12</v>
      </c>
      <c r="F499" s="67"/>
      <c r="G499" s="65">
        <f t="shared" si="96"/>
        <v>24</v>
      </c>
      <c r="H499" s="66">
        <f t="shared" si="97"/>
        <v>98</v>
      </c>
      <c r="I499" s="20" t="str">
        <f t="shared" si="98"/>
        <v>&gt;999%</v>
      </c>
      <c r="J499" s="21">
        <f t="shared" si="99"/>
        <v>8.1666666666666661</v>
      </c>
    </row>
    <row r="500" spans="1:10" x14ac:dyDescent="0.2">
      <c r="A500" s="158" t="s">
        <v>353</v>
      </c>
      <c r="B500" s="65">
        <v>73</v>
      </c>
      <c r="C500" s="66">
        <v>2</v>
      </c>
      <c r="D500" s="65">
        <v>155</v>
      </c>
      <c r="E500" s="66">
        <v>89</v>
      </c>
      <c r="F500" s="67"/>
      <c r="G500" s="65">
        <f t="shared" si="96"/>
        <v>71</v>
      </c>
      <c r="H500" s="66">
        <f t="shared" si="97"/>
        <v>66</v>
      </c>
      <c r="I500" s="20" t="str">
        <f t="shared" si="98"/>
        <v>&gt;999%</v>
      </c>
      <c r="J500" s="21">
        <f t="shared" si="99"/>
        <v>0.7415730337078652</v>
      </c>
    </row>
    <row r="501" spans="1:10" x14ac:dyDescent="0.2">
      <c r="A501" s="158" t="s">
        <v>375</v>
      </c>
      <c r="B501" s="65">
        <v>7</v>
      </c>
      <c r="C501" s="66">
        <v>25</v>
      </c>
      <c r="D501" s="65">
        <v>35</v>
      </c>
      <c r="E501" s="66">
        <v>39</v>
      </c>
      <c r="F501" s="67"/>
      <c r="G501" s="65">
        <f t="shared" si="96"/>
        <v>-18</v>
      </c>
      <c r="H501" s="66">
        <f t="shared" si="97"/>
        <v>-4</v>
      </c>
      <c r="I501" s="20">
        <f t="shared" si="98"/>
        <v>-0.72</v>
      </c>
      <c r="J501" s="21">
        <f t="shared" si="99"/>
        <v>-0.10256410256410256</v>
      </c>
    </row>
    <row r="502" spans="1:10" x14ac:dyDescent="0.2">
      <c r="A502" s="158" t="s">
        <v>208</v>
      </c>
      <c r="B502" s="65">
        <v>40</v>
      </c>
      <c r="C502" s="66">
        <v>69</v>
      </c>
      <c r="D502" s="65">
        <v>359</v>
      </c>
      <c r="E502" s="66">
        <v>320</v>
      </c>
      <c r="F502" s="67"/>
      <c r="G502" s="65">
        <f t="shared" si="96"/>
        <v>-29</v>
      </c>
      <c r="H502" s="66">
        <f t="shared" si="97"/>
        <v>39</v>
      </c>
      <c r="I502" s="20">
        <f t="shared" si="98"/>
        <v>-0.42028985507246375</v>
      </c>
      <c r="J502" s="21">
        <f t="shared" si="99"/>
        <v>0.121875</v>
      </c>
    </row>
    <row r="503" spans="1:10" x14ac:dyDescent="0.2">
      <c r="A503" s="158" t="s">
        <v>376</v>
      </c>
      <c r="B503" s="65">
        <v>71</v>
      </c>
      <c r="C503" s="66">
        <v>79</v>
      </c>
      <c r="D503" s="65">
        <v>334</v>
      </c>
      <c r="E503" s="66">
        <v>305</v>
      </c>
      <c r="F503" s="67"/>
      <c r="G503" s="65">
        <f t="shared" si="96"/>
        <v>-8</v>
      </c>
      <c r="H503" s="66">
        <f t="shared" si="97"/>
        <v>29</v>
      </c>
      <c r="I503" s="20">
        <f t="shared" si="98"/>
        <v>-0.10126582278481013</v>
      </c>
      <c r="J503" s="21">
        <f t="shared" si="99"/>
        <v>9.5081967213114751E-2</v>
      </c>
    </row>
    <row r="504" spans="1:10" s="160" customFormat="1" x14ac:dyDescent="0.2">
      <c r="A504" s="178" t="s">
        <v>681</v>
      </c>
      <c r="B504" s="71">
        <v>274</v>
      </c>
      <c r="C504" s="72">
        <v>236</v>
      </c>
      <c r="D504" s="71">
        <v>1279</v>
      </c>
      <c r="E504" s="72">
        <v>1014</v>
      </c>
      <c r="F504" s="73"/>
      <c r="G504" s="71">
        <f t="shared" si="96"/>
        <v>38</v>
      </c>
      <c r="H504" s="72">
        <f t="shared" si="97"/>
        <v>265</v>
      </c>
      <c r="I504" s="37">
        <f t="shared" si="98"/>
        <v>0.16101694915254236</v>
      </c>
      <c r="J504" s="38">
        <f t="shared" si="99"/>
        <v>0.26134122287968442</v>
      </c>
    </row>
    <row r="505" spans="1:10" x14ac:dyDescent="0.2">
      <c r="A505" s="177"/>
      <c r="B505" s="143"/>
      <c r="C505" s="144"/>
      <c r="D505" s="143"/>
      <c r="E505" s="144"/>
      <c r="F505" s="145"/>
      <c r="G505" s="143"/>
      <c r="H505" s="144"/>
      <c r="I505" s="151"/>
      <c r="J505" s="152"/>
    </row>
    <row r="506" spans="1:10" s="139" customFormat="1" x14ac:dyDescent="0.2">
      <c r="A506" s="159" t="s">
        <v>91</v>
      </c>
      <c r="B506" s="65"/>
      <c r="C506" s="66"/>
      <c r="D506" s="65"/>
      <c r="E506" s="66"/>
      <c r="F506" s="67"/>
      <c r="G506" s="65"/>
      <c r="H506" s="66"/>
      <c r="I506" s="20"/>
      <c r="J506" s="21"/>
    </row>
    <row r="507" spans="1:10" x14ac:dyDescent="0.2">
      <c r="A507" s="158" t="s">
        <v>312</v>
      </c>
      <c r="B507" s="65">
        <v>2</v>
      </c>
      <c r="C507" s="66">
        <v>0</v>
      </c>
      <c r="D507" s="65">
        <v>14</v>
      </c>
      <c r="E507" s="66">
        <v>8</v>
      </c>
      <c r="F507" s="67"/>
      <c r="G507" s="65">
        <f t="shared" ref="G507:G530" si="100">B507-C507</f>
        <v>2</v>
      </c>
      <c r="H507" s="66">
        <f t="shared" ref="H507:H530" si="101">D507-E507</f>
        <v>6</v>
      </c>
      <c r="I507" s="20" t="str">
        <f t="shared" ref="I507:I530" si="102">IF(C507=0, "-", IF(G507/C507&lt;10, G507/C507, "&gt;999%"))</f>
        <v>-</v>
      </c>
      <c r="J507" s="21">
        <f t="shared" ref="J507:J530" si="103">IF(E507=0, "-", IF(H507/E507&lt;10, H507/E507, "&gt;999%"))</f>
        <v>0.75</v>
      </c>
    </row>
    <row r="508" spans="1:10" x14ac:dyDescent="0.2">
      <c r="A508" s="158" t="s">
        <v>252</v>
      </c>
      <c r="B508" s="65">
        <v>89</v>
      </c>
      <c r="C508" s="66">
        <v>83</v>
      </c>
      <c r="D508" s="65">
        <v>556</v>
      </c>
      <c r="E508" s="66">
        <v>566</v>
      </c>
      <c r="F508" s="67"/>
      <c r="G508" s="65">
        <f t="shared" si="100"/>
        <v>6</v>
      </c>
      <c r="H508" s="66">
        <f t="shared" si="101"/>
        <v>-10</v>
      </c>
      <c r="I508" s="20">
        <f t="shared" si="102"/>
        <v>7.2289156626506021E-2</v>
      </c>
      <c r="J508" s="21">
        <f t="shared" si="103"/>
        <v>-1.7667844522968199E-2</v>
      </c>
    </row>
    <row r="509" spans="1:10" x14ac:dyDescent="0.2">
      <c r="A509" s="158" t="s">
        <v>377</v>
      </c>
      <c r="B509" s="65">
        <v>34</v>
      </c>
      <c r="C509" s="66">
        <v>80</v>
      </c>
      <c r="D509" s="65">
        <v>389</v>
      </c>
      <c r="E509" s="66">
        <v>320</v>
      </c>
      <c r="F509" s="67"/>
      <c r="G509" s="65">
        <f t="shared" si="100"/>
        <v>-46</v>
      </c>
      <c r="H509" s="66">
        <f t="shared" si="101"/>
        <v>69</v>
      </c>
      <c r="I509" s="20">
        <f t="shared" si="102"/>
        <v>-0.57499999999999996</v>
      </c>
      <c r="J509" s="21">
        <f t="shared" si="103"/>
        <v>0.21562500000000001</v>
      </c>
    </row>
    <row r="510" spans="1:10" x14ac:dyDescent="0.2">
      <c r="A510" s="158" t="s">
        <v>486</v>
      </c>
      <c r="B510" s="65">
        <v>8</v>
      </c>
      <c r="C510" s="66">
        <v>12</v>
      </c>
      <c r="D510" s="65">
        <v>36</v>
      </c>
      <c r="E510" s="66">
        <v>58</v>
      </c>
      <c r="F510" s="67"/>
      <c r="G510" s="65">
        <f t="shared" si="100"/>
        <v>-4</v>
      </c>
      <c r="H510" s="66">
        <f t="shared" si="101"/>
        <v>-22</v>
      </c>
      <c r="I510" s="20">
        <f t="shared" si="102"/>
        <v>-0.33333333333333331</v>
      </c>
      <c r="J510" s="21">
        <f t="shared" si="103"/>
        <v>-0.37931034482758619</v>
      </c>
    </row>
    <row r="511" spans="1:10" x14ac:dyDescent="0.2">
      <c r="A511" s="158" t="s">
        <v>230</v>
      </c>
      <c r="B511" s="65">
        <v>156</v>
      </c>
      <c r="C511" s="66">
        <v>220</v>
      </c>
      <c r="D511" s="65">
        <v>1331</v>
      </c>
      <c r="E511" s="66">
        <v>1129</v>
      </c>
      <c r="F511" s="67"/>
      <c r="G511" s="65">
        <f t="shared" si="100"/>
        <v>-64</v>
      </c>
      <c r="H511" s="66">
        <f t="shared" si="101"/>
        <v>202</v>
      </c>
      <c r="I511" s="20">
        <f t="shared" si="102"/>
        <v>-0.29090909090909089</v>
      </c>
      <c r="J511" s="21">
        <f t="shared" si="103"/>
        <v>0.17891939769707707</v>
      </c>
    </row>
    <row r="512" spans="1:10" x14ac:dyDescent="0.2">
      <c r="A512" s="158" t="s">
        <v>444</v>
      </c>
      <c r="B512" s="65">
        <v>76</v>
      </c>
      <c r="C512" s="66">
        <v>62</v>
      </c>
      <c r="D512" s="65">
        <v>285</v>
      </c>
      <c r="E512" s="66">
        <v>202</v>
      </c>
      <c r="F512" s="67"/>
      <c r="G512" s="65">
        <f t="shared" si="100"/>
        <v>14</v>
      </c>
      <c r="H512" s="66">
        <f t="shared" si="101"/>
        <v>83</v>
      </c>
      <c r="I512" s="20">
        <f t="shared" si="102"/>
        <v>0.22580645161290322</v>
      </c>
      <c r="J512" s="21">
        <f t="shared" si="103"/>
        <v>0.41089108910891087</v>
      </c>
    </row>
    <row r="513" spans="1:10" x14ac:dyDescent="0.2">
      <c r="A513" s="158" t="s">
        <v>302</v>
      </c>
      <c r="B513" s="65">
        <v>0</v>
      </c>
      <c r="C513" s="66">
        <v>4</v>
      </c>
      <c r="D513" s="65">
        <v>23</v>
      </c>
      <c r="E513" s="66">
        <v>15</v>
      </c>
      <c r="F513" s="67"/>
      <c r="G513" s="65">
        <f t="shared" si="100"/>
        <v>-4</v>
      </c>
      <c r="H513" s="66">
        <f t="shared" si="101"/>
        <v>8</v>
      </c>
      <c r="I513" s="20">
        <f t="shared" si="102"/>
        <v>-1</v>
      </c>
      <c r="J513" s="21">
        <f t="shared" si="103"/>
        <v>0.53333333333333333</v>
      </c>
    </row>
    <row r="514" spans="1:10" x14ac:dyDescent="0.2">
      <c r="A514" s="158" t="s">
        <v>484</v>
      </c>
      <c r="B514" s="65">
        <v>38</v>
      </c>
      <c r="C514" s="66">
        <v>66</v>
      </c>
      <c r="D514" s="65">
        <v>284</v>
      </c>
      <c r="E514" s="66">
        <v>292</v>
      </c>
      <c r="F514" s="67"/>
      <c r="G514" s="65">
        <f t="shared" si="100"/>
        <v>-28</v>
      </c>
      <c r="H514" s="66">
        <f t="shared" si="101"/>
        <v>-8</v>
      </c>
      <c r="I514" s="20">
        <f t="shared" si="102"/>
        <v>-0.42424242424242425</v>
      </c>
      <c r="J514" s="21">
        <f t="shared" si="103"/>
        <v>-2.7397260273972601E-2</v>
      </c>
    </row>
    <row r="515" spans="1:10" x14ac:dyDescent="0.2">
      <c r="A515" s="158" t="s">
        <v>499</v>
      </c>
      <c r="B515" s="65">
        <v>49</v>
      </c>
      <c r="C515" s="66">
        <v>60</v>
      </c>
      <c r="D515" s="65">
        <v>289</v>
      </c>
      <c r="E515" s="66">
        <v>163</v>
      </c>
      <c r="F515" s="67"/>
      <c r="G515" s="65">
        <f t="shared" si="100"/>
        <v>-11</v>
      </c>
      <c r="H515" s="66">
        <f t="shared" si="101"/>
        <v>126</v>
      </c>
      <c r="I515" s="20">
        <f t="shared" si="102"/>
        <v>-0.18333333333333332</v>
      </c>
      <c r="J515" s="21">
        <f t="shared" si="103"/>
        <v>0.77300613496932513</v>
      </c>
    </row>
    <row r="516" spans="1:10" x14ac:dyDescent="0.2">
      <c r="A516" s="158" t="s">
        <v>509</v>
      </c>
      <c r="B516" s="65">
        <v>86</v>
      </c>
      <c r="C516" s="66">
        <v>120</v>
      </c>
      <c r="D516" s="65">
        <v>572</v>
      </c>
      <c r="E516" s="66">
        <v>427</v>
      </c>
      <c r="F516" s="67"/>
      <c r="G516" s="65">
        <f t="shared" si="100"/>
        <v>-34</v>
      </c>
      <c r="H516" s="66">
        <f t="shared" si="101"/>
        <v>145</v>
      </c>
      <c r="I516" s="20">
        <f t="shared" si="102"/>
        <v>-0.28333333333333333</v>
      </c>
      <c r="J516" s="21">
        <f t="shared" si="103"/>
        <v>0.33957845433255268</v>
      </c>
    </row>
    <row r="517" spans="1:10" x14ac:dyDescent="0.2">
      <c r="A517" s="158" t="s">
        <v>525</v>
      </c>
      <c r="B517" s="65">
        <v>577</v>
      </c>
      <c r="C517" s="66">
        <v>686</v>
      </c>
      <c r="D517" s="65">
        <v>3336</v>
      </c>
      <c r="E517" s="66">
        <v>2909</v>
      </c>
      <c r="F517" s="67"/>
      <c r="G517" s="65">
        <f t="shared" si="100"/>
        <v>-109</v>
      </c>
      <c r="H517" s="66">
        <f t="shared" si="101"/>
        <v>427</v>
      </c>
      <c r="I517" s="20">
        <f t="shared" si="102"/>
        <v>-0.15889212827988339</v>
      </c>
      <c r="J517" s="21">
        <f t="shared" si="103"/>
        <v>0.14678583705740805</v>
      </c>
    </row>
    <row r="518" spans="1:10" x14ac:dyDescent="0.2">
      <c r="A518" s="158" t="s">
        <v>445</v>
      </c>
      <c r="B518" s="65">
        <v>137</v>
      </c>
      <c r="C518" s="66">
        <v>128</v>
      </c>
      <c r="D518" s="65">
        <v>166</v>
      </c>
      <c r="E518" s="66">
        <v>521</v>
      </c>
      <c r="F518" s="67"/>
      <c r="G518" s="65">
        <f t="shared" si="100"/>
        <v>9</v>
      </c>
      <c r="H518" s="66">
        <f t="shared" si="101"/>
        <v>-355</v>
      </c>
      <c r="I518" s="20">
        <f t="shared" si="102"/>
        <v>7.03125E-2</v>
      </c>
      <c r="J518" s="21">
        <f t="shared" si="103"/>
        <v>-0.68138195777351251</v>
      </c>
    </row>
    <row r="519" spans="1:10" x14ac:dyDescent="0.2">
      <c r="A519" s="158" t="s">
        <v>526</v>
      </c>
      <c r="B519" s="65">
        <v>152</v>
      </c>
      <c r="C519" s="66">
        <v>230</v>
      </c>
      <c r="D519" s="65">
        <v>976</v>
      </c>
      <c r="E519" s="66">
        <v>913</v>
      </c>
      <c r="F519" s="67"/>
      <c r="G519" s="65">
        <f t="shared" si="100"/>
        <v>-78</v>
      </c>
      <c r="H519" s="66">
        <f t="shared" si="101"/>
        <v>63</v>
      </c>
      <c r="I519" s="20">
        <f t="shared" si="102"/>
        <v>-0.33913043478260868</v>
      </c>
      <c r="J519" s="21">
        <f t="shared" si="103"/>
        <v>6.9003285870755757E-2</v>
      </c>
    </row>
    <row r="520" spans="1:10" x14ac:dyDescent="0.2">
      <c r="A520" s="158" t="s">
        <v>468</v>
      </c>
      <c r="B520" s="65">
        <v>192</v>
      </c>
      <c r="C520" s="66">
        <v>232</v>
      </c>
      <c r="D520" s="65">
        <v>1993</v>
      </c>
      <c r="E520" s="66">
        <v>1102</v>
      </c>
      <c r="F520" s="67"/>
      <c r="G520" s="65">
        <f t="shared" si="100"/>
        <v>-40</v>
      </c>
      <c r="H520" s="66">
        <f t="shared" si="101"/>
        <v>891</v>
      </c>
      <c r="I520" s="20">
        <f t="shared" si="102"/>
        <v>-0.17241379310344829</v>
      </c>
      <c r="J520" s="21">
        <f t="shared" si="103"/>
        <v>0.80852994555353896</v>
      </c>
    </row>
    <row r="521" spans="1:10" x14ac:dyDescent="0.2">
      <c r="A521" s="158" t="s">
        <v>446</v>
      </c>
      <c r="B521" s="65">
        <v>344</v>
      </c>
      <c r="C521" s="66">
        <v>349</v>
      </c>
      <c r="D521" s="65">
        <v>1517</v>
      </c>
      <c r="E521" s="66">
        <v>1350</v>
      </c>
      <c r="F521" s="67"/>
      <c r="G521" s="65">
        <f t="shared" si="100"/>
        <v>-5</v>
      </c>
      <c r="H521" s="66">
        <f t="shared" si="101"/>
        <v>167</v>
      </c>
      <c r="I521" s="20">
        <f t="shared" si="102"/>
        <v>-1.4326647564469915E-2</v>
      </c>
      <c r="J521" s="21">
        <f t="shared" si="103"/>
        <v>0.1237037037037037</v>
      </c>
    </row>
    <row r="522" spans="1:10" x14ac:dyDescent="0.2">
      <c r="A522" s="158" t="s">
        <v>231</v>
      </c>
      <c r="B522" s="65">
        <v>1</v>
      </c>
      <c r="C522" s="66">
        <v>0</v>
      </c>
      <c r="D522" s="65">
        <v>2</v>
      </c>
      <c r="E522" s="66">
        <v>1</v>
      </c>
      <c r="F522" s="67"/>
      <c r="G522" s="65">
        <f t="shared" si="100"/>
        <v>1</v>
      </c>
      <c r="H522" s="66">
        <f t="shared" si="101"/>
        <v>1</v>
      </c>
      <c r="I522" s="20" t="str">
        <f t="shared" si="102"/>
        <v>-</v>
      </c>
      <c r="J522" s="21">
        <f t="shared" si="103"/>
        <v>1</v>
      </c>
    </row>
    <row r="523" spans="1:10" x14ac:dyDescent="0.2">
      <c r="A523" s="158" t="s">
        <v>209</v>
      </c>
      <c r="B523" s="65">
        <v>0</v>
      </c>
      <c r="C523" s="66">
        <v>0</v>
      </c>
      <c r="D523" s="65">
        <v>0</v>
      </c>
      <c r="E523" s="66">
        <v>7</v>
      </c>
      <c r="F523" s="67"/>
      <c r="G523" s="65">
        <f t="shared" si="100"/>
        <v>0</v>
      </c>
      <c r="H523" s="66">
        <f t="shared" si="101"/>
        <v>-7</v>
      </c>
      <c r="I523" s="20" t="str">
        <f t="shared" si="102"/>
        <v>-</v>
      </c>
      <c r="J523" s="21">
        <f t="shared" si="103"/>
        <v>-1</v>
      </c>
    </row>
    <row r="524" spans="1:10" x14ac:dyDescent="0.2">
      <c r="A524" s="158" t="s">
        <v>232</v>
      </c>
      <c r="B524" s="65">
        <v>3</v>
      </c>
      <c r="C524" s="66">
        <v>0</v>
      </c>
      <c r="D524" s="65">
        <v>16</v>
      </c>
      <c r="E524" s="66">
        <v>26</v>
      </c>
      <c r="F524" s="67"/>
      <c r="G524" s="65">
        <f t="shared" si="100"/>
        <v>3</v>
      </c>
      <c r="H524" s="66">
        <f t="shared" si="101"/>
        <v>-10</v>
      </c>
      <c r="I524" s="20" t="str">
        <f t="shared" si="102"/>
        <v>-</v>
      </c>
      <c r="J524" s="21">
        <f t="shared" si="103"/>
        <v>-0.38461538461538464</v>
      </c>
    </row>
    <row r="525" spans="1:10" x14ac:dyDescent="0.2">
      <c r="A525" s="158" t="s">
        <v>408</v>
      </c>
      <c r="B525" s="65">
        <v>231</v>
      </c>
      <c r="C525" s="66">
        <v>199</v>
      </c>
      <c r="D525" s="65">
        <v>2043</v>
      </c>
      <c r="E525" s="66">
        <v>1456</v>
      </c>
      <c r="F525" s="67"/>
      <c r="G525" s="65">
        <f t="shared" si="100"/>
        <v>32</v>
      </c>
      <c r="H525" s="66">
        <f t="shared" si="101"/>
        <v>587</v>
      </c>
      <c r="I525" s="20">
        <f t="shared" si="102"/>
        <v>0.16080402010050251</v>
      </c>
      <c r="J525" s="21">
        <f t="shared" si="103"/>
        <v>0.40315934065934067</v>
      </c>
    </row>
    <row r="526" spans="1:10" x14ac:dyDescent="0.2">
      <c r="A526" s="158" t="s">
        <v>329</v>
      </c>
      <c r="B526" s="65">
        <v>0</v>
      </c>
      <c r="C526" s="66">
        <v>0</v>
      </c>
      <c r="D526" s="65">
        <v>9</v>
      </c>
      <c r="E526" s="66">
        <v>5</v>
      </c>
      <c r="F526" s="67"/>
      <c r="G526" s="65">
        <f t="shared" si="100"/>
        <v>0</v>
      </c>
      <c r="H526" s="66">
        <f t="shared" si="101"/>
        <v>4</v>
      </c>
      <c r="I526" s="20" t="str">
        <f t="shared" si="102"/>
        <v>-</v>
      </c>
      <c r="J526" s="21">
        <f t="shared" si="103"/>
        <v>0.8</v>
      </c>
    </row>
    <row r="527" spans="1:10" x14ac:dyDescent="0.2">
      <c r="A527" s="158" t="s">
        <v>296</v>
      </c>
      <c r="B527" s="65">
        <v>0</v>
      </c>
      <c r="C527" s="66">
        <v>3</v>
      </c>
      <c r="D527" s="65">
        <v>0</v>
      </c>
      <c r="E527" s="66">
        <v>6</v>
      </c>
      <c r="F527" s="67"/>
      <c r="G527" s="65">
        <f t="shared" si="100"/>
        <v>-3</v>
      </c>
      <c r="H527" s="66">
        <f t="shared" si="101"/>
        <v>-6</v>
      </c>
      <c r="I527" s="20">
        <f t="shared" si="102"/>
        <v>-1</v>
      </c>
      <c r="J527" s="21">
        <f t="shared" si="103"/>
        <v>-1</v>
      </c>
    </row>
    <row r="528" spans="1:10" x14ac:dyDescent="0.2">
      <c r="A528" s="158" t="s">
        <v>210</v>
      </c>
      <c r="B528" s="65">
        <v>39</v>
      </c>
      <c r="C528" s="66">
        <v>17</v>
      </c>
      <c r="D528" s="65">
        <v>327</v>
      </c>
      <c r="E528" s="66">
        <v>296</v>
      </c>
      <c r="F528" s="67"/>
      <c r="G528" s="65">
        <f t="shared" si="100"/>
        <v>22</v>
      </c>
      <c r="H528" s="66">
        <f t="shared" si="101"/>
        <v>31</v>
      </c>
      <c r="I528" s="20">
        <f t="shared" si="102"/>
        <v>1.2941176470588236</v>
      </c>
      <c r="J528" s="21">
        <f t="shared" si="103"/>
        <v>0.10472972972972973</v>
      </c>
    </row>
    <row r="529" spans="1:10" x14ac:dyDescent="0.2">
      <c r="A529" s="158" t="s">
        <v>354</v>
      </c>
      <c r="B529" s="65">
        <v>56</v>
      </c>
      <c r="C529" s="66">
        <v>0</v>
      </c>
      <c r="D529" s="65">
        <v>375</v>
      </c>
      <c r="E529" s="66">
        <v>0</v>
      </c>
      <c r="F529" s="67"/>
      <c r="G529" s="65">
        <f t="shared" si="100"/>
        <v>56</v>
      </c>
      <c r="H529" s="66">
        <f t="shared" si="101"/>
        <v>375</v>
      </c>
      <c r="I529" s="20" t="str">
        <f t="shared" si="102"/>
        <v>-</v>
      </c>
      <c r="J529" s="21" t="str">
        <f t="shared" si="103"/>
        <v>-</v>
      </c>
    </row>
    <row r="530" spans="1:10" s="160" customFormat="1" x14ac:dyDescent="0.2">
      <c r="A530" s="178" t="s">
        <v>682</v>
      </c>
      <c r="B530" s="71">
        <v>2270</v>
      </c>
      <c r="C530" s="72">
        <v>2551</v>
      </c>
      <c r="D530" s="71">
        <v>14539</v>
      </c>
      <c r="E530" s="72">
        <v>11772</v>
      </c>
      <c r="F530" s="73"/>
      <c r="G530" s="71">
        <f t="shared" si="100"/>
        <v>-281</v>
      </c>
      <c r="H530" s="72">
        <f t="shared" si="101"/>
        <v>2767</v>
      </c>
      <c r="I530" s="37">
        <f t="shared" si="102"/>
        <v>-0.11015288122304978</v>
      </c>
      <c r="J530" s="38">
        <f t="shared" si="103"/>
        <v>0.23504926945293919</v>
      </c>
    </row>
    <row r="531" spans="1:10" x14ac:dyDescent="0.2">
      <c r="A531" s="177"/>
      <c r="B531" s="143"/>
      <c r="C531" s="144"/>
      <c r="D531" s="143"/>
      <c r="E531" s="144"/>
      <c r="F531" s="145"/>
      <c r="G531" s="143"/>
      <c r="H531" s="144"/>
      <c r="I531" s="151"/>
      <c r="J531" s="152"/>
    </row>
    <row r="532" spans="1:10" s="139" customFormat="1" x14ac:dyDescent="0.2">
      <c r="A532" s="159" t="s">
        <v>92</v>
      </c>
      <c r="B532" s="65"/>
      <c r="C532" s="66"/>
      <c r="D532" s="65"/>
      <c r="E532" s="66"/>
      <c r="F532" s="67"/>
      <c r="G532" s="65"/>
      <c r="H532" s="66"/>
      <c r="I532" s="20"/>
      <c r="J532" s="21"/>
    </row>
    <row r="533" spans="1:10" x14ac:dyDescent="0.2">
      <c r="A533" s="158" t="s">
        <v>562</v>
      </c>
      <c r="B533" s="65">
        <v>8</v>
      </c>
      <c r="C533" s="66">
        <v>12</v>
      </c>
      <c r="D533" s="65">
        <v>29</v>
      </c>
      <c r="E533" s="66">
        <v>28</v>
      </c>
      <c r="F533" s="67"/>
      <c r="G533" s="65">
        <f>B533-C533</f>
        <v>-4</v>
      </c>
      <c r="H533" s="66">
        <f>D533-E533</f>
        <v>1</v>
      </c>
      <c r="I533" s="20">
        <f>IF(C533=0, "-", IF(G533/C533&lt;10, G533/C533, "&gt;999%"))</f>
        <v>-0.33333333333333331</v>
      </c>
      <c r="J533" s="21">
        <f>IF(E533=0, "-", IF(H533/E533&lt;10, H533/E533, "&gt;999%"))</f>
        <v>3.5714285714285712E-2</v>
      </c>
    </row>
    <row r="534" spans="1:10" x14ac:dyDescent="0.2">
      <c r="A534" s="158" t="s">
        <v>550</v>
      </c>
      <c r="B534" s="65">
        <v>1</v>
      </c>
      <c r="C534" s="66">
        <v>5</v>
      </c>
      <c r="D534" s="65">
        <v>11</v>
      </c>
      <c r="E534" s="66">
        <v>8</v>
      </c>
      <c r="F534" s="67"/>
      <c r="G534" s="65">
        <f>B534-C534</f>
        <v>-4</v>
      </c>
      <c r="H534" s="66">
        <f>D534-E534</f>
        <v>3</v>
      </c>
      <c r="I534" s="20">
        <f>IF(C534=0, "-", IF(G534/C534&lt;10, G534/C534, "&gt;999%"))</f>
        <v>-0.8</v>
      </c>
      <c r="J534" s="21">
        <f>IF(E534=0, "-", IF(H534/E534&lt;10, H534/E534, "&gt;999%"))</f>
        <v>0.375</v>
      </c>
    </row>
    <row r="535" spans="1:10" s="160" customFormat="1" x14ac:dyDescent="0.2">
      <c r="A535" s="178" t="s">
        <v>683</v>
      </c>
      <c r="B535" s="71">
        <v>9</v>
      </c>
      <c r="C535" s="72">
        <v>17</v>
      </c>
      <c r="D535" s="71">
        <v>40</v>
      </c>
      <c r="E535" s="72">
        <v>36</v>
      </c>
      <c r="F535" s="73"/>
      <c r="G535" s="71">
        <f>B535-C535</f>
        <v>-8</v>
      </c>
      <c r="H535" s="72">
        <f>D535-E535</f>
        <v>4</v>
      </c>
      <c r="I535" s="37">
        <f>IF(C535=0, "-", IF(G535/C535&lt;10, G535/C535, "&gt;999%"))</f>
        <v>-0.47058823529411764</v>
      </c>
      <c r="J535" s="38">
        <f>IF(E535=0, "-", IF(H535/E535&lt;10, H535/E535, "&gt;999%"))</f>
        <v>0.1111111111111111</v>
      </c>
    </row>
    <row r="536" spans="1:10" x14ac:dyDescent="0.2">
      <c r="A536" s="177"/>
      <c r="B536" s="143"/>
      <c r="C536" s="144"/>
      <c r="D536" s="143"/>
      <c r="E536" s="144"/>
      <c r="F536" s="145"/>
      <c r="G536" s="143"/>
      <c r="H536" s="144"/>
      <c r="I536" s="151"/>
      <c r="J536" s="152"/>
    </row>
    <row r="537" spans="1:10" s="139" customFormat="1" x14ac:dyDescent="0.2">
      <c r="A537" s="159" t="s">
        <v>93</v>
      </c>
      <c r="B537" s="65"/>
      <c r="C537" s="66"/>
      <c r="D537" s="65"/>
      <c r="E537" s="66"/>
      <c r="F537" s="67"/>
      <c r="G537" s="65"/>
      <c r="H537" s="66"/>
      <c r="I537" s="20"/>
      <c r="J537" s="21"/>
    </row>
    <row r="538" spans="1:10" x14ac:dyDescent="0.2">
      <c r="A538" s="158" t="s">
        <v>527</v>
      </c>
      <c r="B538" s="65">
        <v>40</v>
      </c>
      <c r="C538" s="66">
        <v>111</v>
      </c>
      <c r="D538" s="65">
        <v>338</v>
      </c>
      <c r="E538" s="66">
        <v>288</v>
      </c>
      <c r="F538" s="67"/>
      <c r="G538" s="65">
        <f t="shared" ref="G538:G557" si="104">B538-C538</f>
        <v>-71</v>
      </c>
      <c r="H538" s="66">
        <f t="shared" ref="H538:H557" si="105">D538-E538</f>
        <v>50</v>
      </c>
      <c r="I538" s="20">
        <f t="shared" ref="I538:I557" si="106">IF(C538=0, "-", IF(G538/C538&lt;10, G538/C538, "&gt;999%"))</f>
        <v>-0.63963963963963966</v>
      </c>
      <c r="J538" s="21">
        <f t="shared" ref="J538:J557" si="107">IF(E538=0, "-", IF(H538/E538&lt;10, H538/E538, "&gt;999%"))</f>
        <v>0.1736111111111111</v>
      </c>
    </row>
    <row r="539" spans="1:10" x14ac:dyDescent="0.2">
      <c r="A539" s="158" t="s">
        <v>297</v>
      </c>
      <c r="B539" s="65">
        <v>0</v>
      </c>
      <c r="C539" s="66">
        <v>3</v>
      </c>
      <c r="D539" s="65">
        <v>2</v>
      </c>
      <c r="E539" s="66">
        <v>10</v>
      </c>
      <c r="F539" s="67"/>
      <c r="G539" s="65">
        <f t="shared" si="104"/>
        <v>-3</v>
      </c>
      <c r="H539" s="66">
        <f t="shared" si="105"/>
        <v>-8</v>
      </c>
      <c r="I539" s="20">
        <f t="shared" si="106"/>
        <v>-1</v>
      </c>
      <c r="J539" s="21">
        <f t="shared" si="107"/>
        <v>-0.8</v>
      </c>
    </row>
    <row r="540" spans="1:10" x14ac:dyDescent="0.2">
      <c r="A540" s="158" t="s">
        <v>490</v>
      </c>
      <c r="B540" s="65">
        <v>0</v>
      </c>
      <c r="C540" s="66">
        <v>15</v>
      </c>
      <c r="D540" s="65">
        <v>11</v>
      </c>
      <c r="E540" s="66">
        <v>52</v>
      </c>
      <c r="F540" s="67"/>
      <c r="G540" s="65">
        <f t="shared" si="104"/>
        <v>-15</v>
      </c>
      <c r="H540" s="66">
        <f t="shared" si="105"/>
        <v>-41</v>
      </c>
      <c r="I540" s="20">
        <f t="shared" si="106"/>
        <v>-1</v>
      </c>
      <c r="J540" s="21">
        <f t="shared" si="107"/>
        <v>-0.78846153846153844</v>
      </c>
    </row>
    <row r="541" spans="1:10" x14ac:dyDescent="0.2">
      <c r="A541" s="158" t="s">
        <v>303</v>
      </c>
      <c r="B541" s="65">
        <v>0</v>
      </c>
      <c r="C541" s="66">
        <v>0</v>
      </c>
      <c r="D541" s="65">
        <v>4</v>
      </c>
      <c r="E541" s="66">
        <v>0</v>
      </c>
      <c r="F541" s="67"/>
      <c r="G541" s="65">
        <f t="shared" si="104"/>
        <v>0</v>
      </c>
      <c r="H541" s="66">
        <f t="shared" si="105"/>
        <v>4</v>
      </c>
      <c r="I541" s="20" t="str">
        <f t="shared" si="106"/>
        <v>-</v>
      </c>
      <c r="J541" s="21" t="str">
        <f t="shared" si="107"/>
        <v>-</v>
      </c>
    </row>
    <row r="542" spans="1:10" x14ac:dyDescent="0.2">
      <c r="A542" s="158" t="s">
        <v>298</v>
      </c>
      <c r="B542" s="65">
        <v>0</v>
      </c>
      <c r="C542" s="66">
        <v>0</v>
      </c>
      <c r="D542" s="65">
        <v>2</v>
      </c>
      <c r="E542" s="66">
        <v>0</v>
      </c>
      <c r="F542" s="67"/>
      <c r="G542" s="65">
        <f t="shared" si="104"/>
        <v>0</v>
      </c>
      <c r="H542" s="66">
        <f t="shared" si="105"/>
        <v>2</v>
      </c>
      <c r="I542" s="20" t="str">
        <f t="shared" si="106"/>
        <v>-</v>
      </c>
      <c r="J542" s="21" t="str">
        <f t="shared" si="107"/>
        <v>-</v>
      </c>
    </row>
    <row r="543" spans="1:10" x14ac:dyDescent="0.2">
      <c r="A543" s="158" t="s">
        <v>541</v>
      </c>
      <c r="B543" s="65">
        <v>9</v>
      </c>
      <c r="C543" s="66">
        <v>15</v>
      </c>
      <c r="D543" s="65">
        <v>56</v>
      </c>
      <c r="E543" s="66">
        <v>43</v>
      </c>
      <c r="F543" s="67"/>
      <c r="G543" s="65">
        <f t="shared" si="104"/>
        <v>-6</v>
      </c>
      <c r="H543" s="66">
        <f t="shared" si="105"/>
        <v>13</v>
      </c>
      <c r="I543" s="20">
        <f t="shared" si="106"/>
        <v>-0.4</v>
      </c>
      <c r="J543" s="21">
        <f t="shared" si="107"/>
        <v>0.30232558139534882</v>
      </c>
    </row>
    <row r="544" spans="1:10" x14ac:dyDescent="0.2">
      <c r="A544" s="158" t="s">
        <v>485</v>
      </c>
      <c r="B544" s="65">
        <v>2</v>
      </c>
      <c r="C544" s="66">
        <v>0</v>
      </c>
      <c r="D544" s="65">
        <v>3</v>
      </c>
      <c r="E544" s="66">
        <v>0</v>
      </c>
      <c r="F544" s="67"/>
      <c r="G544" s="65">
        <f t="shared" si="104"/>
        <v>2</v>
      </c>
      <c r="H544" s="66">
        <f t="shared" si="105"/>
        <v>3</v>
      </c>
      <c r="I544" s="20" t="str">
        <f t="shared" si="106"/>
        <v>-</v>
      </c>
      <c r="J544" s="21" t="str">
        <f t="shared" si="107"/>
        <v>-</v>
      </c>
    </row>
    <row r="545" spans="1:10" x14ac:dyDescent="0.2">
      <c r="A545" s="158" t="s">
        <v>233</v>
      </c>
      <c r="B545" s="65">
        <v>12</v>
      </c>
      <c r="C545" s="66">
        <v>88</v>
      </c>
      <c r="D545" s="65">
        <v>35</v>
      </c>
      <c r="E545" s="66">
        <v>379</v>
      </c>
      <c r="F545" s="67"/>
      <c r="G545" s="65">
        <f t="shared" si="104"/>
        <v>-76</v>
      </c>
      <c r="H545" s="66">
        <f t="shared" si="105"/>
        <v>-344</v>
      </c>
      <c r="I545" s="20">
        <f t="shared" si="106"/>
        <v>-0.86363636363636365</v>
      </c>
      <c r="J545" s="21">
        <f t="shared" si="107"/>
        <v>-0.90765171503957787</v>
      </c>
    </row>
    <row r="546" spans="1:10" x14ac:dyDescent="0.2">
      <c r="A546" s="158" t="s">
        <v>409</v>
      </c>
      <c r="B546" s="65">
        <v>0</v>
      </c>
      <c r="C546" s="66">
        <v>3</v>
      </c>
      <c r="D546" s="65">
        <v>0</v>
      </c>
      <c r="E546" s="66">
        <v>12</v>
      </c>
      <c r="F546" s="67"/>
      <c r="G546" s="65">
        <f t="shared" si="104"/>
        <v>-3</v>
      </c>
      <c r="H546" s="66">
        <f t="shared" si="105"/>
        <v>-12</v>
      </c>
      <c r="I546" s="20">
        <f t="shared" si="106"/>
        <v>-1</v>
      </c>
      <c r="J546" s="21">
        <f t="shared" si="107"/>
        <v>-1</v>
      </c>
    </row>
    <row r="547" spans="1:10" x14ac:dyDescent="0.2">
      <c r="A547" s="158" t="s">
        <v>299</v>
      </c>
      <c r="B547" s="65">
        <v>5</v>
      </c>
      <c r="C547" s="66">
        <v>0</v>
      </c>
      <c r="D547" s="65">
        <v>21</v>
      </c>
      <c r="E547" s="66">
        <v>1</v>
      </c>
      <c r="F547" s="67"/>
      <c r="G547" s="65">
        <f t="shared" si="104"/>
        <v>5</v>
      </c>
      <c r="H547" s="66">
        <f t="shared" si="105"/>
        <v>20</v>
      </c>
      <c r="I547" s="20" t="str">
        <f t="shared" si="106"/>
        <v>-</v>
      </c>
      <c r="J547" s="21" t="str">
        <f t="shared" si="107"/>
        <v>&gt;999%</v>
      </c>
    </row>
    <row r="548" spans="1:10" x14ac:dyDescent="0.2">
      <c r="A548" s="158" t="s">
        <v>253</v>
      </c>
      <c r="B548" s="65">
        <v>4</v>
      </c>
      <c r="C548" s="66">
        <v>2</v>
      </c>
      <c r="D548" s="65">
        <v>18</v>
      </c>
      <c r="E548" s="66">
        <v>15</v>
      </c>
      <c r="F548" s="67"/>
      <c r="G548" s="65">
        <f t="shared" si="104"/>
        <v>2</v>
      </c>
      <c r="H548" s="66">
        <f t="shared" si="105"/>
        <v>3</v>
      </c>
      <c r="I548" s="20">
        <f t="shared" si="106"/>
        <v>1</v>
      </c>
      <c r="J548" s="21">
        <f t="shared" si="107"/>
        <v>0.2</v>
      </c>
    </row>
    <row r="549" spans="1:10" x14ac:dyDescent="0.2">
      <c r="A549" s="158" t="s">
        <v>447</v>
      </c>
      <c r="B549" s="65">
        <v>2</v>
      </c>
      <c r="C549" s="66">
        <v>0</v>
      </c>
      <c r="D549" s="65">
        <v>5</v>
      </c>
      <c r="E549" s="66">
        <v>0</v>
      </c>
      <c r="F549" s="67"/>
      <c r="G549" s="65">
        <f t="shared" si="104"/>
        <v>2</v>
      </c>
      <c r="H549" s="66">
        <f t="shared" si="105"/>
        <v>5</v>
      </c>
      <c r="I549" s="20" t="str">
        <f t="shared" si="106"/>
        <v>-</v>
      </c>
      <c r="J549" s="21" t="str">
        <f t="shared" si="107"/>
        <v>-</v>
      </c>
    </row>
    <row r="550" spans="1:10" x14ac:dyDescent="0.2">
      <c r="A550" s="158" t="s">
        <v>211</v>
      </c>
      <c r="B550" s="65">
        <v>49</v>
      </c>
      <c r="C550" s="66">
        <v>30</v>
      </c>
      <c r="D550" s="65">
        <v>182</v>
      </c>
      <c r="E550" s="66">
        <v>93</v>
      </c>
      <c r="F550" s="67"/>
      <c r="G550" s="65">
        <f t="shared" si="104"/>
        <v>19</v>
      </c>
      <c r="H550" s="66">
        <f t="shared" si="105"/>
        <v>89</v>
      </c>
      <c r="I550" s="20">
        <f t="shared" si="106"/>
        <v>0.6333333333333333</v>
      </c>
      <c r="J550" s="21">
        <f t="shared" si="107"/>
        <v>0.956989247311828</v>
      </c>
    </row>
    <row r="551" spans="1:10" x14ac:dyDescent="0.2">
      <c r="A551" s="158" t="s">
        <v>355</v>
      </c>
      <c r="B551" s="65">
        <v>44</v>
      </c>
      <c r="C551" s="66">
        <v>26</v>
      </c>
      <c r="D551" s="65">
        <v>295</v>
      </c>
      <c r="E551" s="66">
        <v>57</v>
      </c>
      <c r="F551" s="67"/>
      <c r="G551" s="65">
        <f t="shared" si="104"/>
        <v>18</v>
      </c>
      <c r="H551" s="66">
        <f t="shared" si="105"/>
        <v>238</v>
      </c>
      <c r="I551" s="20">
        <f t="shared" si="106"/>
        <v>0.69230769230769229</v>
      </c>
      <c r="J551" s="21">
        <f t="shared" si="107"/>
        <v>4.1754385964912277</v>
      </c>
    </row>
    <row r="552" spans="1:10" x14ac:dyDescent="0.2">
      <c r="A552" s="158" t="s">
        <v>410</v>
      </c>
      <c r="B552" s="65">
        <v>25</v>
      </c>
      <c r="C552" s="66">
        <v>55</v>
      </c>
      <c r="D552" s="65">
        <v>65</v>
      </c>
      <c r="E552" s="66">
        <v>174</v>
      </c>
      <c r="F552" s="67"/>
      <c r="G552" s="65">
        <f t="shared" si="104"/>
        <v>-30</v>
      </c>
      <c r="H552" s="66">
        <f t="shared" si="105"/>
        <v>-109</v>
      </c>
      <c r="I552" s="20">
        <f t="shared" si="106"/>
        <v>-0.54545454545454541</v>
      </c>
      <c r="J552" s="21">
        <f t="shared" si="107"/>
        <v>-0.62643678160919536</v>
      </c>
    </row>
    <row r="553" spans="1:10" x14ac:dyDescent="0.2">
      <c r="A553" s="158" t="s">
        <v>448</v>
      </c>
      <c r="B553" s="65">
        <v>38</v>
      </c>
      <c r="C553" s="66">
        <v>33</v>
      </c>
      <c r="D553" s="65">
        <v>201</v>
      </c>
      <c r="E553" s="66">
        <v>100</v>
      </c>
      <c r="F553" s="67"/>
      <c r="G553" s="65">
        <f t="shared" si="104"/>
        <v>5</v>
      </c>
      <c r="H553" s="66">
        <f t="shared" si="105"/>
        <v>101</v>
      </c>
      <c r="I553" s="20">
        <f t="shared" si="106"/>
        <v>0.15151515151515152</v>
      </c>
      <c r="J553" s="21">
        <f t="shared" si="107"/>
        <v>1.01</v>
      </c>
    </row>
    <row r="554" spans="1:10" x14ac:dyDescent="0.2">
      <c r="A554" s="158" t="s">
        <v>465</v>
      </c>
      <c r="B554" s="65">
        <v>7</v>
      </c>
      <c r="C554" s="66">
        <v>12</v>
      </c>
      <c r="D554" s="65">
        <v>63</v>
      </c>
      <c r="E554" s="66">
        <v>42</v>
      </c>
      <c r="F554" s="67"/>
      <c r="G554" s="65">
        <f t="shared" si="104"/>
        <v>-5</v>
      </c>
      <c r="H554" s="66">
        <f t="shared" si="105"/>
        <v>21</v>
      </c>
      <c r="I554" s="20">
        <f t="shared" si="106"/>
        <v>-0.41666666666666669</v>
      </c>
      <c r="J554" s="21">
        <f t="shared" si="107"/>
        <v>0.5</v>
      </c>
    </row>
    <row r="555" spans="1:10" x14ac:dyDescent="0.2">
      <c r="A555" s="158" t="s">
        <v>500</v>
      </c>
      <c r="B555" s="65">
        <v>9</v>
      </c>
      <c r="C555" s="66">
        <v>1</v>
      </c>
      <c r="D555" s="65">
        <v>38</v>
      </c>
      <c r="E555" s="66">
        <v>9</v>
      </c>
      <c r="F555" s="67"/>
      <c r="G555" s="65">
        <f t="shared" si="104"/>
        <v>8</v>
      </c>
      <c r="H555" s="66">
        <f t="shared" si="105"/>
        <v>29</v>
      </c>
      <c r="I555" s="20">
        <f t="shared" si="106"/>
        <v>8</v>
      </c>
      <c r="J555" s="21">
        <f t="shared" si="107"/>
        <v>3.2222222222222223</v>
      </c>
    </row>
    <row r="556" spans="1:10" x14ac:dyDescent="0.2">
      <c r="A556" s="158" t="s">
        <v>378</v>
      </c>
      <c r="B556" s="65">
        <v>41</v>
      </c>
      <c r="C556" s="66">
        <v>0</v>
      </c>
      <c r="D556" s="65">
        <v>173</v>
      </c>
      <c r="E556" s="66">
        <v>0</v>
      </c>
      <c r="F556" s="67"/>
      <c r="G556" s="65">
        <f t="shared" si="104"/>
        <v>41</v>
      </c>
      <c r="H556" s="66">
        <f t="shared" si="105"/>
        <v>173</v>
      </c>
      <c r="I556" s="20" t="str">
        <f t="shared" si="106"/>
        <v>-</v>
      </c>
      <c r="J556" s="21" t="str">
        <f t="shared" si="107"/>
        <v>-</v>
      </c>
    </row>
    <row r="557" spans="1:10" s="160" customFormat="1" x14ac:dyDescent="0.2">
      <c r="A557" s="178" t="s">
        <v>684</v>
      </c>
      <c r="B557" s="71">
        <v>287</v>
      </c>
      <c r="C557" s="72">
        <v>394</v>
      </c>
      <c r="D557" s="71">
        <v>1512</v>
      </c>
      <c r="E557" s="72">
        <v>1275</v>
      </c>
      <c r="F557" s="73"/>
      <c r="G557" s="71">
        <f t="shared" si="104"/>
        <v>-107</v>
      </c>
      <c r="H557" s="72">
        <f t="shared" si="105"/>
        <v>237</v>
      </c>
      <c r="I557" s="37">
        <f t="shared" si="106"/>
        <v>-0.27157360406091369</v>
      </c>
      <c r="J557" s="38">
        <f t="shared" si="107"/>
        <v>0.18588235294117647</v>
      </c>
    </row>
    <row r="558" spans="1:10" x14ac:dyDescent="0.2">
      <c r="A558" s="177"/>
      <c r="B558" s="143"/>
      <c r="C558" s="144"/>
      <c r="D558" s="143"/>
      <c r="E558" s="144"/>
      <c r="F558" s="145"/>
      <c r="G558" s="143"/>
      <c r="H558" s="144"/>
      <c r="I558" s="151"/>
      <c r="J558" s="152"/>
    </row>
    <row r="559" spans="1:10" s="139" customFormat="1" x14ac:dyDescent="0.2">
      <c r="A559" s="159" t="s">
        <v>94</v>
      </c>
      <c r="B559" s="65"/>
      <c r="C559" s="66"/>
      <c r="D559" s="65"/>
      <c r="E559" s="66"/>
      <c r="F559" s="67"/>
      <c r="G559" s="65"/>
      <c r="H559" s="66"/>
      <c r="I559" s="20"/>
      <c r="J559" s="21"/>
    </row>
    <row r="560" spans="1:10" x14ac:dyDescent="0.2">
      <c r="A560" s="158" t="s">
        <v>265</v>
      </c>
      <c r="B560" s="65">
        <v>1</v>
      </c>
      <c r="C560" s="66">
        <v>2</v>
      </c>
      <c r="D560" s="65">
        <v>4</v>
      </c>
      <c r="E560" s="66">
        <v>9</v>
      </c>
      <c r="F560" s="67"/>
      <c r="G560" s="65">
        <f t="shared" ref="G560:G566" si="108">B560-C560</f>
        <v>-1</v>
      </c>
      <c r="H560" s="66">
        <f t="shared" ref="H560:H566" si="109">D560-E560</f>
        <v>-5</v>
      </c>
      <c r="I560" s="20">
        <f t="shared" ref="I560:I566" si="110">IF(C560=0, "-", IF(G560/C560&lt;10, G560/C560, "&gt;999%"))</f>
        <v>-0.5</v>
      </c>
      <c r="J560" s="21">
        <f t="shared" ref="J560:J566" si="111">IF(E560=0, "-", IF(H560/E560&lt;10, H560/E560, "&gt;999%"))</f>
        <v>-0.55555555555555558</v>
      </c>
    </row>
    <row r="561" spans="1:10" x14ac:dyDescent="0.2">
      <c r="A561" s="158" t="s">
        <v>266</v>
      </c>
      <c r="B561" s="65">
        <v>0</v>
      </c>
      <c r="C561" s="66">
        <v>3</v>
      </c>
      <c r="D561" s="65">
        <v>1</v>
      </c>
      <c r="E561" s="66">
        <v>8</v>
      </c>
      <c r="F561" s="67"/>
      <c r="G561" s="65">
        <f t="shared" si="108"/>
        <v>-3</v>
      </c>
      <c r="H561" s="66">
        <f t="shared" si="109"/>
        <v>-7</v>
      </c>
      <c r="I561" s="20">
        <f t="shared" si="110"/>
        <v>-1</v>
      </c>
      <c r="J561" s="21">
        <f t="shared" si="111"/>
        <v>-0.875</v>
      </c>
    </row>
    <row r="562" spans="1:10" x14ac:dyDescent="0.2">
      <c r="A562" s="158" t="s">
        <v>280</v>
      </c>
      <c r="B562" s="65">
        <v>0</v>
      </c>
      <c r="C562" s="66">
        <v>0</v>
      </c>
      <c r="D562" s="65">
        <v>0</v>
      </c>
      <c r="E562" s="66">
        <v>2</v>
      </c>
      <c r="F562" s="67"/>
      <c r="G562" s="65">
        <f t="shared" si="108"/>
        <v>0</v>
      </c>
      <c r="H562" s="66">
        <f t="shared" si="109"/>
        <v>-2</v>
      </c>
      <c r="I562" s="20" t="str">
        <f t="shared" si="110"/>
        <v>-</v>
      </c>
      <c r="J562" s="21">
        <f t="shared" si="111"/>
        <v>-1</v>
      </c>
    </row>
    <row r="563" spans="1:10" x14ac:dyDescent="0.2">
      <c r="A563" s="158" t="s">
        <v>389</v>
      </c>
      <c r="B563" s="65">
        <v>12</v>
      </c>
      <c r="C563" s="66">
        <v>31</v>
      </c>
      <c r="D563" s="65">
        <v>117</v>
      </c>
      <c r="E563" s="66">
        <v>88</v>
      </c>
      <c r="F563" s="67"/>
      <c r="G563" s="65">
        <f t="shared" si="108"/>
        <v>-19</v>
      </c>
      <c r="H563" s="66">
        <f t="shared" si="109"/>
        <v>29</v>
      </c>
      <c r="I563" s="20">
        <f t="shared" si="110"/>
        <v>-0.61290322580645162</v>
      </c>
      <c r="J563" s="21">
        <f t="shared" si="111"/>
        <v>0.32954545454545453</v>
      </c>
    </row>
    <row r="564" spans="1:10" x14ac:dyDescent="0.2">
      <c r="A564" s="158" t="s">
        <v>423</v>
      </c>
      <c r="B564" s="65">
        <v>18</v>
      </c>
      <c r="C564" s="66">
        <v>28</v>
      </c>
      <c r="D564" s="65">
        <v>111</v>
      </c>
      <c r="E564" s="66">
        <v>70</v>
      </c>
      <c r="F564" s="67"/>
      <c r="G564" s="65">
        <f t="shared" si="108"/>
        <v>-10</v>
      </c>
      <c r="H564" s="66">
        <f t="shared" si="109"/>
        <v>41</v>
      </c>
      <c r="I564" s="20">
        <f t="shared" si="110"/>
        <v>-0.35714285714285715</v>
      </c>
      <c r="J564" s="21">
        <f t="shared" si="111"/>
        <v>0.58571428571428574</v>
      </c>
    </row>
    <row r="565" spans="1:10" x14ac:dyDescent="0.2">
      <c r="A565" s="158" t="s">
        <v>466</v>
      </c>
      <c r="B565" s="65">
        <v>7</v>
      </c>
      <c r="C565" s="66">
        <v>4</v>
      </c>
      <c r="D565" s="65">
        <v>35</v>
      </c>
      <c r="E565" s="66">
        <v>20</v>
      </c>
      <c r="F565" s="67"/>
      <c r="G565" s="65">
        <f t="shared" si="108"/>
        <v>3</v>
      </c>
      <c r="H565" s="66">
        <f t="shared" si="109"/>
        <v>15</v>
      </c>
      <c r="I565" s="20">
        <f t="shared" si="110"/>
        <v>0.75</v>
      </c>
      <c r="J565" s="21">
        <f t="shared" si="111"/>
        <v>0.75</v>
      </c>
    </row>
    <row r="566" spans="1:10" s="160" customFormat="1" x14ac:dyDescent="0.2">
      <c r="A566" s="178" t="s">
        <v>685</v>
      </c>
      <c r="B566" s="71">
        <v>38</v>
      </c>
      <c r="C566" s="72">
        <v>68</v>
      </c>
      <c r="D566" s="71">
        <v>268</v>
      </c>
      <c r="E566" s="72">
        <v>197</v>
      </c>
      <c r="F566" s="73"/>
      <c r="G566" s="71">
        <f t="shared" si="108"/>
        <v>-30</v>
      </c>
      <c r="H566" s="72">
        <f t="shared" si="109"/>
        <v>71</v>
      </c>
      <c r="I566" s="37">
        <f t="shared" si="110"/>
        <v>-0.44117647058823528</v>
      </c>
      <c r="J566" s="38">
        <f t="shared" si="111"/>
        <v>0.3604060913705584</v>
      </c>
    </row>
    <row r="567" spans="1:10" x14ac:dyDescent="0.2">
      <c r="A567" s="177"/>
      <c r="B567" s="143"/>
      <c r="C567" s="144"/>
      <c r="D567" s="143"/>
      <c r="E567" s="144"/>
      <c r="F567" s="145"/>
      <c r="G567" s="143"/>
      <c r="H567" s="144"/>
      <c r="I567" s="151"/>
      <c r="J567" s="152"/>
    </row>
    <row r="568" spans="1:10" s="139" customFormat="1" x14ac:dyDescent="0.2">
      <c r="A568" s="159" t="s">
        <v>95</v>
      </c>
      <c r="B568" s="65"/>
      <c r="C568" s="66"/>
      <c r="D568" s="65"/>
      <c r="E568" s="66"/>
      <c r="F568" s="67"/>
      <c r="G568" s="65"/>
      <c r="H568" s="66"/>
      <c r="I568" s="20"/>
      <c r="J568" s="21"/>
    </row>
    <row r="569" spans="1:10" x14ac:dyDescent="0.2">
      <c r="A569" s="158" t="s">
        <v>563</v>
      </c>
      <c r="B569" s="65">
        <v>23</v>
      </c>
      <c r="C569" s="66">
        <v>34</v>
      </c>
      <c r="D569" s="65">
        <v>104</v>
      </c>
      <c r="E569" s="66">
        <v>144</v>
      </c>
      <c r="F569" s="67"/>
      <c r="G569" s="65">
        <f>B569-C569</f>
        <v>-11</v>
      </c>
      <c r="H569" s="66">
        <f>D569-E569</f>
        <v>-40</v>
      </c>
      <c r="I569" s="20">
        <f>IF(C569=0, "-", IF(G569/C569&lt;10, G569/C569, "&gt;999%"))</f>
        <v>-0.3235294117647059</v>
      </c>
      <c r="J569" s="21">
        <f>IF(E569=0, "-", IF(H569/E569&lt;10, H569/E569, "&gt;999%"))</f>
        <v>-0.27777777777777779</v>
      </c>
    </row>
    <row r="570" spans="1:10" x14ac:dyDescent="0.2">
      <c r="A570" s="158" t="s">
        <v>551</v>
      </c>
      <c r="B570" s="65">
        <v>0</v>
      </c>
      <c r="C570" s="66">
        <v>0</v>
      </c>
      <c r="D570" s="65">
        <v>5</v>
      </c>
      <c r="E570" s="66">
        <v>1</v>
      </c>
      <c r="F570" s="67"/>
      <c r="G570" s="65">
        <f>B570-C570</f>
        <v>0</v>
      </c>
      <c r="H570" s="66">
        <f>D570-E570</f>
        <v>4</v>
      </c>
      <c r="I570" s="20" t="str">
        <f>IF(C570=0, "-", IF(G570/C570&lt;10, G570/C570, "&gt;999%"))</f>
        <v>-</v>
      </c>
      <c r="J570" s="21">
        <f>IF(E570=0, "-", IF(H570/E570&lt;10, H570/E570, "&gt;999%"))</f>
        <v>4</v>
      </c>
    </row>
    <row r="571" spans="1:10" s="160" customFormat="1" x14ac:dyDescent="0.2">
      <c r="A571" s="178" t="s">
        <v>686</v>
      </c>
      <c r="B571" s="71">
        <v>23</v>
      </c>
      <c r="C571" s="72">
        <v>34</v>
      </c>
      <c r="D571" s="71">
        <v>109</v>
      </c>
      <c r="E571" s="72">
        <v>145</v>
      </c>
      <c r="F571" s="73"/>
      <c r="G571" s="71">
        <f>B571-C571</f>
        <v>-11</v>
      </c>
      <c r="H571" s="72">
        <f>D571-E571</f>
        <v>-36</v>
      </c>
      <c r="I571" s="37">
        <f>IF(C571=0, "-", IF(G571/C571&lt;10, G571/C571, "&gt;999%"))</f>
        <v>-0.3235294117647059</v>
      </c>
      <c r="J571" s="38">
        <f>IF(E571=0, "-", IF(H571/E571&lt;10, H571/E571, "&gt;999%"))</f>
        <v>-0.24827586206896551</v>
      </c>
    </row>
    <row r="572" spans="1:10" x14ac:dyDescent="0.2">
      <c r="A572" s="177"/>
      <c r="B572" s="143"/>
      <c r="C572" s="144"/>
      <c r="D572" s="143"/>
      <c r="E572" s="144"/>
      <c r="F572" s="145"/>
      <c r="G572" s="143"/>
      <c r="H572" s="144"/>
      <c r="I572" s="151"/>
      <c r="J572" s="152"/>
    </row>
    <row r="573" spans="1:10" s="139" customFormat="1" x14ac:dyDescent="0.2">
      <c r="A573" s="159" t="s">
        <v>96</v>
      </c>
      <c r="B573" s="65"/>
      <c r="C573" s="66"/>
      <c r="D573" s="65"/>
      <c r="E573" s="66"/>
      <c r="F573" s="67"/>
      <c r="G573" s="65"/>
      <c r="H573" s="66"/>
      <c r="I573" s="20"/>
      <c r="J573" s="21"/>
    </row>
    <row r="574" spans="1:10" x14ac:dyDescent="0.2">
      <c r="A574" s="158" t="s">
        <v>564</v>
      </c>
      <c r="B574" s="65">
        <v>2</v>
      </c>
      <c r="C574" s="66">
        <v>1</v>
      </c>
      <c r="D574" s="65">
        <v>12</v>
      </c>
      <c r="E574" s="66">
        <v>7</v>
      </c>
      <c r="F574" s="67"/>
      <c r="G574" s="65">
        <f>B574-C574</f>
        <v>1</v>
      </c>
      <c r="H574" s="66">
        <f>D574-E574</f>
        <v>5</v>
      </c>
      <c r="I574" s="20">
        <f>IF(C574=0, "-", IF(G574/C574&lt;10, G574/C574, "&gt;999%"))</f>
        <v>1</v>
      </c>
      <c r="J574" s="21">
        <f>IF(E574=0, "-", IF(H574/E574&lt;10, H574/E574, "&gt;999%"))</f>
        <v>0.7142857142857143</v>
      </c>
    </row>
    <row r="575" spans="1:10" s="160" customFormat="1" x14ac:dyDescent="0.2">
      <c r="A575" s="165" t="s">
        <v>687</v>
      </c>
      <c r="B575" s="166">
        <v>2</v>
      </c>
      <c r="C575" s="167">
        <v>1</v>
      </c>
      <c r="D575" s="166">
        <v>12</v>
      </c>
      <c r="E575" s="167">
        <v>7</v>
      </c>
      <c r="F575" s="168"/>
      <c r="G575" s="166">
        <f>B575-C575</f>
        <v>1</v>
      </c>
      <c r="H575" s="167">
        <f>D575-E575</f>
        <v>5</v>
      </c>
      <c r="I575" s="169">
        <f>IF(C575=0, "-", IF(G575/C575&lt;10, G575/C575, "&gt;999%"))</f>
        <v>1</v>
      </c>
      <c r="J575" s="170">
        <f>IF(E575=0, "-", IF(H575/E575&lt;10, H575/E575, "&gt;999%"))</f>
        <v>0.7142857142857143</v>
      </c>
    </row>
    <row r="576" spans="1:10" x14ac:dyDescent="0.2">
      <c r="A576" s="171"/>
      <c r="B576" s="172"/>
      <c r="C576" s="173"/>
      <c r="D576" s="172"/>
      <c r="E576" s="173"/>
      <c r="F576" s="174"/>
      <c r="G576" s="172"/>
      <c r="H576" s="173"/>
      <c r="I576" s="175"/>
      <c r="J576" s="176"/>
    </row>
    <row r="577" spans="1:10" x14ac:dyDescent="0.2">
      <c r="A577" s="27" t="s">
        <v>16</v>
      </c>
      <c r="B577" s="71">
        <f>SUM(B7:B576)/2</f>
        <v>10037</v>
      </c>
      <c r="C577" s="77">
        <f>SUM(C7:C576)/2</f>
        <v>9726</v>
      </c>
      <c r="D577" s="71">
        <f>SUM(D7:D576)/2</f>
        <v>56526</v>
      </c>
      <c r="E577" s="77">
        <f>SUM(E7:E576)/2</f>
        <v>40548</v>
      </c>
      <c r="F577" s="73"/>
      <c r="G577" s="71">
        <f>B577-C577</f>
        <v>311</v>
      </c>
      <c r="H577" s="72">
        <f>D577-E577</f>
        <v>15978</v>
      </c>
      <c r="I577" s="37">
        <f>IF(C577=0, 0, G577/C577)</f>
        <v>3.1976146411680034E-2</v>
      </c>
      <c r="J577" s="38">
        <f>IF(E577=0, 0, H577/E577)</f>
        <v>0.39405149452500737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1" max="16383" man="1"/>
    <brk id="160" max="16383" man="1"/>
    <brk id="218" max="16383" man="1"/>
    <brk id="275" max="16383" man="1"/>
    <brk id="337" max="16383" man="1"/>
    <brk id="390" max="16383" man="1"/>
    <brk id="442" max="16383" man="1"/>
    <brk id="504" max="16383" man="1"/>
    <brk id="56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109</v>
      </c>
      <c r="B7" s="65">
        <v>1814</v>
      </c>
      <c r="C7" s="66">
        <v>1868</v>
      </c>
      <c r="D7" s="65">
        <v>10744</v>
      </c>
      <c r="E7" s="66">
        <v>8760</v>
      </c>
      <c r="F7" s="67"/>
      <c r="G7" s="65">
        <f>B7-C7</f>
        <v>-54</v>
      </c>
      <c r="H7" s="66">
        <f>D7-E7</f>
        <v>1984</v>
      </c>
      <c r="I7" s="28">
        <f>IF(C7=0, "-", IF(G7/C7&lt;10, G7/C7*100, "&gt;999"))</f>
        <v>-2.8907922912205568</v>
      </c>
      <c r="J7" s="29">
        <f>IF(E7=0, "-", IF(H7/E7&lt;10, H7/E7*100, "&gt;999"))</f>
        <v>22.648401826484019</v>
      </c>
    </row>
    <row r="8" spans="1:10" x14ac:dyDescent="0.2">
      <c r="A8" s="7" t="s">
        <v>118</v>
      </c>
      <c r="B8" s="65">
        <v>4836</v>
      </c>
      <c r="C8" s="66">
        <v>4593</v>
      </c>
      <c r="D8" s="65">
        <v>28919</v>
      </c>
      <c r="E8" s="66">
        <v>19472</v>
      </c>
      <c r="F8" s="67"/>
      <c r="G8" s="65">
        <f>B8-C8</f>
        <v>243</v>
      </c>
      <c r="H8" s="66">
        <f>D8-E8</f>
        <v>9447</v>
      </c>
      <c r="I8" s="28">
        <f>IF(C8=0, "-", IF(G8/C8&lt;10, G8/C8*100, "&gt;999"))</f>
        <v>5.2906596995427826</v>
      </c>
      <c r="J8" s="29">
        <f>IF(E8=0, "-", IF(H8/E8&lt;10, H8/E8*100, "&gt;999"))</f>
        <v>48.515817584223505</v>
      </c>
    </row>
    <row r="9" spans="1:10" x14ac:dyDescent="0.2">
      <c r="A9" s="7" t="s">
        <v>124</v>
      </c>
      <c r="B9" s="65">
        <v>2906</v>
      </c>
      <c r="C9" s="66">
        <v>2828</v>
      </c>
      <c r="D9" s="65">
        <v>14645</v>
      </c>
      <c r="E9" s="66">
        <v>10560</v>
      </c>
      <c r="F9" s="67"/>
      <c r="G9" s="65">
        <f>B9-C9</f>
        <v>78</v>
      </c>
      <c r="H9" s="66">
        <f>D9-E9</f>
        <v>4085</v>
      </c>
      <c r="I9" s="28">
        <f>IF(C9=0, "-", IF(G9/C9&lt;10, G9/C9*100, "&gt;999"))</f>
        <v>2.7581329561527581</v>
      </c>
      <c r="J9" s="29">
        <f>IF(E9=0, "-", IF(H9/E9&lt;10, H9/E9*100, "&gt;999"))</f>
        <v>38.683712121212125</v>
      </c>
    </row>
    <row r="10" spans="1:10" x14ac:dyDescent="0.2">
      <c r="A10" s="7" t="s">
        <v>125</v>
      </c>
      <c r="B10" s="65">
        <v>481</v>
      </c>
      <c r="C10" s="66">
        <v>437</v>
      </c>
      <c r="D10" s="65">
        <v>2218</v>
      </c>
      <c r="E10" s="66">
        <v>1756</v>
      </c>
      <c r="F10" s="67"/>
      <c r="G10" s="65">
        <f>B10-C10</f>
        <v>44</v>
      </c>
      <c r="H10" s="66">
        <f>D10-E10</f>
        <v>462</v>
      </c>
      <c r="I10" s="28">
        <f>IF(C10=0, "-", IF(G10/C10&lt;10, G10/C10*100, "&gt;999"))</f>
        <v>10.068649885583524</v>
      </c>
      <c r="J10" s="29">
        <f>IF(E10=0, "-", IF(H10/E10&lt;10, H10/E10*100, "&gt;999"))</f>
        <v>26.309794988610481</v>
      </c>
    </row>
    <row r="11" spans="1:10" s="43" customFormat="1" x14ac:dyDescent="0.2">
      <c r="A11" s="27" t="s">
        <v>0</v>
      </c>
      <c r="B11" s="71">
        <f>SUM(B7:B10)</f>
        <v>10037</v>
      </c>
      <c r="C11" s="72">
        <f>SUM(C7:C10)</f>
        <v>9726</v>
      </c>
      <c r="D11" s="71">
        <f>SUM(D7:D10)</f>
        <v>56526</v>
      </c>
      <c r="E11" s="72">
        <f>SUM(E7:E10)</f>
        <v>40548</v>
      </c>
      <c r="F11" s="73"/>
      <c r="G11" s="71">
        <f>B11-C11</f>
        <v>311</v>
      </c>
      <c r="H11" s="72">
        <f>D11-E11</f>
        <v>15978</v>
      </c>
      <c r="I11" s="44">
        <f>IF(C11=0, 0, G11/C11*100)</f>
        <v>3.1976146411680033</v>
      </c>
      <c r="J11" s="45">
        <f>IF(E11=0, 0, H11/E11*100)</f>
        <v>39.405149452500737</v>
      </c>
    </row>
    <row r="13" spans="1:10" x14ac:dyDescent="0.2">
      <c r="A13" s="3"/>
      <c r="B13" s="196" t="s">
        <v>1</v>
      </c>
      <c r="C13" s="197"/>
      <c r="D13" s="196" t="s">
        <v>2</v>
      </c>
      <c r="E13" s="197"/>
      <c r="F13" s="59"/>
      <c r="G13" s="196" t="s">
        <v>3</v>
      </c>
      <c r="H13" s="200"/>
      <c r="I13" s="200"/>
      <c r="J13" s="197"/>
    </row>
    <row r="14" spans="1:10" x14ac:dyDescent="0.2">
      <c r="A14" s="7" t="s">
        <v>110</v>
      </c>
      <c r="B14" s="65">
        <v>71</v>
      </c>
      <c r="C14" s="66">
        <v>51</v>
      </c>
      <c r="D14" s="65">
        <v>630</v>
      </c>
      <c r="E14" s="66">
        <v>205</v>
      </c>
      <c r="F14" s="67"/>
      <c r="G14" s="65">
        <f t="shared" ref="G14:G34" si="0">B14-C14</f>
        <v>20</v>
      </c>
      <c r="H14" s="66">
        <f t="shared" ref="H14:H34" si="1">D14-E14</f>
        <v>425</v>
      </c>
      <c r="I14" s="28">
        <f t="shared" ref="I14:I33" si="2">IF(C14=0, "-", IF(G14/C14&lt;10, G14/C14*100, "&gt;999"))</f>
        <v>39.215686274509807</v>
      </c>
      <c r="J14" s="29">
        <f t="shared" ref="J14:J33" si="3">IF(E14=0, "-", IF(H14/E14&lt;10, H14/E14*100, "&gt;999"))</f>
        <v>207.3170731707317</v>
      </c>
    </row>
    <row r="15" spans="1:10" x14ac:dyDescent="0.2">
      <c r="A15" s="7" t="s">
        <v>111</v>
      </c>
      <c r="B15" s="65">
        <v>439</v>
      </c>
      <c r="C15" s="66">
        <v>310</v>
      </c>
      <c r="D15" s="65">
        <v>2473</v>
      </c>
      <c r="E15" s="66">
        <v>1697</v>
      </c>
      <c r="F15" s="67"/>
      <c r="G15" s="65">
        <f t="shared" si="0"/>
        <v>129</v>
      </c>
      <c r="H15" s="66">
        <f t="shared" si="1"/>
        <v>776</v>
      </c>
      <c r="I15" s="28">
        <f t="shared" si="2"/>
        <v>41.612903225806456</v>
      </c>
      <c r="J15" s="29">
        <f t="shared" si="3"/>
        <v>45.727754861520332</v>
      </c>
    </row>
    <row r="16" spans="1:10" x14ac:dyDescent="0.2">
      <c r="A16" s="7" t="s">
        <v>112</v>
      </c>
      <c r="B16" s="65">
        <v>887</v>
      </c>
      <c r="C16" s="66">
        <v>1102</v>
      </c>
      <c r="D16" s="65">
        <v>5399</v>
      </c>
      <c r="E16" s="66">
        <v>4942</v>
      </c>
      <c r="F16" s="67"/>
      <c r="G16" s="65">
        <f t="shared" si="0"/>
        <v>-215</v>
      </c>
      <c r="H16" s="66">
        <f t="shared" si="1"/>
        <v>457</v>
      </c>
      <c r="I16" s="28">
        <f t="shared" si="2"/>
        <v>-19.509981851179674</v>
      </c>
      <c r="J16" s="29">
        <f t="shared" si="3"/>
        <v>9.2472683124241204</v>
      </c>
    </row>
    <row r="17" spans="1:10" x14ac:dyDescent="0.2">
      <c r="A17" s="7" t="s">
        <v>113</v>
      </c>
      <c r="B17" s="65">
        <v>237</v>
      </c>
      <c r="C17" s="66">
        <v>217</v>
      </c>
      <c r="D17" s="65">
        <v>1197</v>
      </c>
      <c r="E17" s="66">
        <v>1046</v>
      </c>
      <c r="F17" s="67"/>
      <c r="G17" s="65">
        <f t="shared" si="0"/>
        <v>20</v>
      </c>
      <c r="H17" s="66">
        <f t="shared" si="1"/>
        <v>151</v>
      </c>
      <c r="I17" s="28">
        <f t="shared" si="2"/>
        <v>9.216589861751153</v>
      </c>
      <c r="J17" s="29">
        <f t="shared" si="3"/>
        <v>14.435946462715105</v>
      </c>
    </row>
    <row r="18" spans="1:10" x14ac:dyDescent="0.2">
      <c r="A18" s="7" t="s">
        <v>114</v>
      </c>
      <c r="B18" s="65">
        <v>34</v>
      </c>
      <c r="C18" s="66">
        <v>39</v>
      </c>
      <c r="D18" s="65">
        <v>202</v>
      </c>
      <c r="E18" s="66">
        <v>191</v>
      </c>
      <c r="F18" s="67"/>
      <c r="G18" s="65">
        <f t="shared" si="0"/>
        <v>-5</v>
      </c>
      <c r="H18" s="66">
        <f t="shared" si="1"/>
        <v>11</v>
      </c>
      <c r="I18" s="28">
        <f t="shared" si="2"/>
        <v>-12.820512820512819</v>
      </c>
      <c r="J18" s="29">
        <f t="shared" si="3"/>
        <v>5.7591623036649215</v>
      </c>
    </row>
    <row r="19" spans="1:10" x14ac:dyDescent="0.2">
      <c r="A19" s="7" t="s">
        <v>115</v>
      </c>
      <c r="B19" s="65">
        <v>4</v>
      </c>
      <c r="C19" s="66">
        <v>4</v>
      </c>
      <c r="D19" s="65">
        <v>21</v>
      </c>
      <c r="E19" s="66">
        <v>27</v>
      </c>
      <c r="F19" s="67"/>
      <c r="G19" s="65">
        <f t="shared" si="0"/>
        <v>0</v>
      </c>
      <c r="H19" s="66">
        <f t="shared" si="1"/>
        <v>-6</v>
      </c>
      <c r="I19" s="28">
        <f t="shared" si="2"/>
        <v>0</v>
      </c>
      <c r="J19" s="29">
        <f t="shared" si="3"/>
        <v>-22.222222222222221</v>
      </c>
    </row>
    <row r="20" spans="1:10" x14ac:dyDescent="0.2">
      <c r="A20" s="7" t="s">
        <v>116</v>
      </c>
      <c r="B20" s="65">
        <v>85</v>
      </c>
      <c r="C20" s="66">
        <v>83</v>
      </c>
      <c r="D20" s="65">
        <v>446</v>
      </c>
      <c r="E20" s="66">
        <v>337</v>
      </c>
      <c r="F20" s="67"/>
      <c r="G20" s="65">
        <f t="shared" si="0"/>
        <v>2</v>
      </c>
      <c r="H20" s="66">
        <f t="shared" si="1"/>
        <v>109</v>
      </c>
      <c r="I20" s="28">
        <f t="shared" si="2"/>
        <v>2.4096385542168677</v>
      </c>
      <c r="J20" s="29">
        <f t="shared" si="3"/>
        <v>32.344213649851632</v>
      </c>
    </row>
    <row r="21" spans="1:10" x14ac:dyDescent="0.2">
      <c r="A21" s="7" t="s">
        <v>117</v>
      </c>
      <c r="B21" s="65">
        <v>57</v>
      </c>
      <c r="C21" s="66">
        <v>62</v>
      </c>
      <c r="D21" s="65">
        <v>376</v>
      </c>
      <c r="E21" s="66">
        <v>315</v>
      </c>
      <c r="F21" s="67"/>
      <c r="G21" s="65">
        <f t="shared" si="0"/>
        <v>-5</v>
      </c>
      <c r="H21" s="66">
        <f t="shared" si="1"/>
        <v>61</v>
      </c>
      <c r="I21" s="28">
        <f t="shared" si="2"/>
        <v>-8.064516129032258</v>
      </c>
      <c r="J21" s="29">
        <f t="shared" si="3"/>
        <v>19.365079365079367</v>
      </c>
    </row>
    <row r="22" spans="1:10" x14ac:dyDescent="0.2">
      <c r="A22" s="142" t="s">
        <v>119</v>
      </c>
      <c r="B22" s="143">
        <v>465</v>
      </c>
      <c r="C22" s="144">
        <v>177</v>
      </c>
      <c r="D22" s="143">
        <v>2561</v>
      </c>
      <c r="E22" s="144">
        <v>993</v>
      </c>
      <c r="F22" s="145"/>
      <c r="G22" s="143">
        <f t="shared" si="0"/>
        <v>288</v>
      </c>
      <c r="H22" s="144">
        <f t="shared" si="1"/>
        <v>1568</v>
      </c>
      <c r="I22" s="146">
        <f t="shared" si="2"/>
        <v>162.71186440677968</v>
      </c>
      <c r="J22" s="147">
        <f t="shared" si="3"/>
        <v>157.90533736153071</v>
      </c>
    </row>
    <row r="23" spans="1:10" x14ac:dyDescent="0.2">
      <c r="A23" s="7" t="s">
        <v>120</v>
      </c>
      <c r="B23" s="65">
        <v>1211</v>
      </c>
      <c r="C23" s="66">
        <v>1093</v>
      </c>
      <c r="D23" s="65">
        <v>7514</v>
      </c>
      <c r="E23" s="66">
        <v>4595</v>
      </c>
      <c r="F23" s="67"/>
      <c r="G23" s="65">
        <f t="shared" si="0"/>
        <v>118</v>
      </c>
      <c r="H23" s="66">
        <f t="shared" si="1"/>
        <v>2919</v>
      </c>
      <c r="I23" s="28">
        <f t="shared" si="2"/>
        <v>10.79597438243367</v>
      </c>
      <c r="J23" s="29">
        <f t="shared" si="3"/>
        <v>63.525571273122964</v>
      </c>
    </row>
    <row r="24" spans="1:10" x14ac:dyDescent="0.2">
      <c r="A24" s="7" t="s">
        <v>121</v>
      </c>
      <c r="B24" s="65">
        <v>1409</v>
      </c>
      <c r="C24" s="66">
        <v>1611</v>
      </c>
      <c r="D24" s="65">
        <v>9330</v>
      </c>
      <c r="E24" s="66">
        <v>7188</v>
      </c>
      <c r="F24" s="67"/>
      <c r="G24" s="65">
        <f t="shared" si="0"/>
        <v>-202</v>
      </c>
      <c r="H24" s="66">
        <f t="shared" si="1"/>
        <v>2142</v>
      </c>
      <c r="I24" s="28">
        <f t="shared" si="2"/>
        <v>-12.538795779019244</v>
      </c>
      <c r="J24" s="29">
        <f t="shared" si="3"/>
        <v>29.799666110183637</v>
      </c>
    </row>
    <row r="25" spans="1:10" x14ac:dyDescent="0.2">
      <c r="A25" s="7" t="s">
        <v>122</v>
      </c>
      <c r="B25" s="65">
        <v>1511</v>
      </c>
      <c r="C25" s="66">
        <v>1395</v>
      </c>
      <c r="D25" s="65">
        <v>7197</v>
      </c>
      <c r="E25" s="66">
        <v>5303</v>
      </c>
      <c r="F25" s="67"/>
      <c r="G25" s="65">
        <f t="shared" si="0"/>
        <v>116</v>
      </c>
      <c r="H25" s="66">
        <f t="shared" si="1"/>
        <v>1894</v>
      </c>
      <c r="I25" s="28">
        <f t="shared" si="2"/>
        <v>8.3154121863799286</v>
      </c>
      <c r="J25" s="29">
        <f t="shared" si="3"/>
        <v>35.715632660758061</v>
      </c>
    </row>
    <row r="26" spans="1:10" x14ac:dyDescent="0.2">
      <c r="A26" s="7" t="s">
        <v>123</v>
      </c>
      <c r="B26" s="65">
        <v>240</v>
      </c>
      <c r="C26" s="66">
        <v>317</v>
      </c>
      <c r="D26" s="65">
        <v>2317</v>
      </c>
      <c r="E26" s="66">
        <v>1393</v>
      </c>
      <c r="F26" s="67"/>
      <c r="G26" s="65">
        <f t="shared" si="0"/>
        <v>-77</v>
      </c>
      <c r="H26" s="66">
        <f t="shared" si="1"/>
        <v>924</v>
      </c>
      <c r="I26" s="28">
        <f t="shared" si="2"/>
        <v>-24.290220820189273</v>
      </c>
      <c r="J26" s="29">
        <f t="shared" si="3"/>
        <v>66.331658291457288</v>
      </c>
    </row>
    <row r="27" spans="1:10" x14ac:dyDescent="0.2">
      <c r="A27" s="142" t="s">
        <v>126</v>
      </c>
      <c r="B27" s="143">
        <v>43</v>
      </c>
      <c r="C27" s="144">
        <v>67</v>
      </c>
      <c r="D27" s="143">
        <v>303</v>
      </c>
      <c r="E27" s="144">
        <v>298</v>
      </c>
      <c r="F27" s="145"/>
      <c r="G27" s="143">
        <f t="shared" si="0"/>
        <v>-24</v>
      </c>
      <c r="H27" s="144">
        <f t="shared" si="1"/>
        <v>5</v>
      </c>
      <c r="I27" s="146">
        <f t="shared" si="2"/>
        <v>-35.820895522388057</v>
      </c>
      <c r="J27" s="147">
        <f t="shared" si="3"/>
        <v>1.6778523489932886</v>
      </c>
    </row>
    <row r="28" spans="1:10" x14ac:dyDescent="0.2">
      <c r="A28" s="7" t="s">
        <v>127</v>
      </c>
      <c r="B28" s="65">
        <v>8</v>
      </c>
      <c r="C28" s="66">
        <v>12</v>
      </c>
      <c r="D28" s="65">
        <v>36</v>
      </c>
      <c r="E28" s="66">
        <v>58</v>
      </c>
      <c r="F28" s="67"/>
      <c r="G28" s="65">
        <f t="shared" si="0"/>
        <v>-4</v>
      </c>
      <c r="H28" s="66">
        <f t="shared" si="1"/>
        <v>-22</v>
      </c>
      <c r="I28" s="28">
        <f t="shared" si="2"/>
        <v>-33.333333333333329</v>
      </c>
      <c r="J28" s="29">
        <f t="shared" si="3"/>
        <v>-37.931034482758619</v>
      </c>
    </row>
    <row r="29" spans="1:10" x14ac:dyDescent="0.2">
      <c r="A29" s="7" t="s">
        <v>128</v>
      </c>
      <c r="B29" s="65">
        <v>14</v>
      </c>
      <c r="C29" s="66">
        <v>20</v>
      </c>
      <c r="D29" s="65">
        <v>52</v>
      </c>
      <c r="E29" s="66">
        <v>84</v>
      </c>
      <c r="F29" s="67"/>
      <c r="G29" s="65">
        <f t="shared" si="0"/>
        <v>-6</v>
      </c>
      <c r="H29" s="66">
        <f t="shared" si="1"/>
        <v>-32</v>
      </c>
      <c r="I29" s="28">
        <f t="shared" si="2"/>
        <v>-30</v>
      </c>
      <c r="J29" s="29">
        <f t="shared" si="3"/>
        <v>-38.095238095238095</v>
      </c>
    </row>
    <row r="30" spans="1:10" x14ac:dyDescent="0.2">
      <c r="A30" s="7" t="s">
        <v>129</v>
      </c>
      <c r="B30" s="65">
        <v>214</v>
      </c>
      <c r="C30" s="66">
        <v>182</v>
      </c>
      <c r="D30" s="65">
        <v>961</v>
      </c>
      <c r="E30" s="66">
        <v>549</v>
      </c>
      <c r="F30" s="67"/>
      <c r="G30" s="65">
        <f t="shared" si="0"/>
        <v>32</v>
      </c>
      <c r="H30" s="66">
        <f t="shared" si="1"/>
        <v>412</v>
      </c>
      <c r="I30" s="28">
        <f t="shared" si="2"/>
        <v>17.582417582417584</v>
      </c>
      <c r="J30" s="29">
        <f t="shared" si="3"/>
        <v>75.045537340619305</v>
      </c>
    </row>
    <row r="31" spans="1:10" x14ac:dyDescent="0.2">
      <c r="A31" s="7" t="s">
        <v>130</v>
      </c>
      <c r="B31" s="65">
        <v>282</v>
      </c>
      <c r="C31" s="66">
        <v>229</v>
      </c>
      <c r="D31" s="65">
        <v>1402</v>
      </c>
      <c r="E31" s="66">
        <v>986</v>
      </c>
      <c r="F31" s="67"/>
      <c r="G31" s="65">
        <f t="shared" si="0"/>
        <v>53</v>
      </c>
      <c r="H31" s="66">
        <f t="shared" si="1"/>
        <v>416</v>
      </c>
      <c r="I31" s="28">
        <f t="shared" si="2"/>
        <v>23.144104803493452</v>
      </c>
      <c r="J31" s="29">
        <f t="shared" si="3"/>
        <v>42.190669371196755</v>
      </c>
    </row>
    <row r="32" spans="1:10" x14ac:dyDescent="0.2">
      <c r="A32" s="7" t="s">
        <v>131</v>
      </c>
      <c r="B32" s="65">
        <v>2345</v>
      </c>
      <c r="C32" s="66">
        <v>2318</v>
      </c>
      <c r="D32" s="65">
        <v>11891</v>
      </c>
      <c r="E32" s="66">
        <v>8585</v>
      </c>
      <c r="F32" s="67"/>
      <c r="G32" s="65">
        <f t="shared" si="0"/>
        <v>27</v>
      </c>
      <c r="H32" s="66">
        <f t="shared" si="1"/>
        <v>3306</v>
      </c>
      <c r="I32" s="28">
        <f t="shared" si="2"/>
        <v>1.1647972389991372</v>
      </c>
      <c r="J32" s="29">
        <f t="shared" si="3"/>
        <v>38.509027373325566</v>
      </c>
    </row>
    <row r="33" spans="1:10" x14ac:dyDescent="0.2">
      <c r="A33" s="142" t="s">
        <v>125</v>
      </c>
      <c r="B33" s="143">
        <v>481</v>
      </c>
      <c r="C33" s="144">
        <v>437</v>
      </c>
      <c r="D33" s="143">
        <v>2218</v>
      </c>
      <c r="E33" s="144">
        <v>1756</v>
      </c>
      <c r="F33" s="145"/>
      <c r="G33" s="143">
        <f t="shared" si="0"/>
        <v>44</v>
      </c>
      <c r="H33" s="144">
        <f t="shared" si="1"/>
        <v>462</v>
      </c>
      <c r="I33" s="146">
        <f t="shared" si="2"/>
        <v>10.068649885583524</v>
      </c>
      <c r="J33" s="147">
        <f t="shared" si="3"/>
        <v>26.309794988610481</v>
      </c>
    </row>
    <row r="34" spans="1:10" s="43" customFormat="1" x14ac:dyDescent="0.2">
      <c r="A34" s="27" t="s">
        <v>0</v>
      </c>
      <c r="B34" s="71">
        <f>SUM(B14:B33)</f>
        <v>10037</v>
      </c>
      <c r="C34" s="72">
        <f>SUM(C14:C33)</f>
        <v>9726</v>
      </c>
      <c r="D34" s="71">
        <f>SUM(D14:D33)</f>
        <v>56526</v>
      </c>
      <c r="E34" s="72">
        <f>SUM(E14:E33)</f>
        <v>40548</v>
      </c>
      <c r="F34" s="73"/>
      <c r="G34" s="71">
        <f t="shared" si="0"/>
        <v>311</v>
      </c>
      <c r="H34" s="72">
        <f t="shared" si="1"/>
        <v>15978</v>
      </c>
      <c r="I34" s="44">
        <f>IF(C34=0, 0, G34/C34*100)</f>
        <v>3.1976146411680033</v>
      </c>
      <c r="J34" s="45">
        <f>IF(E34=0, 0, H34/E34*100)</f>
        <v>39.405149452500737</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109</v>
      </c>
      <c r="B39" s="30">
        <f>$B$7/$B$11*100</f>
        <v>18.073129421141775</v>
      </c>
      <c r="C39" s="31">
        <f>$C$7/$C$11*100</f>
        <v>19.206251285214886</v>
      </c>
      <c r="D39" s="30">
        <f>$D$7/$D$11*100</f>
        <v>19.007182535470406</v>
      </c>
      <c r="E39" s="31">
        <f>$E$7/$E$11*100</f>
        <v>21.604024859425866</v>
      </c>
      <c r="F39" s="32"/>
      <c r="G39" s="30">
        <f>B39-C39</f>
        <v>-1.1331218640731109</v>
      </c>
      <c r="H39" s="31">
        <f>D39-E39</f>
        <v>-2.5968423239554603</v>
      </c>
    </row>
    <row r="40" spans="1:10" x14ac:dyDescent="0.2">
      <c r="A40" s="7" t="s">
        <v>118</v>
      </c>
      <c r="B40" s="30">
        <f>$B$8/$B$11*100</f>
        <v>48.181727607850952</v>
      </c>
      <c r="C40" s="31">
        <f>$C$8/$C$11*100</f>
        <v>47.223935842072798</v>
      </c>
      <c r="D40" s="30">
        <f>$D$8/$D$11*100</f>
        <v>51.160527898666096</v>
      </c>
      <c r="E40" s="31">
        <f>$E$8/$E$11*100</f>
        <v>48.022097267436124</v>
      </c>
      <c r="F40" s="32"/>
      <c r="G40" s="30">
        <f>B40-C40</f>
        <v>0.95779176577815406</v>
      </c>
      <c r="H40" s="31">
        <f>D40-E40</f>
        <v>3.1384306312299728</v>
      </c>
    </row>
    <row r="41" spans="1:10" x14ac:dyDescent="0.2">
      <c r="A41" s="7" t="s">
        <v>124</v>
      </c>
      <c r="B41" s="30">
        <f>$B$9/$B$11*100</f>
        <v>28.952874364850057</v>
      </c>
      <c r="C41" s="31">
        <f>$C$9/$C$11*100</f>
        <v>29.076701624511621</v>
      </c>
      <c r="D41" s="30">
        <f>$D$9/$D$11*100</f>
        <v>25.908431518239393</v>
      </c>
      <c r="E41" s="31">
        <f>$E$9/$E$11*100</f>
        <v>26.043208049718853</v>
      </c>
      <c r="F41" s="32"/>
      <c r="G41" s="30">
        <f>B41-C41</f>
        <v>-0.12382725966156372</v>
      </c>
      <c r="H41" s="31">
        <f>D41-E41</f>
        <v>-0.13477653147946</v>
      </c>
    </row>
    <row r="42" spans="1:10" x14ac:dyDescent="0.2">
      <c r="A42" s="7" t="s">
        <v>125</v>
      </c>
      <c r="B42" s="30">
        <f>$B$10/$B$11*100</f>
        <v>4.7922686061572186</v>
      </c>
      <c r="C42" s="31">
        <f>$C$10/$C$11*100</f>
        <v>4.493111248200699</v>
      </c>
      <c r="D42" s="30">
        <f>$D$10/$D$11*100</f>
        <v>3.9238580476241021</v>
      </c>
      <c r="E42" s="31">
        <f>$E$10/$E$11*100</f>
        <v>4.3306698234191572</v>
      </c>
      <c r="F42" s="32"/>
      <c r="G42" s="30">
        <f>B42-C42</f>
        <v>0.29915735795651965</v>
      </c>
      <c r="H42" s="31">
        <f>D42-E42</f>
        <v>-0.40681177579505512</v>
      </c>
    </row>
    <row r="43" spans="1:10" s="43" customFormat="1" x14ac:dyDescent="0.2">
      <c r="A43" s="27" t="s">
        <v>0</v>
      </c>
      <c r="B43" s="46">
        <f>SUM(B39:B42)</f>
        <v>100.00000000000001</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110</v>
      </c>
      <c r="B46" s="30">
        <f>$B$14/$B$34*100</f>
        <v>0.70738268406894489</v>
      </c>
      <c r="C46" s="31">
        <f>$C$14/$C$34*100</f>
        <v>0.52436767427513886</v>
      </c>
      <c r="D46" s="30">
        <f>$D$14/$D$34*100</f>
        <v>1.1145313660970173</v>
      </c>
      <c r="E46" s="31">
        <f>$E$14/$E$34*100</f>
        <v>0.50557364111670122</v>
      </c>
      <c r="F46" s="32"/>
      <c r="G46" s="30">
        <f t="shared" ref="G46:G66" si="4">B46-C46</f>
        <v>0.18301500979380603</v>
      </c>
      <c r="H46" s="31">
        <f t="shared" ref="H46:H66" si="5">D46-E46</f>
        <v>0.60895772498031608</v>
      </c>
    </row>
    <row r="47" spans="1:10" x14ac:dyDescent="0.2">
      <c r="A47" s="7" t="s">
        <v>111</v>
      </c>
      <c r="B47" s="30">
        <f>$B$15/$B$34*100</f>
        <v>4.3738168775530539</v>
      </c>
      <c r="C47" s="31">
        <f>$C$15/$C$34*100</f>
        <v>3.1873329220645696</v>
      </c>
      <c r="D47" s="30">
        <f>$D$15/$D$34*100</f>
        <v>4.3749778862824193</v>
      </c>
      <c r="E47" s="31">
        <f>$E$15/$E$34*100</f>
        <v>4.1851632632928872</v>
      </c>
      <c r="F47" s="32"/>
      <c r="G47" s="30">
        <f t="shared" si="4"/>
        <v>1.1864839554884843</v>
      </c>
      <c r="H47" s="31">
        <f t="shared" si="5"/>
        <v>0.18981462298953211</v>
      </c>
    </row>
    <row r="48" spans="1:10" x14ac:dyDescent="0.2">
      <c r="A48" s="7" t="s">
        <v>112</v>
      </c>
      <c r="B48" s="30">
        <f>$B$16/$B$34*100</f>
        <v>8.8373019826641439</v>
      </c>
      <c r="C48" s="31">
        <f>$C$16/$C$34*100</f>
        <v>11.330454451984371</v>
      </c>
      <c r="D48" s="30">
        <f>$D$16/$D$34*100</f>
        <v>9.5513568977107877</v>
      </c>
      <c r="E48" s="31">
        <f>$E$16/$E$34*100</f>
        <v>12.188024070237743</v>
      </c>
      <c r="F48" s="32"/>
      <c r="G48" s="30">
        <f t="shared" si="4"/>
        <v>-2.4931524693202274</v>
      </c>
      <c r="H48" s="31">
        <f t="shared" si="5"/>
        <v>-2.6366671725269555</v>
      </c>
    </row>
    <row r="49" spans="1:8" x14ac:dyDescent="0.2">
      <c r="A49" s="7" t="s">
        <v>113</v>
      </c>
      <c r="B49" s="30">
        <f>$B$17/$B$34*100</f>
        <v>2.3612633256949289</v>
      </c>
      <c r="C49" s="31">
        <f>$C$17/$C$34*100</f>
        <v>2.2311330454451985</v>
      </c>
      <c r="D49" s="30">
        <f>$D$17/$D$34*100</f>
        <v>2.1176095955843328</v>
      </c>
      <c r="E49" s="31">
        <f>$E$17/$E$34*100</f>
        <v>2.579658676136924</v>
      </c>
      <c r="F49" s="32"/>
      <c r="G49" s="30">
        <f t="shared" si="4"/>
        <v>0.13013028024973039</v>
      </c>
      <c r="H49" s="31">
        <f t="shared" si="5"/>
        <v>-0.4620490805525912</v>
      </c>
    </row>
    <row r="50" spans="1:8" x14ac:dyDescent="0.2">
      <c r="A50" s="7" t="s">
        <v>114</v>
      </c>
      <c r="B50" s="30">
        <f>$B$18/$B$34*100</f>
        <v>0.3387466374414666</v>
      </c>
      <c r="C50" s="31">
        <f>$C$18/$C$34*100</f>
        <v>0.40098704503392968</v>
      </c>
      <c r="D50" s="30">
        <f>$D$18/$D$34*100</f>
        <v>0.35735767611364683</v>
      </c>
      <c r="E50" s="31">
        <f>$E$18/$E$34*100</f>
        <v>0.47104666074775581</v>
      </c>
      <c r="F50" s="32"/>
      <c r="G50" s="30">
        <f t="shared" si="4"/>
        <v>-6.2240407592463076E-2</v>
      </c>
      <c r="H50" s="31">
        <f t="shared" si="5"/>
        <v>-0.11368898463410898</v>
      </c>
    </row>
    <row r="51" spans="1:8" x14ac:dyDescent="0.2">
      <c r="A51" s="7" t="s">
        <v>115</v>
      </c>
      <c r="B51" s="30">
        <f>$B$19/$B$34*100</f>
        <v>3.9852545581349007E-2</v>
      </c>
      <c r="C51" s="31">
        <f>$C$19/$C$34*100</f>
        <v>4.1126876413736371E-2</v>
      </c>
      <c r="D51" s="30">
        <f>$D$19/$D$34*100</f>
        <v>3.7151045536567243E-2</v>
      </c>
      <c r="E51" s="31">
        <f>$E$19/$E$34*100</f>
        <v>6.6587747854394794E-2</v>
      </c>
      <c r="F51" s="32"/>
      <c r="G51" s="30">
        <f t="shared" si="4"/>
        <v>-1.2743308323873645E-3</v>
      </c>
      <c r="H51" s="31">
        <f t="shared" si="5"/>
        <v>-2.9436702317827551E-2</v>
      </c>
    </row>
    <row r="52" spans="1:8" x14ac:dyDescent="0.2">
      <c r="A52" s="7" t="s">
        <v>116</v>
      </c>
      <c r="B52" s="30">
        <f>$B$20/$B$34*100</f>
        <v>0.84686659360366656</v>
      </c>
      <c r="C52" s="31">
        <f>$C$20/$C$34*100</f>
        <v>0.85338268558502983</v>
      </c>
      <c r="D52" s="30">
        <f>$D$20/$D$34*100</f>
        <v>0.78901744330042811</v>
      </c>
      <c r="E52" s="31">
        <f>$E$20/$E$34*100</f>
        <v>0.83111374173818686</v>
      </c>
      <c r="F52" s="32"/>
      <c r="G52" s="30">
        <f t="shared" si="4"/>
        <v>-6.5160919813632701E-3</v>
      </c>
      <c r="H52" s="31">
        <f t="shared" si="5"/>
        <v>-4.209629843775875E-2</v>
      </c>
    </row>
    <row r="53" spans="1:8" x14ac:dyDescent="0.2">
      <c r="A53" s="7" t="s">
        <v>117</v>
      </c>
      <c r="B53" s="30">
        <f>$B$21/$B$34*100</f>
        <v>0.56789877453422344</v>
      </c>
      <c r="C53" s="31">
        <f>$C$21/$C$34*100</f>
        <v>0.63746658441291382</v>
      </c>
      <c r="D53" s="30">
        <f>$D$21/$D$34*100</f>
        <v>0.66518062484520402</v>
      </c>
      <c r="E53" s="31">
        <f>$E$21/$E$34*100</f>
        <v>0.77685705830127261</v>
      </c>
      <c r="F53" s="32"/>
      <c r="G53" s="30">
        <f t="shared" si="4"/>
        <v>-6.9567809878690379E-2</v>
      </c>
      <c r="H53" s="31">
        <f t="shared" si="5"/>
        <v>-0.11167643345606859</v>
      </c>
    </row>
    <row r="54" spans="1:8" x14ac:dyDescent="0.2">
      <c r="A54" s="142" t="s">
        <v>119</v>
      </c>
      <c r="B54" s="148">
        <f>$B$22/$B$34*100</f>
        <v>4.6328584238318227</v>
      </c>
      <c r="C54" s="149">
        <f>$C$22/$C$34*100</f>
        <v>1.8198642813078345</v>
      </c>
      <c r="D54" s="148">
        <f>$D$22/$D$34*100</f>
        <v>4.5306584580547007</v>
      </c>
      <c r="E54" s="149">
        <f>$E$22/$E$34*100</f>
        <v>2.4489493933116306</v>
      </c>
      <c r="F54" s="150"/>
      <c r="G54" s="148">
        <f t="shared" si="4"/>
        <v>2.8129941425239879</v>
      </c>
      <c r="H54" s="149">
        <f t="shared" si="5"/>
        <v>2.08170906474307</v>
      </c>
    </row>
    <row r="55" spans="1:8" x14ac:dyDescent="0.2">
      <c r="A55" s="7" t="s">
        <v>120</v>
      </c>
      <c r="B55" s="30">
        <f>$B$23/$B$34*100</f>
        <v>12.065358174753413</v>
      </c>
      <c r="C55" s="31">
        <f>$C$23/$C$34*100</f>
        <v>11.237918980053465</v>
      </c>
      <c r="D55" s="30">
        <f>$D$23/$D$34*100</f>
        <v>13.29299791246506</v>
      </c>
      <c r="E55" s="31">
        <f>$E$23/$E$34*100</f>
        <v>11.332248199664594</v>
      </c>
      <c r="F55" s="32"/>
      <c r="G55" s="30">
        <f t="shared" si="4"/>
        <v>0.82743919469994864</v>
      </c>
      <c r="H55" s="31">
        <f t="shared" si="5"/>
        <v>1.9607497128004656</v>
      </c>
    </row>
    <row r="56" spans="1:8" x14ac:dyDescent="0.2">
      <c r="A56" s="7" t="s">
        <v>121</v>
      </c>
      <c r="B56" s="30">
        <f>$B$24/$B$34*100</f>
        <v>14.038059181030189</v>
      </c>
      <c r="C56" s="31">
        <f>$C$24/$C$34*100</f>
        <v>16.563849475632324</v>
      </c>
      <c r="D56" s="30">
        <f>$D$24/$D$34*100</f>
        <v>16.505678802674876</v>
      </c>
      <c r="E56" s="31">
        <f>$E$24/$E$34*100</f>
        <v>17.727138206569993</v>
      </c>
      <c r="F56" s="32"/>
      <c r="G56" s="30">
        <f t="shared" si="4"/>
        <v>-2.5257902946021353</v>
      </c>
      <c r="H56" s="31">
        <f t="shared" si="5"/>
        <v>-1.2214594038951176</v>
      </c>
    </row>
    <row r="57" spans="1:8" x14ac:dyDescent="0.2">
      <c r="A57" s="7" t="s">
        <v>122</v>
      </c>
      <c r="B57" s="30">
        <f>$B$25/$B$34*100</f>
        <v>15.054299093354587</v>
      </c>
      <c r="C57" s="31">
        <f>$C$25/$C$34*100</f>
        <v>14.342998149290562</v>
      </c>
      <c r="D57" s="30">
        <f>$D$25/$D$34*100</f>
        <v>12.732194034603545</v>
      </c>
      <c r="E57" s="31">
        <f>$E$25/$E$34*100</f>
        <v>13.078326921179837</v>
      </c>
      <c r="F57" s="32"/>
      <c r="G57" s="30">
        <f t="shared" si="4"/>
        <v>0.71130094406402478</v>
      </c>
      <c r="H57" s="31">
        <f t="shared" si="5"/>
        <v>-0.34613288657629226</v>
      </c>
    </row>
    <row r="58" spans="1:8" x14ac:dyDescent="0.2">
      <c r="A58" s="7" t="s">
        <v>123</v>
      </c>
      <c r="B58" s="30">
        <f>$B$26/$B$34*100</f>
        <v>2.3911527348809405</v>
      </c>
      <c r="C58" s="31">
        <f>$C$26/$C$34*100</f>
        <v>3.2593049557886076</v>
      </c>
      <c r="D58" s="30">
        <f>$D$26/$D$34*100</f>
        <v>4.0989986908679192</v>
      </c>
      <c r="E58" s="31">
        <f>$E$26/$E$34*100</f>
        <v>3.4354345467100722</v>
      </c>
      <c r="F58" s="32"/>
      <c r="G58" s="30">
        <f t="shared" si="4"/>
        <v>-0.86815222090766708</v>
      </c>
      <c r="H58" s="31">
        <f t="shared" si="5"/>
        <v>0.66356414415784704</v>
      </c>
    </row>
    <row r="59" spans="1:8" x14ac:dyDescent="0.2">
      <c r="A59" s="142" t="s">
        <v>126</v>
      </c>
      <c r="B59" s="148">
        <f>$B$27/$B$34*100</f>
        <v>0.42841486499950188</v>
      </c>
      <c r="C59" s="149">
        <f>$C$27/$C$34*100</f>
        <v>0.68887517993008429</v>
      </c>
      <c r="D59" s="148">
        <f>$D$27/$D$34*100</f>
        <v>0.53603651417047027</v>
      </c>
      <c r="E59" s="149">
        <f>$E$27/$E$34*100</f>
        <v>0.73493143928183879</v>
      </c>
      <c r="F59" s="150"/>
      <c r="G59" s="148">
        <f t="shared" si="4"/>
        <v>-0.26046031493058242</v>
      </c>
      <c r="H59" s="149">
        <f t="shared" si="5"/>
        <v>-0.19889492511136853</v>
      </c>
    </row>
    <row r="60" spans="1:8" x14ac:dyDescent="0.2">
      <c r="A60" s="7" t="s">
        <v>127</v>
      </c>
      <c r="B60" s="30">
        <f>$B$28/$B$34*100</f>
        <v>7.9705091162698014E-2</v>
      </c>
      <c r="C60" s="31">
        <f>$C$28/$C$34*100</f>
        <v>0.12338062924120913</v>
      </c>
      <c r="D60" s="30">
        <f>$D$28/$D$34*100</f>
        <v>6.3687506634115265E-2</v>
      </c>
      <c r="E60" s="31">
        <f>$E$28/$E$34*100</f>
        <v>0.14304034724277401</v>
      </c>
      <c r="F60" s="32"/>
      <c r="G60" s="30">
        <f t="shared" si="4"/>
        <v>-4.3675538078511114E-2</v>
      </c>
      <c r="H60" s="31">
        <f t="shared" si="5"/>
        <v>-7.9352840608658742E-2</v>
      </c>
    </row>
    <row r="61" spans="1:8" x14ac:dyDescent="0.2">
      <c r="A61" s="7" t="s">
        <v>128</v>
      </c>
      <c r="B61" s="30">
        <f>$B$29/$B$34*100</f>
        <v>0.13948390953472153</v>
      </c>
      <c r="C61" s="31">
        <f>$C$29/$C$34*100</f>
        <v>0.20563438206868187</v>
      </c>
      <c r="D61" s="30">
        <f>$D$29/$D$34*100</f>
        <v>9.1993065138166505E-2</v>
      </c>
      <c r="E61" s="31">
        <f>$E$29/$E$34*100</f>
        <v>0.20716188221367265</v>
      </c>
      <c r="F61" s="32"/>
      <c r="G61" s="30">
        <f t="shared" si="4"/>
        <v>-6.6150472533960336E-2</v>
      </c>
      <c r="H61" s="31">
        <f t="shared" si="5"/>
        <v>-0.11516881707550615</v>
      </c>
    </row>
    <row r="62" spans="1:8" x14ac:dyDescent="0.2">
      <c r="A62" s="7" t="s">
        <v>129</v>
      </c>
      <c r="B62" s="30">
        <f>$B$30/$B$34*100</f>
        <v>2.1321111886021717</v>
      </c>
      <c r="C62" s="31">
        <f>$C$30/$C$34*100</f>
        <v>1.8712728768250051</v>
      </c>
      <c r="D62" s="30">
        <f>$D$30/$D$34*100</f>
        <v>1.7001026076495771</v>
      </c>
      <c r="E62" s="31">
        <f>$E$30/$E$34*100</f>
        <v>1.3539508730393608</v>
      </c>
      <c r="F62" s="32"/>
      <c r="G62" s="30">
        <f t="shared" si="4"/>
        <v>0.26083831177716665</v>
      </c>
      <c r="H62" s="31">
        <f t="shared" si="5"/>
        <v>0.34615173461021631</v>
      </c>
    </row>
    <row r="63" spans="1:8" x14ac:dyDescent="0.2">
      <c r="A63" s="7" t="s">
        <v>130</v>
      </c>
      <c r="B63" s="30">
        <f>$B$31/$B$34*100</f>
        <v>2.8096044634851052</v>
      </c>
      <c r="C63" s="31">
        <f>$C$31/$C$34*100</f>
        <v>2.3545136746864075</v>
      </c>
      <c r="D63" s="30">
        <f>$D$31/$D$34*100</f>
        <v>2.4802745639174892</v>
      </c>
      <c r="E63" s="31">
        <f>$E$31/$E$34*100</f>
        <v>2.4316859031271578</v>
      </c>
      <c r="F63" s="32"/>
      <c r="G63" s="30">
        <f t="shared" si="4"/>
        <v>0.45509078879869769</v>
      </c>
      <c r="H63" s="31">
        <f t="shared" si="5"/>
        <v>4.8588660790331417E-2</v>
      </c>
    </row>
    <row r="64" spans="1:8" x14ac:dyDescent="0.2">
      <c r="A64" s="7" t="s">
        <v>131</v>
      </c>
      <c r="B64" s="30">
        <f>$B$32/$B$34*100</f>
        <v>23.363554847065856</v>
      </c>
      <c r="C64" s="31">
        <f>$C$32/$C$34*100</f>
        <v>23.833024881760231</v>
      </c>
      <c r="D64" s="30">
        <f>$D$32/$D$34*100</f>
        <v>21.036337260729574</v>
      </c>
      <c r="E64" s="31">
        <f>$E$32/$E$34*100</f>
        <v>21.17243760481405</v>
      </c>
      <c r="F64" s="32"/>
      <c r="G64" s="30">
        <f t="shared" si="4"/>
        <v>-0.46947003469437476</v>
      </c>
      <c r="H64" s="31">
        <f t="shared" si="5"/>
        <v>-0.13610034408447547</v>
      </c>
    </row>
    <row r="65" spans="1:8" x14ac:dyDescent="0.2">
      <c r="A65" s="142" t="s">
        <v>125</v>
      </c>
      <c r="B65" s="148">
        <f>$B$33/$B$34*100</f>
        <v>4.7922686061572186</v>
      </c>
      <c r="C65" s="149">
        <f>$C$33/$C$34*100</f>
        <v>4.493111248200699</v>
      </c>
      <c r="D65" s="148">
        <f>$D$33/$D$34*100</f>
        <v>3.9238580476241021</v>
      </c>
      <c r="E65" s="149">
        <f>$E$33/$E$34*100</f>
        <v>4.3306698234191572</v>
      </c>
      <c r="F65" s="150"/>
      <c r="G65" s="148">
        <f t="shared" si="4"/>
        <v>0.29915735795651965</v>
      </c>
      <c r="H65" s="149">
        <f t="shared" si="5"/>
        <v>-0.40681177579505512</v>
      </c>
    </row>
    <row r="66" spans="1:8" s="43" customFormat="1" x14ac:dyDescent="0.2">
      <c r="A66" s="27" t="s">
        <v>0</v>
      </c>
      <c r="B66" s="46">
        <f>SUM(B46:B65)</f>
        <v>100</v>
      </c>
      <c r="C66" s="47">
        <f>SUM(C46:C65)</f>
        <v>100</v>
      </c>
      <c r="D66" s="46">
        <f>SUM(D46:D65)</f>
        <v>100.00000000000001</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3"/>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2</v>
      </c>
      <c r="C6" s="66">
        <v>7</v>
      </c>
      <c r="D6" s="65">
        <v>17</v>
      </c>
      <c r="E6" s="66">
        <v>19</v>
      </c>
      <c r="F6" s="67"/>
      <c r="G6" s="65">
        <f t="shared" ref="G6:G37" si="0">B6-C6</f>
        <v>-5</v>
      </c>
      <c r="H6" s="66">
        <f t="shared" ref="H6:H37" si="1">D6-E6</f>
        <v>-2</v>
      </c>
      <c r="I6" s="20">
        <f t="shared" ref="I6:I37" si="2">IF(C6=0, "-", IF(G6/C6&lt;10, G6/C6, "&gt;999%"))</f>
        <v>-0.7142857142857143</v>
      </c>
      <c r="J6" s="21">
        <f t="shared" ref="J6:J37" si="3">IF(E6=0, "-", IF(H6/E6&lt;10, H6/E6, "&gt;999%"))</f>
        <v>-0.10526315789473684</v>
      </c>
    </row>
    <row r="7" spans="1:10" x14ac:dyDescent="0.2">
      <c r="A7" s="7" t="s">
        <v>32</v>
      </c>
      <c r="B7" s="65">
        <v>0</v>
      </c>
      <c r="C7" s="66">
        <v>0</v>
      </c>
      <c r="D7" s="65">
        <v>1</v>
      </c>
      <c r="E7" s="66">
        <v>0</v>
      </c>
      <c r="F7" s="67"/>
      <c r="G7" s="65">
        <f t="shared" si="0"/>
        <v>0</v>
      </c>
      <c r="H7" s="66">
        <f t="shared" si="1"/>
        <v>1</v>
      </c>
      <c r="I7" s="20" t="str">
        <f t="shared" si="2"/>
        <v>-</v>
      </c>
      <c r="J7" s="21" t="str">
        <f t="shared" si="3"/>
        <v>-</v>
      </c>
    </row>
    <row r="8" spans="1:10" x14ac:dyDescent="0.2">
      <c r="A8" s="7" t="s">
        <v>33</v>
      </c>
      <c r="B8" s="65">
        <v>0</v>
      </c>
      <c r="C8" s="66">
        <v>0</v>
      </c>
      <c r="D8" s="65">
        <v>4</v>
      </c>
      <c r="E8" s="66">
        <v>1</v>
      </c>
      <c r="F8" s="67"/>
      <c r="G8" s="65">
        <f t="shared" si="0"/>
        <v>0</v>
      </c>
      <c r="H8" s="66">
        <f t="shared" si="1"/>
        <v>3</v>
      </c>
      <c r="I8" s="20" t="str">
        <f t="shared" si="2"/>
        <v>-</v>
      </c>
      <c r="J8" s="21">
        <f t="shared" si="3"/>
        <v>3</v>
      </c>
    </row>
    <row r="9" spans="1:10" x14ac:dyDescent="0.2">
      <c r="A9" s="7" t="s">
        <v>34</v>
      </c>
      <c r="B9" s="65">
        <v>111</v>
      </c>
      <c r="C9" s="66">
        <v>114</v>
      </c>
      <c r="D9" s="65">
        <v>667</v>
      </c>
      <c r="E9" s="66">
        <v>485</v>
      </c>
      <c r="F9" s="67"/>
      <c r="G9" s="65">
        <f t="shared" si="0"/>
        <v>-3</v>
      </c>
      <c r="H9" s="66">
        <f t="shared" si="1"/>
        <v>182</v>
      </c>
      <c r="I9" s="20">
        <f t="shared" si="2"/>
        <v>-2.6315789473684209E-2</v>
      </c>
      <c r="J9" s="21">
        <f t="shared" si="3"/>
        <v>0.37525773195876289</v>
      </c>
    </row>
    <row r="10" spans="1:10" x14ac:dyDescent="0.2">
      <c r="A10" s="7" t="s">
        <v>35</v>
      </c>
      <c r="B10" s="65">
        <v>3</v>
      </c>
      <c r="C10" s="66">
        <v>2</v>
      </c>
      <c r="D10" s="65">
        <v>13</v>
      </c>
      <c r="E10" s="66">
        <v>11</v>
      </c>
      <c r="F10" s="67"/>
      <c r="G10" s="65">
        <f t="shared" si="0"/>
        <v>1</v>
      </c>
      <c r="H10" s="66">
        <f t="shared" si="1"/>
        <v>2</v>
      </c>
      <c r="I10" s="20">
        <f t="shared" si="2"/>
        <v>0.5</v>
      </c>
      <c r="J10" s="21">
        <f t="shared" si="3"/>
        <v>0.18181818181818182</v>
      </c>
    </row>
    <row r="11" spans="1:10" x14ac:dyDescent="0.2">
      <c r="A11" s="7" t="s">
        <v>36</v>
      </c>
      <c r="B11" s="65">
        <v>142</v>
      </c>
      <c r="C11" s="66">
        <v>157</v>
      </c>
      <c r="D11" s="65">
        <v>793</v>
      </c>
      <c r="E11" s="66">
        <v>632</v>
      </c>
      <c r="F11" s="67"/>
      <c r="G11" s="65">
        <f t="shared" si="0"/>
        <v>-15</v>
      </c>
      <c r="H11" s="66">
        <f t="shared" si="1"/>
        <v>161</v>
      </c>
      <c r="I11" s="20">
        <f t="shared" si="2"/>
        <v>-9.5541401273885357E-2</v>
      </c>
      <c r="J11" s="21">
        <f t="shared" si="3"/>
        <v>0.254746835443038</v>
      </c>
    </row>
    <row r="12" spans="1:10" x14ac:dyDescent="0.2">
      <c r="A12" s="7" t="s">
        <v>37</v>
      </c>
      <c r="B12" s="65">
        <v>29</v>
      </c>
      <c r="C12" s="66">
        <v>0</v>
      </c>
      <c r="D12" s="65">
        <v>76</v>
      </c>
      <c r="E12" s="66">
        <v>0</v>
      </c>
      <c r="F12" s="67"/>
      <c r="G12" s="65">
        <f t="shared" si="0"/>
        <v>29</v>
      </c>
      <c r="H12" s="66">
        <f t="shared" si="1"/>
        <v>76</v>
      </c>
      <c r="I12" s="20" t="str">
        <f t="shared" si="2"/>
        <v>-</v>
      </c>
      <c r="J12" s="21" t="str">
        <f t="shared" si="3"/>
        <v>-</v>
      </c>
    </row>
    <row r="13" spans="1:10" x14ac:dyDescent="0.2">
      <c r="A13" s="7" t="s">
        <v>38</v>
      </c>
      <c r="B13" s="65">
        <v>0</v>
      </c>
      <c r="C13" s="66">
        <v>1</v>
      </c>
      <c r="D13" s="65">
        <v>5</v>
      </c>
      <c r="E13" s="66">
        <v>9</v>
      </c>
      <c r="F13" s="67"/>
      <c r="G13" s="65">
        <f t="shared" si="0"/>
        <v>-1</v>
      </c>
      <c r="H13" s="66">
        <f t="shared" si="1"/>
        <v>-4</v>
      </c>
      <c r="I13" s="20">
        <f t="shared" si="2"/>
        <v>-1</v>
      </c>
      <c r="J13" s="21">
        <f t="shared" si="3"/>
        <v>-0.44444444444444442</v>
      </c>
    </row>
    <row r="14" spans="1:10" x14ac:dyDescent="0.2">
      <c r="A14" s="7" t="s">
        <v>39</v>
      </c>
      <c r="B14" s="65">
        <v>0</v>
      </c>
      <c r="C14" s="66">
        <v>1</v>
      </c>
      <c r="D14" s="65">
        <v>3</v>
      </c>
      <c r="E14" s="66">
        <v>5</v>
      </c>
      <c r="F14" s="67"/>
      <c r="G14" s="65">
        <f t="shared" si="0"/>
        <v>-1</v>
      </c>
      <c r="H14" s="66">
        <f t="shared" si="1"/>
        <v>-2</v>
      </c>
      <c r="I14" s="20">
        <f t="shared" si="2"/>
        <v>-1</v>
      </c>
      <c r="J14" s="21">
        <f t="shared" si="3"/>
        <v>-0.4</v>
      </c>
    </row>
    <row r="15" spans="1:10" x14ac:dyDescent="0.2">
      <c r="A15" s="7" t="s">
        <v>41</v>
      </c>
      <c r="B15" s="65">
        <v>0</v>
      </c>
      <c r="C15" s="66">
        <v>1</v>
      </c>
      <c r="D15" s="65">
        <v>15</v>
      </c>
      <c r="E15" s="66">
        <v>8</v>
      </c>
      <c r="F15" s="67"/>
      <c r="G15" s="65">
        <f t="shared" si="0"/>
        <v>-1</v>
      </c>
      <c r="H15" s="66">
        <f t="shared" si="1"/>
        <v>7</v>
      </c>
      <c r="I15" s="20">
        <f t="shared" si="2"/>
        <v>-1</v>
      </c>
      <c r="J15" s="21">
        <f t="shared" si="3"/>
        <v>0.875</v>
      </c>
    </row>
    <row r="16" spans="1:10" x14ac:dyDescent="0.2">
      <c r="A16" s="7" t="s">
        <v>42</v>
      </c>
      <c r="B16" s="65">
        <v>4</v>
      </c>
      <c r="C16" s="66">
        <v>6</v>
      </c>
      <c r="D16" s="65">
        <v>28</v>
      </c>
      <c r="E16" s="66">
        <v>24</v>
      </c>
      <c r="F16" s="67"/>
      <c r="G16" s="65">
        <f t="shared" si="0"/>
        <v>-2</v>
      </c>
      <c r="H16" s="66">
        <f t="shared" si="1"/>
        <v>4</v>
      </c>
      <c r="I16" s="20">
        <f t="shared" si="2"/>
        <v>-0.33333333333333331</v>
      </c>
      <c r="J16" s="21">
        <f t="shared" si="3"/>
        <v>0.16666666666666666</v>
      </c>
    </row>
    <row r="17" spans="1:10" x14ac:dyDescent="0.2">
      <c r="A17" s="7" t="s">
        <v>43</v>
      </c>
      <c r="B17" s="65">
        <v>11</v>
      </c>
      <c r="C17" s="66">
        <v>10</v>
      </c>
      <c r="D17" s="65">
        <v>60</v>
      </c>
      <c r="E17" s="66">
        <v>41</v>
      </c>
      <c r="F17" s="67"/>
      <c r="G17" s="65">
        <f t="shared" si="0"/>
        <v>1</v>
      </c>
      <c r="H17" s="66">
        <f t="shared" si="1"/>
        <v>19</v>
      </c>
      <c r="I17" s="20">
        <f t="shared" si="2"/>
        <v>0.1</v>
      </c>
      <c r="J17" s="21">
        <f t="shared" si="3"/>
        <v>0.46341463414634149</v>
      </c>
    </row>
    <row r="18" spans="1:10" x14ac:dyDescent="0.2">
      <c r="A18" s="7" t="s">
        <v>44</v>
      </c>
      <c r="B18" s="65">
        <v>797</v>
      </c>
      <c r="C18" s="66">
        <v>767</v>
      </c>
      <c r="D18" s="65">
        <v>3819</v>
      </c>
      <c r="E18" s="66">
        <v>2518</v>
      </c>
      <c r="F18" s="67"/>
      <c r="G18" s="65">
        <f t="shared" si="0"/>
        <v>30</v>
      </c>
      <c r="H18" s="66">
        <f t="shared" si="1"/>
        <v>1301</v>
      </c>
      <c r="I18" s="20">
        <f t="shared" si="2"/>
        <v>3.911342894393742E-2</v>
      </c>
      <c r="J18" s="21">
        <f t="shared" si="3"/>
        <v>0.51667990468625891</v>
      </c>
    </row>
    <row r="19" spans="1:10" x14ac:dyDescent="0.2">
      <c r="A19" s="7" t="s">
        <v>47</v>
      </c>
      <c r="B19" s="65">
        <v>3</v>
      </c>
      <c r="C19" s="66">
        <v>0</v>
      </c>
      <c r="D19" s="65">
        <v>14</v>
      </c>
      <c r="E19" s="66">
        <v>0</v>
      </c>
      <c r="F19" s="67"/>
      <c r="G19" s="65">
        <f t="shared" si="0"/>
        <v>3</v>
      </c>
      <c r="H19" s="66">
        <f t="shared" si="1"/>
        <v>14</v>
      </c>
      <c r="I19" s="20" t="str">
        <f t="shared" si="2"/>
        <v>-</v>
      </c>
      <c r="J19" s="21" t="str">
        <f t="shared" si="3"/>
        <v>-</v>
      </c>
    </row>
    <row r="20" spans="1:10" x14ac:dyDescent="0.2">
      <c r="A20" s="7" t="s">
        <v>48</v>
      </c>
      <c r="B20" s="65">
        <v>153</v>
      </c>
      <c r="C20" s="66">
        <v>27</v>
      </c>
      <c r="D20" s="65">
        <v>535</v>
      </c>
      <c r="E20" s="66">
        <v>89</v>
      </c>
      <c r="F20" s="67"/>
      <c r="G20" s="65">
        <f t="shared" si="0"/>
        <v>126</v>
      </c>
      <c r="H20" s="66">
        <f t="shared" si="1"/>
        <v>446</v>
      </c>
      <c r="I20" s="20">
        <f t="shared" si="2"/>
        <v>4.666666666666667</v>
      </c>
      <c r="J20" s="21">
        <f t="shared" si="3"/>
        <v>5.01123595505618</v>
      </c>
    </row>
    <row r="21" spans="1:10" x14ac:dyDescent="0.2">
      <c r="A21" s="7" t="s">
        <v>50</v>
      </c>
      <c r="B21" s="65">
        <v>0</v>
      </c>
      <c r="C21" s="66">
        <v>156</v>
      </c>
      <c r="D21" s="65">
        <v>0</v>
      </c>
      <c r="E21" s="66">
        <v>1127</v>
      </c>
      <c r="F21" s="67"/>
      <c r="G21" s="65">
        <f t="shared" si="0"/>
        <v>-156</v>
      </c>
      <c r="H21" s="66">
        <f t="shared" si="1"/>
        <v>-1127</v>
      </c>
      <c r="I21" s="20">
        <f t="shared" si="2"/>
        <v>-1</v>
      </c>
      <c r="J21" s="21">
        <f t="shared" si="3"/>
        <v>-1</v>
      </c>
    </row>
    <row r="22" spans="1:10" x14ac:dyDescent="0.2">
      <c r="A22" s="7" t="s">
        <v>51</v>
      </c>
      <c r="B22" s="65">
        <v>40</v>
      </c>
      <c r="C22" s="66">
        <v>259</v>
      </c>
      <c r="D22" s="65">
        <v>805</v>
      </c>
      <c r="E22" s="66">
        <v>1306</v>
      </c>
      <c r="F22" s="67"/>
      <c r="G22" s="65">
        <f t="shared" si="0"/>
        <v>-219</v>
      </c>
      <c r="H22" s="66">
        <f t="shared" si="1"/>
        <v>-501</v>
      </c>
      <c r="I22" s="20">
        <f t="shared" si="2"/>
        <v>-0.84555984555984554</v>
      </c>
      <c r="J22" s="21">
        <f t="shared" si="3"/>
        <v>-0.38361408882082693</v>
      </c>
    </row>
    <row r="23" spans="1:10" x14ac:dyDescent="0.2">
      <c r="A23" s="7" t="s">
        <v>52</v>
      </c>
      <c r="B23" s="65">
        <v>741</v>
      </c>
      <c r="C23" s="66">
        <v>648</v>
      </c>
      <c r="D23" s="65">
        <v>3942</v>
      </c>
      <c r="E23" s="66">
        <v>2913</v>
      </c>
      <c r="F23" s="67"/>
      <c r="G23" s="65">
        <f t="shared" si="0"/>
        <v>93</v>
      </c>
      <c r="H23" s="66">
        <f t="shared" si="1"/>
        <v>1029</v>
      </c>
      <c r="I23" s="20">
        <f t="shared" si="2"/>
        <v>0.14351851851851852</v>
      </c>
      <c r="J23" s="21">
        <f t="shared" si="3"/>
        <v>0.3532440782698249</v>
      </c>
    </row>
    <row r="24" spans="1:10" x14ac:dyDescent="0.2">
      <c r="A24" s="7" t="s">
        <v>54</v>
      </c>
      <c r="B24" s="65">
        <v>0</v>
      </c>
      <c r="C24" s="66">
        <v>0</v>
      </c>
      <c r="D24" s="65">
        <v>0</v>
      </c>
      <c r="E24" s="66">
        <v>12</v>
      </c>
      <c r="F24" s="67"/>
      <c r="G24" s="65">
        <f t="shared" si="0"/>
        <v>0</v>
      </c>
      <c r="H24" s="66">
        <f t="shared" si="1"/>
        <v>-12</v>
      </c>
      <c r="I24" s="20" t="str">
        <f t="shared" si="2"/>
        <v>-</v>
      </c>
      <c r="J24" s="21">
        <f t="shared" si="3"/>
        <v>-1</v>
      </c>
    </row>
    <row r="25" spans="1:10" x14ac:dyDescent="0.2">
      <c r="A25" s="7" t="s">
        <v>57</v>
      </c>
      <c r="B25" s="65">
        <v>516</v>
      </c>
      <c r="C25" s="66">
        <v>275</v>
      </c>
      <c r="D25" s="65">
        <v>2477</v>
      </c>
      <c r="E25" s="66">
        <v>1003</v>
      </c>
      <c r="F25" s="67"/>
      <c r="G25" s="65">
        <f t="shared" si="0"/>
        <v>241</v>
      </c>
      <c r="H25" s="66">
        <f t="shared" si="1"/>
        <v>1474</v>
      </c>
      <c r="I25" s="20">
        <f t="shared" si="2"/>
        <v>0.87636363636363634</v>
      </c>
      <c r="J25" s="21">
        <f t="shared" si="3"/>
        <v>1.4695912263210369</v>
      </c>
    </row>
    <row r="26" spans="1:10" x14ac:dyDescent="0.2">
      <c r="A26" s="7" t="s">
        <v>58</v>
      </c>
      <c r="B26" s="65">
        <v>0</v>
      </c>
      <c r="C26" s="66">
        <v>1</v>
      </c>
      <c r="D26" s="65">
        <v>0</v>
      </c>
      <c r="E26" s="66">
        <v>1</v>
      </c>
      <c r="F26" s="67"/>
      <c r="G26" s="65">
        <f t="shared" si="0"/>
        <v>-1</v>
      </c>
      <c r="H26" s="66">
        <f t="shared" si="1"/>
        <v>-1</v>
      </c>
      <c r="I26" s="20">
        <f t="shared" si="2"/>
        <v>-1</v>
      </c>
      <c r="J26" s="21">
        <f t="shared" si="3"/>
        <v>-1</v>
      </c>
    </row>
    <row r="27" spans="1:10" x14ac:dyDescent="0.2">
      <c r="A27" s="7" t="s">
        <v>60</v>
      </c>
      <c r="B27" s="65">
        <v>20</v>
      </c>
      <c r="C27" s="66">
        <v>14</v>
      </c>
      <c r="D27" s="65">
        <v>58</v>
      </c>
      <c r="E27" s="66">
        <v>66</v>
      </c>
      <c r="F27" s="67"/>
      <c r="G27" s="65">
        <f t="shared" si="0"/>
        <v>6</v>
      </c>
      <c r="H27" s="66">
        <f t="shared" si="1"/>
        <v>-8</v>
      </c>
      <c r="I27" s="20">
        <f t="shared" si="2"/>
        <v>0.42857142857142855</v>
      </c>
      <c r="J27" s="21">
        <f t="shared" si="3"/>
        <v>-0.12121212121212122</v>
      </c>
    </row>
    <row r="28" spans="1:10" x14ac:dyDescent="0.2">
      <c r="A28" s="7" t="s">
        <v>61</v>
      </c>
      <c r="B28" s="65">
        <v>62</v>
      </c>
      <c r="C28" s="66">
        <v>48</v>
      </c>
      <c r="D28" s="65">
        <v>298</v>
      </c>
      <c r="E28" s="66">
        <v>157</v>
      </c>
      <c r="F28" s="67"/>
      <c r="G28" s="65">
        <f t="shared" si="0"/>
        <v>14</v>
      </c>
      <c r="H28" s="66">
        <f t="shared" si="1"/>
        <v>141</v>
      </c>
      <c r="I28" s="20">
        <f t="shared" si="2"/>
        <v>0.29166666666666669</v>
      </c>
      <c r="J28" s="21">
        <f t="shared" si="3"/>
        <v>0.89808917197452232</v>
      </c>
    </row>
    <row r="29" spans="1:10" x14ac:dyDescent="0.2">
      <c r="A29" s="7" t="s">
        <v>63</v>
      </c>
      <c r="B29" s="65">
        <v>647</v>
      </c>
      <c r="C29" s="66">
        <v>482</v>
      </c>
      <c r="D29" s="65">
        <v>3605</v>
      </c>
      <c r="E29" s="66">
        <v>2132</v>
      </c>
      <c r="F29" s="67"/>
      <c r="G29" s="65">
        <f t="shared" si="0"/>
        <v>165</v>
      </c>
      <c r="H29" s="66">
        <f t="shared" si="1"/>
        <v>1473</v>
      </c>
      <c r="I29" s="20">
        <f t="shared" si="2"/>
        <v>0.34232365145228216</v>
      </c>
      <c r="J29" s="21">
        <f t="shared" si="3"/>
        <v>0.69090056285178236</v>
      </c>
    </row>
    <row r="30" spans="1:10" x14ac:dyDescent="0.2">
      <c r="A30" s="7" t="s">
        <v>64</v>
      </c>
      <c r="B30" s="65">
        <v>1</v>
      </c>
      <c r="C30" s="66">
        <v>0</v>
      </c>
      <c r="D30" s="65">
        <v>8</v>
      </c>
      <c r="E30" s="66">
        <v>6</v>
      </c>
      <c r="F30" s="67"/>
      <c r="G30" s="65">
        <f t="shared" si="0"/>
        <v>1</v>
      </c>
      <c r="H30" s="66">
        <f t="shared" si="1"/>
        <v>2</v>
      </c>
      <c r="I30" s="20" t="str">
        <f t="shared" si="2"/>
        <v>-</v>
      </c>
      <c r="J30" s="21">
        <f t="shared" si="3"/>
        <v>0.33333333333333331</v>
      </c>
    </row>
    <row r="31" spans="1:10" x14ac:dyDescent="0.2">
      <c r="A31" s="7" t="s">
        <v>65</v>
      </c>
      <c r="B31" s="65">
        <v>81</v>
      </c>
      <c r="C31" s="66">
        <v>79</v>
      </c>
      <c r="D31" s="65">
        <v>300</v>
      </c>
      <c r="E31" s="66">
        <v>264</v>
      </c>
      <c r="F31" s="67"/>
      <c r="G31" s="65">
        <f t="shared" si="0"/>
        <v>2</v>
      </c>
      <c r="H31" s="66">
        <f t="shared" si="1"/>
        <v>36</v>
      </c>
      <c r="I31" s="20">
        <f t="shared" si="2"/>
        <v>2.5316455696202531E-2</v>
      </c>
      <c r="J31" s="21">
        <f t="shared" si="3"/>
        <v>0.13636363636363635</v>
      </c>
    </row>
    <row r="32" spans="1:10" x14ac:dyDescent="0.2">
      <c r="A32" s="7" t="s">
        <v>66</v>
      </c>
      <c r="B32" s="65">
        <v>108</v>
      </c>
      <c r="C32" s="66">
        <v>68</v>
      </c>
      <c r="D32" s="65">
        <v>452</v>
      </c>
      <c r="E32" s="66">
        <v>227</v>
      </c>
      <c r="F32" s="67"/>
      <c r="G32" s="65">
        <f t="shared" si="0"/>
        <v>40</v>
      </c>
      <c r="H32" s="66">
        <f t="shared" si="1"/>
        <v>225</v>
      </c>
      <c r="I32" s="20">
        <f t="shared" si="2"/>
        <v>0.58823529411764708</v>
      </c>
      <c r="J32" s="21">
        <f t="shared" si="3"/>
        <v>0.99118942731277537</v>
      </c>
    </row>
    <row r="33" spans="1:10" x14ac:dyDescent="0.2">
      <c r="A33" s="7" t="s">
        <v>67</v>
      </c>
      <c r="B33" s="65">
        <v>58</v>
      </c>
      <c r="C33" s="66">
        <v>91</v>
      </c>
      <c r="D33" s="65">
        <v>378</v>
      </c>
      <c r="E33" s="66">
        <v>285</v>
      </c>
      <c r="F33" s="67"/>
      <c r="G33" s="65">
        <f t="shared" si="0"/>
        <v>-33</v>
      </c>
      <c r="H33" s="66">
        <f t="shared" si="1"/>
        <v>93</v>
      </c>
      <c r="I33" s="20">
        <f t="shared" si="2"/>
        <v>-0.36263736263736263</v>
      </c>
      <c r="J33" s="21">
        <f t="shared" si="3"/>
        <v>0.32631578947368423</v>
      </c>
    </row>
    <row r="34" spans="1:10" x14ac:dyDescent="0.2">
      <c r="A34" s="7" t="s">
        <v>68</v>
      </c>
      <c r="B34" s="65">
        <v>0</v>
      </c>
      <c r="C34" s="66">
        <v>0</v>
      </c>
      <c r="D34" s="65">
        <v>2</v>
      </c>
      <c r="E34" s="66">
        <v>2</v>
      </c>
      <c r="F34" s="67"/>
      <c r="G34" s="65">
        <f t="shared" si="0"/>
        <v>0</v>
      </c>
      <c r="H34" s="66">
        <f t="shared" si="1"/>
        <v>0</v>
      </c>
      <c r="I34" s="20" t="str">
        <f t="shared" si="2"/>
        <v>-</v>
      </c>
      <c r="J34" s="21">
        <f t="shared" si="3"/>
        <v>0</v>
      </c>
    </row>
    <row r="35" spans="1:10" x14ac:dyDescent="0.2">
      <c r="A35" s="7" t="s">
        <v>71</v>
      </c>
      <c r="B35" s="65">
        <v>5</v>
      </c>
      <c r="C35" s="66">
        <v>0</v>
      </c>
      <c r="D35" s="65">
        <v>25</v>
      </c>
      <c r="E35" s="66">
        <v>10</v>
      </c>
      <c r="F35" s="67"/>
      <c r="G35" s="65">
        <f t="shared" si="0"/>
        <v>5</v>
      </c>
      <c r="H35" s="66">
        <f t="shared" si="1"/>
        <v>15</v>
      </c>
      <c r="I35" s="20" t="str">
        <f t="shared" si="2"/>
        <v>-</v>
      </c>
      <c r="J35" s="21">
        <f t="shared" si="3"/>
        <v>1.5</v>
      </c>
    </row>
    <row r="36" spans="1:10" x14ac:dyDescent="0.2">
      <c r="A36" s="7" t="s">
        <v>72</v>
      </c>
      <c r="B36" s="65">
        <v>951</v>
      </c>
      <c r="C36" s="66">
        <v>695</v>
      </c>
      <c r="D36" s="65">
        <v>4814</v>
      </c>
      <c r="E36" s="66">
        <v>2877</v>
      </c>
      <c r="F36" s="67"/>
      <c r="G36" s="65">
        <f t="shared" si="0"/>
        <v>256</v>
      </c>
      <c r="H36" s="66">
        <f t="shared" si="1"/>
        <v>1937</v>
      </c>
      <c r="I36" s="20">
        <f t="shared" si="2"/>
        <v>0.3683453237410072</v>
      </c>
      <c r="J36" s="21">
        <f t="shared" si="3"/>
        <v>0.67327076816127907</v>
      </c>
    </row>
    <row r="37" spans="1:10" x14ac:dyDescent="0.2">
      <c r="A37" s="7" t="s">
        <v>73</v>
      </c>
      <c r="B37" s="65">
        <v>3</v>
      </c>
      <c r="C37" s="66">
        <v>0</v>
      </c>
      <c r="D37" s="65">
        <v>5</v>
      </c>
      <c r="E37" s="66">
        <v>2</v>
      </c>
      <c r="F37" s="67"/>
      <c r="G37" s="65">
        <f t="shared" si="0"/>
        <v>3</v>
      </c>
      <c r="H37" s="66">
        <f t="shared" si="1"/>
        <v>3</v>
      </c>
      <c r="I37" s="20" t="str">
        <f t="shared" si="2"/>
        <v>-</v>
      </c>
      <c r="J37" s="21">
        <f t="shared" si="3"/>
        <v>1.5</v>
      </c>
    </row>
    <row r="38" spans="1:10" x14ac:dyDescent="0.2">
      <c r="A38" s="7" t="s">
        <v>74</v>
      </c>
      <c r="B38" s="65">
        <v>186</v>
      </c>
      <c r="C38" s="66">
        <v>200</v>
      </c>
      <c r="D38" s="65">
        <v>876</v>
      </c>
      <c r="E38" s="66">
        <v>663</v>
      </c>
      <c r="F38" s="67"/>
      <c r="G38" s="65">
        <f t="shared" ref="G38:G71" si="4">B38-C38</f>
        <v>-14</v>
      </c>
      <c r="H38" s="66">
        <f t="shared" ref="H38:H71" si="5">D38-E38</f>
        <v>213</v>
      </c>
      <c r="I38" s="20">
        <f t="shared" ref="I38:I71" si="6">IF(C38=0, "-", IF(G38/C38&lt;10, G38/C38, "&gt;999%"))</f>
        <v>-7.0000000000000007E-2</v>
      </c>
      <c r="J38" s="21">
        <f t="shared" ref="J38:J71" si="7">IF(E38=0, "-", IF(H38/E38&lt;10, H38/E38, "&gt;999%"))</f>
        <v>0.32126696832579188</v>
      </c>
    </row>
    <row r="39" spans="1:10" x14ac:dyDescent="0.2">
      <c r="A39" s="7" t="s">
        <v>76</v>
      </c>
      <c r="B39" s="65">
        <v>27</v>
      </c>
      <c r="C39" s="66">
        <v>78</v>
      </c>
      <c r="D39" s="65">
        <v>130</v>
      </c>
      <c r="E39" s="66">
        <v>258</v>
      </c>
      <c r="F39" s="67"/>
      <c r="G39" s="65">
        <f t="shared" si="4"/>
        <v>-51</v>
      </c>
      <c r="H39" s="66">
        <f t="shared" si="5"/>
        <v>-128</v>
      </c>
      <c r="I39" s="20">
        <f t="shared" si="6"/>
        <v>-0.65384615384615385</v>
      </c>
      <c r="J39" s="21">
        <f t="shared" si="7"/>
        <v>-0.49612403100775193</v>
      </c>
    </row>
    <row r="40" spans="1:10" x14ac:dyDescent="0.2">
      <c r="A40" s="7" t="s">
        <v>77</v>
      </c>
      <c r="B40" s="65">
        <v>322</v>
      </c>
      <c r="C40" s="66">
        <v>65</v>
      </c>
      <c r="D40" s="65">
        <v>1575</v>
      </c>
      <c r="E40" s="66">
        <v>341</v>
      </c>
      <c r="F40" s="67"/>
      <c r="G40" s="65">
        <f t="shared" si="4"/>
        <v>257</v>
      </c>
      <c r="H40" s="66">
        <f t="shared" si="5"/>
        <v>1234</v>
      </c>
      <c r="I40" s="20">
        <f t="shared" si="6"/>
        <v>3.953846153846154</v>
      </c>
      <c r="J40" s="21">
        <f t="shared" si="7"/>
        <v>3.6187683284457477</v>
      </c>
    </row>
    <row r="41" spans="1:10" x14ac:dyDescent="0.2">
      <c r="A41" s="7" t="s">
        <v>78</v>
      </c>
      <c r="B41" s="65">
        <v>20</v>
      </c>
      <c r="C41" s="66">
        <v>23</v>
      </c>
      <c r="D41" s="65">
        <v>122</v>
      </c>
      <c r="E41" s="66">
        <v>100</v>
      </c>
      <c r="F41" s="67"/>
      <c r="G41" s="65">
        <f t="shared" si="4"/>
        <v>-3</v>
      </c>
      <c r="H41" s="66">
        <f t="shared" si="5"/>
        <v>22</v>
      </c>
      <c r="I41" s="20">
        <f t="shared" si="6"/>
        <v>-0.13043478260869565</v>
      </c>
      <c r="J41" s="21">
        <f t="shared" si="7"/>
        <v>0.22</v>
      </c>
    </row>
    <row r="42" spans="1:10" x14ac:dyDescent="0.2">
      <c r="A42" s="7" t="s">
        <v>79</v>
      </c>
      <c r="B42" s="65">
        <v>728</v>
      </c>
      <c r="C42" s="66">
        <v>838</v>
      </c>
      <c r="D42" s="65">
        <v>5063</v>
      </c>
      <c r="E42" s="66">
        <v>3348</v>
      </c>
      <c r="F42" s="67"/>
      <c r="G42" s="65">
        <f t="shared" si="4"/>
        <v>-110</v>
      </c>
      <c r="H42" s="66">
        <f t="shared" si="5"/>
        <v>1715</v>
      </c>
      <c r="I42" s="20">
        <f t="shared" si="6"/>
        <v>-0.13126491646778043</v>
      </c>
      <c r="J42" s="21">
        <f t="shared" si="7"/>
        <v>0.51224611708482681</v>
      </c>
    </row>
    <row r="43" spans="1:10" x14ac:dyDescent="0.2">
      <c r="A43" s="7" t="s">
        <v>80</v>
      </c>
      <c r="B43" s="65">
        <v>444</v>
      </c>
      <c r="C43" s="66">
        <v>488</v>
      </c>
      <c r="D43" s="65">
        <v>2989</v>
      </c>
      <c r="E43" s="66">
        <v>1807</v>
      </c>
      <c r="F43" s="67"/>
      <c r="G43" s="65">
        <f t="shared" si="4"/>
        <v>-44</v>
      </c>
      <c r="H43" s="66">
        <f t="shared" si="5"/>
        <v>1182</v>
      </c>
      <c r="I43" s="20">
        <f t="shared" si="6"/>
        <v>-9.0163934426229511E-2</v>
      </c>
      <c r="J43" s="21">
        <f t="shared" si="7"/>
        <v>0.65412285556170446</v>
      </c>
    </row>
    <row r="44" spans="1:10" x14ac:dyDescent="0.2">
      <c r="A44" s="7" t="s">
        <v>81</v>
      </c>
      <c r="B44" s="65">
        <v>17</v>
      </c>
      <c r="C44" s="66">
        <v>13</v>
      </c>
      <c r="D44" s="65">
        <v>59</v>
      </c>
      <c r="E44" s="66">
        <v>28</v>
      </c>
      <c r="F44" s="67"/>
      <c r="G44" s="65">
        <f t="shared" si="4"/>
        <v>4</v>
      </c>
      <c r="H44" s="66">
        <f t="shared" si="5"/>
        <v>31</v>
      </c>
      <c r="I44" s="20">
        <f t="shared" si="6"/>
        <v>0.30769230769230771</v>
      </c>
      <c r="J44" s="21">
        <f t="shared" si="7"/>
        <v>1.1071428571428572</v>
      </c>
    </row>
    <row r="45" spans="1:10" x14ac:dyDescent="0.2">
      <c r="A45" s="7" t="s">
        <v>82</v>
      </c>
      <c r="B45" s="65">
        <v>27</v>
      </c>
      <c r="C45" s="66">
        <v>27</v>
      </c>
      <c r="D45" s="65">
        <v>196</v>
      </c>
      <c r="E45" s="66">
        <v>159</v>
      </c>
      <c r="F45" s="67"/>
      <c r="G45" s="65">
        <f t="shared" si="4"/>
        <v>0</v>
      </c>
      <c r="H45" s="66">
        <f t="shared" si="5"/>
        <v>37</v>
      </c>
      <c r="I45" s="20">
        <f t="shared" si="6"/>
        <v>0</v>
      </c>
      <c r="J45" s="21">
        <f t="shared" si="7"/>
        <v>0.23270440251572327</v>
      </c>
    </row>
    <row r="46" spans="1:10" x14ac:dyDescent="0.2">
      <c r="A46" s="7" t="s">
        <v>83</v>
      </c>
      <c r="B46" s="65">
        <v>55</v>
      </c>
      <c r="C46" s="66">
        <v>54</v>
      </c>
      <c r="D46" s="65">
        <v>165</v>
      </c>
      <c r="E46" s="66">
        <v>148</v>
      </c>
      <c r="F46" s="67"/>
      <c r="G46" s="65">
        <f t="shared" si="4"/>
        <v>1</v>
      </c>
      <c r="H46" s="66">
        <f t="shared" si="5"/>
        <v>17</v>
      </c>
      <c r="I46" s="20">
        <f t="shared" si="6"/>
        <v>1.8518518518518517E-2</v>
      </c>
      <c r="J46" s="21">
        <f t="shared" si="7"/>
        <v>0.11486486486486487</v>
      </c>
    </row>
    <row r="47" spans="1:10" x14ac:dyDescent="0.2">
      <c r="A47" s="7" t="s">
        <v>84</v>
      </c>
      <c r="B47" s="65">
        <v>87</v>
      </c>
      <c r="C47" s="66">
        <v>46</v>
      </c>
      <c r="D47" s="65">
        <v>279</v>
      </c>
      <c r="E47" s="66">
        <v>155</v>
      </c>
      <c r="F47" s="67"/>
      <c r="G47" s="65">
        <f t="shared" si="4"/>
        <v>41</v>
      </c>
      <c r="H47" s="66">
        <f t="shared" si="5"/>
        <v>124</v>
      </c>
      <c r="I47" s="20">
        <f t="shared" si="6"/>
        <v>0.89130434782608692</v>
      </c>
      <c r="J47" s="21">
        <f t="shared" si="7"/>
        <v>0.8</v>
      </c>
    </row>
    <row r="48" spans="1:10" x14ac:dyDescent="0.2">
      <c r="A48" s="7" t="s">
        <v>85</v>
      </c>
      <c r="B48" s="65">
        <v>0</v>
      </c>
      <c r="C48" s="66">
        <v>0</v>
      </c>
      <c r="D48" s="65">
        <v>4</v>
      </c>
      <c r="E48" s="66">
        <v>3</v>
      </c>
      <c r="F48" s="67"/>
      <c r="G48" s="65">
        <f t="shared" si="4"/>
        <v>0</v>
      </c>
      <c r="H48" s="66">
        <f t="shared" si="5"/>
        <v>1</v>
      </c>
      <c r="I48" s="20" t="str">
        <f t="shared" si="6"/>
        <v>-</v>
      </c>
      <c r="J48" s="21">
        <f t="shared" si="7"/>
        <v>0.33333333333333331</v>
      </c>
    </row>
    <row r="49" spans="1:10" x14ac:dyDescent="0.2">
      <c r="A49" s="7" t="s">
        <v>87</v>
      </c>
      <c r="B49" s="65">
        <v>40</v>
      </c>
      <c r="C49" s="66">
        <v>27</v>
      </c>
      <c r="D49" s="65">
        <v>289</v>
      </c>
      <c r="E49" s="66">
        <v>115</v>
      </c>
      <c r="F49" s="67"/>
      <c r="G49" s="65">
        <f t="shared" si="4"/>
        <v>13</v>
      </c>
      <c r="H49" s="66">
        <f t="shared" si="5"/>
        <v>174</v>
      </c>
      <c r="I49" s="20">
        <f t="shared" si="6"/>
        <v>0.48148148148148145</v>
      </c>
      <c r="J49" s="21">
        <f t="shared" si="7"/>
        <v>1.5130434782608695</v>
      </c>
    </row>
    <row r="50" spans="1:10" x14ac:dyDescent="0.2">
      <c r="A50" s="7" t="s">
        <v>88</v>
      </c>
      <c r="B50" s="65">
        <v>44</v>
      </c>
      <c r="C50" s="66">
        <v>28</v>
      </c>
      <c r="D50" s="65">
        <v>188</v>
      </c>
      <c r="E50" s="66">
        <v>68</v>
      </c>
      <c r="F50" s="67"/>
      <c r="G50" s="65">
        <f t="shared" si="4"/>
        <v>16</v>
      </c>
      <c r="H50" s="66">
        <f t="shared" si="5"/>
        <v>120</v>
      </c>
      <c r="I50" s="20">
        <f t="shared" si="6"/>
        <v>0.5714285714285714</v>
      </c>
      <c r="J50" s="21">
        <f t="shared" si="7"/>
        <v>1.7647058823529411</v>
      </c>
    </row>
    <row r="51" spans="1:10" x14ac:dyDescent="0.2">
      <c r="A51" s="7" t="s">
        <v>89</v>
      </c>
      <c r="B51" s="65">
        <v>273</v>
      </c>
      <c r="C51" s="66">
        <v>326</v>
      </c>
      <c r="D51" s="65">
        <v>1890</v>
      </c>
      <c r="E51" s="66">
        <v>1357</v>
      </c>
      <c r="F51" s="67"/>
      <c r="G51" s="65">
        <f t="shared" si="4"/>
        <v>-53</v>
      </c>
      <c r="H51" s="66">
        <f t="shared" si="5"/>
        <v>533</v>
      </c>
      <c r="I51" s="20">
        <f t="shared" si="6"/>
        <v>-0.16257668711656442</v>
      </c>
      <c r="J51" s="21">
        <f t="shared" si="7"/>
        <v>0.39277818717759766</v>
      </c>
    </row>
    <row r="52" spans="1:10" x14ac:dyDescent="0.2">
      <c r="A52" s="7" t="s">
        <v>90</v>
      </c>
      <c r="B52" s="65">
        <v>274</v>
      </c>
      <c r="C52" s="66">
        <v>236</v>
      </c>
      <c r="D52" s="65">
        <v>1279</v>
      </c>
      <c r="E52" s="66">
        <v>1014</v>
      </c>
      <c r="F52" s="67"/>
      <c r="G52" s="65">
        <f t="shared" si="4"/>
        <v>38</v>
      </c>
      <c r="H52" s="66">
        <f t="shared" si="5"/>
        <v>265</v>
      </c>
      <c r="I52" s="20">
        <f t="shared" si="6"/>
        <v>0.16101694915254236</v>
      </c>
      <c r="J52" s="21">
        <f t="shared" si="7"/>
        <v>0.26134122287968442</v>
      </c>
    </row>
    <row r="53" spans="1:10" x14ac:dyDescent="0.2">
      <c r="A53" s="7" t="s">
        <v>91</v>
      </c>
      <c r="B53" s="65">
        <v>2270</v>
      </c>
      <c r="C53" s="66">
        <v>2551</v>
      </c>
      <c r="D53" s="65">
        <v>14539</v>
      </c>
      <c r="E53" s="66">
        <v>11772</v>
      </c>
      <c r="F53" s="67"/>
      <c r="G53" s="65">
        <f t="shared" si="4"/>
        <v>-281</v>
      </c>
      <c r="H53" s="66">
        <f t="shared" si="5"/>
        <v>2767</v>
      </c>
      <c r="I53" s="20">
        <f t="shared" si="6"/>
        <v>-0.11015288122304978</v>
      </c>
      <c r="J53" s="21">
        <f t="shared" si="7"/>
        <v>0.23504926945293919</v>
      </c>
    </row>
    <row r="54" spans="1:10" x14ac:dyDescent="0.2">
      <c r="A54" s="7" t="s">
        <v>93</v>
      </c>
      <c r="B54" s="65">
        <v>287</v>
      </c>
      <c r="C54" s="66">
        <v>394</v>
      </c>
      <c r="D54" s="65">
        <v>1512</v>
      </c>
      <c r="E54" s="66">
        <v>1275</v>
      </c>
      <c r="F54" s="67"/>
      <c r="G54" s="65">
        <f t="shared" si="4"/>
        <v>-107</v>
      </c>
      <c r="H54" s="66">
        <f t="shared" si="5"/>
        <v>237</v>
      </c>
      <c r="I54" s="20">
        <f t="shared" si="6"/>
        <v>-0.27157360406091369</v>
      </c>
      <c r="J54" s="21">
        <f t="shared" si="7"/>
        <v>0.18588235294117647</v>
      </c>
    </row>
    <row r="55" spans="1:10" x14ac:dyDescent="0.2">
      <c r="A55" s="7" t="s">
        <v>94</v>
      </c>
      <c r="B55" s="65">
        <v>38</v>
      </c>
      <c r="C55" s="66">
        <v>68</v>
      </c>
      <c r="D55" s="65">
        <v>268</v>
      </c>
      <c r="E55" s="66">
        <v>197</v>
      </c>
      <c r="F55" s="67"/>
      <c r="G55" s="65">
        <f t="shared" si="4"/>
        <v>-30</v>
      </c>
      <c r="H55" s="66">
        <f t="shared" si="5"/>
        <v>71</v>
      </c>
      <c r="I55" s="20">
        <f t="shared" si="6"/>
        <v>-0.44117647058823528</v>
      </c>
      <c r="J55" s="21">
        <f t="shared" si="7"/>
        <v>0.3604060913705584</v>
      </c>
    </row>
    <row r="56" spans="1:10" x14ac:dyDescent="0.2">
      <c r="A56" s="142" t="s">
        <v>40</v>
      </c>
      <c r="B56" s="143">
        <v>3</v>
      </c>
      <c r="C56" s="144">
        <v>1</v>
      </c>
      <c r="D56" s="143">
        <v>14</v>
      </c>
      <c r="E56" s="144">
        <v>12</v>
      </c>
      <c r="F56" s="145"/>
      <c r="G56" s="143">
        <f t="shared" si="4"/>
        <v>2</v>
      </c>
      <c r="H56" s="144">
        <f t="shared" si="5"/>
        <v>2</v>
      </c>
      <c r="I56" s="151">
        <f t="shared" si="6"/>
        <v>2</v>
      </c>
      <c r="J56" s="152">
        <f t="shared" si="7"/>
        <v>0.16666666666666666</v>
      </c>
    </row>
    <row r="57" spans="1:10" x14ac:dyDescent="0.2">
      <c r="A57" s="7" t="s">
        <v>45</v>
      </c>
      <c r="B57" s="65">
        <v>3</v>
      </c>
      <c r="C57" s="66">
        <v>3</v>
      </c>
      <c r="D57" s="65">
        <v>17</v>
      </c>
      <c r="E57" s="66">
        <v>8</v>
      </c>
      <c r="F57" s="67"/>
      <c r="G57" s="65">
        <f t="shared" si="4"/>
        <v>0</v>
      </c>
      <c r="H57" s="66">
        <f t="shared" si="5"/>
        <v>9</v>
      </c>
      <c r="I57" s="20">
        <f t="shared" si="6"/>
        <v>0</v>
      </c>
      <c r="J57" s="21">
        <f t="shared" si="7"/>
        <v>1.125</v>
      </c>
    </row>
    <row r="58" spans="1:10" x14ac:dyDescent="0.2">
      <c r="A58" s="7" t="s">
        <v>46</v>
      </c>
      <c r="B58" s="65">
        <v>57</v>
      </c>
      <c r="C58" s="66">
        <v>40</v>
      </c>
      <c r="D58" s="65">
        <v>231</v>
      </c>
      <c r="E58" s="66">
        <v>200</v>
      </c>
      <c r="F58" s="67"/>
      <c r="G58" s="65">
        <f t="shared" si="4"/>
        <v>17</v>
      </c>
      <c r="H58" s="66">
        <f t="shared" si="5"/>
        <v>31</v>
      </c>
      <c r="I58" s="20">
        <f t="shared" si="6"/>
        <v>0.42499999999999999</v>
      </c>
      <c r="J58" s="21">
        <f t="shared" si="7"/>
        <v>0.155</v>
      </c>
    </row>
    <row r="59" spans="1:10" x14ac:dyDescent="0.2">
      <c r="A59" s="7" t="s">
        <v>49</v>
      </c>
      <c r="B59" s="65">
        <v>56</v>
      </c>
      <c r="C59" s="66">
        <v>69</v>
      </c>
      <c r="D59" s="65">
        <v>317</v>
      </c>
      <c r="E59" s="66">
        <v>291</v>
      </c>
      <c r="F59" s="67"/>
      <c r="G59" s="65">
        <f t="shared" si="4"/>
        <v>-13</v>
      </c>
      <c r="H59" s="66">
        <f t="shared" si="5"/>
        <v>26</v>
      </c>
      <c r="I59" s="20">
        <f t="shared" si="6"/>
        <v>-0.18840579710144928</v>
      </c>
      <c r="J59" s="21">
        <f t="shared" si="7"/>
        <v>8.9347079037800689E-2</v>
      </c>
    </row>
    <row r="60" spans="1:10" x14ac:dyDescent="0.2">
      <c r="A60" s="7" t="s">
        <v>53</v>
      </c>
      <c r="B60" s="65">
        <v>4</v>
      </c>
      <c r="C60" s="66">
        <v>1</v>
      </c>
      <c r="D60" s="65">
        <v>16</v>
      </c>
      <c r="E60" s="66">
        <v>15</v>
      </c>
      <c r="F60" s="67"/>
      <c r="G60" s="65">
        <f t="shared" si="4"/>
        <v>3</v>
      </c>
      <c r="H60" s="66">
        <f t="shared" si="5"/>
        <v>1</v>
      </c>
      <c r="I60" s="20">
        <f t="shared" si="6"/>
        <v>3</v>
      </c>
      <c r="J60" s="21">
        <f t="shared" si="7"/>
        <v>6.6666666666666666E-2</v>
      </c>
    </row>
    <row r="61" spans="1:10" x14ac:dyDescent="0.2">
      <c r="A61" s="7" t="s">
        <v>55</v>
      </c>
      <c r="B61" s="65">
        <v>1</v>
      </c>
      <c r="C61" s="66">
        <v>2</v>
      </c>
      <c r="D61" s="65">
        <v>5</v>
      </c>
      <c r="E61" s="66">
        <v>3</v>
      </c>
      <c r="F61" s="67"/>
      <c r="G61" s="65">
        <f t="shared" si="4"/>
        <v>-1</v>
      </c>
      <c r="H61" s="66">
        <f t="shared" si="5"/>
        <v>2</v>
      </c>
      <c r="I61" s="20">
        <f t="shared" si="6"/>
        <v>-0.5</v>
      </c>
      <c r="J61" s="21">
        <f t="shared" si="7"/>
        <v>0.66666666666666663</v>
      </c>
    </row>
    <row r="62" spans="1:10" x14ac:dyDescent="0.2">
      <c r="A62" s="7" t="s">
        <v>56</v>
      </c>
      <c r="B62" s="65">
        <v>134</v>
      </c>
      <c r="C62" s="66">
        <v>118</v>
      </c>
      <c r="D62" s="65">
        <v>663</v>
      </c>
      <c r="E62" s="66">
        <v>510</v>
      </c>
      <c r="F62" s="67"/>
      <c r="G62" s="65">
        <f t="shared" si="4"/>
        <v>16</v>
      </c>
      <c r="H62" s="66">
        <f t="shared" si="5"/>
        <v>153</v>
      </c>
      <c r="I62" s="20">
        <f t="shared" si="6"/>
        <v>0.13559322033898305</v>
      </c>
      <c r="J62" s="21">
        <f t="shared" si="7"/>
        <v>0.3</v>
      </c>
    </row>
    <row r="63" spans="1:10" x14ac:dyDescent="0.2">
      <c r="A63" s="7" t="s">
        <v>59</v>
      </c>
      <c r="B63" s="65">
        <v>9</v>
      </c>
      <c r="C63" s="66">
        <v>19</v>
      </c>
      <c r="D63" s="65">
        <v>56</v>
      </c>
      <c r="E63" s="66">
        <v>42</v>
      </c>
      <c r="F63" s="67"/>
      <c r="G63" s="65">
        <f t="shared" si="4"/>
        <v>-10</v>
      </c>
      <c r="H63" s="66">
        <f t="shared" si="5"/>
        <v>14</v>
      </c>
      <c r="I63" s="20">
        <f t="shared" si="6"/>
        <v>-0.52631578947368418</v>
      </c>
      <c r="J63" s="21">
        <f t="shared" si="7"/>
        <v>0.33333333333333331</v>
      </c>
    </row>
    <row r="64" spans="1:10" x14ac:dyDescent="0.2">
      <c r="A64" s="7" t="s">
        <v>62</v>
      </c>
      <c r="B64" s="65">
        <v>27</v>
      </c>
      <c r="C64" s="66">
        <v>11</v>
      </c>
      <c r="D64" s="65">
        <v>108</v>
      </c>
      <c r="E64" s="66">
        <v>61</v>
      </c>
      <c r="F64" s="67"/>
      <c r="G64" s="65">
        <f t="shared" si="4"/>
        <v>16</v>
      </c>
      <c r="H64" s="66">
        <f t="shared" si="5"/>
        <v>47</v>
      </c>
      <c r="I64" s="20">
        <f t="shared" si="6"/>
        <v>1.4545454545454546</v>
      </c>
      <c r="J64" s="21">
        <f t="shared" si="7"/>
        <v>0.77049180327868849</v>
      </c>
    </row>
    <row r="65" spans="1:10" x14ac:dyDescent="0.2">
      <c r="A65" s="7" t="s">
        <v>69</v>
      </c>
      <c r="B65" s="65">
        <v>12</v>
      </c>
      <c r="C65" s="66">
        <v>13</v>
      </c>
      <c r="D65" s="65">
        <v>53</v>
      </c>
      <c r="E65" s="66">
        <v>42</v>
      </c>
      <c r="F65" s="67"/>
      <c r="G65" s="65">
        <f t="shared" si="4"/>
        <v>-1</v>
      </c>
      <c r="H65" s="66">
        <f t="shared" si="5"/>
        <v>11</v>
      </c>
      <c r="I65" s="20">
        <f t="shared" si="6"/>
        <v>-7.6923076923076927E-2</v>
      </c>
      <c r="J65" s="21">
        <f t="shared" si="7"/>
        <v>0.26190476190476192</v>
      </c>
    </row>
    <row r="66" spans="1:10" x14ac:dyDescent="0.2">
      <c r="A66" s="7" t="s">
        <v>70</v>
      </c>
      <c r="B66" s="65">
        <v>13</v>
      </c>
      <c r="C66" s="66">
        <v>3</v>
      </c>
      <c r="D66" s="65">
        <v>55</v>
      </c>
      <c r="E66" s="66">
        <v>29</v>
      </c>
      <c r="F66" s="67"/>
      <c r="G66" s="65">
        <f t="shared" si="4"/>
        <v>10</v>
      </c>
      <c r="H66" s="66">
        <f t="shared" si="5"/>
        <v>26</v>
      </c>
      <c r="I66" s="20">
        <f t="shared" si="6"/>
        <v>3.3333333333333335</v>
      </c>
      <c r="J66" s="21">
        <f t="shared" si="7"/>
        <v>0.89655172413793105</v>
      </c>
    </row>
    <row r="67" spans="1:10" x14ac:dyDescent="0.2">
      <c r="A67" s="7" t="s">
        <v>75</v>
      </c>
      <c r="B67" s="65">
        <v>27</v>
      </c>
      <c r="C67" s="66">
        <v>8</v>
      </c>
      <c r="D67" s="65">
        <v>100</v>
      </c>
      <c r="E67" s="66">
        <v>40</v>
      </c>
      <c r="F67" s="67"/>
      <c r="G67" s="65">
        <f t="shared" si="4"/>
        <v>19</v>
      </c>
      <c r="H67" s="66">
        <f t="shared" si="5"/>
        <v>60</v>
      </c>
      <c r="I67" s="20">
        <f t="shared" si="6"/>
        <v>2.375</v>
      </c>
      <c r="J67" s="21">
        <f t="shared" si="7"/>
        <v>1.5</v>
      </c>
    </row>
    <row r="68" spans="1:10" x14ac:dyDescent="0.2">
      <c r="A68" s="7" t="s">
        <v>86</v>
      </c>
      <c r="B68" s="65">
        <v>30</v>
      </c>
      <c r="C68" s="66">
        <v>15</v>
      </c>
      <c r="D68" s="65">
        <v>88</v>
      </c>
      <c r="E68" s="66">
        <v>67</v>
      </c>
      <c r="F68" s="67"/>
      <c r="G68" s="65">
        <f t="shared" si="4"/>
        <v>15</v>
      </c>
      <c r="H68" s="66">
        <f t="shared" si="5"/>
        <v>21</v>
      </c>
      <c r="I68" s="20">
        <f t="shared" si="6"/>
        <v>1</v>
      </c>
      <c r="J68" s="21">
        <f t="shared" si="7"/>
        <v>0.31343283582089554</v>
      </c>
    </row>
    <row r="69" spans="1:10" x14ac:dyDescent="0.2">
      <c r="A69" s="7" t="s">
        <v>92</v>
      </c>
      <c r="B69" s="65">
        <v>9</v>
      </c>
      <c r="C69" s="66">
        <v>17</v>
      </c>
      <c r="D69" s="65">
        <v>40</v>
      </c>
      <c r="E69" s="66">
        <v>36</v>
      </c>
      <c r="F69" s="67"/>
      <c r="G69" s="65">
        <f t="shared" si="4"/>
        <v>-8</v>
      </c>
      <c r="H69" s="66">
        <f t="shared" si="5"/>
        <v>4</v>
      </c>
      <c r="I69" s="20">
        <f t="shared" si="6"/>
        <v>-0.47058823529411764</v>
      </c>
      <c r="J69" s="21">
        <f t="shared" si="7"/>
        <v>0.1111111111111111</v>
      </c>
    </row>
    <row r="70" spans="1:10" x14ac:dyDescent="0.2">
      <c r="A70" s="7" t="s">
        <v>95</v>
      </c>
      <c r="B70" s="65">
        <v>23</v>
      </c>
      <c r="C70" s="66">
        <v>34</v>
      </c>
      <c r="D70" s="65">
        <v>109</v>
      </c>
      <c r="E70" s="66">
        <v>145</v>
      </c>
      <c r="F70" s="67"/>
      <c r="G70" s="65">
        <f t="shared" si="4"/>
        <v>-11</v>
      </c>
      <c r="H70" s="66">
        <f t="shared" si="5"/>
        <v>-36</v>
      </c>
      <c r="I70" s="20">
        <f t="shared" si="6"/>
        <v>-0.3235294117647059</v>
      </c>
      <c r="J70" s="21">
        <f t="shared" si="7"/>
        <v>-0.24827586206896551</v>
      </c>
    </row>
    <row r="71" spans="1:10" x14ac:dyDescent="0.2">
      <c r="A71" s="7" t="s">
        <v>96</v>
      </c>
      <c r="B71" s="65">
        <v>2</v>
      </c>
      <c r="C71" s="66">
        <v>1</v>
      </c>
      <c r="D71" s="65">
        <v>12</v>
      </c>
      <c r="E71" s="66">
        <v>7</v>
      </c>
      <c r="F71" s="67"/>
      <c r="G71" s="65">
        <f t="shared" si="4"/>
        <v>1</v>
      </c>
      <c r="H71" s="66">
        <f t="shared" si="5"/>
        <v>5</v>
      </c>
      <c r="I71" s="20">
        <f t="shared" si="6"/>
        <v>1</v>
      </c>
      <c r="J71" s="21">
        <f t="shared" si="7"/>
        <v>0.7142857142857143</v>
      </c>
    </row>
    <row r="72" spans="1:10" x14ac:dyDescent="0.2">
      <c r="A72" s="1"/>
      <c r="B72" s="68"/>
      <c r="C72" s="69"/>
      <c r="D72" s="68"/>
      <c r="E72" s="69"/>
      <c r="F72" s="70"/>
      <c r="G72" s="68"/>
      <c r="H72" s="69"/>
      <c r="I72" s="5"/>
      <c r="J72" s="6"/>
    </row>
    <row r="73" spans="1:10" s="43" customFormat="1" x14ac:dyDescent="0.2">
      <c r="A73" s="27" t="s">
        <v>5</v>
      </c>
      <c r="B73" s="71">
        <f>SUM(B6:B72)</f>
        <v>10037</v>
      </c>
      <c r="C73" s="72">
        <f>SUM(C6:C72)</f>
        <v>9726</v>
      </c>
      <c r="D73" s="71">
        <f>SUM(D6:D72)</f>
        <v>56526</v>
      </c>
      <c r="E73" s="72">
        <f>SUM(E6:E72)</f>
        <v>40548</v>
      </c>
      <c r="F73" s="73"/>
      <c r="G73" s="71">
        <f>SUM(G6:G72)</f>
        <v>311</v>
      </c>
      <c r="H73" s="72">
        <f>SUM(H6:H72)</f>
        <v>15978</v>
      </c>
      <c r="I73" s="37">
        <f>IF(C73=0, 0, G73/C73)</f>
        <v>3.1976146411680034E-2</v>
      </c>
      <c r="J73" s="38">
        <f>IF(E73=0, 0, H73/E73)</f>
        <v>0.39405149452500737</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3"/>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108</v>
      </c>
      <c r="B2" s="202" t="s">
        <v>98</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1.99262727906745E-2</v>
      </c>
      <c r="C6" s="17">
        <v>7.1972033724038695E-2</v>
      </c>
      <c r="D6" s="16">
        <v>3.0074655910554398E-2</v>
      </c>
      <c r="E6" s="17">
        <v>4.6858044786426002E-2</v>
      </c>
      <c r="F6" s="12"/>
      <c r="G6" s="10">
        <f t="shared" ref="G6:G37" si="0">B6-C6</f>
        <v>-5.2045760933364195E-2</v>
      </c>
      <c r="H6" s="11">
        <f t="shared" ref="H6:H37" si="1">D6-E6</f>
        <v>-1.6783388875871604E-2</v>
      </c>
    </row>
    <row r="7" spans="1:8" x14ac:dyDescent="0.2">
      <c r="A7" s="7" t="s">
        <v>32</v>
      </c>
      <c r="B7" s="16">
        <v>0</v>
      </c>
      <c r="C7" s="17">
        <v>0</v>
      </c>
      <c r="D7" s="16">
        <v>1.7690974065032001E-3</v>
      </c>
      <c r="E7" s="17">
        <v>0</v>
      </c>
      <c r="F7" s="12"/>
      <c r="G7" s="10">
        <f t="shared" si="0"/>
        <v>0</v>
      </c>
      <c r="H7" s="11">
        <f t="shared" si="1"/>
        <v>1.7690974065032001E-3</v>
      </c>
    </row>
    <row r="8" spans="1:8" x14ac:dyDescent="0.2">
      <c r="A8" s="7" t="s">
        <v>33</v>
      </c>
      <c r="B8" s="16">
        <v>0</v>
      </c>
      <c r="C8" s="17">
        <v>0</v>
      </c>
      <c r="D8" s="16">
        <v>7.0763896260128099E-3</v>
      </c>
      <c r="E8" s="17">
        <v>2.4662128834960998E-3</v>
      </c>
      <c r="F8" s="12"/>
      <c r="G8" s="10">
        <f t="shared" si="0"/>
        <v>0</v>
      </c>
      <c r="H8" s="11">
        <f t="shared" si="1"/>
        <v>4.6101767425167101E-3</v>
      </c>
    </row>
    <row r="9" spans="1:8" x14ac:dyDescent="0.2">
      <c r="A9" s="7" t="s">
        <v>34</v>
      </c>
      <c r="B9" s="16">
        <v>1.10590813988244</v>
      </c>
      <c r="C9" s="17">
        <v>1.17211597779149</v>
      </c>
      <c r="D9" s="16">
        <v>1.1799879701376401</v>
      </c>
      <c r="E9" s="17">
        <v>1.1961132484956101</v>
      </c>
      <c r="F9" s="12"/>
      <c r="G9" s="10">
        <f t="shared" si="0"/>
        <v>-6.6207837909050049E-2</v>
      </c>
      <c r="H9" s="11">
        <f t="shared" si="1"/>
        <v>-1.6125278357969952E-2</v>
      </c>
    </row>
    <row r="10" spans="1:8" x14ac:dyDescent="0.2">
      <c r="A10" s="7" t="s">
        <v>35</v>
      </c>
      <c r="B10" s="16">
        <v>2.9889409186011798E-2</v>
      </c>
      <c r="C10" s="17">
        <v>2.05634382068682E-2</v>
      </c>
      <c r="D10" s="16">
        <v>2.2998266284541598E-2</v>
      </c>
      <c r="E10" s="17">
        <v>2.71283417184571E-2</v>
      </c>
      <c r="F10" s="12"/>
      <c r="G10" s="10">
        <f t="shared" si="0"/>
        <v>9.3259709791435989E-3</v>
      </c>
      <c r="H10" s="11">
        <f t="shared" si="1"/>
        <v>-4.1300754339155012E-3</v>
      </c>
    </row>
    <row r="11" spans="1:8" x14ac:dyDescent="0.2">
      <c r="A11" s="7" t="s">
        <v>36</v>
      </c>
      <c r="B11" s="16">
        <v>1.41476536813789</v>
      </c>
      <c r="C11" s="17">
        <v>1.6142298992391502</v>
      </c>
      <c r="D11" s="16">
        <v>1.4028942433570399</v>
      </c>
      <c r="E11" s="17">
        <v>1.5586465423695401</v>
      </c>
      <c r="F11" s="12"/>
      <c r="G11" s="10">
        <f t="shared" si="0"/>
        <v>-0.19946453110126017</v>
      </c>
      <c r="H11" s="11">
        <f t="shared" si="1"/>
        <v>-0.15575229901250021</v>
      </c>
    </row>
    <row r="12" spans="1:8" x14ac:dyDescent="0.2">
      <c r="A12" s="7" t="s">
        <v>37</v>
      </c>
      <c r="B12" s="16">
        <v>0.28893095546477998</v>
      </c>
      <c r="C12" s="17">
        <v>0</v>
      </c>
      <c r="D12" s="16">
        <v>0.13445140289424301</v>
      </c>
      <c r="E12" s="17">
        <v>0</v>
      </c>
      <c r="F12" s="12"/>
      <c r="G12" s="10">
        <f t="shared" si="0"/>
        <v>0.28893095546477998</v>
      </c>
      <c r="H12" s="11">
        <f t="shared" si="1"/>
        <v>0.13445140289424301</v>
      </c>
    </row>
    <row r="13" spans="1:8" x14ac:dyDescent="0.2">
      <c r="A13" s="7" t="s">
        <v>38</v>
      </c>
      <c r="B13" s="16">
        <v>0</v>
      </c>
      <c r="C13" s="17">
        <v>1.02817191034341E-2</v>
      </c>
      <c r="D13" s="16">
        <v>8.8454870325160098E-3</v>
      </c>
      <c r="E13" s="17">
        <v>2.21959159514649E-2</v>
      </c>
      <c r="F13" s="12"/>
      <c r="G13" s="10">
        <f t="shared" si="0"/>
        <v>-1.02817191034341E-2</v>
      </c>
      <c r="H13" s="11">
        <f t="shared" si="1"/>
        <v>-1.335042891894889E-2</v>
      </c>
    </row>
    <row r="14" spans="1:8" x14ac:dyDescent="0.2">
      <c r="A14" s="7" t="s">
        <v>39</v>
      </c>
      <c r="B14" s="16">
        <v>0</v>
      </c>
      <c r="C14" s="17">
        <v>1.02817191034341E-2</v>
      </c>
      <c r="D14" s="16">
        <v>5.3072922195096101E-3</v>
      </c>
      <c r="E14" s="17">
        <v>1.2331064417480501E-2</v>
      </c>
      <c r="F14" s="12"/>
      <c r="G14" s="10">
        <f t="shared" si="0"/>
        <v>-1.02817191034341E-2</v>
      </c>
      <c r="H14" s="11">
        <f t="shared" si="1"/>
        <v>-7.0237721979708907E-3</v>
      </c>
    </row>
    <row r="15" spans="1:8" x14ac:dyDescent="0.2">
      <c r="A15" s="7" t="s">
        <v>41</v>
      </c>
      <c r="B15" s="16">
        <v>0</v>
      </c>
      <c r="C15" s="17">
        <v>1.02817191034341E-2</v>
      </c>
      <c r="D15" s="16">
        <v>2.6536461097547998E-2</v>
      </c>
      <c r="E15" s="17">
        <v>1.9729703067968798E-2</v>
      </c>
      <c r="F15" s="12"/>
      <c r="G15" s="10">
        <f t="shared" si="0"/>
        <v>-1.02817191034341E-2</v>
      </c>
      <c r="H15" s="11">
        <f t="shared" si="1"/>
        <v>6.8067580295791998E-3</v>
      </c>
    </row>
    <row r="16" spans="1:8" x14ac:dyDescent="0.2">
      <c r="A16" s="7" t="s">
        <v>42</v>
      </c>
      <c r="B16" s="16">
        <v>3.9852545581349E-2</v>
      </c>
      <c r="C16" s="17">
        <v>6.1690314620604599E-2</v>
      </c>
      <c r="D16" s="16">
        <v>4.9534727382089701E-2</v>
      </c>
      <c r="E16" s="17">
        <v>5.9189109203906506E-2</v>
      </c>
      <c r="F16" s="12"/>
      <c r="G16" s="10">
        <f t="shared" si="0"/>
        <v>-2.1837769039255599E-2</v>
      </c>
      <c r="H16" s="11">
        <f t="shared" si="1"/>
        <v>-9.6543818218168057E-3</v>
      </c>
    </row>
    <row r="17" spans="1:8" x14ac:dyDescent="0.2">
      <c r="A17" s="7" t="s">
        <v>43</v>
      </c>
      <c r="B17" s="16">
        <v>0.10959450034871</v>
      </c>
      <c r="C17" s="17">
        <v>0.102817191034341</v>
      </c>
      <c r="D17" s="16">
        <v>0.10614584439019199</v>
      </c>
      <c r="E17" s="17">
        <v>0.10111472822334</v>
      </c>
      <c r="F17" s="12"/>
      <c r="G17" s="10">
        <f t="shared" si="0"/>
        <v>6.7773093143689983E-3</v>
      </c>
      <c r="H17" s="11">
        <f t="shared" si="1"/>
        <v>5.0311161668519927E-3</v>
      </c>
    </row>
    <row r="18" spans="1:8" x14ac:dyDescent="0.2">
      <c r="A18" s="7" t="s">
        <v>44</v>
      </c>
      <c r="B18" s="16">
        <v>7.9406197070837905</v>
      </c>
      <c r="C18" s="17">
        <v>7.8860785523339496</v>
      </c>
      <c r="D18" s="16">
        <v>6.7561829954357302</v>
      </c>
      <c r="E18" s="17">
        <v>6.2099240406431901</v>
      </c>
      <c r="F18" s="12"/>
      <c r="G18" s="10">
        <f t="shared" si="0"/>
        <v>5.4541154749840892E-2</v>
      </c>
      <c r="H18" s="11">
        <f t="shared" si="1"/>
        <v>0.54625895479254005</v>
      </c>
    </row>
    <row r="19" spans="1:8" x14ac:dyDescent="0.2">
      <c r="A19" s="7" t="s">
        <v>47</v>
      </c>
      <c r="B19" s="16">
        <v>2.9889409186011798E-2</v>
      </c>
      <c r="C19" s="17">
        <v>0</v>
      </c>
      <c r="D19" s="16">
        <v>2.4767363691044802E-2</v>
      </c>
      <c r="E19" s="17">
        <v>0</v>
      </c>
      <c r="F19" s="12"/>
      <c r="G19" s="10">
        <f t="shared" si="0"/>
        <v>2.9889409186011798E-2</v>
      </c>
      <c r="H19" s="11">
        <f t="shared" si="1"/>
        <v>2.4767363691044802E-2</v>
      </c>
    </row>
    <row r="20" spans="1:8" x14ac:dyDescent="0.2">
      <c r="A20" s="7" t="s">
        <v>48</v>
      </c>
      <c r="B20" s="16">
        <v>1.5243598684866</v>
      </c>
      <c r="C20" s="17">
        <v>0.277606415792721</v>
      </c>
      <c r="D20" s="16">
        <v>0.94646711247921311</v>
      </c>
      <c r="E20" s="17">
        <v>0.21949294663115301</v>
      </c>
      <c r="F20" s="12"/>
      <c r="G20" s="10">
        <f t="shared" si="0"/>
        <v>1.246753452693879</v>
      </c>
      <c r="H20" s="11">
        <f t="shared" si="1"/>
        <v>0.72697416584806007</v>
      </c>
    </row>
    <row r="21" spans="1:8" x14ac:dyDescent="0.2">
      <c r="A21" s="7" t="s">
        <v>50</v>
      </c>
      <c r="B21" s="16">
        <v>0</v>
      </c>
      <c r="C21" s="17">
        <v>1.60394818013572</v>
      </c>
      <c r="D21" s="16">
        <v>0</v>
      </c>
      <c r="E21" s="17">
        <v>2.77942191970011</v>
      </c>
      <c r="F21" s="12"/>
      <c r="G21" s="10">
        <f t="shared" si="0"/>
        <v>-1.60394818013572</v>
      </c>
      <c r="H21" s="11">
        <f t="shared" si="1"/>
        <v>-2.77942191970011</v>
      </c>
    </row>
    <row r="22" spans="1:8" x14ac:dyDescent="0.2">
      <c r="A22" s="7" t="s">
        <v>51</v>
      </c>
      <c r="B22" s="16">
        <v>0.39852545581348997</v>
      </c>
      <c r="C22" s="17">
        <v>2.6629652477894301</v>
      </c>
      <c r="D22" s="16">
        <v>1.4241234122350799</v>
      </c>
      <c r="E22" s="17">
        <v>3.2208740258459101</v>
      </c>
      <c r="F22" s="12"/>
      <c r="G22" s="10">
        <f t="shared" si="0"/>
        <v>-2.2644397919759403</v>
      </c>
      <c r="H22" s="11">
        <f t="shared" si="1"/>
        <v>-1.7967506136108302</v>
      </c>
    </row>
    <row r="23" spans="1:8" x14ac:dyDescent="0.2">
      <c r="A23" s="7" t="s">
        <v>52</v>
      </c>
      <c r="B23" s="16">
        <v>7.3826840689449007</v>
      </c>
      <c r="C23" s="17">
        <v>6.6625539790252901</v>
      </c>
      <c r="D23" s="16">
        <v>6.9737819764356193</v>
      </c>
      <c r="E23" s="17">
        <v>7.1840781296241492</v>
      </c>
      <c r="F23" s="12"/>
      <c r="G23" s="10">
        <f t="shared" si="0"/>
        <v>0.72013008991961058</v>
      </c>
      <c r="H23" s="11">
        <f t="shared" si="1"/>
        <v>-0.2102961531885299</v>
      </c>
    </row>
    <row r="24" spans="1:8" x14ac:dyDescent="0.2">
      <c r="A24" s="7" t="s">
        <v>54</v>
      </c>
      <c r="B24" s="16">
        <v>0</v>
      </c>
      <c r="C24" s="17">
        <v>0</v>
      </c>
      <c r="D24" s="16">
        <v>0</v>
      </c>
      <c r="E24" s="17">
        <v>2.9594554601953198E-2</v>
      </c>
      <c r="F24" s="12"/>
      <c r="G24" s="10">
        <f t="shared" si="0"/>
        <v>0</v>
      </c>
      <c r="H24" s="11">
        <f t="shared" si="1"/>
        <v>-2.9594554601953198E-2</v>
      </c>
    </row>
    <row r="25" spans="1:8" x14ac:dyDescent="0.2">
      <c r="A25" s="7" t="s">
        <v>57</v>
      </c>
      <c r="B25" s="16">
        <v>5.1409783799940199</v>
      </c>
      <c r="C25" s="17">
        <v>2.82747275344438</v>
      </c>
      <c r="D25" s="16">
        <v>4.3820542759084296</v>
      </c>
      <c r="E25" s="17">
        <v>2.47361152214659</v>
      </c>
      <c r="F25" s="12"/>
      <c r="G25" s="10">
        <f t="shared" si="0"/>
        <v>2.3135056265496399</v>
      </c>
      <c r="H25" s="11">
        <f t="shared" si="1"/>
        <v>1.9084427537618396</v>
      </c>
    </row>
    <row r="26" spans="1:8" x14ac:dyDescent="0.2">
      <c r="A26" s="7" t="s">
        <v>58</v>
      </c>
      <c r="B26" s="16">
        <v>0</v>
      </c>
      <c r="C26" s="17">
        <v>1.02817191034341E-2</v>
      </c>
      <c r="D26" s="16">
        <v>0</v>
      </c>
      <c r="E26" s="17">
        <v>2.4662128834960998E-3</v>
      </c>
      <c r="F26" s="12"/>
      <c r="G26" s="10">
        <f t="shared" si="0"/>
        <v>-1.02817191034341E-2</v>
      </c>
      <c r="H26" s="11">
        <f t="shared" si="1"/>
        <v>-2.4662128834960998E-3</v>
      </c>
    </row>
    <row r="27" spans="1:8" x14ac:dyDescent="0.2">
      <c r="A27" s="7" t="s">
        <v>60</v>
      </c>
      <c r="B27" s="16">
        <v>0.19926272790674499</v>
      </c>
      <c r="C27" s="17">
        <v>0.143944067448077</v>
      </c>
      <c r="D27" s="16">
        <v>0.10260764957718602</v>
      </c>
      <c r="E27" s="17">
        <v>0.16277005031074299</v>
      </c>
      <c r="F27" s="12"/>
      <c r="G27" s="10">
        <f t="shared" si="0"/>
        <v>5.5318660458667984E-2</v>
      </c>
      <c r="H27" s="11">
        <f t="shared" si="1"/>
        <v>-6.016240073355697E-2</v>
      </c>
    </row>
    <row r="28" spans="1:8" x14ac:dyDescent="0.2">
      <c r="A28" s="7" t="s">
        <v>61</v>
      </c>
      <c r="B28" s="16">
        <v>0.61771445651090995</v>
      </c>
      <c r="C28" s="17">
        <v>0.49352251696483695</v>
      </c>
      <c r="D28" s="16">
        <v>0.52719102713795396</v>
      </c>
      <c r="E28" s="17">
        <v>0.38719542270888802</v>
      </c>
      <c r="F28" s="12"/>
      <c r="G28" s="10">
        <f t="shared" si="0"/>
        <v>0.12419193954607299</v>
      </c>
      <c r="H28" s="11">
        <f t="shared" si="1"/>
        <v>0.13999560442906595</v>
      </c>
    </row>
    <row r="29" spans="1:8" x14ac:dyDescent="0.2">
      <c r="A29" s="7" t="s">
        <v>63</v>
      </c>
      <c r="B29" s="16">
        <v>6.4461492477832003</v>
      </c>
      <c r="C29" s="17">
        <v>4.9557886078552302</v>
      </c>
      <c r="D29" s="16">
        <v>6.3775961504440399</v>
      </c>
      <c r="E29" s="17">
        <v>5.2579658676136898</v>
      </c>
      <c r="F29" s="12"/>
      <c r="G29" s="10">
        <f t="shared" si="0"/>
        <v>1.4903606399279701</v>
      </c>
      <c r="H29" s="11">
        <f t="shared" si="1"/>
        <v>1.1196302828303502</v>
      </c>
    </row>
    <row r="30" spans="1:8" x14ac:dyDescent="0.2">
      <c r="A30" s="7" t="s">
        <v>64</v>
      </c>
      <c r="B30" s="16">
        <v>9.96313639533725E-3</v>
      </c>
      <c r="C30" s="17">
        <v>0</v>
      </c>
      <c r="D30" s="16">
        <v>1.4152779252025601E-2</v>
      </c>
      <c r="E30" s="17">
        <v>1.4797277300976599E-2</v>
      </c>
      <c r="F30" s="12"/>
      <c r="G30" s="10">
        <f t="shared" si="0"/>
        <v>9.96313639533725E-3</v>
      </c>
      <c r="H30" s="11">
        <f t="shared" si="1"/>
        <v>-6.4449804895099806E-4</v>
      </c>
    </row>
    <row r="31" spans="1:8" x14ac:dyDescent="0.2">
      <c r="A31" s="7" t="s">
        <v>65</v>
      </c>
      <c r="B31" s="16">
        <v>0.80701404802231702</v>
      </c>
      <c r="C31" s="17">
        <v>0.81225580917129303</v>
      </c>
      <c r="D31" s="16">
        <v>0.53072922195096095</v>
      </c>
      <c r="E31" s="17">
        <v>0.65108020124297095</v>
      </c>
      <c r="F31" s="12"/>
      <c r="G31" s="10">
        <f t="shared" si="0"/>
        <v>-5.2417611489760096E-3</v>
      </c>
      <c r="H31" s="11">
        <f t="shared" si="1"/>
        <v>-0.12035097929201</v>
      </c>
    </row>
    <row r="32" spans="1:8" x14ac:dyDescent="0.2">
      <c r="A32" s="7" t="s">
        <v>66</v>
      </c>
      <c r="B32" s="16">
        <v>1.07601873069642</v>
      </c>
      <c r="C32" s="17">
        <v>0.69915689903351808</v>
      </c>
      <c r="D32" s="16">
        <v>0.79963202773944697</v>
      </c>
      <c r="E32" s="17">
        <v>0.55983032455361503</v>
      </c>
      <c r="F32" s="12"/>
      <c r="G32" s="10">
        <f t="shared" si="0"/>
        <v>0.37686183166290188</v>
      </c>
      <c r="H32" s="11">
        <f t="shared" si="1"/>
        <v>0.23980170318583194</v>
      </c>
    </row>
    <row r="33" spans="1:8" x14ac:dyDescent="0.2">
      <c r="A33" s="7" t="s">
        <v>67</v>
      </c>
      <c r="B33" s="16">
        <v>0.57786191092956107</v>
      </c>
      <c r="C33" s="17">
        <v>0.93563643841250288</v>
      </c>
      <c r="D33" s="16">
        <v>0.66871881965821001</v>
      </c>
      <c r="E33" s="17">
        <v>0.70287067179638896</v>
      </c>
      <c r="F33" s="12"/>
      <c r="G33" s="10">
        <f t="shared" si="0"/>
        <v>-0.35777452748294181</v>
      </c>
      <c r="H33" s="11">
        <f t="shared" si="1"/>
        <v>-3.4151852138178951E-2</v>
      </c>
    </row>
    <row r="34" spans="1:8" x14ac:dyDescent="0.2">
      <c r="A34" s="7" t="s">
        <v>68</v>
      </c>
      <c r="B34" s="16">
        <v>0</v>
      </c>
      <c r="C34" s="17">
        <v>0</v>
      </c>
      <c r="D34" s="16">
        <v>3.5381948130064002E-3</v>
      </c>
      <c r="E34" s="17">
        <v>4.93242576699221E-3</v>
      </c>
      <c r="F34" s="12"/>
      <c r="G34" s="10">
        <f t="shared" si="0"/>
        <v>0</v>
      </c>
      <c r="H34" s="11">
        <f t="shared" si="1"/>
        <v>-1.3942309539858098E-3</v>
      </c>
    </row>
    <row r="35" spans="1:8" x14ac:dyDescent="0.2">
      <c r="A35" s="7" t="s">
        <v>71</v>
      </c>
      <c r="B35" s="16">
        <v>4.9815681976686302E-2</v>
      </c>
      <c r="C35" s="17">
        <v>0</v>
      </c>
      <c r="D35" s="16">
        <v>4.4227435162580098E-2</v>
      </c>
      <c r="E35" s="17">
        <v>2.4662128834961002E-2</v>
      </c>
      <c r="F35" s="12"/>
      <c r="G35" s="10">
        <f t="shared" si="0"/>
        <v>4.9815681976686302E-2</v>
      </c>
      <c r="H35" s="11">
        <f t="shared" si="1"/>
        <v>1.9565306327619096E-2</v>
      </c>
    </row>
    <row r="36" spans="1:8" x14ac:dyDescent="0.2">
      <c r="A36" s="7" t="s">
        <v>72</v>
      </c>
      <c r="B36" s="16">
        <v>9.4749427119657295</v>
      </c>
      <c r="C36" s="17">
        <v>7.1457947768867003</v>
      </c>
      <c r="D36" s="16">
        <v>8.5164349149064211</v>
      </c>
      <c r="E36" s="17">
        <v>7.0952944658182897</v>
      </c>
      <c r="F36" s="12"/>
      <c r="G36" s="10">
        <f t="shared" si="0"/>
        <v>2.3291479350790292</v>
      </c>
      <c r="H36" s="11">
        <f t="shared" si="1"/>
        <v>1.4211404490881314</v>
      </c>
    </row>
    <row r="37" spans="1:8" x14ac:dyDescent="0.2">
      <c r="A37" s="7" t="s">
        <v>73</v>
      </c>
      <c r="B37" s="16">
        <v>2.9889409186011798E-2</v>
      </c>
      <c r="C37" s="17">
        <v>0</v>
      </c>
      <c r="D37" s="16">
        <v>8.8454870325160098E-3</v>
      </c>
      <c r="E37" s="17">
        <v>4.93242576699221E-3</v>
      </c>
      <c r="F37" s="12"/>
      <c r="G37" s="10">
        <f t="shared" si="0"/>
        <v>2.9889409186011798E-2</v>
      </c>
      <c r="H37" s="11">
        <f t="shared" si="1"/>
        <v>3.9130612655237998E-3</v>
      </c>
    </row>
    <row r="38" spans="1:8" x14ac:dyDescent="0.2">
      <c r="A38" s="7" t="s">
        <v>74</v>
      </c>
      <c r="B38" s="16">
        <v>1.85314336953273</v>
      </c>
      <c r="C38" s="17">
        <v>2.0563438206868199</v>
      </c>
      <c r="D38" s="16">
        <v>1.5497293280967999</v>
      </c>
      <c r="E38" s="17">
        <v>1.6350991417579199</v>
      </c>
      <c r="F38" s="12"/>
      <c r="G38" s="10">
        <f t="shared" ref="G38:G71" si="2">B38-C38</f>
        <v>-0.20320045115408991</v>
      </c>
      <c r="H38" s="11">
        <f t="shared" ref="H38:H71" si="3">D38-E38</f>
        <v>-8.5369813661120064E-2</v>
      </c>
    </row>
    <row r="39" spans="1:8" x14ac:dyDescent="0.2">
      <c r="A39" s="7" t="s">
        <v>76</v>
      </c>
      <c r="B39" s="16">
        <v>0.26900468267410599</v>
      </c>
      <c r="C39" s="17">
        <v>0.80197409006785902</v>
      </c>
      <c r="D39" s="16">
        <v>0.22998266284541599</v>
      </c>
      <c r="E39" s="17">
        <v>0.63628292394199504</v>
      </c>
      <c r="F39" s="12"/>
      <c r="G39" s="10">
        <f t="shared" si="2"/>
        <v>-0.53296940739375298</v>
      </c>
      <c r="H39" s="11">
        <f t="shared" si="3"/>
        <v>-0.40630026109657902</v>
      </c>
    </row>
    <row r="40" spans="1:8" x14ac:dyDescent="0.2">
      <c r="A40" s="7" t="s">
        <v>77</v>
      </c>
      <c r="B40" s="16">
        <v>3.2081299192986004</v>
      </c>
      <c r="C40" s="17">
        <v>0.66831174172321595</v>
      </c>
      <c r="D40" s="16">
        <v>2.78632841524254</v>
      </c>
      <c r="E40" s="17">
        <v>0.84097859327217106</v>
      </c>
      <c r="F40" s="12"/>
      <c r="G40" s="10">
        <f t="shared" si="2"/>
        <v>2.5398181775753845</v>
      </c>
      <c r="H40" s="11">
        <f t="shared" si="3"/>
        <v>1.9453498219703689</v>
      </c>
    </row>
    <row r="41" spans="1:8" x14ac:dyDescent="0.2">
      <c r="A41" s="7" t="s">
        <v>78</v>
      </c>
      <c r="B41" s="16">
        <v>0.19926272790674499</v>
      </c>
      <c r="C41" s="17">
        <v>0.236479539378984</v>
      </c>
      <c r="D41" s="16">
        <v>0.215829883593391</v>
      </c>
      <c r="E41" s="17">
        <v>0.24662128834960997</v>
      </c>
      <c r="F41" s="12"/>
      <c r="G41" s="10">
        <f t="shared" si="2"/>
        <v>-3.7216811472239014E-2</v>
      </c>
      <c r="H41" s="11">
        <f t="shared" si="3"/>
        <v>-3.0791404756218971E-2</v>
      </c>
    </row>
    <row r="42" spans="1:8" x14ac:dyDescent="0.2">
      <c r="A42" s="7" t="s">
        <v>79</v>
      </c>
      <c r="B42" s="16">
        <v>7.2531632958055203</v>
      </c>
      <c r="C42" s="17">
        <v>8.6160806086777697</v>
      </c>
      <c r="D42" s="16">
        <v>8.9569401691257102</v>
      </c>
      <c r="E42" s="17">
        <v>8.2568807339449499</v>
      </c>
      <c r="F42" s="12"/>
      <c r="G42" s="10">
        <f t="shared" si="2"/>
        <v>-1.3629173128722494</v>
      </c>
      <c r="H42" s="11">
        <f t="shared" si="3"/>
        <v>0.7000594351807603</v>
      </c>
    </row>
    <row r="43" spans="1:8" x14ac:dyDescent="0.2">
      <c r="A43" s="7" t="s">
        <v>80</v>
      </c>
      <c r="B43" s="16">
        <v>4.4236325595297403</v>
      </c>
      <c r="C43" s="17">
        <v>5.0174789224758394</v>
      </c>
      <c r="D43" s="16">
        <v>5.2878321480380697</v>
      </c>
      <c r="E43" s="17">
        <v>4.4564466804774598</v>
      </c>
      <c r="F43" s="12"/>
      <c r="G43" s="10">
        <f t="shared" si="2"/>
        <v>-0.59384636294609905</v>
      </c>
      <c r="H43" s="11">
        <f t="shared" si="3"/>
        <v>0.83138546756060983</v>
      </c>
    </row>
    <row r="44" spans="1:8" x14ac:dyDescent="0.2">
      <c r="A44" s="7" t="s">
        <v>81</v>
      </c>
      <c r="B44" s="16">
        <v>0.169373318720733</v>
      </c>
      <c r="C44" s="17">
        <v>0.13366234834464299</v>
      </c>
      <c r="D44" s="16">
        <v>0.104376746983689</v>
      </c>
      <c r="E44" s="17">
        <v>6.9053960737890899E-2</v>
      </c>
      <c r="F44" s="12"/>
      <c r="G44" s="10">
        <f t="shared" si="2"/>
        <v>3.5710970376090001E-2</v>
      </c>
      <c r="H44" s="11">
        <f t="shared" si="3"/>
        <v>3.5322786245798099E-2</v>
      </c>
    </row>
    <row r="45" spans="1:8" x14ac:dyDescent="0.2">
      <c r="A45" s="7" t="s">
        <v>82</v>
      </c>
      <c r="B45" s="16">
        <v>0.26900468267410599</v>
      </c>
      <c r="C45" s="17">
        <v>0.277606415792721</v>
      </c>
      <c r="D45" s="16">
        <v>0.34674309167462802</v>
      </c>
      <c r="E45" s="17">
        <v>0.39212784847588</v>
      </c>
      <c r="F45" s="12"/>
      <c r="G45" s="10">
        <f t="shared" si="2"/>
        <v>-8.601733118615007E-3</v>
      </c>
      <c r="H45" s="11">
        <f t="shared" si="3"/>
        <v>-4.538475680125198E-2</v>
      </c>
    </row>
    <row r="46" spans="1:8" x14ac:dyDescent="0.2">
      <c r="A46" s="7" t="s">
        <v>83</v>
      </c>
      <c r="B46" s="16">
        <v>0.54797250174354906</v>
      </c>
      <c r="C46" s="17">
        <v>0.55521283158544099</v>
      </c>
      <c r="D46" s="16">
        <v>0.29190107207302796</v>
      </c>
      <c r="E46" s="17">
        <v>0.36499950675742299</v>
      </c>
      <c r="F46" s="12"/>
      <c r="G46" s="10">
        <f t="shared" si="2"/>
        <v>-7.2403298418919348E-3</v>
      </c>
      <c r="H46" s="11">
        <f t="shared" si="3"/>
        <v>-7.3098434684395031E-2</v>
      </c>
    </row>
    <row r="47" spans="1:8" x14ac:dyDescent="0.2">
      <c r="A47" s="7" t="s">
        <v>84</v>
      </c>
      <c r="B47" s="16">
        <v>0.86679286639434105</v>
      </c>
      <c r="C47" s="17">
        <v>0.472959078757968</v>
      </c>
      <c r="D47" s="16">
        <v>0.493578176414393</v>
      </c>
      <c r="E47" s="17">
        <v>0.38226299694189603</v>
      </c>
      <c r="F47" s="12"/>
      <c r="G47" s="10">
        <f t="shared" si="2"/>
        <v>0.39383378763637306</v>
      </c>
      <c r="H47" s="11">
        <f t="shared" si="3"/>
        <v>0.11131517947249697</v>
      </c>
    </row>
    <row r="48" spans="1:8" x14ac:dyDescent="0.2">
      <c r="A48" s="7" t="s">
        <v>85</v>
      </c>
      <c r="B48" s="16">
        <v>0</v>
      </c>
      <c r="C48" s="17">
        <v>0</v>
      </c>
      <c r="D48" s="16">
        <v>7.0763896260128099E-3</v>
      </c>
      <c r="E48" s="17">
        <v>7.3986386504883107E-3</v>
      </c>
      <c r="F48" s="12"/>
      <c r="G48" s="10">
        <f t="shared" si="2"/>
        <v>0</v>
      </c>
      <c r="H48" s="11">
        <f t="shared" si="3"/>
        <v>-3.2224902447550077E-4</v>
      </c>
    </row>
    <row r="49" spans="1:8" x14ac:dyDescent="0.2">
      <c r="A49" s="7" t="s">
        <v>87</v>
      </c>
      <c r="B49" s="16">
        <v>0.39852545581348997</v>
      </c>
      <c r="C49" s="17">
        <v>0.277606415792721</v>
      </c>
      <c r="D49" s="16">
        <v>0.51126915047942501</v>
      </c>
      <c r="E49" s="17">
        <v>0.28361448160205199</v>
      </c>
      <c r="F49" s="12"/>
      <c r="G49" s="10">
        <f t="shared" si="2"/>
        <v>0.12091904002076898</v>
      </c>
      <c r="H49" s="11">
        <f t="shared" si="3"/>
        <v>0.22765466887737301</v>
      </c>
    </row>
    <row r="50" spans="1:8" x14ac:dyDescent="0.2">
      <c r="A50" s="7" t="s">
        <v>88</v>
      </c>
      <c r="B50" s="16">
        <v>0.43837800139483896</v>
      </c>
      <c r="C50" s="17">
        <v>0.287888134896155</v>
      </c>
      <c r="D50" s="16">
        <v>0.33259031242260201</v>
      </c>
      <c r="E50" s="17">
        <v>0.167702476077735</v>
      </c>
      <c r="F50" s="12"/>
      <c r="G50" s="10">
        <f t="shared" si="2"/>
        <v>0.15048986649868396</v>
      </c>
      <c r="H50" s="11">
        <f t="shared" si="3"/>
        <v>0.16488783634486701</v>
      </c>
    </row>
    <row r="51" spans="1:8" x14ac:dyDescent="0.2">
      <c r="A51" s="7" t="s">
        <v>89</v>
      </c>
      <c r="B51" s="16">
        <v>2.71993623592707</v>
      </c>
      <c r="C51" s="17">
        <v>3.35184042771952</v>
      </c>
      <c r="D51" s="16">
        <v>3.3435940982910499</v>
      </c>
      <c r="E51" s="17">
        <v>3.3466508829042096</v>
      </c>
      <c r="F51" s="12"/>
      <c r="G51" s="10">
        <f t="shared" si="2"/>
        <v>-0.63190419179244994</v>
      </c>
      <c r="H51" s="11">
        <f t="shared" si="3"/>
        <v>-3.0567846131597243E-3</v>
      </c>
    </row>
    <row r="52" spans="1:8" x14ac:dyDescent="0.2">
      <c r="A52" s="7" t="s">
        <v>90</v>
      </c>
      <c r="B52" s="16">
        <v>2.7298993723224099</v>
      </c>
      <c r="C52" s="17">
        <v>2.4264857084104499</v>
      </c>
      <c r="D52" s="16">
        <v>2.2626755829176002</v>
      </c>
      <c r="E52" s="17">
        <v>2.50073986386505</v>
      </c>
      <c r="F52" s="12"/>
      <c r="G52" s="10">
        <f t="shared" si="2"/>
        <v>0.30341366391196001</v>
      </c>
      <c r="H52" s="11">
        <f t="shared" si="3"/>
        <v>-0.2380642809474498</v>
      </c>
    </row>
    <row r="53" spans="1:8" x14ac:dyDescent="0.2">
      <c r="A53" s="7" t="s">
        <v>91</v>
      </c>
      <c r="B53" s="16">
        <v>22.616319617415602</v>
      </c>
      <c r="C53" s="17">
        <v>26.228665432860399</v>
      </c>
      <c r="D53" s="16">
        <v>25.720907193150101</v>
      </c>
      <c r="E53" s="17">
        <v>29.032258064516096</v>
      </c>
      <c r="F53" s="12"/>
      <c r="G53" s="10">
        <f t="shared" si="2"/>
        <v>-3.6123458154447974</v>
      </c>
      <c r="H53" s="11">
        <f t="shared" si="3"/>
        <v>-3.3113508713659954</v>
      </c>
    </row>
    <row r="54" spans="1:8" x14ac:dyDescent="0.2">
      <c r="A54" s="7" t="s">
        <v>93</v>
      </c>
      <c r="B54" s="16">
        <v>2.8594201454617898</v>
      </c>
      <c r="C54" s="17">
        <v>4.0509973267530297</v>
      </c>
      <c r="D54" s="16">
        <v>2.67487527863284</v>
      </c>
      <c r="E54" s="17">
        <v>3.1444214264575296</v>
      </c>
      <c r="F54" s="12"/>
      <c r="G54" s="10">
        <f t="shared" si="2"/>
        <v>-1.1915771812912399</v>
      </c>
      <c r="H54" s="11">
        <f t="shared" si="3"/>
        <v>-0.46954614782468962</v>
      </c>
    </row>
    <row r="55" spans="1:8" x14ac:dyDescent="0.2">
      <c r="A55" s="7" t="s">
        <v>94</v>
      </c>
      <c r="B55" s="16">
        <v>0.37859918302281598</v>
      </c>
      <c r="C55" s="17">
        <v>0.69915689903351808</v>
      </c>
      <c r="D55" s="16">
        <v>0.474118104942858</v>
      </c>
      <c r="E55" s="17">
        <v>0.48584393804873194</v>
      </c>
      <c r="F55" s="12"/>
      <c r="G55" s="10">
        <f t="shared" si="2"/>
        <v>-0.3205577160107021</v>
      </c>
      <c r="H55" s="11">
        <f t="shared" si="3"/>
        <v>-1.172583310587394E-2</v>
      </c>
    </row>
    <row r="56" spans="1:8" x14ac:dyDescent="0.2">
      <c r="A56" s="142" t="s">
        <v>40</v>
      </c>
      <c r="B56" s="153">
        <v>2.9889409186011798E-2</v>
      </c>
      <c r="C56" s="154">
        <v>1.02817191034341E-2</v>
      </c>
      <c r="D56" s="153">
        <v>2.4767363691044802E-2</v>
      </c>
      <c r="E56" s="154">
        <v>2.9594554601953198E-2</v>
      </c>
      <c r="F56" s="155"/>
      <c r="G56" s="156">
        <f t="shared" si="2"/>
        <v>1.9607690082577699E-2</v>
      </c>
      <c r="H56" s="157">
        <f t="shared" si="3"/>
        <v>-4.8271909109083959E-3</v>
      </c>
    </row>
    <row r="57" spans="1:8" x14ac:dyDescent="0.2">
      <c r="A57" s="7" t="s">
        <v>45</v>
      </c>
      <c r="B57" s="16">
        <v>2.9889409186011798E-2</v>
      </c>
      <c r="C57" s="17">
        <v>3.0845157310302299E-2</v>
      </c>
      <c r="D57" s="16">
        <v>3.0074655910554398E-2</v>
      </c>
      <c r="E57" s="17">
        <v>1.9729703067968798E-2</v>
      </c>
      <c r="F57" s="12"/>
      <c r="G57" s="10">
        <f t="shared" si="2"/>
        <v>-9.5574812429050082E-4</v>
      </c>
      <c r="H57" s="11">
        <f t="shared" si="3"/>
        <v>1.03449528425856E-2</v>
      </c>
    </row>
    <row r="58" spans="1:8" x14ac:dyDescent="0.2">
      <c r="A58" s="7" t="s">
        <v>46</v>
      </c>
      <c r="B58" s="16">
        <v>0.56789877453422299</v>
      </c>
      <c r="C58" s="17">
        <v>0.41126876413736402</v>
      </c>
      <c r="D58" s="16">
        <v>0.40866150090224002</v>
      </c>
      <c r="E58" s="17">
        <v>0.493242576699221</v>
      </c>
      <c r="F58" s="12"/>
      <c r="G58" s="10">
        <f t="shared" si="2"/>
        <v>0.15663001039685898</v>
      </c>
      <c r="H58" s="11">
        <f t="shared" si="3"/>
        <v>-8.4581075796980987E-2</v>
      </c>
    </row>
    <row r="59" spans="1:8" x14ac:dyDescent="0.2">
      <c r="A59" s="7" t="s">
        <v>49</v>
      </c>
      <c r="B59" s="16">
        <v>0.55793563813888603</v>
      </c>
      <c r="C59" s="17">
        <v>0.70943861813695208</v>
      </c>
      <c r="D59" s="16">
        <v>0.56080387786151498</v>
      </c>
      <c r="E59" s="17">
        <v>0.71766794909736598</v>
      </c>
      <c r="F59" s="12"/>
      <c r="G59" s="10">
        <f t="shared" si="2"/>
        <v>-0.15150297999806606</v>
      </c>
      <c r="H59" s="11">
        <f t="shared" si="3"/>
        <v>-0.156864071235851</v>
      </c>
    </row>
    <row r="60" spans="1:8" x14ac:dyDescent="0.2">
      <c r="A60" s="7" t="s">
        <v>53</v>
      </c>
      <c r="B60" s="16">
        <v>3.9852545581349E-2</v>
      </c>
      <c r="C60" s="17">
        <v>1.02817191034341E-2</v>
      </c>
      <c r="D60" s="16">
        <v>2.8305558504051202E-2</v>
      </c>
      <c r="E60" s="17">
        <v>3.6993193252441499E-2</v>
      </c>
      <c r="F60" s="12"/>
      <c r="G60" s="10">
        <f t="shared" si="2"/>
        <v>2.95708264779149E-2</v>
      </c>
      <c r="H60" s="11">
        <f t="shared" si="3"/>
        <v>-8.6876347483902973E-3</v>
      </c>
    </row>
    <row r="61" spans="1:8" x14ac:dyDescent="0.2">
      <c r="A61" s="7" t="s">
        <v>55</v>
      </c>
      <c r="B61" s="16">
        <v>9.96313639533725E-3</v>
      </c>
      <c r="C61" s="17">
        <v>2.05634382068682E-2</v>
      </c>
      <c r="D61" s="16">
        <v>8.8454870325160098E-3</v>
      </c>
      <c r="E61" s="17">
        <v>7.3986386504883107E-3</v>
      </c>
      <c r="F61" s="12"/>
      <c r="G61" s="10">
        <f t="shared" si="2"/>
        <v>-1.060030181153095E-2</v>
      </c>
      <c r="H61" s="11">
        <f t="shared" si="3"/>
        <v>1.4468483820276991E-3</v>
      </c>
    </row>
    <row r="62" spans="1:8" x14ac:dyDescent="0.2">
      <c r="A62" s="7" t="s">
        <v>56</v>
      </c>
      <c r="B62" s="16">
        <v>1.33506027697519</v>
      </c>
      <c r="C62" s="17">
        <v>1.21324285420522</v>
      </c>
      <c r="D62" s="16">
        <v>1.1729115805116199</v>
      </c>
      <c r="E62" s="17">
        <v>1.2577685705830099</v>
      </c>
      <c r="F62" s="12"/>
      <c r="G62" s="10">
        <f t="shared" si="2"/>
        <v>0.12181742276996999</v>
      </c>
      <c r="H62" s="11">
        <f t="shared" si="3"/>
        <v>-8.4856990071390026E-2</v>
      </c>
    </row>
    <row r="63" spans="1:8" x14ac:dyDescent="0.2">
      <c r="A63" s="7" t="s">
        <v>59</v>
      </c>
      <c r="B63" s="16">
        <v>8.9668227558035302E-2</v>
      </c>
      <c r="C63" s="17">
        <v>0.195352662965248</v>
      </c>
      <c r="D63" s="16">
        <v>9.9069454764179304E-2</v>
      </c>
      <c r="E63" s="17">
        <v>0.10358094110683601</v>
      </c>
      <c r="F63" s="12"/>
      <c r="G63" s="10">
        <f t="shared" si="2"/>
        <v>-0.1056844354072127</v>
      </c>
      <c r="H63" s="11">
        <f t="shared" si="3"/>
        <v>-4.5114863426567037E-3</v>
      </c>
    </row>
    <row r="64" spans="1:8" x14ac:dyDescent="0.2">
      <c r="A64" s="7" t="s">
        <v>62</v>
      </c>
      <c r="B64" s="16">
        <v>0.26900468267410599</v>
      </c>
      <c r="C64" s="17">
        <v>0.113098910137775</v>
      </c>
      <c r="D64" s="16">
        <v>0.19106251990234602</v>
      </c>
      <c r="E64" s="17">
        <v>0.15043898589326199</v>
      </c>
      <c r="F64" s="12"/>
      <c r="G64" s="10">
        <f t="shared" si="2"/>
        <v>0.15590577253633098</v>
      </c>
      <c r="H64" s="11">
        <f t="shared" si="3"/>
        <v>4.0623534009084028E-2</v>
      </c>
    </row>
    <row r="65" spans="1:8" x14ac:dyDescent="0.2">
      <c r="A65" s="7" t="s">
        <v>69</v>
      </c>
      <c r="B65" s="16">
        <v>0.119557636744047</v>
      </c>
      <c r="C65" s="17">
        <v>0.13366234834464299</v>
      </c>
      <c r="D65" s="16">
        <v>9.3762162544669694E-2</v>
      </c>
      <c r="E65" s="17">
        <v>0.10358094110683601</v>
      </c>
      <c r="F65" s="12"/>
      <c r="G65" s="10">
        <f t="shared" si="2"/>
        <v>-1.4104711600595995E-2</v>
      </c>
      <c r="H65" s="11">
        <f t="shared" si="3"/>
        <v>-9.8187785621663137E-3</v>
      </c>
    </row>
    <row r="66" spans="1:8" x14ac:dyDescent="0.2">
      <c r="A66" s="7" t="s">
        <v>70</v>
      </c>
      <c r="B66" s="16">
        <v>0.12952077313938401</v>
      </c>
      <c r="C66" s="17">
        <v>3.0845157310302299E-2</v>
      </c>
      <c r="D66" s="16">
        <v>9.7300357357676101E-2</v>
      </c>
      <c r="E66" s="17">
        <v>7.1520173621387004E-2</v>
      </c>
      <c r="F66" s="12"/>
      <c r="G66" s="10">
        <f t="shared" si="2"/>
        <v>9.8675615829081714E-2</v>
      </c>
      <c r="H66" s="11">
        <f t="shared" si="3"/>
        <v>2.5780183736289097E-2</v>
      </c>
    </row>
    <row r="67" spans="1:8" x14ac:dyDescent="0.2">
      <c r="A67" s="7" t="s">
        <v>75</v>
      </c>
      <c r="B67" s="16">
        <v>0.26900468267410599</v>
      </c>
      <c r="C67" s="17">
        <v>8.2253752827472701E-2</v>
      </c>
      <c r="D67" s="16">
        <v>0.17690974065032</v>
      </c>
      <c r="E67" s="17">
        <v>9.8648515339844089E-2</v>
      </c>
      <c r="F67" s="12"/>
      <c r="G67" s="10">
        <f t="shared" si="2"/>
        <v>0.18675092984663327</v>
      </c>
      <c r="H67" s="11">
        <f t="shared" si="3"/>
        <v>7.8261225310475913E-2</v>
      </c>
    </row>
    <row r="68" spans="1:8" x14ac:dyDescent="0.2">
      <c r="A68" s="7" t="s">
        <v>86</v>
      </c>
      <c r="B68" s="16">
        <v>0.29889409186011801</v>
      </c>
      <c r="C68" s="17">
        <v>0.15422578655151101</v>
      </c>
      <c r="D68" s="16">
        <v>0.15568057177228201</v>
      </c>
      <c r="E68" s="17">
        <v>0.16523626319423901</v>
      </c>
      <c r="F68" s="12"/>
      <c r="G68" s="10">
        <f t="shared" si="2"/>
        <v>0.144668305308607</v>
      </c>
      <c r="H68" s="11">
        <f t="shared" si="3"/>
        <v>-9.5556914219570022E-3</v>
      </c>
    </row>
    <row r="69" spans="1:8" x14ac:dyDescent="0.2">
      <c r="A69" s="7" t="s">
        <v>92</v>
      </c>
      <c r="B69" s="16">
        <v>8.9668227558035302E-2</v>
      </c>
      <c r="C69" s="17">
        <v>0.17478922475838002</v>
      </c>
      <c r="D69" s="16">
        <v>7.0763896260128106E-2</v>
      </c>
      <c r="E69" s="17">
        <v>8.8783663805859697E-2</v>
      </c>
      <c r="F69" s="12"/>
      <c r="G69" s="10">
        <f t="shared" si="2"/>
        <v>-8.5120997200344717E-2</v>
      </c>
      <c r="H69" s="11">
        <f t="shared" si="3"/>
        <v>-1.8019767545731591E-2</v>
      </c>
    </row>
    <row r="70" spans="1:8" x14ac:dyDescent="0.2">
      <c r="A70" s="7" t="s">
        <v>95</v>
      </c>
      <c r="B70" s="16">
        <v>0.22915213709275697</v>
      </c>
      <c r="C70" s="17">
        <v>0.34957844951675904</v>
      </c>
      <c r="D70" s="16">
        <v>0.19283161730884898</v>
      </c>
      <c r="E70" s="17">
        <v>0.35760086810693503</v>
      </c>
      <c r="F70" s="12"/>
      <c r="G70" s="10">
        <f t="shared" si="2"/>
        <v>-0.12042631242400206</v>
      </c>
      <c r="H70" s="11">
        <f t="shared" si="3"/>
        <v>-0.16476925079808605</v>
      </c>
    </row>
    <row r="71" spans="1:8" x14ac:dyDescent="0.2">
      <c r="A71" s="7" t="s">
        <v>96</v>
      </c>
      <c r="B71" s="16">
        <v>1.99262727906745E-2</v>
      </c>
      <c r="C71" s="17">
        <v>1.02817191034341E-2</v>
      </c>
      <c r="D71" s="16">
        <v>2.1229168878038399E-2</v>
      </c>
      <c r="E71" s="17">
        <v>1.72634901844727E-2</v>
      </c>
      <c r="F71" s="12"/>
      <c r="G71" s="10">
        <f t="shared" si="2"/>
        <v>9.6445536872404002E-3</v>
      </c>
      <c r="H71" s="11">
        <f t="shared" si="3"/>
        <v>3.9656786935656982E-3</v>
      </c>
    </row>
    <row r="72" spans="1:8" x14ac:dyDescent="0.2">
      <c r="A72" s="1"/>
      <c r="B72" s="18"/>
      <c r="C72" s="19"/>
      <c r="D72" s="18"/>
      <c r="E72" s="19"/>
      <c r="F72" s="15"/>
      <c r="G72" s="13"/>
      <c r="H72" s="14"/>
    </row>
    <row r="73" spans="1:8" s="43" customFormat="1" x14ac:dyDescent="0.2">
      <c r="A73" s="27" t="s">
        <v>5</v>
      </c>
      <c r="B73" s="44">
        <f>SUM(B6:B72)</f>
        <v>100.00000000000004</v>
      </c>
      <c r="C73" s="45">
        <f>SUM(C6:C72)</f>
        <v>100</v>
      </c>
      <c r="D73" s="44">
        <f>SUM(D6:D72)</f>
        <v>100.00000000000004</v>
      </c>
      <c r="E73" s="45">
        <f>SUM(E6:E72)</f>
        <v>99.999999999999943</v>
      </c>
      <c r="F73" s="49"/>
      <c r="G73" s="50">
        <f>SUM(G6:G72)</f>
        <v>1.3208184546087409E-14</v>
      </c>
      <c r="H73" s="51">
        <f>SUM(H6:H72)</f>
        <v>8.0428719240188684E-14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109</v>
      </c>
      <c r="B7" s="78">
        <f>SUM($B8:$B11)</f>
        <v>1814</v>
      </c>
      <c r="C7" s="79">
        <f>SUM($C8:$C11)</f>
        <v>1868</v>
      </c>
      <c r="D7" s="78">
        <f>SUM($D8:$D11)</f>
        <v>10744</v>
      </c>
      <c r="E7" s="79">
        <f>SUM($E8:$E11)</f>
        <v>8760</v>
      </c>
      <c r="F7" s="80"/>
      <c r="G7" s="78">
        <f>B7-C7</f>
        <v>-54</v>
      </c>
      <c r="H7" s="79">
        <f>D7-E7</f>
        <v>1984</v>
      </c>
      <c r="I7" s="54">
        <f>IF(C7=0, "-", IF(G7/C7&lt;10, G7/C7, "&gt;999%"))</f>
        <v>-2.8907922912205567E-2</v>
      </c>
      <c r="J7" s="55">
        <f>IF(E7=0, "-", IF(H7/E7&lt;10, H7/E7, "&gt;999%"))</f>
        <v>0.22648401826484019</v>
      </c>
    </row>
    <row r="8" spans="1:10" x14ac:dyDescent="0.2">
      <c r="A8" s="158" t="s">
        <v>158</v>
      </c>
      <c r="B8" s="65">
        <v>1058</v>
      </c>
      <c r="C8" s="66">
        <v>1027</v>
      </c>
      <c r="D8" s="65">
        <v>6048</v>
      </c>
      <c r="E8" s="66">
        <v>4721</v>
      </c>
      <c r="F8" s="67"/>
      <c r="G8" s="65">
        <f>B8-C8</f>
        <v>31</v>
      </c>
      <c r="H8" s="66">
        <f>D8-E8</f>
        <v>1327</v>
      </c>
      <c r="I8" s="8">
        <f>IF(C8=0, "-", IF(G8/C8&lt;10, G8/C8, "&gt;999%"))</f>
        <v>3.0185004868549171E-2</v>
      </c>
      <c r="J8" s="9">
        <f>IF(E8=0, "-", IF(H8/E8&lt;10, H8/E8, "&gt;999%"))</f>
        <v>0.2810845159923745</v>
      </c>
    </row>
    <row r="9" spans="1:10" x14ac:dyDescent="0.2">
      <c r="A9" s="158" t="s">
        <v>159</v>
      </c>
      <c r="B9" s="65">
        <v>610</v>
      </c>
      <c r="C9" s="66">
        <v>713</v>
      </c>
      <c r="D9" s="65">
        <v>3083</v>
      </c>
      <c r="E9" s="66">
        <v>3236</v>
      </c>
      <c r="F9" s="67"/>
      <c r="G9" s="65">
        <f>B9-C9</f>
        <v>-103</v>
      </c>
      <c r="H9" s="66">
        <f>D9-E9</f>
        <v>-153</v>
      </c>
      <c r="I9" s="8">
        <f>IF(C9=0, "-", IF(G9/C9&lt;10, G9/C9, "&gt;999%"))</f>
        <v>-0.14446002805049088</v>
      </c>
      <c r="J9" s="9">
        <f>IF(E9=0, "-", IF(H9/E9&lt;10, H9/E9, "&gt;999%"))</f>
        <v>-4.7280593325092705E-2</v>
      </c>
    </row>
    <row r="10" spans="1:10" x14ac:dyDescent="0.2">
      <c r="A10" s="158" t="s">
        <v>160</v>
      </c>
      <c r="B10" s="65">
        <v>42</v>
      </c>
      <c r="C10" s="66">
        <v>45</v>
      </c>
      <c r="D10" s="65">
        <v>234</v>
      </c>
      <c r="E10" s="66">
        <v>390</v>
      </c>
      <c r="F10" s="67"/>
      <c r="G10" s="65">
        <f>B10-C10</f>
        <v>-3</v>
      </c>
      <c r="H10" s="66">
        <f>D10-E10</f>
        <v>-156</v>
      </c>
      <c r="I10" s="8">
        <f>IF(C10=0, "-", IF(G10/C10&lt;10, G10/C10, "&gt;999%"))</f>
        <v>-6.6666666666666666E-2</v>
      </c>
      <c r="J10" s="9">
        <f>IF(E10=0, "-", IF(H10/E10&lt;10, H10/E10, "&gt;999%"))</f>
        <v>-0.4</v>
      </c>
    </row>
    <row r="11" spans="1:10" x14ac:dyDescent="0.2">
      <c r="A11" s="158" t="s">
        <v>161</v>
      </c>
      <c r="B11" s="65">
        <v>104</v>
      </c>
      <c r="C11" s="66">
        <v>83</v>
      </c>
      <c r="D11" s="65">
        <v>1379</v>
      </c>
      <c r="E11" s="66">
        <v>413</v>
      </c>
      <c r="F11" s="67"/>
      <c r="G11" s="65">
        <f>B11-C11</f>
        <v>21</v>
      </c>
      <c r="H11" s="66">
        <f>D11-E11</f>
        <v>966</v>
      </c>
      <c r="I11" s="8">
        <f>IF(C11=0, "-", IF(G11/C11&lt;10, G11/C11, "&gt;999%"))</f>
        <v>0.25301204819277107</v>
      </c>
      <c r="J11" s="9">
        <f>IF(E11=0, "-", IF(H11/E11&lt;10, H11/E11, "&gt;999%"))</f>
        <v>2.3389830508474576</v>
      </c>
    </row>
    <row r="12" spans="1:10" x14ac:dyDescent="0.2">
      <c r="A12" s="7"/>
      <c r="B12" s="65"/>
      <c r="C12" s="66"/>
      <c r="D12" s="65"/>
      <c r="E12" s="66"/>
      <c r="F12" s="67"/>
      <c r="G12" s="65"/>
      <c r="H12" s="66"/>
      <c r="I12" s="8"/>
      <c r="J12" s="9"/>
    </row>
    <row r="13" spans="1:10" s="160" customFormat="1" x14ac:dyDescent="0.2">
      <c r="A13" s="159" t="s">
        <v>118</v>
      </c>
      <c r="B13" s="78">
        <f>SUM($B14:$B17)</f>
        <v>4836</v>
      </c>
      <c r="C13" s="79">
        <f>SUM($C14:$C17)</f>
        <v>4593</v>
      </c>
      <c r="D13" s="78">
        <f>SUM($D14:$D17)</f>
        <v>28919</v>
      </c>
      <c r="E13" s="79">
        <f>SUM($E14:$E17)</f>
        <v>19472</v>
      </c>
      <c r="F13" s="80"/>
      <c r="G13" s="78">
        <f>B13-C13</f>
        <v>243</v>
      </c>
      <c r="H13" s="79">
        <f>D13-E13</f>
        <v>9447</v>
      </c>
      <c r="I13" s="54">
        <f>IF(C13=0, "-", IF(G13/C13&lt;10, G13/C13, "&gt;999%"))</f>
        <v>5.2906596995427824E-2</v>
      </c>
      <c r="J13" s="55">
        <f>IF(E13=0, "-", IF(H13/E13&lt;10, H13/E13, "&gt;999%"))</f>
        <v>0.48515817584223503</v>
      </c>
    </row>
    <row r="14" spans="1:10" x14ac:dyDescent="0.2">
      <c r="A14" s="158" t="s">
        <v>158</v>
      </c>
      <c r="B14" s="65">
        <v>2990</v>
      </c>
      <c r="C14" s="66">
        <v>2630</v>
      </c>
      <c r="D14" s="65">
        <v>17328</v>
      </c>
      <c r="E14" s="66">
        <v>10327</v>
      </c>
      <c r="F14" s="67"/>
      <c r="G14" s="65">
        <f>B14-C14</f>
        <v>360</v>
      </c>
      <c r="H14" s="66">
        <f>D14-E14</f>
        <v>7001</v>
      </c>
      <c r="I14" s="8">
        <f>IF(C14=0, "-", IF(G14/C14&lt;10, G14/C14, "&gt;999%"))</f>
        <v>0.13688212927756654</v>
      </c>
      <c r="J14" s="9">
        <f>IF(E14=0, "-", IF(H14/E14&lt;10, H14/E14, "&gt;999%"))</f>
        <v>0.67793163551854363</v>
      </c>
    </row>
    <row r="15" spans="1:10" x14ac:dyDescent="0.2">
      <c r="A15" s="158" t="s">
        <v>159</v>
      </c>
      <c r="B15" s="65">
        <v>1487</v>
      </c>
      <c r="C15" s="66">
        <v>1676</v>
      </c>
      <c r="D15" s="65">
        <v>9000</v>
      </c>
      <c r="E15" s="66">
        <v>7494</v>
      </c>
      <c r="F15" s="67"/>
      <c r="G15" s="65">
        <f>B15-C15</f>
        <v>-189</v>
      </c>
      <c r="H15" s="66">
        <f>D15-E15</f>
        <v>1506</v>
      </c>
      <c r="I15" s="8">
        <f>IF(C15=0, "-", IF(G15/C15&lt;10, G15/C15, "&gt;999%"))</f>
        <v>-0.11276849642004773</v>
      </c>
      <c r="J15" s="9">
        <f>IF(E15=0, "-", IF(H15/E15&lt;10, H15/E15, "&gt;999%"))</f>
        <v>0.20096076861489193</v>
      </c>
    </row>
    <row r="16" spans="1:10" x14ac:dyDescent="0.2">
      <c r="A16" s="158" t="s">
        <v>160</v>
      </c>
      <c r="B16" s="65">
        <v>73</v>
      </c>
      <c r="C16" s="66">
        <v>95</v>
      </c>
      <c r="D16" s="65">
        <v>520</v>
      </c>
      <c r="E16" s="66">
        <v>545</v>
      </c>
      <c r="F16" s="67"/>
      <c r="G16" s="65">
        <f>B16-C16</f>
        <v>-22</v>
      </c>
      <c r="H16" s="66">
        <f>D16-E16</f>
        <v>-25</v>
      </c>
      <c r="I16" s="8">
        <f>IF(C16=0, "-", IF(G16/C16&lt;10, G16/C16, "&gt;999%"))</f>
        <v>-0.23157894736842105</v>
      </c>
      <c r="J16" s="9">
        <f>IF(E16=0, "-", IF(H16/E16&lt;10, H16/E16, "&gt;999%"))</f>
        <v>-4.5871559633027525E-2</v>
      </c>
    </row>
    <row r="17" spans="1:10" x14ac:dyDescent="0.2">
      <c r="A17" s="158" t="s">
        <v>161</v>
      </c>
      <c r="B17" s="65">
        <v>286</v>
      </c>
      <c r="C17" s="66">
        <v>192</v>
      </c>
      <c r="D17" s="65">
        <v>2071</v>
      </c>
      <c r="E17" s="66">
        <v>1106</v>
      </c>
      <c r="F17" s="67"/>
      <c r="G17" s="65">
        <f>B17-C17</f>
        <v>94</v>
      </c>
      <c r="H17" s="66">
        <f>D17-E17</f>
        <v>965</v>
      </c>
      <c r="I17" s="8">
        <f>IF(C17=0, "-", IF(G17/C17&lt;10, G17/C17, "&gt;999%"))</f>
        <v>0.48958333333333331</v>
      </c>
      <c r="J17" s="9">
        <f>IF(E17=0, "-", IF(H17/E17&lt;10, H17/E17, "&gt;999%"))</f>
        <v>0.87251356238698008</v>
      </c>
    </row>
    <row r="18" spans="1:10" x14ac:dyDescent="0.2">
      <c r="A18" s="22"/>
      <c r="B18" s="74"/>
      <c r="C18" s="75"/>
      <c r="D18" s="74"/>
      <c r="E18" s="75"/>
      <c r="F18" s="76"/>
      <c r="G18" s="74"/>
      <c r="H18" s="75"/>
      <c r="I18" s="23"/>
      <c r="J18" s="24"/>
    </row>
    <row r="19" spans="1:10" s="160" customFormat="1" x14ac:dyDescent="0.2">
      <c r="A19" s="159" t="s">
        <v>124</v>
      </c>
      <c r="B19" s="78">
        <f>SUM($B20:$B23)</f>
        <v>2906</v>
      </c>
      <c r="C19" s="79">
        <f>SUM($C20:$C23)</f>
        <v>2828</v>
      </c>
      <c r="D19" s="78">
        <f>SUM($D20:$D23)</f>
        <v>14645</v>
      </c>
      <c r="E19" s="79">
        <f>SUM($E20:$E23)</f>
        <v>10560</v>
      </c>
      <c r="F19" s="80"/>
      <c r="G19" s="78">
        <f>B19-C19</f>
        <v>78</v>
      </c>
      <c r="H19" s="79">
        <f>D19-E19</f>
        <v>4085</v>
      </c>
      <c r="I19" s="54">
        <f>IF(C19=0, "-", IF(G19/C19&lt;10, G19/C19, "&gt;999%"))</f>
        <v>2.7581329561527583E-2</v>
      </c>
      <c r="J19" s="55">
        <f>IF(E19=0, "-", IF(H19/E19&lt;10, H19/E19, "&gt;999%"))</f>
        <v>0.38683712121212122</v>
      </c>
    </row>
    <row r="20" spans="1:10" x14ac:dyDescent="0.2">
      <c r="A20" s="158" t="s">
        <v>158</v>
      </c>
      <c r="B20" s="65">
        <v>730</v>
      </c>
      <c r="C20" s="66">
        <v>656</v>
      </c>
      <c r="D20" s="65">
        <v>3987</v>
      </c>
      <c r="E20" s="66">
        <v>2311</v>
      </c>
      <c r="F20" s="67"/>
      <c r="G20" s="65">
        <f>B20-C20</f>
        <v>74</v>
      </c>
      <c r="H20" s="66">
        <f>D20-E20</f>
        <v>1676</v>
      </c>
      <c r="I20" s="8">
        <f>IF(C20=0, "-", IF(G20/C20&lt;10, G20/C20, "&gt;999%"))</f>
        <v>0.11280487804878049</v>
      </c>
      <c r="J20" s="9">
        <f>IF(E20=0, "-", IF(H20/E20&lt;10, H20/E20, "&gt;999%"))</f>
        <v>0.7252271743833838</v>
      </c>
    </row>
    <row r="21" spans="1:10" x14ac:dyDescent="0.2">
      <c r="A21" s="158" t="s">
        <v>159</v>
      </c>
      <c r="B21" s="65">
        <v>1831</v>
      </c>
      <c r="C21" s="66">
        <v>1992</v>
      </c>
      <c r="D21" s="65">
        <v>8659</v>
      </c>
      <c r="E21" s="66">
        <v>6759</v>
      </c>
      <c r="F21" s="67"/>
      <c r="G21" s="65">
        <f>B21-C21</f>
        <v>-161</v>
      </c>
      <c r="H21" s="66">
        <f>D21-E21</f>
        <v>1900</v>
      </c>
      <c r="I21" s="8">
        <f>IF(C21=0, "-", IF(G21/C21&lt;10, G21/C21, "&gt;999%"))</f>
        <v>-8.0823293172690769E-2</v>
      </c>
      <c r="J21" s="9">
        <f>IF(E21=0, "-", IF(H21/E21&lt;10, H21/E21, "&gt;999%"))</f>
        <v>0.2811066725847019</v>
      </c>
    </row>
    <row r="22" spans="1:10" x14ac:dyDescent="0.2">
      <c r="A22" s="158" t="s">
        <v>160</v>
      </c>
      <c r="B22" s="65">
        <v>122</v>
      </c>
      <c r="C22" s="66">
        <v>98</v>
      </c>
      <c r="D22" s="65">
        <v>629</v>
      </c>
      <c r="E22" s="66">
        <v>638</v>
      </c>
      <c r="F22" s="67"/>
      <c r="G22" s="65">
        <f>B22-C22</f>
        <v>24</v>
      </c>
      <c r="H22" s="66">
        <f>D22-E22</f>
        <v>-9</v>
      </c>
      <c r="I22" s="8">
        <f>IF(C22=0, "-", IF(G22/C22&lt;10, G22/C22, "&gt;999%"))</f>
        <v>0.24489795918367346</v>
      </c>
      <c r="J22" s="9">
        <f>IF(E22=0, "-", IF(H22/E22&lt;10, H22/E22, "&gt;999%"))</f>
        <v>-1.4106583072100314E-2</v>
      </c>
    </row>
    <row r="23" spans="1:10" x14ac:dyDescent="0.2">
      <c r="A23" s="158" t="s">
        <v>161</v>
      </c>
      <c r="B23" s="65">
        <v>223</v>
      </c>
      <c r="C23" s="66">
        <v>82</v>
      </c>
      <c r="D23" s="65">
        <v>1370</v>
      </c>
      <c r="E23" s="66">
        <v>852</v>
      </c>
      <c r="F23" s="67"/>
      <c r="G23" s="65">
        <f>B23-C23</f>
        <v>141</v>
      </c>
      <c r="H23" s="66">
        <f>D23-E23</f>
        <v>518</v>
      </c>
      <c r="I23" s="8">
        <f>IF(C23=0, "-", IF(G23/C23&lt;10, G23/C23, "&gt;999%"))</f>
        <v>1.7195121951219512</v>
      </c>
      <c r="J23" s="9">
        <f>IF(E23=0, "-", IF(H23/E23&lt;10, H23/E23, "&gt;999%"))</f>
        <v>0.607981220657277</v>
      </c>
    </row>
    <row r="24" spans="1:10" x14ac:dyDescent="0.2">
      <c r="A24" s="7"/>
      <c r="B24" s="65"/>
      <c r="C24" s="66"/>
      <c r="D24" s="65"/>
      <c r="E24" s="66"/>
      <c r="F24" s="67"/>
      <c r="G24" s="65"/>
      <c r="H24" s="66"/>
      <c r="I24" s="8"/>
      <c r="J24" s="9"/>
    </row>
    <row r="25" spans="1:10" s="43" customFormat="1" x14ac:dyDescent="0.2">
      <c r="A25" s="53" t="s">
        <v>29</v>
      </c>
      <c r="B25" s="78">
        <f>SUM($B26:$B29)</f>
        <v>9556</v>
      </c>
      <c r="C25" s="79">
        <f>SUM($C26:$C29)</f>
        <v>9289</v>
      </c>
      <c r="D25" s="78">
        <f>SUM($D26:$D29)</f>
        <v>54308</v>
      </c>
      <c r="E25" s="79">
        <f>SUM($E26:$E29)</f>
        <v>38792</v>
      </c>
      <c r="F25" s="80"/>
      <c r="G25" s="78">
        <f>B25-C25</f>
        <v>267</v>
      </c>
      <c r="H25" s="79">
        <f>D25-E25</f>
        <v>15516</v>
      </c>
      <c r="I25" s="54">
        <f>IF(C25=0, "-", IF(G25/C25&lt;10, G25/C25, "&gt;999%"))</f>
        <v>2.8743675314888577E-2</v>
      </c>
      <c r="J25" s="55">
        <f>IF(E25=0, "-", IF(H25/E25&lt;10, H25/E25, "&gt;999%"))</f>
        <v>0.39997937719117344</v>
      </c>
    </row>
    <row r="26" spans="1:10" x14ac:dyDescent="0.2">
      <c r="A26" s="158" t="s">
        <v>158</v>
      </c>
      <c r="B26" s="65">
        <v>4778</v>
      </c>
      <c r="C26" s="66">
        <v>4313</v>
      </c>
      <c r="D26" s="65">
        <v>27363</v>
      </c>
      <c r="E26" s="66">
        <v>17359</v>
      </c>
      <c r="F26" s="67"/>
      <c r="G26" s="65">
        <f>B26-C26</f>
        <v>465</v>
      </c>
      <c r="H26" s="66">
        <f>D26-E26</f>
        <v>10004</v>
      </c>
      <c r="I26" s="8">
        <f>IF(C26=0, "-", IF(G26/C26&lt;10, G26/C26, "&gt;999%"))</f>
        <v>0.1078135868305124</v>
      </c>
      <c r="J26" s="9">
        <f>IF(E26=0, "-", IF(H26/E26&lt;10, H26/E26, "&gt;999%"))</f>
        <v>0.57630047813814156</v>
      </c>
    </row>
    <row r="27" spans="1:10" x14ac:dyDescent="0.2">
      <c r="A27" s="158" t="s">
        <v>159</v>
      </c>
      <c r="B27" s="65">
        <v>3928</v>
      </c>
      <c r="C27" s="66">
        <v>4381</v>
      </c>
      <c r="D27" s="65">
        <v>20742</v>
      </c>
      <c r="E27" s="66">
        <v>17489</v>
      </c>
      <c r="F27" s="67"/>
      <c r="G27" s="65">
        <f>B27-C27</f>
        <v>-453</v>
      </c>
      <c r="H27" s="66">
        <f>D27-E27</f>
        <v>3253</v>
      </c>
      <c r="I27" s="8">
        <f>IF(C27=0, "-", IF(G27/C27&lt;10, G27/C27, "&gt;999%"))</f>
        <v>-0.10340104998858708</v>
      </c>
      <c r="J27" s="9">
        <f>IF(E27=0, "-", IF(H27/E27&lt;10, H27/E27, "&gt;999%"))</f>
        <v>0.18600263022471267</v>
      </c>
    </row>
    <row r="28" spans="1:10" x14ac:dyDescent="0.2">
      <c r="A28" s="158" t="s">
        <v>160</v>
      </c>
      <c r="B28" s="65">
        <v>237</v>
      </c>
      <c r="C28" s="66">
        <v>238</v>
      </c>
      <c r="D28" s="65">
        <v>1383</v>
      </c>
      <c r="E28" s="66">
        <v>1573</v>
      </c>
      <c r="F28" s="67"/>
      <c r="G28" s="65">
        <f>B28-C28</f>
        <v>-1</v>
      </c>
      <c r="H28" s="66">
        <f>D28-E28</f>
        <v>-190</v>
      </c>
      <c r="I28" s="8">
        <f>IF(C28=0, "-", IF(G28/C28&lt;10, G28/C28, "&gt;999%"))</f>
        <v>-4.2016806722689074E-3</v>
      </c>
      <c r="J28" s="9">
        <f>IF(E28=0, "-", IF(H28/E28&lt;10, H28/E28, "&gt;999%"))</f>
        <v>-0.12078830260648442</v>
      </c>
    </row>
    <row r="29" spans="1:10" x14ac:dyDescent="0.2">
      <c r="A29" s="158" t="s">
        <v>161</v>
      </c>
      <c r="B29" s="65">
        <v>613</v>
      </c>
      <c r="C29" s="66">
        <v>357</v>
      </c>
      <c r="D29" s="65">
        <v>4820</v>
      </c>
      <c r="E29" s="66">
        <v>2371</v>
      </c>
      <c r="F29" s="67"/>
      <c r="G29" s="65">
        <f>B29-C29</f>
        <v>256</v>
      </c>
      <c r="H29" s="66">
        <f>D29-E29</f>
        <v>2449</v>
      </c>
      <c r="I29" s="8">
        <f>IF(C29=0, "-", IF(G29/C29&lt;10, G29/C29, "&gt;999%"))</f>
        <v>0.71708683473389356</v>
      </c>
      <c r="J29" s="9">
        <f>IF(E29=0, "-", IF(H29/E29&lt;10, H29/E29, "&gt;999%"))</f>
        <v>1.0328975115984818</v>
      </c>
    </row>
    <row r="30" spans="1:10" x14ac:dyDescent="0.2">
      <c r="A30" s="7"/>
      <c r="B30" s="65"/>
      <c r="C30" s="66"/>
      <c r="D30" s="65"/>
      <c r="E30" s="66"/>
      <c r="F30" s="67"/>
      <c r="G30" s="65"/>
      <c r="H30" s="66"/>
      <c r="I30" s="8"/>
      <c r="J30" s="9"/>
    </row>
    <row r="31" spans="1:10" s="43" customFormat="1" x14ac:dyDescent="0.2">
      <c r="A31" s="22" t="s">
        <v>125</v>
      </c>
      <c r="B31" s="78">
        <v>481</v>
      </c>
      <c r="C31" s="79">
        <v>437</v>
      </c>
      <c r="D31" s="78">
        <v>2218</v>
      </c>
      <c r="E31" s="79">
        <v>1756</v>
      </c>
      <c r="F31" s="80"/>
      <c r="G31" s="78">
        <f>B31-C31</f>
        <v>44</v>
      </c>
      <c r="H31" s="79">
        <f>D31-E31</f>
        <v>462</v>
      </c>
      <c r="I31" s="54">
        <f>IF(C31=0, "-", IF(G31/C31&lt;10, G31/C31, "&gt;999%"))</f>
        <v>0.10068649885583524</v>
      </c>
      <c r="J31" s="55">
        <f>IF(E31=0, "-", IF(H31/E31&lt;10, H31/E31, "&gt;999%"))</f>
        <v>0.2630979498861048</v>
      </c>
    </row>
    <row r="32" spans="1:10" x14ac:dyDescent="0.2">
      <c r="A32" s="1"/>
      <c r="B32" s="68"/>
      <c r="C32" s="69"/>
      <c r="D32" s="68"/>
      <c r="E32" s="69"/>
      <c r="F32" s="70"/>
      <c r="G32" s="68"/>
      <c r="H32" s="69"/>
      <c r="I32" s="5"/>
      <c r="J32" s="6"/>
    </row>
    <row r="33" spans="1:10" s="43" customFormat="1" x14ac:dyDescent="0.2">
      <c r="A33" s="27" t="s">
        <v>5</v>
      </c>
      <c r="B33" s="71">
        <f>SUM(B26:B32)</f>
        <v>10037</v>
      </c>
      <c r="C33" s="77">
        <f>SUM(C26:C32)</f>
        <v>9726</v>
      </c>
      <c r="D33" s="71">
        <f>SUM(D26:D32)</f>
        <v>56526</v>
      </c>
      <c r="E33" s="77">
        <f>SUM(E26:E32)</f>
        <v>40548</v>
      </c>
      <c r="F33" s="73"/>
      <c r="G33" s="71">
        <f>B33-C33</f>
        <v>311</v>
      </c>
      <c r="H33" s="72">
        <f>D33-E33</f>
        <v>15978</v>
      </c>
      <c r="I33" s="37">
        <f>IF(C33=0, 0, G33/C33)</f>
        <v>3.1976146411680034E-2</v>
      </c>
      <c r="J33" s="38">
        <f>IF(E33=0, 0, H33/E33)</f>
        <v>0.39405149452500737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109</v>
      </c>
      <c r="B7" s="65"/>
      <c r="C7" s="66"/>
      <c r="D7" s="65"/>
      <c r="E7" s="66"/>
      <c r="F7" s="67"/>
      <c r="G7" s="65"/>
      <c r="H7" s="66"/>
      <c r="I7" s="20"/>
      <c r="J7" s="21"/>
    </row>
    <row r="8" spans="1:10" x14ac:dyDescent="0.2">
      <c r="A8" s="158" t="s">
        <v>162</v>
      </c>
      <c r="B8" s="65">
        <v>46</v>
      </c>
      <c r="C8" s="66">
        <v>43</v>
      </c>
      <c r="D8" s="65">
        <v>273</v>
      </c>
      <c r="E8" s="66">
        <v>180</v>
      </c>
      <c r="F8" s="67"/>
      <c r="G8" s="65">
        <f>B8-C8</f>
        <v>3</v>
      </c>
      <c r="H8" s="66">
        <f>D8-E8</f>
        <v>93</v>
      </c>
      <c r="I8" s="20">
        <f>IF(C8=0, "-", IF(G8/C8&lt;10, G8/C8, "&gt;999%"))</f>
        <v>6.9767441860465115E-2</v>
      </c>
      <c r="J8" s="21">
        <f>IF(E8=0, "-", IF(H8/E8&lt;10, H8/E8, "&gt;999%"))</f>
        <v>0.51666666666666672</v>
      </c>
    </row>
    <row r="9" spans="1:10" x14ac:dyDescent="0.2">
      <c r="A9" s="158" t="s">
        <v>163</v>
      </c>
      <c r="B9" s="65">
        <v>11</v>
      </c>
      <c r="C9" s="66">
        <v>9</v>
      </c>
      <c r="D9" s="65">
        <v>82</v>
      </c>
      <c r="E9" s="66">
        <v>39</v>
      </c>
      <c r="F9" s="67"/>
      <c r="G9" s="65">
        <f>B9-C9</f>
        <v>2</v>
      </c>
      <c r="H9" s="66">
        <f>D9-E9</f>
        <v>43</v>
      </c>
      <c r="I9" s="20">
        <f>IF(C9=0, "-", IF(G9/C9&lt;10, G9/C9, "&gt;999%"))</f>
        <v>0.22222222222222221</v>
      </c>
      <c r="J9" s="21">
        <f>IF(E9=0, "-", IF(H9/E9&lt;10, H9/E9, "&gt;999%"))</f>
        <v>1.1025641025641026</v>
      </c>
    </row>
    <row r="10" spans="1:10" x14ac:dyDescent="0.2">
      <c r="A10" s="158" t="s">
        <v>164</v>
      </c>
      <c r="B10" s="65">
        <v>145</v>
      </c>
      <c r="C10" s="66">
        <v>160</v>
      </c>
      <c r="D10" s="65">
        <v>1327</v>
      </c>
      <c r="E10" s="66">
        <v>1032</v>
      </c>
      <c r="F10" s="67"/>
      <c r="G10" s="65">
        <f>B10-C10</f>
        <v>-15</v>
      </c>
      <c r="H10" s="66">
        <f>D10-E10</f>
        <v>295</v>
      </c>
      <c r="I10" s="20">
        <f>IF(C10=0, "-", IF(G10/C10&lt;10, G10/C10, "&gt;999%"))</f>
        <v>-9.375E-2</v>
      </c>
      <c r="J10" s="21">
        <f>IF(E10=0, "-", IF(H10/E10&lt;10, H10/E10, "&gt;999%"))</f>
        <v>0.28585271317829458</v>
      </c>
    </row>
    <row r="11" spans="1:10" x14ac:dyDescent="0.2">
      <c r="A11" s="158" t="s">
        <v>165</v>
      </c>
      <c r="B11" s="65">
        <v>1611</v>
      </c>
      <c r="C11" s="66">
        <v>1652</v>
      </c>
      <c r="D11" s="65">
        <v>9053</v>
      </c>
      <c r="E11" s="66">
        <v>7498</v>
      </c>
      <c r="F11" s="67"/>
      <c r="G11" s="65">
        <f>B11-C11</f>
        <v>-41</v>
      </c>
      <c r="H11" s="66">
        <f>D11-E11</f>
        <v>1555</v>
      </c>
      <c r="I11" s="20">
        <f>IF(C11=0, "-", IF(G11/C11&lt;10, G11/C11, "&gt;999%"))</f>
        <v>-2.4818401937046004E-2</v>
      </c>
      <c r="J11" s="21">
        <f>IF(E11=0, "-", IF(H11/E11&lt;10, H11/E11, "&gt;999%"))</f>
        <v>0.20738863696985863</v>
      </c>
    </row>
    <row r="12" spans="1:10" x14ac:dyDescent="0.2">
      <c r="A12" s="158" t="s">
        <v>166</v>
      </c>
      <c r="B12" s="65">
        <v>1</v>
      </c>
      <c r="C12" s="66">
        <v>4</v>
      </c>
      <c r="D12" s="65">
        <v>9</v>
      </c>
      <c r="E12" s="66">
        <v>11</v>
      </c>
      <c r="F12" s="67"/>
      <c r="G12" s="65">
        <f>B12-C12</f>
        <v>-3</v>
      </c>
      <c r="H12" s="66">
        <f>D12-E12</f>
        <v>-2</v>
      </c>
      <c r="I12" s="20">
        <f>IF(C12=0, "-", IF(G12/C12&lt;10, G12/C12, "&gt;999%"))</f>
        <v>-0.75</v>
      </c>
      <c r="J12" s="21">
        <f>IF(E12=0, "-", IF(H12/E12&lt;10, H12/E12, "&gt;999%"))</f>
        <v>-0.18181818181818182</v>
      </c>
    </row>
    <row r="13" spans="1:10" x14ac:dyDescent="0.2">
      <c r="A13" s="7"/>
      <c r="B13" s="65"/>
      <c r="C13" s="66"/>
      <c r="D13" s="65"/>
      <c r="E13" s="66"/>
      <c r="F13" s="67"/>
      <c r="G13" s="65"/>
      <c r="H13" s="66"/>
      <c r="I13" s="20"/>
      <c r="J13" s="21"/>
    </row>
    <row r="14" spans="1:10" s="139" customFormat="1" x14ac:dyDescent="0.2">
      <c r="A14" s="159" t="s">
        <v>118</v>
      </c>
      <c r="B14" s="65"/>
      <c r="C14" s="66"/>
      <c r="D14" s="65"/>
      <c r="E14" s="66"/>
      <c r="F14" s="67"/>
      <c r="G14" s="65"/>
      <c r="H14" s="66"/>
      <c r="I14" s="20"/>
      <c r="J14" s="21"/>
    </row>
    <row r="15" spans="1:10" x14ac:dyDescent="0.2">
      <c r="A15" s="158" t="s">
        <v>162</v>
      </c>
      <c r="B15" s="65">
        <v>1292</v>
      </c>
      <c r="C15" s="66">
        <v>1317</v>
      </c>
      <c r="D15" s="65">
        <v>7452</v>
      </c>
      <c r="E15" s="66">
        <v>5141</v>
      </c>
      <c r="F15" s="67"/>
      <c r="G15" s="65">
        <f>B15-C15</f>
        <v>-25</v>
      </c>
      <c r="H15" s="66">
        <f>D15-E15</f>
        <v>2311</v>
      </c>
      <c r="I15" s="20">
        <f>IF(C15=0, "-", IF(G15/C15&lt;10, G15/C15, "&gt;999%"))</f>
        <v>-1.8982536066818528E-2</v>
      </c>
      <c r="J15" s="21">
        <f>IF(E15=0, "-", IF(H15/E15&lt;10, H15/E15, "&gt;999%"))</f>
        <v>0.44952343901964598</v>
      </c>
    </row>
    <row r="16" spans="1:10" x14ac:dyDescent="0.2">
      <c r="A16" s="158" t="s">
        <v>163</v>
      </c>
      <c r="B16" s="65">
        <v>37</v>
      </c>
      <c r="C16" s="66">
        <v>4</v>
      </c>
      <c r="D16" s="65">
        <v>74</v>
      </c>
      <c r="E16" s="66">
        <v>32</v>
      </c>
      <c r="F16" s="67"/>
      <c r="G16" s="65">
        <f>B16-C16</f>
        <v>33</v>
      </c>
      <c r="H16" s="66">
        <f>D16-E16</f>
        <v>42</v>
      </c>
      <c r="I16" s="20">
        <f>IF(C16=0, "-", IF(G16/C16&lt;10, G16/C16, "&gt;999%"))</f>
        <v>8.25</v>
      </c>
      <c r="J16" s="21">
        <f>IF(E16=0, "-", IF(H16/E16&lt;10, H16/E16, "&gt;999%"))</f>
        <v>1.3125</v>
      </c>
    </row>
    <row r="17" spans="1:10" x14ac:dyDescent="0.2">
      <c r="A17" s="158" t="s">
        <v>164</v>
      </c>
      <c r="B17" s="65">
        <v>292</v>
      </c>
      <c r="C17" s="66">
        <v>142</v>
      </c>
      <c r="D17" s="65">
        <v>2097</v>
      </c>
      <c r="E17" s="66">
        <v>985</v>
      </c>
      <c r="F17" s="67"/>
      <c r="G17" s="65">
        <f>B17-C17</f>
        <v>150</v>
      </c>
      <c r="H17" s="66">
        <f>D17-E17</f>
        <v>1112</v>
      </c>
      <c r="I17" s="20">
        <f>IF(C17=0, "-", IF(G17/C17&lt;10, G17/C17, "&gt;999%"))</f>
        <v>1.056338028169014</v>
      </c>
      <c r="J17" s="21">
        <f>IF(E17=0, "-", IF(H17/E17&lt;10, H17/E17, "&gt;999%"))</f>
        <v>1.1289340101522842</v>
      </c>
    </row>
    <row r="18" spans="1:10" x14ac:dyDescent="0.2">
      <c r="A18" s="158" t="s">
        <v>165</v>
      </c>
      <c r="B18" s="65">
        <v>3195</v>
      </c>
      <c r="C18" s="66">
        <v>3123</v>
      </c>
      <c r="D18" s="65">
        <v>19215</v>
      </c>
      <c r="E18" s="66">
        <v>13270</v>
      </c>
      <c r="F18" s="67"/>
      <c r="G18" s="65">
        <f>B18-C18</f>
        <v>72</v>
      </c>
      <c r="H18" s="66">
        <f>D18-E18</f>
        <v>5945</v>
      </c>
      <c r="I18" s="20">
        <f>IF(C18=0, "-", IF(G18/C18&lt;10, G18/C18, "&gt;999%"))</f>
        <v>2.3054755043227664E-2</v>
      </c>
      <c r="J18" s="21">
        <f>IF(E18=0, "-", IF(H18/E18&lt;10, H18/E18, "&gt;999%"))</f>
        <v>0.44800301431801054</v>
      </c>
    </row>
    <row r="19" spans="1:10" x14ac:dyDescent="0.2">
      <c r="A19" s="158" t="s">
        <v>166</v>
      </c>
      <c r="B19" s="65">
        <v>20</v>
      </c>
      <c r="C19" s="66">
        <v>7</v>
      </c>
      <c r="D19" s="65">
        <v>81</v>
      </c>
      <c r="E19" s="66">
        <v>44</v>
      </c>
      <c r="F19" s="67"/>
      <c r="G19" s="65">
        <f>B19-C19</f>
        <v>13</v>
      </c>
      <c r="H19" s="66">
        <f>D19-E19</f>
        <v>37</v>
      </c>
      <c r="I19" s="20">
        <f>IF(C19=0, "-", IF(G19/C19&lt;10, G19/C19, "&gt;999%"))</f>
        <v>1.8571428571428572</v>
      </c>
      <c r="J19" s="21">
        <f>IF(E19=0, "-", IF(H19/E19&lt;10, H19/E19, "&gt;999%"))</f>
        <v>0.84090909090909094</v>
      </c>
    </row>
    <row r="20" spans="1:10" x14ac:dyDescent="0.2">
      <c r="A20" s="7"/>
      <c r="B20" s="65"/>
      <c r="C20" s="66"/>
      <c r="D20" s="65"/>
      <c r="E20" s="66"/>
      <c r="F20" s="67"/>
      <c r="G20" s="65"/>
      <c r="H20" s="66"/>
      <c r="I20" s="20"/>
      <c r="J20" s="21"/>
    </row>
    <row r="21" spans="1:10" s="139" customFormat="1" x14ac:dyDescent="0.2">
      <c r="A21" s="159" t="s">
        <v>124</v>
      </c>
      <c r="B21" s="65"/>
      <c r="C21" s="66"/>
      <c r="D21" s="65"/>
      <c r="E21" s="66"/>
      <c r="F21" s="67"/>
      <c r="G21" s="65"/>
      <c r="H21" s="66"/>
      <c r="I21" s="20"/>
      <c r="J21" s="21"/>
    </row>
    <row r="22" spans="1:10" x14ac:dyDescent="0.2">
      <c r="A22" s="158" t="s">
        <v>162</v>
      </c>
      <c r="B22" s="65">
        <v>2712</v>
      </c>
      <c r="C22" s="66">
        <v>2627</v>
      </c>
      <c r="D22" s="65">
        <v>13850</v>
      </c>
      <c r="E22" s="66">
        <v>9971</v>
      </c>
      <c r="F22" s="67"/>
      <c r="G22" s="65">
        <f>B22-C22</f>
        <v>85</v>
      </c>
      <c r="H22" s="66">
        <f>D22-E22</f>
        <v>3879</v>
      </c>
      <c r="I22" s="20">
        <f>IF(C22=0, "-", IF(G22/C22&lt;10, G22/C22, "&gt;999%"))</f>
        <v>3.2356299961933767E-2</v>
      </c>
      <c r="J22" s="21">
        <f>IF(E22=0, "-", IF(H22/E22&lt;10, H22/E22, "&gt;999%"))</f>
        <v>0.38902818172700832</v>
      </c>
    </row>
    <row r="23" spans="1:10" x14ac:dyDescent="0.2">
      <c r="A23" s="158" t="s">
        <v>165</v>
      </c>
      <c r="B23" s="65">
        <v>194</v>
      </c>
      <c r="C23" s="66">
        <v>201</v>
      </c>
      <c r="D23" s="65">
        <v>795</v>
      </c>
      <c r="E23" s="66">
        <v>589</v>
      </c>
      <c r="F23" s="67"/>
      <c r="G23" s="65">
        <f>B23-C23</f>
        <v>-7</v>
      </c>
      <c r="H23" s="66">
        <f>D23-E23</f>
        <v>206</v>
      </c>
      <c r="I23" s="20">
        <f>IF(C23=0, "-", IF(G23/C23&lt;10, G23/C23, "&gt;999%"))</f>
        <v>-3.482587064676617E-2</v>
      </c>
      <c r="J23" s="21">
        <f>IF(E23=0, "-", IF(H23/E23&lt;10, H23/E23, "&gt;999%"))</f>
        <v>0.34974533106960953</v>
      </c>
    </row>
    <row r="24" spans="1:10" x14ac:dyDescent="0.2">
      <c r="A24" s="7"/>
      <c r="B24" s="65"/>
      <c r="C24" s="66"/>
      <c r="D24" s="65"/>
      <c r="E24" s="66"/>
      <c r="F24" s="67"/>
      <c r="G24" s="65"/>
      <c r="H24" s="66"/>
      <c r="I24" s="20"/>
      <c r="J24" s="21"/>
    </row>
    <row r="25" spans="1:10" x14ac:dyDescent="0.2">
      <c r="A25" s="7" t="s">
        <v>125</v>
      </c>
      <c r="B25" s="65">
        <v>481</v>
      </c>
      <c r="C25" s="66">
        <v>437</v>
      </c>
      <c r="D25" s="65">
        <v>2218</v>
      </c>
      <c r="E25" s="66">
        <v>1756</v>
      </c>
      <c r="F25" s="67"/>
      <c r="G25" s="65">
        <f>B25-C25</f>
        <v>44</v>
      </c>
      <c r="H25" s="66">
        <f>D25-E25</f>
        <v>462</v>
      </c>
      <c r="I25" s="20">
        <f>IF(C25=0, "-", IF(G25/C25&lt;10, G25/C25, "&gt;999%"))</f>
        <v>0.10068649885583524</v>
      </c>
      <c r="J25" s="21">
        <f>IF(E25=0, "-", IF(H25/E25&lt;10, H25/E25, "&gt;999%"))</f>
        <v>0.2630979498861048</v>
      </c>
    </row>
    <row r="26" spans="1:10" x14ac:dyDescent="0.2">
      <c r="A26" s="1"/>
      <c r="B26" s="68"/>
      <c r="C26" s="69"/>
      <c r="D26" s="68"/>
      <c r="E26" s="69"/>
      <c r="F26" s="70"/>
      <c r="G26" s="68"/>
      <c r="H26" s="69"/>
      <c r="I26" s="5"/>
      <c r="J26" s="6"/>
    </row>
    <row r="27" spans="1:10" s="43" customFormat="1" x14ac:dyDescent="0.2">
      <c r="A27" s="27" t="s">
        <v>5</v>
      </c>
      <c r="B27" s="71">
        <f>SUM(B6:B26)</f>
        <v>10037</v>
      </c>
      <c r="C27" s="77">
        <f>SUM(C6:C26)</f>
        <v>9726</v>
      </c>
      <c r="D27" s="71">
        <f>SUM(D6:D26)</f>
        <v>56526</v>
      </c>
      <c r="E27" s="77">
        <f>SUM(E6:E26)</f>
        <v>40548</v>
      </c>
      <c r="F27" s="73"/>
      <c r="G27" s="71">
        <f>B27-C27</f>
        <v>311</v>
      </c>
      <c r="H27" s="72">
        <f>D27-E27</f>
        <v>15978</v>
      </c>
      <c r="I27" s="37">
        <f>IF(C27=0, 0, G27/C27)</f>
        <v>3.1976146411680034E-2</v>
      </c>
      <c r="J27" s="38">
        <f>IF(E27=0, 0, H27/E27)</f>
        <v>0.39405149452500737</v>
      </c>
    </row>
    <row r="28" spans="1:10" s="43" customFormat="1" x14ac:dyDescent="0.2">
      <c r="A28" s="22"/>
      <c r="B28" s="78"/>
      <c r="C28" s="98"/>
      <c r="D28" s="78"/>
      <c r="E28" s="98"/>
      <c r="F28" s="80"/>
      <c r="G28" s="78"/>
      <c r="H28" s="79"/>
      <c r="I28" s="54"/>
      <c r="J28" s="55"/>
    </row>
    <row r="29" spans="1:10" s="139" customFormat="1" x14ac:dyDescent="0.2">
      <c r="A29" s="161" t="s">
        <v>167</v>
      </c>
      <c r="B29" s="74"/>
      <c r="C29" s="75"/>
      <c r="D29" s="74"/>
      <c r="E29" s="75"/>
      <c r="F29" s="76"/>
      <c r="G29" s="74"/>
      <c r="H29" s="75"/>
      <c r="I29" s="23"/>
      <c r="J29" s="24"/>
    </row>
    <row r="30" spans="1:10" x14ac:dyDescent="0.2">
      <c r="A30" s="7" t="s">
        <v>162</v>
      </c>
      <c r="B30" s="65">
        <v>4050</v>
      </c>
      <c r="C30" s="66">
        <v>3987</v>
      </c>
      <c r="D30" s="65">
        <v>21575</v>
      </c>
      <c r="E30" s="66">
        <v>15292</v>
      </c>
      <c r="F30" s="67"/>
      <c r="G30" s="65">
        <f>B30-C30</f>
        <v>63</v>
      </c>
      <c r="H30" s="66">
        <f>D30-E30</f>
        <v>6283</v>
      </c>
      <c r="I30" s="20">
        <f>IF(C30=0, "-", IF(G30/C30&lt;10, G30/C30, "&gt;999%"))</f>
        <v>1.580135440180587E-2</v>
      </c>
      <c r="J30" s="21">
        <f>IF(E30=0, "-", IF(H30/E30&lt;10, H30/E30, "&gt;999%"))</f>
        <v>0.41086842793617578</v>
      </c>
    </row>
    <row r="31" spans="1:10" x14ac:dyDescent="0.2">
      <c r="A31" s="7" t="s">
        <v>163</v>
      </c>
      <c r="B31" s="65">
        <v>48</v>
      </c>
      <c r="C31" s="66">
        <v>13</v>
      </c>
      <c r="D31" s="65">
        <v>156</v>
      </c>
      <c r="E31" s="66">
        <v>71</v>
      </c>
      <c r="F31" s="67"/>
      <c r="G31" s="65">
        <f>B31-C31</f>
        <v>35</v>
      </c>
      <c r="H31" s="66">
        <f>D31-E31</f>
        <v>85</v>
      </c>
      <c r="I31" s="20">
        <f>IF(C31=0, "-", IF(G31/C31&lt;10, G31/C31, "&gt;999%"))</f>
        <v>2.6923076923076925</v>
      </c>
      <c r="J31" s="21">
        <f>IF(E31=0, "-", IF(H31/E31&lt;10, H31/E31, "&gt;999%"))</f>
        <v>1.1971830985915493</v>
      </c>
    </row>
    <row r="32" spans="1:10" x14ac:dyDescent="0.2">
      <c r="A32" s="7" t="s">
        <v>164</v>
      </c>
      <c r="B32" s="65">
        <v>437</v>
      </c>
      <c r="C32" s="66">
        <v>302</v>
      </c>
      <c r="D32" s="65">
        <v>3424</v>
      </c>
      <c r="E32" s="66">
        <v>2017</v>
      </c>
      <c r="F32" s="67"/>
      <c r="G32" s="65">
        <f>B32-C32</f>
        <v>135</v>
      </c>
      <c r="H32" s="66">
        <f>D32-E32</f>
        <v>1407</v>
      </c>
      <c r="I32" s="20">
        <f>IF(C32=0, "-", IF(G32/C32&lt;10, G32/C32, "&gt;999%"))</f>
        <v>0.44701986754966888</v>
      </c>
      <c r="J32" s="21">
        <f>IF(E32=0, "-", IF(H32/E32&lt;10, H32/E32, "&gt;999%"))</f>
        <v>0.69757064947942493</v>
      </c>
    </row>
    <row r="33" spans="1:10" x14ac:dyDescent="0.2">
      <c r="A33" s="7" t="s">
        <v>165</v>
      </c>
      <c r="B33" s="65">
        <v>5000</v>
      </c>
      <c r="C33" s="66">
        <v>4976</v>
      </c>
      <c r="D33" s="65">
        <v>29063</v>
      </c>
      <c r="E33" s="66">
        <v>21357</v>
      </c>
      <c r="F33" s="67"/>
      <c r="G33" s="65">
        <f>B33-C33</f>
        <v>24</v>
      </c>
      <c r="H33" s="66">
        <f>D33-E33</f>
        <v>7706</v>
      </c>
      <c r="I33" s="20">
        <f>IF(C33=0, "-", IF(G33/C33&lt;10, G33/C33, "&gt;999%"))</f>
        <v>4.8231511254019296E-3</v>
      </c>
      <c r="J33" s="21">
        <f>IF(E33=0, "-", IF(H33/E33&lt;10, H33/E33, "&gt;999%"))</f>
        <v>0.36081846701315728</v>
      </c>
    </row>
    <row r="34" spans="1:10" x14ac:dyDescent="0.2">
      <c r="A34" s="7" t="s">
        <v>166</v>
      </c>
      <c r="B34" s="65">
        <v>21</v>
      </c>
      <c r="C34" s="66">
        <v>11</v>
      </c>
      <c r="D34" s="65">
        <v>90</v>
      </c>
      <c r="E34" s="66">
        <v>55</v>
      </c>
      <c r="F34" s="67"/>
      <c r="G34" s="65">
        <f>B34-C34</f>
        <v>10</v>
      </c>
      <c r="H34" s="66">
        <f>D34-E34</f>
        <v>35</v>
      </c>
      <c r="I34" s="20">
        <f>IF(C34=0, "-", IF(G34/C34&lt;10, G34/C34, "&gt;999%"))</f>
        <v>0.90909090909090906</v>
      </c>
      <c r="J34" s="21">
        <f>IF(E34=0, "-", IF(H34/E34&lt;10, H34/E34, "&gt;999%"))</f>
        <v>0.63636363636363635</v>
      </c>
    </row>
    <row r="35" spans="1:10" x14ac:dyDescent="0.2">
      <c r="A35" s="7"/>
      <c r="B35" s="65"/>
      <c r="C35" s="66"/>
      <c r="D35" s="65"/>
      <c r="E35" s="66"/>
      <c r="F35" s="67"/>
      <c r="G35" s="65"/>
      <c r="H35" s="66"/>
      <c r="I35" s="20"/>
      <c r="J35" s="21"/>
    </row>
    <row r="36" spans="1:10" x14ac:dyDescent="0.2">
      <c r="A36" s="7" t="s">
        <v>125</v>
      </c>
      <c r="B36" s="65">
        <v>481</v>
      </c>
      <c r="C36" s="66">
        <v>437</v>
      </c>
      <c r="D36" s="65">
        <v>2218</v>
      </c>
      <c r="E36" s="66">
        <v>1756</v>
      </c>
      <c r="F36" s="67"/>
      <c r="G36" s="65">
        <f>B36-C36</f>
        <v>44</v>
      </c>
      <c r="H36" s="66">
        <f>D36-E36</f>
        <v>462</v>
      </c>
      <c r="I36" s="20">
        <f>IF(C36=0, "-", IF(G36/C36&lt;10, G36/C36, "&gt;999%"))</f>
        <v>0.10068649885583524</v>
      </c>
      <c r="J36" s="21">
        <f>IF(E36=0, "-", IF(H36/E36&lt;10, H36/E36, "&gt;999%"))</f>
        <v>0.2630979498861048</v>
      </c>
    </row>
    <row r="37" spans="1:10" x14ac:dyDescent="0.2">
      <c r="A37" s="7"/>
      <c r="B37" s="65"/>
      <c r="C37" s="66"/>
      <c r="D37" s="65"/>
      <c r="E37" s="66"/>
      <c r="F37" s="67"/>
      <c r="G37" s="65"/>
      <c r="H37" s="66"/>
      <c r="I37" s="20"/>
      <c r="J37" s="21"/>
    </row>
    <row r="38" spans="1:10" s="43" customFormat="1" x14ac:dyDescent="0.2">
      <c r="A38" s="27" t="s">
        <v>5</v>
      </c>
      <c r="B38" s="71">
        <f>SUM(B28:B37)</f>
        <v>10037</v>
      </c>
      <c r="C38" s="77">
        <f>SUM(C28:C37)</f>
        <v>9726</v>
      </c>
      <c r="D38" s="71">
        <f>SUM(D28:D37)</f>
        <v>56526</v>
      </c>
      <c r="E38" s="77">
        <f>SUM(E28:E37)</f>
        <v>40548</v>
      </c>
      <c r="F38" s="73"/>
      <c r="G38" s="71">
        <f>B38-C38</f>
        <v>311</v>
      </c>
      <c r="H38" s="72">
        <f>D38-E38</f>
        <v>15978</v>
      </c>
      <c r="I38" s="37">
        <f>IF(C38=0, 0, G38/C38)</f>
        <v>3.1976146411680034E-2</v>
      </c>
      <c r="J38" s="38">
        <f>IF(E38=0, 0, H38/E38)</f>
        <v>0.39405149452500737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194</v>
      </c>
      <c r="B15" s="65">
        <v>40</v>
      </c>
      <c r="C15" s="66">
        <v>68</v>
      </c>
      <c r="D15" s="65">
        <v>338</v>
      </c>
      <c r="E15" s="66">
        <v>156</v>
      </c>
      <c r="F15" s="67"/>
      <c r="G15" s="65">
        <f t="shared" ref="G15:G41" si="0">B15-C15</f>
        <v>-28</v>
      </c>
      <c r="H15" s="66">
        <f t="shared" ref="H15:H41" si="1">D15-E15</f>
        <v>182</v>
      </c>
      <c r="I15" s="20">
        <f t="shared" ref="I15:I41" si="2">IF(C15=0, "-", IF(G15/C15&lt;10, G15/C15, "&gt;999%"))</f>
        <v>-0.41176470588235292</v>
      </c>
      <c r="J15" s="21">
        <f t="shared" ref="J15:J41" si="3">IF(E15=0, "-", IF(H15/E15&lt;10, H15/E15, "&gt;999%"))</f>
        <v>1.1666666666666667</v>
      </c>
    </row>
    <row r="16" spans="1:10" x14ac:dyDescent="0.2">
      <c r="A16" s="7" t="s">
        <v>193</v>
      </c>
      <c r="B16" s="65">
        <v>8</v>
      </c>
      <c r="C16" s="66">
        <v>5</v>
      </c>
      <c r="D16" s="65">
        <v>63</v>
      </c>
      <c r="E16" s="66">
        <v>30</v>
      </c>
      <c r="F16" s="67"/>
      <c r="G16" s="65">
        <f t="shared" si="0"/>
        <v>3</v>
      </c>
      <c r="H16" s="66">
        <f t="shared" si="1"/>
        <v>33</v>
      </c>
      <c r="I16" s="20">
        <f t="shared" si="2"/>
        <v>0.6</v>
      </c>
      <c r="J16" s="21">
        <f t="shared" si="3"/>
        <v>1.1000000000000001</v>
      </c>
    </row>
    <row r="17" spans="1:10" x14ac:dyDescent="0.2">
      <c r="A17" s="7" t="s">
        <v>192</v>
      </c>
      <c r="B17" s="65">
        <v>6</v>
      </c>
      <c r="C17" s="66">
        <v>31</v>
      </c>
      <c r="D17" s="65">
        <v>44</v>
      </c>
      <c r="E17" s="66">
        <v>88</v>
      </c>
      <c r="F17" s="67"/>
      <c r="G17" s="65">
        <f t="shared" si="0"/>
        <v>-25</v>
      </c>
      <c r="H17" s="66">
        <f t="shared" si="1"/>
        <v>-44</v>
      </c>
      <c r="I17" s="20">
        <f t="shared" si="2"/>
        <v>-0.80645161290322576</v>
      </c>
      <c r="J17" s="21">
        <f t="shared" si="3"/>
        <v>-0.5</v>
      </c>
    </row>
    <row r="18" spans="1:10" x14ac:dyDescent="0.2">
      <c r="A18" s="7" t="s">
        <v>191</v>
      </c>
      <c r="B18" s="65">
        <v>0</v>
      </c>
      <c r="C18" s="66">
        <v>19</v>
      </c>
      <c r="D18" s="65">
        <v>1</v>
      </c>
      <c r="E18" s="66">
        <v>49</v>
      </c>
      <c r="F18" s="67"/>
      <c r="G18" s="65">
        <f t="shared" si="0"/>
        <v>-19</v>
      </c>
      <c r="H18" s="66">
        <f t="shared" si="1"/>
        <v>-48</v>
      </c>
      <c r="I18" s="20">
        <f t="shared" si="2"/>
        <v>-1</v>
      </c>
      <c r="J18" s="21">
        <f t="shared" si="3"/>
        <v>-0.97959183673469385</v>
      </c>
    </row>
    <row r="19" spans="1:10" x14ac:dyDescent="0.2">
      <c r="A19" s="7" t="s">
        <v>190</v>
      </c>
      <c r="B19" s="65">
        <v>589</v>
      </c>
      <c r="C19" s="66">
        <v>161</v>
      </c>
      <c r="D19" s="65">
        <v>2642</v>
      </c>
      <c r="E19" s="66">
        <v>659</v>
      </c>
      <c r="F19" s="67"/>
      <c r="G19" s="65">
        <f t="shared" si="0"/>
        <v>428</v>
      </c>
      <c r="H19" s="66">
        <f t="shared" si="1"/>
        <v>1983</v>
      </c>
      <c r="I19" s="20">
        <f t="shared" si="2"/>
        <v>2.658385093167702</v>
      </c>
      <c r="J19" s="21">
        <f t="shared" si="3"/>
        <v>3.0091047040971168</v>
      </c>
    </row>
    <row r="20" spans="1:10" x14ac:dyDescent="0.2">
      <c r="A20" s="7" t="s">
        <v>189</v>
      </c>
      <c r="B20" s="65">
        <v>40</v>
      </c>
      <c r="C20" s="66">
        <v>66</v>
      </c>
      <c r="D20" s="65">
        <v>307</v>
      </c>
      <c r="E20" s="66">
        <v>302</v>
      </c>
      <c r="F20" s="67"/>
      <c r="G20" s="65">
        <f t="shared" si="0"/>
        <v>-26</v>
      </c>
      <c r="H20" s="66">
        <f t="shared" si="1"/>
        <v>5</v>
      </c>
      <c r="I20" s="20">
        <f t="shared" si="2"/>
        <v>-0.39393939393939392</v>
      </c>
      <c r="J20" s="21">
        <f t="shared" si="3"/>
        <v>1.6556291390728478E-2</v>
      </c>
    </row>
    <row r="21" spans="1:10" x14ac:dyDescent="0.2">
      <c r="A21" s="7" t="s">
        <v>188</v>
      </c>
      <c r="B21" s="65">
        <v>189</v>
      </c>
      <c r="C21" s="66">
        <v>226</v>
      </c>
      <c r="D21" s="65">
        <v>1003</v>
      </c>
      <c r="E21" s="66">
        <v>845</v>
      </c>
      <c r="F21" s="67"/>
      <c r="G21" s="65">
        <f t="shared" si="0"/>
        <v>-37</v>
      </c>
      <c r="H21" s="66">
        <f t="shared" si="1"/>
        <v>158</v>
      </c>
      <c r="I21" s="20">
        <f t="shared" si="2"/>
        <v>-0.16371681415929204</v>
      </c>
      <c r="J21" s="21">
        <f t="shared" si="3"/>
        <v>0.18698224852071005</v>
      </c>
    </row>
    <row r="22" spans="1:10" x14ac:dyDescent="0.2">
      <c r="A22" s="7" t="s">
        <v>187</v>
      </c>
      <c r="B22" s="65">
        <v>7</v>
      </c>
      <c r="C22" s="66">
        <v>24</v>
      </c>
      <c r="D22" s="65">
        <v>51</v>
      </c>
      <c r="E22" s="66">
        <v>80</v>
      </c>
      <c r="F22" s="67"/>
      <c r="G22" s="65">
        <f t="shared" si="0"/>
        <v>-17</v>
      </c>
      <c r="H22" s="66">
        <f t="shared" si="1"/>
        <v>-29</v>
      </c>
      <c r="I22" s="20">
        <f t="shared" si="2"/>
        <v>-0.70833333333333337</v>
      </c>
      <c r="J22" s="21">
        <f t="shared" si="3"/>
        <v>-0.36249999999999999</v>
      </c>
    </row>
    <row r="23" spans="1:10" x14ac:dyDescent="0.2">
      <c r="A23" s="7" t="s">
        <v>186</v>
      </c>
      <c r="B23" s="65">
        <v>79</v>
      </c>
      <c r="C23" s="66">
        <v>46</v>
      </c>
      <c r="D23" s="65">
        <v>272</v>
      </c>
      <c r="E23" s="66">
        <v>124</v>
      </c>
      <c r="F23" s="67"/>
      <c r="G23" s="65">
        <f t="shared" si="0"/>
        <v>33</v>
      </c>
      <c r="H23" s="66">
        <f t="shared" si="1"/>
        <v>148</v>
      </c>
      <c r="I23" s="20">
        <f t="shared" si="2"/>
        <v>0.71739130434782605</v>
      </c>
      <c r="J23" s="21">
        <f t="shared" si="3"/>
        <v>1.1935483870967742</v>
      </c>
    </row>
    <row r="24" spans="1:10" x14ac:dyDescent="0.2">
      <c r="A24" s="7" t="s">
        <v>185</v>
      </c>
      <c r="B24" s="65">
        <v>295</v>
      </c>
      <c r="C24" s="66">
        <v>534</v>
      </c>
      <c r="D24" s="65">
        <v>1410</v>
      </c>
      <c r="E24" s="66">
        <v>1939</v>
      </c>
      <c r="F24" s="67"/>
      <c r="G24" s="65">
        <f t="shared" si="0"/>
        <v>-239</v>
      </c>
      <c r="H24" s="66">
        <f t="shared" si="1"/>
        <v>-529</v>
      </c>
      <c r="I24" s="20">
        <f t="shared" si="2"/>
        <v>-0.44756554307116103</v>
      </c>
      <c r="J24" s="21">
        <f t="shared" si="3"/>
        <v>-0.27282104177411037</v>
      </c>
    </row>
    <row r="25" spans="1:10" x14ac:dyDescent="0.2">
      <c r="A25" s="7" t="s">
        <v>184</v>
      </c>
      <c r="B25" s="65">
        <v>129</v>
      </c>
      <c r="C25" s="66">
        <v>160</v>
      </c>
      <c r="D25" s="65">
        <v>730</v>
      </c>
      <c r="E25" s="66">
        <v>576</v>
      </c>
      <c r="F25" s="67"/>
      <c r="G25" s="65">
        <f t="shared" si="0"/>
        <v>-31</v>
      </c>
      <c r="H25" s="66">
        <f t="shared" si="1"/>
        <v>154</v>
      </c>
      <c r="I25" s="20">
        <f t="shared" si="2"/>
        <v>-0.19375000000000001</v>
      </c>
      <c r="J25" s="21">
        <f t="shared" si="3"/>
        <v>0.2673611111111111</v>
      </c>
    </row>
    <row r="26" spans="1:10" x14ac:dyDescent="0.2">
      <c r="A26" s="7" t="s">
        <v>183</v>
      </c>
      <c r="B26" s="65">
        <v>57</v>
      </c>
      <c r="C26" s="66">
        <v>65</v>
      </c>
      <c r="D26" s="65">
        <v>322</v>
      </c>
      <c r="E26" s="66">
        <v>270</v>
      </c>
      <c r="F26" s="67"/>
      <c r="G26" s="65">
        <f t="shared" si="0"/>
        <v>-8</v>
      </c>
      <c r="H26" s="66">
        <f t="shared" si="1"/>
        <v>52</v>
      </c>
      <c r="I26" s="20">
        <f t="shared" si="2"/>
        <v>-0.12307692307692308</v>
      </c>
      <c r="J26" s="21">
        <f t="shared" si="3"/>
        <v>0.19259259259259259</v>
      </c>
    </row>
    <row r="27" spans="1:10" x14ac:dyDescent="0.2">
      <c r="A27" s="7" t="s">
        <v>182</v>
      </c>
      <c r="B27" s="65">
        <v>19</v>
      </c>
      <c r="C27" s="66">
        <v>18</v>
      </c>
      <c r="D27" s="65">
        <v>126</v>
      </c>
      <c r="E27" s="66">
        <v>80</v>
      </c>
      <c r="F27" s="67"/>
      <c r="G27" s="65">
        <f t="shared" si="0"/>
        <v>1</v>
      </c>
      <c r="H27" s="66">
        <f t="shared" si="1"/>
        <v>46</v>
      </c>
      <c r="I27" s="20">
        <f t="shared" si="2"/>
        <v>5.5555555555555552E-2</v>
      </c>
      <c r="J27" s="21">
        <f t="shared" si="3"/>
        <v>0.57499999999999996</v>
      </c>
    </row>
    <row r="28" spans="1:10" x14ac:dyDescent="0.2">
      <c r="A28" s="7" t="s">
        <v>181</v>
      </c>
      <c r="B28" s="65">
        <v>3139</v>
      </c>
      <c r="C28" s="66">
        <v>3172</v>
      </c>
      <c r="D28" s="65">
        <v>21823</v>
      </c>
      <c r="E28" s="66">
        <v>14613</v>
      </c>
      <c r="F28" s="67"/>
      <c r="G28" s="65">
        <f t="shared" si="0"/>
        <v>-33</v>
      </c>
      <c r="H28" s="66">
        <f t="shared" si="1"/>
        <v>7210</v>
      </c>
      <c r="I28" s="20">
        <f t="shared" si="2"/>
        <v>-1.0403530895334174E-2</v>
      </c>
      <c r="J28" s="21">
        <f t="shared" si="3"/>
        <v>0.49339629097379045</v>
      </c>
    </row>
    <row r="29" spans="1:10" x14ac:dyDescent="0.2">
      <c r="A29" s="7" t="s">
        <v>180</v>
      </c>
      <c r="B29" s="65">
        <v>1462</v>
      </c>
      <c r="C29" s="66">
        <v>1153</v>
      </c>
      <c r="D29" s="65">
        <v>7816</v>
      </c>
      <c r="E29" s="66">
        <v>5171</v>
      </c>
      <c r="F29" s="67"/>
      <c r="G29" s="65">
        <f t="shared" si="0"/>
        <v>309</v>
      </c>
      <c r="H29" s="66">
        <f t="shared" si="1"/>
        <v>2645</v>
      </c>
      <c r="I29" s="20">
        <f t="shared" si="2"/>
        <v>0.26799653078924546</v>
      </c>
      <c r="J29" s="21">
        <f t="shared" si="3"/>
        <v>0.51150647843743957</v>
      </c>
    </row>
    <row r="30" spans="1:10" x14ac:dyDescent="0.2">
      <c r="A30" s="7" t="s">
        <v>179</v>
      </c>
      <c r="B30" s="65">
        <v>118</v>
      </c>
      <c r="C30" s="66">
        <v>100</v>
      </c>
      <c r="D30" s="65">
        <v>637</v>
      </c>
      <c r="E30" s="66">
        <v>339</v>
      </c>
      <c r="F30" s="67"/>
      <c r="G30" s="65">
        <f t="shared" si="0"/>
        <v>18</v>
      </c>
      <c r="H30" s="66">
        <f t="shared" si="1"/>
        <v>298</v>
      </c>
      <c r="I30" s="20">
        <f t="shared" si="2"/>
        <v>0.18</v>
      </c>
      <c r="J30" s="21">
        <f t="shared" si="3"/>
        <v>0.87905604719764008</v>
      </c>
    </row>
    <row r="31" spans="1:10" x14ac:dyDescent="0.2">
      <c r="A31" s="7" t="s">
        <v>177</v>
      </c>
      <c r="B31" s="65">
        <v>15</v>
      </c>
      <c r="C31" s="66">
        <v>41</v>
      </c>
      <c r="D31" s="65">
        <v>100</v>
      </c>
      <c r="E31" s="66">
        <v>198</v>
      </c>
      <c r="F31" s="67"/>
      <c r="G31" s="65">
        <f t="shared" si="0"/>
        <v>-26</v>
      </c>
      <c r="H31" s="66">
        <f t="shared" si="1"/>
        <v>-98</v>
      </c>
      <c r="I31" s="20">
        <f t="shared" si="2"/>
        <v>-0.63414634146341464</v>
      </c>
      <c r="J31" s="21">
        <f t="shared" si="3"/>
        <v>-0.49494949494949497</v>
      </c>
    </row>
    <row r="32" spans="1:10" x14ac:dyDescent="0.2">
      <c r="A32" s="7" t="s">
        <v>176</v>
      </c>
      <c r="B32" s="65">
        <v>41</v>
      </c>
      <c r="C32" s="66">
        <v>0</v>
      </c>
      <c r="D32" s="65">
        <v>173</v>
      </c>
      <c r="E32" s="66">
        <v>0</v>
      </c>
      <c r="F32" s="67"/>
      <c r="G32" s="65">
        <f t="shared" si="0"/>
        <v>41</v>
      </c>
      <c r="H32" s="66">
        <f t="shared" si="1"/>
        <v>173</v>
      </c>
      <c r="I32" s="20" t="str">
        <f t="shared" si="2"/>
        <v>-</v>
      </c>
      <c r="J32" s="21" t="str">
        <f t="shared" si="3"/>
        <v>-</v>
      </c>
    </row>
    <row r="33" spans="1:10" x14ac:dyDescent="0.2">
      <c r="A33" s="7" t="s">
        <v>175</v>
      </c>
      <c r="B33" s="65">
        <v>37</v>
      </c>
      <c r="C33" s="66">
        <v>0</v>
      </c>
      <c r="D33" s="65">
        <v>145</v>
      </c>
      <c r="E33" s="66">
        <v>0</v>
      </c>
      <c r="F33" s="67"/>
      <c r="G33" s="65">
        <f t="shared" si="0"/>
        <v>37</v>
      </c>
      <c r="H33" s="66">
        <f t="shared" si="1"/>
        <v>145</v>
      </c>
      <c r="I33" s="20" t="str">
        <f t="shared" si="2"/>
        <v>-</v>
      </c>
      <c r="J33" s="21" t="str">
        <f t="shared" si="3"/>
        <v>-</v>
      </c>
    </row>
    <row r="34" spans="1:10" x14ac:dyDescent="0.2">
      <c r="A34" s="7" t="s">
        <v>174</v>
      </c>
      <c r="B34" s="65">
        <v>76</v>
      </c>
      <c r="C34" s="66">
        <v>40</v>
      </c>
      <c r="D34" s="65">
        <v>273</v>
      </c>
      <c r="E34" s="66">
        <v>170</v>
      </c>
      <c r="F34" s="67"/>
      <c r="G34" s="65">
        <f t="shared" si="0"/>
        <v>36</v>
      </c>
      <c r="H34" s="66">
        <f t="shared" si="1"/>
        <v>103</v>
      </c>
      <c r="I34" s="20">
        <f t="shared" si="2"/>
        <v>0.9</v>
      </c>
      <c r="J34" s="21">
        <f t="shared" si="3"/>
        <v>0.60588235294117643</v>
      </c>
    </row>
    <row r="35" spans="1:10" x14ac:dyDescent="0.2">
      <c r="A35" s="7" t="s">
        <v>173</v>
      </c>
      <c r="B35" s="65">
        <v>102</v>
      </c>
      <c r="C35" s="66">
        <v>71</v>
      </c>
      <c r="D35" s="65">
        <v>428</v>
      </c>
      <c r="E35" s="66">
        <v>197</v>
      </c>
      <c r="F35" s="67"/>
      <c r="G35" s="65">
        <f t="shared" si="0"/>
        <v>31</v>
      </c>
      <c r="H35" s="66">
        <f t="shared" si="1"/>
        <v>231</v>
      </c>
      <c r="I35" s="20">
        <f t="shared" si="2"/>
        <v>0.43661971830985913</v>
      </c>
      <c r="J35" s="21">
        <f t="shared" si="3"/>
        <v>1.1725888324873097</v>
      </c>
    </row>
    <row r="36" spans="1:10" x14ac:dyDescent="0.2">
      <c r="A36" s="7" t="s">
        <v>172</v>
      </c>
      <c r="B36" s="65">
        <v>98</v>
      </c>
      <c r="C36" s="66">
        <v>92</v>
      </c>
      <c r="D36" s="65">
        <v>543</v>
      </c>
      <c r="E36" s="66">
        <v>343</v>
      </c>
      <c r="F36" s="67"/>
      <c r="G36" s="65">
        <f t="shared" si="0"/>
        <v>6</v>
      </c>
      <c r="H36" s="66">
        <f t="shared" si="1"/>
        <v>200</v>
      </c>
      <c r="I36" s="20">
        <f t="shared" si="2"/>
        <v>6.5217391304347824E-2</v>
      </c>
      <c r="J36" s="21">
        <f t="shared" si="3"/>
        <v>0.58309037900874638</v>
      </c>
    </row>
    <row r="37" spans="1:10" x14ac:dyDescent="0.2">
      <c r="A37" s="7" t="s">
        <v>171</v>
      </c>
      <c r="B37" s="65">
        <v>25</v>
      </c>
      <c r="C37" s="66">
        <v>34</v>
      </c>
      <c r="D37" s="65">
        <v>140</v>
      </c>
      <c r="E37" s="66">
        <v>98</v>
      </c>
      <c r="F37" s="67"/>
      <c r="G37" s="65">
        <f t="shared" si="0"/>
        <v>-9</v>
      </c>
      <c r="H37" s="66">
        <f t="shared" si="1"/>
        <v>42</v>
      </c>
      <c r="I37" s="20">
        <f t="shared" si="2"/>
        <v>-0.26470588235294118</v>
      </c>
      <c r="J37" s="21">
        <f t="shared" si="3"/>
        <v>0.42857142857142855</v>
      </c>
    </row>
    <row r="38" spans="1:10" x14ac:dyDescent="0.2">
      <c r="A38" s="7" t="s">
        <v>170</v>
      </c>
      <c r="B38" s="65">
        <v>2689</v>
      </c>
      <c r="C38" s="66">
        <v>2864</v>
      </c>
      <c r="D38" s="65">
        <v>14057</v>
      </c>
      <c r="E38" s="66">
        <v>11203</v>
      </c>
      <c r="F38" s="67"/>
      <c r="G38" s="65">
        <f t="shared" si="0"/>
        <v>-175</v>
      </c>
      <c r="H38" s="66">
        <f t="shared" si="1"/>
        <v>2854</v>
      </c>
      <c r="I38" s="20">
        <f t="shared" si="2"/>
        <v>-6.1103351955307264E-2</v>
      </c>
      <c r="J38" s="21">
        <f t="shared" si="3"/>
        <v>0.25475319110952421</v>
      </c>
    </row>
    <row r="39" spans="1:10" x14ac:dyDescent="0.2">
      <c r="A39" s="7" t="s">
        <v>169</v>
      </c>
      <c r="B39" s="65">
        <v>52</v>
      </c>
      <c r="C39" s="66">
        <v>60</v>
      </c>
      <c r="D39" s="65">
        <v>247</v>
      </c>
      <c r="E39" s="66">
        <v>175</v>
      </c>
      <c r="F39" s="67"/>
      <c r="G39" s="65">
        <f t="shared" si="0"/>
        <v>-8</v>
      </c>
      <c r="H39" s="66">
        <f t="shared" si="1"/>
        <v>72</v>
      </c>
      <c r="I39" s="20">
        <f t="shared" si="2"/>
        <v>-0.13333333333333333</v>
      </c>
      <c r="J39" s="21">
        <f t="shared" si="3"/>
        <v>0.41142857142857142</v>
      </c>
    </row>
    <row r="40" spans="1:10" x14ac:dyDescent="0.2">
      <c r="A40" s="7" t="s">
        <v>168</v>
      </c>
      <c r="B40" s="65">
        <v>319</v>
      </c>
      <c r="C40" s="66">
        <v>322</v>
      </c>
      <c r="D40" s="65">
        <v>967</v>
      </c>
      <c r="E40" s="66">
        <v>1350</v>
      </c>
      <c r="F40" s="67"/>
      <c r="G40" s="65">
        <f t="shared" si="0"/>
        <v>-3</v>
      </c>
      <c r="H40" s="66">
        <f t="shared" si="1"/>
        <v>-383</v>
      </c>
      <c r="I40" s="20">
        <f t="shared" si="2"/>
        <v>-9.316770186335404E-3</v>
      </c>
      <c r="J40" s="21">
        <f t="shared" si="3"/>
        <v>-0.28370370370370368</v>
      </c>
    </row>
    <row r="41" spans="1:10" x14ac:dyDescent="0.2">
      <c r="A41" s="7" t="s">
        <v>178</v>
      </c>
      <c r="B41" s="65">
        <v>406</v>
      </c>
      <c r="C41" s="66">
        <v>354</v>
      </c>
      <c r="D41" s="65">
        <v>1868</v>
      </c>
      <c r="E41" s="66">
        <v>1493</v>
      </c>
      <c r="F41" s="67"/>
      <c r="G41" s="65">
        <f t="shared" si="0"/>
        <v>52</v>
      </c>
      <c r="H41" s="66">
        <f t="shared" si="1"/>
        <v>375</v>
      </c>
      <c r="I41" s="20">
        <f t="shared" si="2"/>
        <v>0.14689265536723164</v>
      </c>
      <c r="J41" s="21">
        <f t="shared" si="3"/>
        <v>0.25117213663764232</v>
      </c>
    </row>
    <row r="42" spans="1:10" x14ac:dyDescent="0.2">
      <c r="A42" s="7"/>
      <c r="B42" s="65"/>
      <c r="C42" s="66"/>
      <c r="D42" s="65"/>
      <c r="E42" s="66"/>
      <c r="F42" s="67"/>
      <c r="G42" s="65"/>
      <c r="H42" s="66"/>
      <c r="I42" s="20"/>
      <c r="J42" s="21"/>
    </row>
    <row r="43" spans="1:10" s="43" customFormat="1" x14ac:dyDescent="0.2">
      <c r="A43" s="27" t="s">
        <v>28</v>
      </c>
      <c r="B43" s="71">
        <f>SUM(B15:B42)</f>
        <v>10037</v>
      </c>
      <c r="C43" s="72">
        <f>SUM(C15:C42)</f>
        <v>9726</v>
      </c>
      <c r="D43" s="71">
        <f>SUM(D15:D42)</f>
        <v>56526</v>
      </c>
      <c r="E43" s="72">
        <f>SUM(E15:E42)</f>
        <v>40548</v>
      </c>
      <c r="F43" s="73"/>
      <c r="G43" s="71">
        <f>B43-C43</f>
        <v>311</v>
      </c>
      <c r="H43" s="72">
        <f>D43-E43</f>
        <v>15978</v>
      </c>
      <c r="I43" s="37">
        <f>IF(C43=0, "-", G43/C43)</f>
        <v>3.1976146411680034E-2</v>
      </c>
      <c r="J43" s="38">
        <f>IF(E43=0, "-", H43/E43)</f>
        <v>0.39405149452500737</v>
      </c>
    </row>
    <row r="44" spans="1:10" s="43" customFormat="1" x14ac:dyDescent="0.2">
      <c r="A44" s="27" t="s">
        <v>0</v>
      </c>
      <c r="B44" s="71">
        <f>B11+B43</f>
        <v>10037</v>
      </c>
      <c r="C44" s="77">
        <f>C11+C43</f>
        <v>9726</v>
      </c>
      <c r="D44" s="71">
        <f>D11+D43</f>
        <v>56526</v>
      </c>
      <c r="E44" s="77">
        <f>E11+E43</f>
        <v>40548</v>
      </c>
      <c r="F44" s="73"/>
      <c r="G44" s="71">
        <f>B44-C44</f>
        <v>311</v>
      </c>
      <c r="H44" s="72">
        <f>D44-E44</f>
        <v>15978</v>
      </c>
      <c r="I44" s="37">
        <f>IF(C44=0, "-", G44/C44)</f>
        <v>3.1976146411680034E-2</v>
      </c>
      <c r="J44" s="38">
        <f>IF(E44=0, "-", H44/E44)</f>
        <v>0.39405149452500737</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1"/>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164" t="s">
        <v>110</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110</v>
      </c>
      <c r="B6" s="61" t="s">
        <v>12</v>
      </c>
      <c r="C6" s="62" t="s">
        <v>13</v>
      </c>
      <c r="D6" s="61" t="s">
        <v>12</v>
      </c>
      <c r="E6" s="63" t="s">
        <v>13</v>
      </c>
      <c r="F6" s="62" t="s">
        <v>12</v>
      </c>
      <c r="G6" s="62" t="s">
        <v>13</v>
      </c>
      <c r="H6" s="61" t="s">
        <v>12</v>
      </c>
      <c r="I6" s="63" t="s">
        <v>13</v>
      </c>
      <c r="J6" s="61"/>
      <c r="K6" s="63"/>
    </row>
    <row r="7" spans="1:11" x14ac:dyDescent="0.2">
      <c r="A7" s="7" t="s">
        <v>195</v>
      </c>
      <c r="B7" s="65">
        <v>4</v>
      </c>
      <c r="C7" s="34">
        <f>IF(B11=0, "-", B7/B11)</f>
        <v>5.6338028169014086E-2</v>
      </c>
      <c r="D7" s="65">
        <v>6</v>
      </c>
      <c r="E7" s="9">
        <f>IF(D11=0, "-", D7/D11)</f>
        <v>0.11764705882352941</v>
      </c>
      <c r="F7" s="81">
        <v>28</v>
      </c>
      <c r="G7" s="34">
        <f>IF(F11=0, "-", F7/F11)</f>
        <v>4.4444444444444446E-2</v>
      </c>
      <c r="H7" s="65">
        <v>23</v>
      </c>
      <c r="I7" s="9">
        <f>IF(H11=0, "-", H7/H11)</f>
        <v>0.11219512195121951</v>
      </c>
      <c r="J7" s="8">
        <f>IF(D7=0, "-", IF((B7-D7)/D7&lt;10, (B7-D7)/D7, "&gt;999%"))</f>
        <v>-0.33333333333333331</v>
      </c>
      <c r="K7" s="9">
        <f>IF(H7=0, "-", IF((F7-H7)/H7&lt;10, (F7-H7)/H7, "&gt;999%"))</f>
        <v>0.21739130434782608</v>
      </c>
    </row>
    <row r="8" spans="1:11" x14ac:dyDescent="0.2">
      <c r="A8" s="7" t="s">
        <v>196</v>
      </c>
      <c r="B8" s="65">
        <v>51</v>
      </c>
      <c r="C8" s="34">
        <f>IF(B11=0, "-", B8/B11)</f>
        <v>0.71830985915492962</v>
      </c>
      <c r="D8" s="65">
        <v>30</v>
      </c>
      <c r="E8" s="9">
        <f>IF(D11=0, "-", D8/D11)</f>
        <v>0.58823529411764708</v>
      </c>
      <c r="F8" s="81">
        <v>537</v>
      </c>
      <c r="G8" s="34">
        <f>IF(F11=0, "-", F8/F11)</f>
        <v>0.85238095238095235</v>
      </c>
      <c r="H8" s="65">
        <v>145</v>
      </c>
      <c r="I8" s="9">
        <f>IF(H11=0, "-", H8/H11)</f>
        <v>0.70731707317073167</v>
      </c>
      <c r="J8" s="8">
        <f>IF(D8=0, "-", IF((B8-D8)/D8&lt;10, (B8-D8)/D8, "&gt;999%"))</f>
        <v>0.7</v>
      </c>
      <c r="K8" s="9">
        <f>IF(H8=0, "-", IF((F8-H8)/H8&lt;10, (F8-H8)/H8, "&gt;999%"))</f>
        <v>2.703448275862069</v>
      </c>
    </row>
    <row r="9" spans="1:11" x14ac:dyDescent="0.2">
      <c r="A9" s="7" t="s">
        <v>197</v>
      </c>
      <c r="B9" s="65">
        <v>16</v>
      </c>
      <c r="C9" s="34">
        <f>IF(B11=0, "-", B9/B11)</f>
        <v>0.22535211267605634</v>
      </c>
      <c r="D9" s="65">
        <v>15</v>
      </c>
      <c r="E9" s="9">
        <f>IF(D11=0, "-", D9/D11)</f>
        <v>0.29411764705882354</v>
      </c>
      <c r="F9" s="81">
        <v>65</v>
      </c>
      <c r="G9" s="34">
        <f>IF(F11=0, "-", F9/F11)</f>
        <v>0.10317460317460317</v>
      </c>
      <c r="H9" s="65">
        <v>37</v>
      </c>
      <c r="I9" s="9">
        <f>IF(H11=0, "-", H9/H11)</f>
        <v>0.18048780487804877</v>
      </c>
      <c r="J9" s="8">
        <f>IF(D9=0, "-", IF((B9-D9)/D9&lt;10, (B9-D9)/D9, "&gt;999%"))</f>
        <v>6.6666666666666666E-2</v>
      </c>
      <c r="K9" s="9">
        <f>IF(H9=0, "-", IF((F9-H9)/H9&lt;10, (F9-H9)/H9, "&gt;999%"))</f>
        <v>0.7567567567567568</v>
      </c>
    </row>
    <row r="10" spans="1:11" x14ac:dyDescent="0.2">
      <c r="A10" s="2"/>
      <c r="B10" s="68"/>
      <c r="C10" s="33"/>
      <c r="D10" s="68"/>
      <c r="E10" s="6"/>
      <c r="F10" s="82"/>
      <c r="G10" s="33"/>
      <c r="H10" s="68"/>
      <c r="I10" s="6"/>
      <c r="J10" s="5"/>
      <c r="K10" s="6"/>
    </row>
    <row r="11" spans="1:11" s="43" customFormat="1" x14ac:dyDescent="0.2">
      <c r="A11" s="162" t="s">
        <v>590</v>
      </c>
      <c r="B11" s="71">
        <f>SUM(B7:B10)</f>
        <v>71</v>
      </c>
      <c r="C11" s="40">
        <f>B11/10037</f>
        <v>7.0738268406894487E-3</v>
      </c>
      <c r="D11" s="71">
        <f>SUM(D7:D10)</f>
        <v>51</v>
      </c>
      <c r="E11" s="41">
        <f>D11/9726</f>
        <v>5.2436767427513882E-3</v>
      </c>
      <c r="F11" s="77">
        <f>SUM(F7:F10)</f>
        <v>630</v>
      </c>
      <c r="G11" s="42">
        <f>F11/56526</f>
        <v>1.1145313660970173E-2</v>
      </c>
      <c r="H11" s="71">
        <f>SUM(H7:H10)</f>
        <v>205</v>
      </c>
      <c r="I11" s="41">
        <f>H11/40548</f>
        <v>5.0557364111670118E-3</v>
      </c>
      <c r="J11" s="37">
        <f>IF(D11=0, "-", IF((B11-D11)/D11&lt;10, (B11-D11)/D11, "&gt;999%"))</f>
        <v>0.39215686274509803</v>
      </c>
      <c r="K11" s="38">
        <f>IF(H11=0, "-", IF((F11-H11)/H11&lt;10, (F11-H11)/H11, "&gt;999%"))</f>
        <v>2.0731707317073171</v>
      </c>
    </row>
    <row r="12" spans="1:11" x14ac:dyDescent="0.2">
      <c r="B12" s="83"/>
      <c r="D12" s="83"/>
      <c r="F12" s="83"/>
      <c r="H12" s="83"/>
    </row>
    <row r="13" spans="1:11" s="43" customFormat="1" x14ac:dyDescent="0.2">
      <c r="A13" s="162" t="s">
        <v>590</v>
      </c>
      <c r="B13" s="71">
        <v>71</v>
      </c>
      <c r="C13" s="40">
        <f>B13/10037</f>
        <v>7.0738268406894487E-3</v>
      </c>
      <c r="D13" s="71">
        <v>51</v>
      </c>
      <c r="E13" s="41">
        <f>D13/9726</f>
        <v>5.2436767427513882E-3</v>
      </c>
      <c r="F13" s="77">
        <v>630</v>
      </c>
      <c r="G13" s="42">
        <f>F13/56526</f>
        <v>1.1145313660970173E-2</v>
      </c>
      <c r="H13" s="71">
        <v>205</v>
      </c>
      <c r="I13" s="41">
        <f>H13/40548</f>
        <v>5.0557364111670118E-3</v>
      </c>
      <c r="J13" s="37">
        <f>IF(D13=0, "-", IF((B13-D13)/D13&lt;10, (B13-D13)/D13, "&gt;999%"))</f>
        <v>0.39215686274509803</v>
      </c>
      <c r="K13" s="38">
        <f>IF(H13=0, "-", IF((F13-H13)/H13&lt;10, (F13-H13)/H13, "&gt;999%"))</f>
        <v>2.0731707317073171</v>
      </c>
    </row>
    <row r="14" spans="1:11" x14ac:dyDescent="0.2">
      <c r="B14" s="83"/>
      <c r="D14" s="83"/>
      <c r="F14" s="83"/>
      <c r="H14" s="83"/>
    </row>
    <row r="15" spans="1:11" ht="15.75" x14ac:dyDescent="0.25">
      <c r="A15" s="164" t="s">
        <v>111</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135</v>
      </c>
      <c r="B17" s="61" t="s">
        <v>12</v>
      </c>
      <c r="C17" s="62" t="s">
        <v>13</v>
      </c>
      <c r="D17" s="61" t="s">
        <v>12</v>
      </c>
      <c r="E17" s="63" t="s">
        <v>13</v>
      </c>
      <c r="F17" s="62" t="s">
        <v>12</v>
      </c>
      <c r="G17" s="62" t="s">
        <v>13</v>
      </c>
      <c r="H17" s="61" t="s">
        <v>12</v>
      </c>
      <c r="I17" s="63" t="s">
        <v>13</v>
      </c>
      <c r="J17" s="61"/>
      <c r="K17" s="63"/>
    </row>
    <row r="18" spans="1:11" x14ac:dyDescent="0.2">
      <c r="A18" s="7" t="s">
        <v>198</v>
      </c>
      <c r="B18" s="65">
        <v>3</v>
      </c>
      <c r="C18" s="34">
        <f>IF(B33=0, "-", B18/B33)</f>
        <v>7.0754716981132077E-3</v>
      </c>
      <c r="D18" s="65">
        <v>3</v>
      </c>
      <c r="E18" s="9">
        <f>IF(D33=0, "-", D18/D33)</f>
        <v>1.0135135135135136E-2</v>
      </c>
      <c r="F18" s="81">
        <v>20</v>
      </c>
      <c r="G18" s="34">
        <f>IF(F33=0, "-", F18/F33)</f>
        <v>8.3472454090150246E-3</v>
      </c>
      <c r="H18" s="65">
        <v>3</v>
      </c>
      <c r="I18" s="9">
        <f>IF(H33=0, "-", H18/H33)</f>
        <v>1.8461538461538461E-3</v>
      </c>
      <c r="J18" s="8">
        <f t="shared" ref="J18:J31" si="0">IF(D18=0, "-", IF((B18-D18)/D18&lt;10, (B18-D18)/D18, "&gt;999%"))</f>
        <v>0</v>
      </c>
      <c r="K18" s="9">
        <f t="shared" ref="K18:K31" si="1">IF(H18=0, "-", IF((F18-H18)/H18&lt;10, (F18-H18)/H18, "&gt;999%"))</f>
        <v>5.666666666666667</v>
      </c>
    </row>
    <row r="19" spans="1:11" x14ac:dyDescent="0.2">
      <c r="A19" s="7" t="s">
        <v>199</v>
      </c>
      <c r="B19" s="65">
        <v>0</v>
      </c>
      <c r="C19" s="34">
        <f>IF(B33=0, "-", B19/B33)</f>
        <v>0</v>
      </c>
      <c r="D19" s="65">
        <v>1</v>
      </c>
      <c r="E19" s="9">
        <f>IF(D33=0, "-", D19/D33)</f>
        <v>3.3783783783783786E-3</v>
      </c>
      <c r="F19" s="81">
        <v>0</v>
      </c>
      <c r="G19" s="34">
        <f>IF(F33=0, "-", F19/F33)</f>
        <v>0</v>
      </c>
      <c r="H19" s="65">
        <v>7</v>
      </c>
      <c r="I19" s="9">
        <f>IF(H33=0, "-", H19/H33)</f>
        <v>4.3076923076923075E-3</v>
      </c>
      <c r="J19" s="8">
        <f t="shared" si="0"/>
        <v>-1</v>
      </c>
      <c r="K19" s="9">
        <f t="shared" si="1"/>
        <v>-1</v>
      </c>
    </row>
    <row r="20" spans="1:11" x14ac:dyDescent="0.2">
      <c r="A20" s="7" t="s">
        <v>200</v>
      </c>
      <c r="B20" s="65">
        <v>0</v>
      </c>
      <c r="C20" s="34">
        <f>IF(B33=0, "-", B20/B33)</f>
        <v>0</v>
      </c>
      <c r="D20" s="65">
        <v>12</v>
      </c>
      <c r="E20" s="9">
        <f>IF(D33=0, "-", D20/D33)</f>
        <v>4.0540540540540543E-2</v>
      </c>
      <c r="F20" s="81">
        <v>16</v>
      </c>
      <c r="G20" s="34">
        <f>IF(F33=0, "-", F20/F33)</f>
        <v>6.6777963272120202E-3</v>
      </c>
      <c r="H20" s="65">
        <v>80</v>
      </c>
      <c r="I20" s="9">
        <f>IF(H33=0, "-", H20/H33)</f>
        <v>4.9230769230769231E-2</v>
      </c>
      <c r="J20" s="8">
        <f t="shared" si="0"/>
        <v>-1</v>
      </c>
      <c r="K20" s="9">
        <f t="shared" si="1"/>
        <v>-0.8</v>
      </c>
    </row>
    <row r="21" spans="1:11" x14ac:dyDescent="0.2">
      <c r="A21" s="7" t="s">
        <v>201</v>
      </c>
      <c r="B21" s="65">
        <v>0</v>
      </c>
      <c r="C21" s="34">
        <f>IF(B33=0, "-", B21/B33)</f>
        <v>0</v>
      </c>
      <c r="D21" s="65">
        <v>0</v>
      </c>
      <c r="E21" s="9">
        <f>IF(D33=0, "-", D21/D33)</f>
        <v>0</v>
      </c>
      <c r="F21" s="81">
        <v>0</v>
      </c>
      <c r="G21" s="34">
        <f>IF(F33=0, "-", F21/F33)</f>
        <v>0</v>
      </c>
      <c r="H21" s="65">
        <v>27</v>
      </c>
      <c r="I21" s="9">
        <f>IF(H33=0, "-", H21/H33)</f>
        <v>1.6615384615384615E-2</v>
      </c>
      <c r="J21" s="8" t="str">
        <f t="shared" si="0"/>
        <v>-</v>
      </c>
      <c r="K21" s="9">
        <f t="shared" si="1"/>
        <v>-1</v>
      </c>
    </row>
    <row r="22" spans="1:11" x14ac:dyDescent="0.2">
      <c r="A22" s="7" t="s">
        <v>202</v>
      </c>
      <c r="B22" s="65">
        <v>55</v>
      </c>
      <c r="C22" s="34">
        <f>IF(B33=0, "-", B22/B33)</f>
        <v>0.12971698113207547</v>
      </c>
      <c r="D22" s="65">
        <v>54</v>
      </c>
      <c r="E22" s="9">
        <f>IF(D33=0, "-", D22/D33)</f>
        <v>0.18243243243243243</v>
      </c>
      <c r="F22" s="81">
        <v>219</v>
      </c>
      <c r="G22" s="34">
        <f>IF(F33=0, "-", F22/F33)</f>
        <v>9.140233722871452E-2</v>
      </c>
      <c r="H22" s="65">
        <v>228</v>
      </c>
      <c r="I22" s="9">
        <f>IF(H33=0, "-", H22/H33)</f>
        <v>0.1403076923076923</v>
      </c>
      <c r="J22" s="8">
        <f t="shared" si="0"/>
        <v>1.8518518518518517E-2</v>
      </c>
      <c r="K22" s="9">
        <f t="shared" si="1"/>
        <v>-3.9473684210526314E-2</v>
      </c>
    </row>
    <row r="23" spans="1:11" x14ac:dyDescent="0.2">
      <c r="A23" s="7" t="s">
        <v>203</v>
      </c>
      <c r="B23" s="65">
        <v>50</v>
      </c>
      <c r="C23" s="34">
        <f>IF(B33=0, "-", B23/B33)</f>
        <v>0.11792452830188679</v>
      </c>
      <c r="D23" s="65">
        <v>15</v>
      </c>
      <c r="E23" s="9">
        <f>IF(D33=0, "-", D23/D33)</f>
        <v>5.0675675675675678E-2</v>
      </c>
      <c r="F23" s="81">
        <v>162</v>
      </c>
      <c r="G23" s="34">
        <f>IF(F33=0, "-", F23/F33)</f>
        <v>6.7612687813021696E-2</v>
      </c>
      <c r="H23" s="65">
        <v>87</v>
      </c>
      <c r="I23" s="9">
        <f>IF(H33=0, "-", H23/H33)</f>
        <v>5.3538461538461542E-2</v>
      </c>
      <c r="J23" s="8">
        <f t="shared" si="0"/>
        <v>2.3333333333333335</v>
      </c>
      <c r="K23" s="9">
        <f t="shared" si="1"/>
        <v>0.86206896551724133</v>
      </c>
    </row>
    <row r="24" spans="1:11" x14ac:dyDescent="0.2">
      <c r="A24" s="7" t="s">
        <v>204</v>
      </c>
      <c r="B24" s="65">
        <v>130</v>
      </c>
      <c r="C24" s="34">
        <f>IF(B33=0, "-", B24/B33)</f>
        <v>0.30660377358490565</v>
      </c>
      <c r="D24" s="65">
        <v>33</v>
      </c>
      <c r="E24" s="9">
        <f>IF(D33=0, "-", D24/D33)</f>
        <v>0.11148648648648649</v>
      </c>
      <c r="F24" s="81">
        <v>804</v>
      </c>
      <c r="G24" s="34">
        <f>IF(F33=0, "-", F24/F33)</f>
        <v>0.335559265442404</v>
      </c>
      <c r="H24" s="65">
        <v>210</v>
      </c>
      <c r="I24" s="9">
        <f>IF(H33=0, "-", H24/H33)</f>
        <v>0.12923076923076923</v>
      </c>
      <c r="J24" s="8">
        <f t="shared" si="0"/>
        <v>2.9393939393939394</v>
      </c>
      <c r="K24" s="9">
        <f t="shared" si="1"/>
        <v>2.8285714285714287</v>
      </c>
    </row>
    <row r="25" spans="1:11" x14ac:dyDescent="0.2">
      <c r="A25" s="7" t="s">
        <v>205</v>
      </c>
      <c r="B25" s="65">
        <v>0</v>
      </c>
      <c r="C25" s="34">
        <f>IF(B33=0, "-", B25/B33)</f>
        <v>0</v>
      </c>
      <c r="D25" s="65">
        <v>0</v>
      </c>
      <c r="E25" s="9">
        <f>IF(D33=0, "-", D25/D33)</f>
        <v>0</v>
      </c>
      <c r="F25" s="81">
        <v>0</v>
      </c>
      <c r="G25" s="34">
        <f>IF(F33=0, "-", F25/F33)</f>
        <v>0</v>
      </c>
      <c r="H25" s="65">
        <v>3</v>
      </c>
      <c r="I25" s="9">
        <f>IF(H33=0, "-", H25/H33)</f>
        <v>1.8461538461538461E-3</v>
      </c>
      <c r="J25" s="8" t="str">
        <f t="shared" si="0"/>
        <v>-</v>
      </c>
      <c r="K25" s="9">
        <f t="shared" si="1"/>
        <v>-1</v>
      </c>
    </row>
    <row r="26" spans="1:11" x14ac:dyDescent="0.2">
      <c r="A26" s="7" t="s">
        <v>206</v>
      </c>
      <c r="B26" s="65">
        <v>1</v>
      </c>
      <c r="C26" s="34">
        <f>IF(B33=0, "-", B26/B33)</f>
        <v>2.3584905660377358E-3</v>
      </c>
      <c r="D26" s="65">
        <v>3</v>
      </c>
      <c r="E26" s="9">
        <f>IF(D33=0, "-", D26/D33)</f>
        <v>1.0135135135135136E-2</v>
      </c>
      <c r="F26" s="81">
        <v>21</v>
      </c>
      <c r="G26" s="34">
        <f>IF(F33=0, "-", F26/F33)</f>
        <v>8.764607679465776E-3</v>
      </c>
      <c r="H26" s="65">
        <v>15</v>
      </c>
      <c r="I26" s="9">
        <f>IF(H33=0, "-", H26/H33)</f>
        <v>9.2307692307692316E-3</v>
      </c>
      <c r="J26" s="8">
        <f t="shared" si="0"/>
        <v>-0.66666666666666663</v>
      </c>
      <c r="K26" s="9">
        <f t="shared" si="1"/>
        <v>0.4</v>
      </c>
    </row>
    <row r="27" spans="1:11" x14ac:dyDescent="0.2">
      <c r="A27" s="7" t="s">
        <v>207</v>
      </c>
      <c r="B27" s="65">
        <v>57</v>
      </c>
      <c r="C27" s="34">
        <f>IF(B33=0, "-", B27/B33)</f>
        <v>0.13443396226415094</v>
      </c>
      <c r="D27" s="65">
        <v>59</v>
      </c>
      <c r="E27" s="9">
        <f>IF(D33=0, "-", D27/D33)</f>
        <v>0.19932432432432431</v>
      </c>
      <c r="F27" s="81">
        <v>286</v>
      </c>
      <c r="G27" s="34">
        <f>IF(F33=0, "-", F27/F33)</f>
        <v>0.11936560934891485</v>
      </c>
      <c r="H27" s="65">
        <v>249</v>
      </c>
      <c r="I27" s="9">
        <f>IF(H33=0, "-", H27/H33)</f>
        <v>0.15323076923076923</v>
      </c>
      <c r="J27" s="8">
        <f t="shared" si="0"/>
        <v>-3.3898305084745763E-2</v>
      </c>
      <c r="K27" s="9">
        <f t="shared" si="1"/>
        <v>0.14859437751004015</v>
      </c>
    </row>
    <row r="28" spans="1:11" x14ac:dyDescent="0.2">
      <c r="A28" s="7" t="s">
        <v>208</v>
      </c>
      <c r="B28" s="65">
        <v>40</v>
      </c>
      <c r="C28" s="34">
        <f>IF(B33=0, "-", B28/B33)</f>
        <v>9.4339622641509441E-2</v>
      </c>
      <c r="D28" s="65">
        <v>69</v>
      </c>
      <c r="E28" s="9">
        <f>IF(D33=0, "-", D28/D33)</f>
        <v>0.23310810810810811</v>
      </c>
      <c r="F28" s="81">
        <v>359</v>
      </c>
      <c r="G28" s="34">
        <f>IF(F33=0, "-", F28/F33)</f>
        <v>0.14983305509181971</v>
      </c>
      <c r="H28" s="65">
        <v>320</v>
      </c>
      <c r="I28" s="9">
        <f>IF(H33=0, "-", H28/H33)</f>
        <v>0.19692307692307692</v>
      </c>
      <c r="J28" s="8">
        <f t="shared" si="0"/>
        <v>-0.42028985507246375</v>
      </c>
      <c r="K28" s="9">
        <f t="shared" si="1"/>
        <v>0.121875</v>
      </c>
    </row>
    <row r="29" spans="1:11" x14ac:dyDescent="0.2">
      <c r="A29" s="7" t="s">
        <v>209</v>
      </c>
      <c r="B29" s="65">
        <v>0</v>
      </c>
      <c r="C29" s="34">
        <f>IF(B33=0, "-", B29/B33)</f>
        <v>0</v>
      </c>
      <c r="D29" s="65">
        <v>0</v>
      </c>
      <c r="E29" s="9">
        <f>IF(D33=0, "-", D29/D33)</f>
        <v>0</v>
      </c>
      <c r="F29" s="81">
        <v>0</v>
      </c>
      <c r="G29" s="34">
        <f>IF(F33=0, "-", F29/F33)</f>
        <v>0</v>
      </c>
      <c r="H29" s="65">
        <v>7</v>
      </c>
      <c r="I29" s="9">
        <f>IF(H33=0, "-", H29/H33)</f>
        <v>4.3076923076923075E-3</v>
      </c>
      <c r="J29" s="8" t="str">
        <f t="shared" si="0"/>
        <v>-</v>
      </c>
      <c r="K29" s="9">
        <f t="shared" si="1"/>
        <v>-1</v>
      </c>
    </row>
    <row r="30" spans="1:11" x14ac:dyDescent="0.2">
      <c r="A30" s="7" t="s">
        <v>210</v>
      </c>
      <c r="B30" s="65">
        <v>39</v>
      </c>
      <c r="C30" s="34">
        <f>IF(B33=0, "-", B30/B33)</f>
        <v>9.1981132075471692E-2</v>
      </c>
      <c r="D30" s="65">
        <v>17</v>
      </c>
      <c r="E30" s="9">
        <f>IF(D33=0, "-", D30/D33)</f>
        <v>5.7432432432432436E-2</v>
      </c>
      <c r="F30" s="81">
        <v>327</v>
      </c>
      <c r="G30" s="34">
        <f>IF(F33=0, "-", F30/F33)</f>
        <v>0.13647746243739567</v>
      </c>
      <c r="H30" s="65">
        <v>296</v>
      </c>
      <c r="I30" s="9">
        <f>IF(H33=0, "-", H30/H33)</f>
        <v>0.18215384615384617</v>
      </c>
      <c r="J30" s="8">
        <f t="shared" si="0"/>
        <v>1.2941176470588236</v>
      </c>
      <c r="K30" s="9">
        <f t="shared" si="1"/>
        <v>0.10472972972972973</v>
      </c>
    </row>
    <row r="31" spans="1:11" x14ac:dyDescent="0.2">
      <c r="A31" s="7" t="s">
        <v>211</v>
      </c>
      <c r="B31" s="65">
        <v>49</v>
      </c>
      <c r="C31" s="34">
        <f>IF(B33=0, "-", B31/B33)</f>
        <v>0.11556603773584906</v>
      </c>
      <c r="D31" s="65">
        <v>30</v>
      </c>
      <c r="E31" s="9">
        <f>IF(D33=0, "-", D31/D33)</f>
        <v>0.10135135135135136</v>
      </c>
      <c r="F31" s="81">
        <v>182</v>
      </c>
      <c r="G31" s="34">
        <f>IF(F33=0, "-", F31/F33)</f>
        <v>7.595993322203673E-2</v>
      </c>
      <c r="H31" s="65">
        <v>93</v>
      </c>
      <c r="I31" s="9">
        <f>IF(H33=0, "-", H31/H33)</f>
        <v>5.7230769230769231E-2</v>
      </c>
      <c r="J31" s="8">
        <f t="shared" si="0"/>
        <v>0.6333333333333333</v>
      </c>
      <c r="K31" s="9">
        <f t="shared" si="1"/>
        <v>0.956989247311828</v>
      </c>
    </row>
    <row r="32" spans="1:11" x14ac:dyDescent="0.2">
      <c r="A32" s="2"/>
      <c r="B32" s="68"/>
      <c r="C32" s="33"/>
      <c r="D32" s="68"/>
      <c r="E32" s="6"/>
      <c r="F32" s="82"/>
      <c r="G32" s="33"/>
      <c r="H32" s="68"/>
      <c r="I32" s="6"/>
      <c r="J32" s="5"/>
      <c r="K32" s="6"/>
    </row>
    <row r="33" spans="1:11" s="43" customFormat="1" x14ac:dyDescent="0.2">
      <c r="A33" s="162" t="s">
        <v>589</v>
      </c>
      <c r="B33" s="71">
        <f>SUM(B18:B32)</f>
        <v>424</v>
      </c>
      <c r="C33" s="40">
        <f>B33/10037</f>
        <v>4.2243698316229948E-2</v>
      </c>
      <c r="D33" s="71">
        <f>SUM(D18:D32)</f>
        <v>296</v>
      </c>
      <c r="E33" s="41">
        <f>D33/9726</f>
        <v>3.0433888546164918E-2</v>
      </c>
      <c r="F33" s="77">
        <f>SUM(F18:F32)</f>
        <v>2396</v>
      </c>
      <c r="G33" s="42">
        <f>F33/56526</f>
        <v>4.2387573859816723E-2</v>
      </c>
      <c r="H33" s="71">
        <f>SUM(H18:H32)</f>
        <v>1625</v>
      </c>
      <c r="I33" s="41">
        <f>H33/40548</f>
        <v>4.0075959356811679E-2</v>
      </c>
      <c r="J33" s="37">
        <f>IF(D33=0, "-", IF((B33-D33)/D33&lt;10, (B33-D33)/D33, "&gt;999%"))</f>
        <v>0.43243243243243246</v>
      </c>
      <c r="K33" s="38">
        <f>IF(H33=0, "-", IF((F33-H33)/H33&lt;10, (F33-H33)/H33, "&gt;999%"))</f>
        <v>0.47446153846153843</v>
      </c>
    </row>
    <row r="34" spans="1:11" x14ac:dyDescent="0.2">
      <c r="B34" s="83"/>
      <c r="D34" s="83"/>
      <c r="F34" s="83"/>
      <c r="H34" s="83"/>
    </row>
    <row r="35" spans="1:11" x14ac:dyDescent="0.2">
      <c r="A35" s="163" t="s">
        <v>136</v>
      </c>
      <c r="B35" s="61" t="s">
        <v>12</v>
      </c>
      <c r="C35" s="62" t="s">
        <v>13</v>
      </c>
      <c r="D35" s="61" t="s">
        <v>12</v>
      </c>
      <c r="E35" s="63" t="s">
        <v>13</v>
      </c>
      <c r="F35" s="62" t="s">
        <v>12</v>
      </c>
      <c r="G35" s="62" t="s">
        <v>13</v>
      </c>
      <c r="H35" s="61" t="s">
        <v>12</v>
      </c>
      <c r="I35" s="63" t="s">
        <v>13</v>
      </c>
      <c r="J35" s="61"/>
      <c r="K35" s="63"/>
    </row>
    <row r="36" spans="1:11" x14ac:dyDescent="0.2">
      <c r="A36" s="7" t="s">
        <v>212</v>
      </c>
      <c r="B36" s="65">
        <v>6</v>
      </c>
      <c r="C36" s="34">
        <f>IF(B40=0, "-", B36/B40)</f>
        <v>0.4</v>
      </c>
      <c r="D36" s="65">
        <v>4</v>
      </c>
      <c r="E36" s="9">
        <f>IF(D40=0, "-", D36/D40)</f>
        <v>0.2857142857142857</v>
      </c>
      <c r="F36" s="81">
        <v>21</v>
      </c>
      <c r="G36" s="34">
        <f>IF(F40=0, "-", F36/F40)</f>
        <v>0.27272727272727271</v>
      </c>
      <c r="H36" s="65">
        <v>14</v>
      </c>
      <c r="I36" s="9">
        <f>IF(H40=0, "-", H36/H40)</f>
        <v>0.19444444444444445</v>
      </c>
      <c r="J36" s="8">
        <f>IF(D36=0, "-", IF((B36-D36)/D36&lt;10, (B36-D36)/D36, "&gt;999%"))</f>
        <v>0.5</v>
      </c>
      <c r="K36" s="9">
        <f>IF(H36=0, "-", IF((F36-H36)/H36&lt;10, (F36-H36)/H36, "&gt;999%"))</f>
        <v>0.5</v>
      </c>
    </row>
    <row r="37" spans="1:11" x14ac:dyDescent="0.2">
      <c r="A37" s="7" t="s">
        <v>213</v>
      </c>
      <c r="B37" s="65">
        <v>0</v>
      </c>
      <c r="C37" s="34">
        <f>IF(B40=0, "-", B37/B40)</f>
        <v>0</v>
      </c>
      <c r="D37" s="65">
        <v>1</v>
      </c>
      <c r="E37" s="9">
        <f>IF(D40=0, "-", D37/D40)</f>
        <v>7.1428571428571425E-2</v>
      </c>
      <c r="F37" s="81">
        <v>2</v>
      </c>
      <c r="G37" s="34">
        <f>IF(F40=0, "-", F37/F40)</f>
        <v>2.5974025974025976E-2</v>
      </c>
      <c r="H37" s="65">
        <v>2</v>
      </c>
      <c r="I37" s="9">
        <f>IF(H40=0, "-", H37/H40)</f>
        <v>2.7777777777777776E-2</v>
      </c>
      <c r="J37" s="8">
        <f>IF(D37=0, "-", IF((B37-D37)/D37&lt;10, (B37-D37)/D37, "&gt;999%"))</f>
        <v>-1</v>
      </c>
      <c r="K37" s="9">
        <f>IF(H37=0, "-", IF((F37-H37)/H37&lt;10, (F37-H37)/H37, "&gt;999%"))</f>
        <v>0</v>
      </c>
    </row>
    <row r="38" spans="1:11" x14ac:dyDescent="0.2">
      <c r="A38" s="7" t="s">
        <v>214</v>
      </c>
      <c r="B38" s="65">
        <v>9</v>
      </c>
      <c r="C38" s="34">
        <f>IF(B40=0, "-", B38/B40)</f>
        <v>0.6</v>
      </c>
      <c r="D38" s="65">
        <v>9</v>
      </c>
      <c r="E38" s="9">
        <f>IF(D40=0, "-", D38/D40)</f>
        <v>0.6428571428571429</v>
      </c>
      <c r="F38" s="81">
        <v>54</v>
      </c>
      <c r="G38" s="34">
        <f>IF(F40=0, "-", F38/F40)</f>
        <v>0.70129870129870131</v>
      </c>
      <c r="H38" s="65">
        <v>56</v>
      </c>
      <c r="I38" s="9">
        <f>IF(H40=0, "-", H38/H40)</f>
        <v>0.77777777777777779</v>
      </c>
      <c r="J38" s="8">
        <f>IF(D38=0, "-", IF((B38-D38)/D38&lt;10, (B38-D38)/D38, "&gt;999%"))</f>
        <v>0</v>
      </c>
      <c r="K38" s="9">
        <f>IF(H38=0, "-", IF((F38-H38)/H38&lt;10, (F38-H38)/H38, "&gt;999%"))</f>
        <v>-3.5714285714285712E-2</v>
      </c>
    </row>
    <row r="39" spans="1:11" x14ac:dyDescent="0.2">
      <c r="A39" s="2"/>
      <c r="B39" s="68"/>
      <c r="C39" s="33"/>
      <c r="D39" s="68"/>
      <c r="E39" s="6"/>
      <c r="F39" s="82"/>
      <c r="G39" s="33"/>
      <c r="H39" s="68"/>
      <c r="I39" s="6"/>
      <c r="J39" s="5"/>
      <c r="K39" s="6"/>
    </row>
    <row r="40" spans="1:11" s="43" customFormat="1" x14ac:dyDescent="0.2">
      <c r="A40" s="162" t="s">
        <v>588</v>
      </c>
      <c r="B40" s="71">
        <f>SUM(B36:B39)</f>
        <v>15</v>
      </c>
      <c r="C40" s="40">
        <f>B40/10037</f>
        <v>1.4944704593005879E-3</v>
      </c>
      <c r="D40" s="71">
        <f>SUM(D36:D39)</f>
        <v>14</v>
      </c>
      <c r="E40" s="41">
        <f>D40/9726</f>
        <v>1.4394406744807733E-3</v>
      </c>
      <c r="F40" s="77">
        <f>SUM(F36:F39)</f>
        <v>77</v>
      </c>
      <c r="G40" s="42">
        <f>F40/56526</f>
        <v>1.3622050030074656E-3</v>
      </c>
      <c r="H40" s="71">
        <f>SUM(H36:H39)</f>
        <v>72</v>
      </c>
      <c r="I40" s="41">
        <f>H40/40548</f>
        <v>1.7756732761171944E-3</v>
      </c>
      <c r="J40" s="37">
        <f>IF(D40=0, "-", IF((B40-D40)/D40&lt;10, (B40-D40)/D40, "&gt;999%"))</f>
        <v>7.1428571428571425E-2</v>
      </c>
      <c r="K40" s="38">
        <f>IF(H40=0, "-", IF((F40-H40)/H40&lt;10, (F40-H40)/H40, "&gt;999%"))</f>
        <v>6.9444444444444448E-2</v>
      </c>
    </row>
    <row r="41" spans="1:11" x14ac:dyDescent="0.2">
      <c r="B41" s="83"/>
      <c r="D41" s="83"/>
      <c r="F41" s="83"/>
      <c r="H41" s="83"/>
    </row>
    <row r="42" spans="1:11" s="43" customFormat="1" x14ac:dyDescent="0.2">
      <c r="A42" s="162" t="s">
        <v>587</v>
      </c>
      <c r="B42" s="71">
        <v>439</v>
      </c>
      <c r="C42" s="40">
        <f>B42/10037</f>
        <v>4.3738168775530537E-2</v>
      </c>
      <c r="D42" s="71">
        <v>310</v>
      </c>
      <c r="E42" s="41">
        <f>D42/9726</f>
        <v>3.1873329220645695E-2</v>
      </c>
      <c r="F42" s="77">
        <v>2473</v>
      </c>
      <c r="G42" s="42">
        <f>F42/56526</f>
        <v>4.374977886282419E-2</v>
      </c>
      <c r="H42" s="71">
        <v>1697</v>
      </c>
      <c r="I42" s="41">
        <f>H42/40548</f>
        <v>4.1851632632928876E-2</v>
      </c>
      <c r="J42" s="37">
        <f>IF(D42=0, "-", IF((B42-D42)/D42&lt;10, (B42-D42)/D42, "&gt;999%"))</f>
        <v>0.41612903225806452</v>
      </c>
      <c r="K42" s="38">
        <f>IF(H42=0, "-", IF((F42-H42)/H42&lt;10, (F42-H42)/H42, "&gt;999%"))</f>
        <v>0.45727754861520331</v>
      </c>
    </row>
    <row r="43" spans="1:11" x14ac:dyDescent="0.2">
      <c r="B43" s="83"/>
      <c r="D43" s="83"/>
      <c r="F43" s="83"/>
      <c r="H43" s="83"/>
    </row>
    <row r="44" spans="1:11" ht="15.75" x14ac:dyDescent="0.25">
      <c r="A44" s="164" t="s">
        <v>112</v>
      </c>
      <c r="B44" s="196" t="s">
        <v>1</v>
      </c>
      <c r="C44" s="200"/>
      <c r="D44" s="200"/>
      <c r="E44" s="197"/>
      <c r="F44" s="196" t="s">
        <v>14</v>
      </c>
      <c r="G44" s="200"/>
      <c r="H44" s="200"/>
      <c r="I44" s="197"/>
      <c r="J44" s="196" t="s">
        <v>15</v>
      </c>
      <c r="K44" s="197"/>
    </row>
    <row r="45" spans="1:11" x14ac:dyDescent="0.2">
      <c r="A45" s="22"/>
      <c r="B45" s="196">
        <f>VALUE(RIGHT($B$2, 4))</f>
        <v>2021</v>
      </c>
      <c r="C45" s="197"/>
      <c r="D45" s="196">
        <f>B45-1</f>
        <v>2020</v>
      </c>
      <c r="E45" s="204"/>
      <c r="F45" s="196">
        <f>B45</f>
        <v>2021</v>
      </c>
      <c r="G45" s="204"/>
      <c r="H45" s="196">
        <f>D45</f>
        <v>2020</v>
      </c>
      <c r="I45" s="204"/>
      <c r="J45" s="140" t="s">
        <v>4</v>
      </c>
      <c r="K45" s="141" t="s">
        <v>2</v>
      </c>
    </row>
    <row r="46" spans="1:11" x14ac:dyDescent="0.2">
      <c r="A46" s="163" t="s">
        <v>137</v>
      </c>
      <c r="B46" s="61" t="s">
        <v>12</v>
      </c>
      <c r="C46" s="62" t="s">
        <v>13</v>
      </c>
      <c r="D46" s="61" t="s">
        <v>12</v>
      </c>
      <c r="E46" s="63" t="s">
        <v>13</v>
      </c>
      <c r="F46" s="62" t="s">
        <v>12</v>
      </c>
      <c r="G46" s="62" t="s">
        <v>13</v>
      </c>
      <c r="H46" s="61" t="s">
        <v>12</v>
      </c>
      <c r="I46" s="63" t="s">
        <v>13</v>
      </c>
      <c r="J46" s="61"/>
      <c r="K46" s="63"/>
    </row>
    <row r="47" spans="1:11" x14ac:dyDescent="0.2">
      <c r="A47" s="7" t="s">
        <v>215</v>
      </c>
      <c r="B47" s="65">
        <v>0</v>
      </c>
      <c r="C47" s="34">
        <f>IF(B67=0, "-", B47/B67)</f>
        <v>0</v>
      </c>
      <c r="D47" s="65">
        <v>2</v>
      </c>
      <c r="E47" s="9">
        <f>IF(D67=0, "-", D47/D67)</f>
        <v>2.0746887966804979E-3</v>
      </c>
      <c r="F47" s="81">
        <v>5</v>
      </c>
      <c r="G47" s="34">
        <f>IF(F67=0, "-", F47/F67)</f>
        <v>1.001001001001001E-3</v>
      </c>
      <c r="H47" s="65">
        <v>5</v>
      </c>
      <c r="I47" s="9">
        <f>IF(H67=0, "-", H47/H67)</f>
        <v>1.1084016847705607E-3</v>
      </c>
      <c r="J47" s="8">
        <f t="shared" ref="J47:J65" si="2">IF(D47=0, "-", IF((B47-D47)/D47&lt;10, (B47-D47)/D47, "&gt;999%"))</f>
        <v>-1</v>
      </c>
      <c r="K47" s="9">
        <f t="shared" ref="K47:K65" si="3">IF(H47=0, "-", IF((F47-H47)/H47&lt;10, (F47-H47)/H47, "&gt;999%"))</f>
        <v>0</v>
      </c>
    </row>
    <row r="48" spans="1:11" x14ac:dyDescent="0.2">
      <c r="A48" s="7" t="s">
        <v>216</v>
      </c>
      <c r="B48" s="65">
        <v>10</v>
      </c>
      <c r="C48" s="34">
        <f>IF(B67=0, "-", B48/B67)</f>
        <v>1.2453300124533001E-2</v>
      </c>
      <c r="D48" s="65">
        <v>49</v>
      </c>
      <c r="E48" s="9">
        <f>IF(D67=0, "-", D48/D67)</f>
        <v>5.0829875518672199E-2</v>
      </c>
      <c r="F48" s="81">
        <v>63</v>
      </c>
      <c r="G48" s="34">
        <f>IF(F67=0, "-", F48/F67)</f>
        <v>1.2612612612612612E-2</v>
      </c>
      <c r="H48" s="65">
        <v>113</v>
      </c>
      <c r="I48" s="9">
        <f>IF(H67=0, "-", H48/H67)</f>
        <v>2.5049878075814675E-2</v>
      </c>
      <c r="J48" s="8">
        <f t="shared" si="2"/>
        <v>-0.79591836734693877</v>
      </c>
      <c r="K48" s="9">
        <f t="shared" si="3"/>
        <v>-0.44247787610619471</v>
      </c>
    </row>
    <row r="49" spans="1:11" x14ac:dyDescent="0.2">
      <c r="A49" s="7" t="s">
        <v>217</v>
      </c>
      <c r="B49" s="65">
        <v>0</v>
      </c>
      <c r="C49" s="34">
        <f>IF(B67=0, "-", B49/B67)</f>
        <v>0</v>
      </c>
      <c r="D49" s="65">
        <v>2</v>
      </c>
      <c r="E49" s="9">
        <f>IF(D67=0, "-", D49/D67)</f>
        <v>2.0746887966804979E-3</v>
      </c>
      <c r="F49" s="81">
        <v>0</v>
      </c>
      <c r="G49" s="34">
        <f>IF(F67=0, "-", F49/F67)</f>
        <v>0</v>
      </c>
      <c r="H49" s="65">
        <v>70</v>
      </c>
      <c r="I49" s="9">
        <f>IF(H67=0, "-", H49/H67)</f>
        <v>1.5517623586787852E-2</v>
      </c>
      <c r="J49" s="8">
        <f t="shared" si="2"/>
        <v>-1</v>
      </c>
      <c r="K49" s="9">
        <f t="shared" si="3"/>
        <v>-1</v>
      </c>
    </row>
    <row r="50" spans="1:11" x14ac:dyDescent="0.2">
      <c r="A50" s="7" t="s">
        <v>218</v>
      </c>
      <c r="B50" s="65">
        <v>4</v>
      </c>
      <c r="C50" s="34">
        <f>IF(B67=0, "-", B50/B67)</f>
        <v>4.9813200498132005E-3</v>
      </c>
      <c r="D50" s="65">
        <v>60</v>
      </c>
      <c r="E50" s="9">
        <f>IF(D67=0, "-", D50/D67)</f>
        <v>6.2240663900414939E-2</v>
      </c>
      <c r="F50" s="81">
        <v>149</v>
      </c>
      <c r="G50" s="34">
        <f>IF(F67=0, "-", F50/F67)</f>
        <v>2.9829829829829829E-2</v>
      </c>
      <c r="H50" s="65">
        <v>298</v>
      </c>
      <c r="I50" s="9">
        <f>IF(H67=0, "-", H50/H67)</f>
        <v>6.606074041232543E-2</v>
      </c>
      <c r="J50" s="8">
        <f t="shared" si="2"/>
        <v>-0.93333333333333335</v>
      </c>
      <c r="K50" s="9">
        <f t="shared" si="3"/>
        <v>-0.5</v>
      </c>
    </row>
    <row r="51" spans="1:11" x14ac:dyDescent="0.2">
      <c r="A51" s="7" t="s">
        <v>219</v>
      </c>
      <c r="B51" s="65">
        <v>0</v>
      </c>
      <c r="C51" s="34">
        <f>IF(B67=0, "-", B51/B67)</f>
        <v>0</v>
      </c>
      <c r="D51" s="65">
        <v>25</v>
      </c>
      <c r="E51" s="9">
        <f>IF(D67=0, "-", D51/D67)</f>
        <v>2.5933609958506226E-2</v>
      </c>
      <c r="F51" s="81">
        <v>0</v>
      </c>
      <c r="G51" s="34">
        <f>IF(F67=0, "-", F51/F67)</f>
        <v>0</v>
      </c>
      <c r="H51" s="65">
        <v>97</v>
      </c>
      <c r="I51" s="9">
        <f>IF(H67=0, "-", H51/H67)</f>
        <v>2.1502992684548881E-2</v>
      </c>
      <c r="J51" s="8">
        <f t="shared" si="2"/>
        <v>-1</v>
      </c>
      <c r="K51" s="9">
        <f t="shared" si="3"/>
        <v>-1</v>
      </c>
    </row>
    <row r="52" spans="1:11" x14ac:dyDescent="0.2">
      <c r="A52" s="7" t="s">
        <v>220</v>
      </c>
      <c r="B52" s="65">
        <v>255</v>
      </c>
      <c r="C52" s="34">
        <f>IF(B67=0, "-", B52/B67)</f>
        <v>0.31755915317559152</v>
      </c>
      <c r="D52" s="65">
        <v>205</v>
      </c>
      <c r="E52" s="9">
        <f>IF(D67=0, "-", D52/D67)</f>
        <v>0.21265560165975103</v>
      </c>
      <c r="F52" s="81">
        <v>1389</v>
      </c>
      <c r="G52" s="34">
        <f>IF(F67=0, "-", F52/F67)</f>
        <v>0.27807807807807805</v>
      </c>
      <c r="H52" s="65">
        <v>956</v>
      </c>
      <c r="I52" s="9">
        <f>IF(H67=0, "-", H52/H67)</f>
        <v>0.21192640212813124</v>
      </c>
      <c r="J52" s="8">
        <f t="shared" si="2"/>
        <v>0.24390243902439024</v>
      </c>
      <c r="K52" s="9">
        <f t="shared" si="3"/>
        <v>0.45292887029288703</v>
      </c>
    </row>
    <row r="53" spans="1:11" x14ac:dyDescent="0.2">
      <c r="A53" s="7" t="s">
        <v>221</v>
      </c>
      <c r="B53" s="65">
        <v>5</v>
      </c>
      <c r="C53" s="34">
        <f>IF(B67=0, "-", B53/B67)</f>
        <v>6.2266500622665004E-3</v>
      </c>
      <c r="D53" s="65">
        <v>3</v>
      </c>
      <c r="E53" s="9">
        <f>IF(D67=0, "-", D53/D67)</f>
        <v>3.1120331950207467E-3</v>
      </c>
      <c r="F53" s="81">
        <v>29</v>
      </c>
      <c r="G53" s="34">
        <f>IF(F67=0, "-", F53/F67)</f>
        <v>5.8058058058058056E-3</v>
      </c>
      <c r="H53" s="65">
        <v>25</v>
      </c>
      <c r="I53" s="9">
        <f>IF(H67=0, "-", H53/H67)</f>
        <v>5.5420084238528046E-3</v>
      </c>
      <c r="J53" s="8">
        <f t="shared" si="2"/>
        <v>0.66666666666666663</v>
      </c>
      <c r="K53" s="9">
        <f t="shared" si="3"/>
        <v>0.16</v>
      </c>
    </row>
    <row r="54" spans="1:11" x14ac:dyDescent="0.2">
      <c r="A54" s="7" t="s">
        <v>222</v>
      </c>
      <c r="B54" s="65">
        <v>203</v>
      </c>
      <c r="C54" s="34">
        <f>IF(B67=0, "-", B54/B67)</f>
        <v>0.25280199252801994</v>
      </c>
      <c r="D54" s="65">
        <v>152</v>
      </c>
      <c r="E54" s="9">
        <f>IF(D67=0, "-", D54/D67)</f>
        <v>0.15767634854771784</v>
      </c>
      <c r="F54" s="81">
        <v>1096</v>
      </c>
      <c r="G54" s="34">
        <f>IF(F67=0, "-", F54/F67)</f>
        <v>0.21941941941941942</v>
      </c>
      <c r="H54" s="65">
        <v>724</v>
      </c>
      <c r="I54" s="9">
        <f>IF(H67=0, "-", H54/H67)</f>
        <v>0.16049656395477721</v>
      </c>
      <c r="J54" s="8">
        <f t="shared" si="2"/>
        <v>0.33552631578947367</v>
      </c>
      <c r="K54" s="9">
        <f t="shared" si="3"/>
        <v>0.51381215469613262</v>
      </c>
    </row>
    <row r="55" spans="1:11" x14ac:dyDescent="0.2">
      <c r="A55" s="7" t="s">
        <v>223</v>
      </c>
      <c r="B55" s="65">
        <v>121</v>
      </c>
      <c r="C55" s="34">
        <f>IF(B67=0, "-", B55/B67)</f>
        <v>0.15068493150684931</v>
      </c>
      <c r="D55" s="65">
        <v>111</v>
      </c>
      <c r="E55" s="9">
        <f>IF(D67=0, "-", D55/D67)</f>
        <v>0.11514522821576763</v>
      </c>
      <c r="F55" s="81">
        <v>642</v>
      </c>
      <c r="G55" s="34">
        <f>IF(F67=0, "-", F55/F67)</f>
        <v>0.12852852852852853</v>
      </c>
      <c r="H55" s="65">
        <v>496</v>
      </c>
      <c r="I55" s="9">
        <f>IF(H67=0, "-", H55/H67)</f>
        <v>0.10995344712923964</v>
      </c>
      <c r="J55" s="8">
        <f t="shared" si="2"/>
        <v>9.0090090090090086E-2</v>
      </c>
      <c r="K55" s="9">
        <f t="shared" si="3"/>
        <v>0.29435483870967744</v>
      </c>
    </row>
    <row r="56" spans="1:11" x14ac:dyDescent="0.2">
      <c r="A56" s="7" t="s">
        <v>224</v>
      </c>
      <c r="B56" s="65">
        <v>0</v>
      </c>
      <c r="C56" s="34">
        <f>IF(B67=0, "-", B56/B67)</f>
        <v>0</v>
      </c>
      <c r="D56" s="65">
        <v>0</v>
      </c>
      <c r="E56" s="9">
        <f>IF(D67=0, "-", D56/D67)</f>
        <v>0</v>
      </c>
      <c r="F56" s="81">
        <v>0</v>
      </c>
      <c r="G56" s="34">
        <f>IF(F67=0, "-", F56/F67)</f>
        <v>0</v>
      </c>
      <c r="H56" s="65">
        <v>2</v>
      </c>
      <c r="I56" s="9">
        <f>IF(H67=0, "-", H56/H67)</f>
        <v>4.4336067390822432E-4</v>
      </c>
      <c r="J56" s="8" t="str">
        <f t="shared" si="2"/>
        <v>-</v>
      </c>
      <c r="K56" s="9">
        <f t="shared" si="3"/>
        <v>-1</v>
      </c>
    </row>
    <row r="57" spans="1:11" x14ac:dyDescent="0.2">
      <c r="A57" s="7" t="s">
        <v>225</v>
      </c>
      <c r="B57" s="65">
        <v>0</v>
      </c>
      <c r="C57" s="34">
        <f>IF(B67=0, "-", B57/B67)</f>
        <v>0</v>
      </c>
      <c r="D57" s="65">
        <v>1</v>
      </c>
      <c r="E57" s="9">
        <f>IF(D67=0, "-", D57/D67)</f>
        <v>1.037344398340249E-3</v>
      </c>
      <c r="F57" s="81">
        <v>3</v>
      </c>
      <c r="G57" s="34">
        <f>IF(F67=0, "-", F57/F67)</f>
        <v>6.0060060060060057E-4</v>
      </c>
      <c r="H57" s="65">
        <v>9</v>
      </c>
      <c r="I57" s="9">
        <f>IF(H67=0, "-", H57/H67)</f>
        <v>1.9951230325870096E-3</v>
      </c>
      <c r="J57" s="8">
        <f t="shared" si="2"/>
        <v>-1</v>
      </c>
      <c r="K57" s="9">
        <f t="shared" si="3"/>
        <v>-0.66666666666666663</v>
      </c>
    </row>
    <row r="58" spans="1:11" x14ac:dyDescent="0.2">
      <c r="A58" s="7" t="s">
        <v>226</v>
      </c>
      <c r="B58" s="65">
        <v>0</v>
      </c>
      <c r="C58" s="34">
        <f>IF(B67=0, "-", B58/B67)</f>
        <v>0</v>
      </c>
      <c r="D58" s="65">
        <v>3</v>
      </c>
      <c r="E58" s="9">
        <f>IF(D67=0, "-", D58/D67)</f>
        <v>3.1120331950207467E-3</v>
      </c>
      <c r="F58" s="81">
        <v>0</v>
      </c>
      <c r="G58" s="34">
        <f>IF(F67=0, "-", F58/F67)</f>
        <v>0</v>
      </c>
      <c r="H58" s="65">
        <v>5</v>
      </c>
      <c r="I58" s="9">
        <f>IF(H67=0, "-", H58/H67)</f>
        <v>1.1084016847705607E-3</v>
      </c>
      <c r="J58" s="8">
        <f t="shared" si="2"/>
        <v>-1</v>
      </c>
      <c r="K58" s="9">
        <f t="shared" si="3"/>
        <v>-1</v>
      </c>
    </row>
    <row r="59" spans="1:11" x14ac:dyDescent="0.2">
      <c r="A59" s="7" t="s">
        <v>227</v>
      </c>
      <c r="B59" s="65">
        <v>5</v>
      </c>
      <c r="C59" s="34">
        <f>IF(B67=0, "-", B59/B67)</f>
        <v>6.2266500622665004E-3</v>
      </c>
      <c r="D59" s="65">
        <v>2</v>
      </c>
      <c r="E59" s="9">
        <f>IF(D67=0, "-", D59/D67)</f>
        <v>2.0746887966804979E-3</v>
      </c>
      <c r="F59" s="81">
        <v>42</v>
      </c>
      <c r="G59" s="34">
        <f>IF(F67=0, "-", F59/F67)</f>
        <v>8.4084084084084087E-3</v>
      </c>
      <c r="H59" s="65">
        <v>2</v>
      </c>
      <c r="I59" s="9">
        <f>IF(H67=0, "-", H59/H67)</f>
        <v>4.4336067390822432E-4</v>
      </c>
      <c r="J59" s="8">
        <f t="shared" si="2"/>
        <v>1.5</v>
      </c>
      <c r="K59" s="9" t="str">
        <f t="shared" si="3"/>
        <v>&gt;999%</v>
      </c>
    </row>
    <row r="60" spans="1:11" x14ac:dyDescent="0.2">
      <c r="A60" s="7" t="s">
        <v>228</v>
      </c>
      <c r="B60" s="65">
        <v>21</v>
      </c>
      <c r="C60" s="34">
        <f>IF(B67=0, "-", B60/B67)</f>
        <v>2.6151930261519303E-2</v>
      </c>
      <c r="D60" s="65">
        <v>31</v>
      </c>
      <c r="E60" s="9">
        <f>IF(D67=0, "-", D60/D67)</f>
        <v>3.2157676348547715E-2</v>
      </c>
      <c r="F60" s="81">
        <v>140</v>
      </c>
      <c r="G60" s="34">
        <f>IF(F67=0, "-", F60/F67)</f>
        <v>2.8028028028028028E-2</v>
      </c>
      <c r="H60" s="65">
        <v>126</v>
      </c>
      <c r="I60" s="9">
        <f>IF(H67=0, "-", H60/H67)</f>
        <v>2.7931722456218132E-2</v>
      </c>
      <c r="J60" s="8">
        <f t="shared" si="2"/>
        <v>-0.32258064516129031</v>
      </c>
      <c r="K60" s="9">
        <f t="shared" si="3"/>
        <v>0.1111111111111111</v>
      </c>
    </row>
    <row r="61" spans="1:11" x14ac:dyDescent="0.2">
      <c r="A61" s="7" t="s">
        <v>229</v>
      </c>
      <c r="B61" s="65">
        <v>7</v>
      </c>
      <c r="C61" s="34">
        <f>IF(B67=0, "-", B61/B67)</f>
        <v>8.717310087173101E-3</v>
      </c>
      <c r="D61" s="65">
        <v>10</v>
      </c>
      <c r="E61" s="9">
        <f>IF(D67=0, "-", D61/D67)</f>
        <v>1.0373443983402489E-2</v>
      </c>
      <c r="F61" s="81">
        <v>53</v>
      </c>
      <c r="G61" s="34">
        <f>IF(F67=0, "-", F61/F67)</f>
        <v>1.061061061061061E-2</v>
      </c>
      <c r="H61" s="65">
        <v>48</v>
      </c>
      <c r="I61" s="9">
        <f>IF(H67=0, "-", H61/H67)</f>
        <v>1.0640656173797385E-2</v>
      </c>
      <c r="J61" s="8">
        <f t="shared" si="2"/>
        <v>-0.3</v>
      </c>
      <c r="K61" s="9">
        <f t="shared" si="3"/>
        <v>0.10416666666666667</v>
      </c>
    </row>
    <row r="62" spans="1:11" x14ac:dyDescent="0.2">
      <c r="A62" s="7" t="s">
        <v>230</v>
      </c>
      <c r="B62" s="65">
        <v>156</v>
      </c>
      <c r="C62" s="34">
        <f>IF(B67=0, "-", B62/B67)</f>
        <v>0.19427148194271482</v>
      </c>
      <c r="D62" s="65">
        <v>220</v>
      </c>
      <c r="E62" s="9">
        <f>IF(D67=0, "-", D62/D67)</f>
        <v>0.22821576763485477</v>
      </c>
      <c r="F62" s="81">
        <v>1331</v>
      </c>
      <c r="G62" s="34">
        <f>IF(F67=0, "-", F62/F67)</f>
        <v>0.26646646646646649</v>
      </c>
      <c r="H62" s="65">
        <v>1129</v>
      </c>
      <c r="I62" s="9">
        <f>IF(H67=0, "-", H62/H67)</f>
        <v>0.25027710042119267</v>
      </c>
      <c r="J62" s="8">
        <f t="shared" si="2"/>
        <v>-0.29090909090909089</v>
      </c>
      <c r="K62" s="9">
        <f t="shared" si="3"/>
        <v>0.17891939769707707</v>
      </c>
    </row>
    <row r="63" spans="1:11" x14ac:dyDescent="0.2">
      <c r="A63" s="7" t="s">
        <v>231</v>
      </c>
      <c r="B63" s="65">
        <v>1</v>
      </c>
      <c r="C63" s="34">
        <f>IF(B67=0, "-", B63/B67)</f>
        <v>1.2453300124533001E-3</v>
      </c>
      <c r="D63" s="65">
        <v>0</v>
      </c>
      <c r="E63" s="9">
        <f>IF(D67=0, "-", D63/D67)</f>
        <v>0</v>
      </c>
      <c r="F63" s="81">
        <v>2</v>
      </c>
      <c r="G63" s="34">
        <f>IF(F67=0, "-", F63/F67)</f>
        <v>4.0040040040040042E-4</v>
      </c>
      <c r="H63" s="65">
        <v>1</v>
      </c>
      <c r="I63" s="9">
        <f>IF(H67=0, "-", H63/H67)</f>
        <v>2.2168033695411216E-4</v>
      </c>
      <c r="J63" s="8" t="str">
        <f t="shared" si="2"/>
        <v>-</v>
      </c>
      <c r="K63" s="9">
        <f t="shared" si="3"/>
        <v>1</v>
      </c>
    </row>
    <row r="64" spans="1:11" x14ac:dyDescent="0.2">
      <c r="A64" s="7" t="s">
        <v>232</v>
      </c>
      <c r="B64" s="65">
        <v>3</v>
      </c>
      <c r="C64" s="34">
        <f>IF(B67=0, "-", B64/B67)</f>
        <v>3.7359900373599006E-3</v>
      </c>
      <c r="D64" s="65">
        <v>0</v>
      </c>
      <c r="E64" s="9">
        <f>IF(D67=0, "-", D64/D67)</f>
        <v>0</v>
      </c>
      <c r="F64" s="81">
        <v>16</v>
      </c>
      <c r="G64" s="34">
        <f>IF(F67=0, "-", F64/F67)</f>
        <v>3.2032032032032033E-3</v>
      </c>
      <c r="H64" s="65">
        <v>26</v>
      </c>
      <c r="I64" s="9">
        <f>IF(H67=0, "-", H64/H67)</f>
        <v>5.763688760806916E-3</v>
      </c>
      <c r="J64" s="8" t="str">
        <f t="shared" si="2"/>
        <v>-</v>
      </c>
      <c r="K64" s="9">
        <f t="shared" si="3"/>
        <v>-0.38461538461538464</v>
      </c>
    </row>
    <row r="65" spans="1:11" x14ac:dyDescent="0.2">
      <c r="A65" s="7" t="s">
        <v>233</v>
      </c>
      <c r="B65" s="65">
        <v>12</v>
      </c>
      <c r="C65" s="34">
        <f>IF(B67=0, "-", B65/B67)</f>
        <v>1.4943960149439602E-2</v>
      </c>
      <c r="D65" s="65">
        <v>88</v>
      </c>
      <c r="E65" s="9">
        <f>IF(D67=0, "-", D65/D67)</f>
        <v>9.1286307053941904E-2</v>
      </c>
      <c r="F65" s="81">
        <v>35</v>
      </c>
      <c r="G65" s="34">
        <f>IF(F67=0, "-", F65/F67)</f>
        <v>7.0070070070070069E-3</v>
      </c>
      <c r="H65" s="65">
        <v>379</v>
      </c>
      <c r="I65" s="9">
        <f>IF(H67=0, "-", H65/H67)</f>
        <v>8.4016847705608508E-2</v>
      </c>
      <c r="J65" s="8">
        <f t="shared" si="2"/>
        <v>-0.86363636363636365</v>
      </c>
      <c r="K65" s="9">
        <f t="shared" si="3"/>
        <v>-0.90765171503957787</v>
      </c>
    </row>
    <row r="66" spans="1:11" x14ac:dyDescent="0.2">
      <c r="A66" s="2"/>
      <c r="B66" s="68"/>
      <c r="C66" s="33"/>
      <c r="D66" s="68"/>
      <c r="E66" s="6"/>
      <c r="F66" s="82"/>
      <c r="G66" s="33"/>
      <c r="H66" s="68"/>
      <c r="I66" s="6"/>
      <c r="J66" s="5"/>
      <c r="K66" s="6"/>
    </row>
    <row r="67" spans="1:11" s="43" customFormat="1" x14ac:dyDescent="0.2">
      <c r="A67" s="162" t="s">
        <v>586</v>
      </c>
      <c r="B67" s="71">
        <f>SUM(B47:B66)</f>
        <v>803</v>
      </c>
      <c r="C67" s="40">
        <f>B67/10037</f>
        <v>8.0003985254558138E-2</v>
      </c>
      <c r="D67" s="71">
        <f>SUM(D47:D66)</f>
        <v>964</v>
      </c>
      <c r="E67" s="41">
        <f>D67/9726</f>
        <v>9.9115772157104667E-2</v>
      </c>
      <c r="F67" s="77">
        <f>SUM(F47:F66)</f>
        <v>4995</v>
      </c>
      <c r="G67" s="42">
        <f>F67/56526</f>
        <v>8.8366415454834937E-2</v>
      </c>
      <c r="H67" s="71">
        <f>SUM(H47:H66)</f>
        <v>4511</v>
      </c>
      <c r="I67" s="41">
        <f>H67/40548</f>
        <v>0.11125086317450922</v>
      </c>
      <c r="J67" s="37">
        <f>IF(D67=0, "-", IF((B67-D67)/D67&lt;10, (B67-D67)/D67, "&gt;999%"))</f>
        <v>-0.16701244813278007</v>
      </c>
      <c r="K67" s="38">
        <f>IF(H67=0, "-", IF((F67-H67)/H67&lt;10, (F67-H67)/H67, "&gt;999%"))</f>
        <v>0.10729328308579029</v>
      </c>
    </row>
    <row r="68" spans="1:11" x14ac:dyDescent="0.2">
      <c r="B68" s="83"/>
      <c r="D68" s="83"/>
      <c r="F68" s="83"/>
      <c r="H68" s="83"/>
    </row>
    <row r="69" spans="1:11" x14ac:dyDescent="0.2">
      <c r="A69" s="163" t="s">
        <v>138</v>
      </c>
      <c r="B69" s="61" t="s">
        <v>12</v>
      </c>
      <c r="C69" s="62" t="s">
        <v>13</v>
      </c>
      <c r="D69" s="61" t="s">
        <v>12</v>
      </c>
      <c r="E69" s="63" t="s">
        <v>13</v>
      </c>
      <c r="F69" s="62" t="s">
        <v>12</v>
      </c>
      <c r="G69" s="62" t="s">
        <v>13</v>
      </c>
      <c r="H69" s="61" t="s">
        <v>12</v>
      </c>
      <c r="I69" s="63" t="s">
        <v>13</v>
      </c>
      <c r="J69" s="61"/>
      <c r="K69" s="63"/>
    </row>
    <row r="70" spans="1:11" x14ac:dyDescent="0.2">
      <c r="A70" s="7" t="s">
        <v>234</v>
      </c>
      <c r="B70" s="65">
        <v>1</v>
      </c>
      <c r="C70" s="34">
        <f>IF(B80=0, "-", B70/B80)</f>
        <v>1.1904761904761904E-2</v>
      </c>
      <c r="D70" s="65">
        <v>22</v>
      </c>
      <c r="E70" s="9">
        <f>IF(D80=0, "-", D70/D80)</f>
        <v>0.15942028985507245</v>
      </c>
      <c r="F70" s="81">
        <v>36</v>
      </c>
      <c r="G70" s="34">
        <f>IF(F80=0, "-", F70/F80)</f>
        <v>8.9108910891089105E-2</v>
      </c>
      <c r="H70" s="65">
        <v>92</v>
      </c>
      <c r="I70" s="9">
        <f>IF(H80=0, "-", H70/H80)</f>
        <v>0.21345707656612528</v>
      </c>
      <c r="J70" s="8">
        <f t="shared" ref="J70:J78" si="4">IF(D70=0, "-", IF((B70-D70)/D70&lt;10, (B70-D70)/D70, "&gt;999%"))</f>
        <v>-0.95454545454545459</v>
      </c>
      <c r="K70" s="9">
        <f t="shared" ref="K70:K78" si="5">IF(H70=0, "-", IF((F70-H70)/H70&lt;10, (F70-H70)/H70, "&gt;999%"))</f>
        <v>-0.60869565217391308</v>
      </c>
    </row>
    <row r="71" spans="1:11" x14ac:dyDescent="0.2">
      <c r="A71" s="7" t="s">
        <v>235</v>
      </c>
      <c r="B71" s="65">
        <v>17</v>
      </c>
      <c r="C71" s="34">
        <f>IF(B80=0, "-", B71/B80)</f>
        <v>0.20238095238095238</v>
      </c>
      <c r="D71" s="65">
        <v>17</v>
      </c>
      <c r="E71" s="9">
        <f>IF(D80=0, "-", D71/D80)</f>
        <v>0.12318840579710146</v>
      </c>
      <c r="F71" s="81">
        <v>91</v>
      </c>
      <c r="G71" s="34">
        <f>IF(F80=0, "-", F71/F80)</f>
        <v>0.22524752475247525</v>
      </c>
      <c r="H71" s="65">
        <v>82</v>
      </c>
      <c r="I71" s="9">
        <f>IF(H80=0, "-", H71/H80)</f>
        <v>0.1902552204176334</v>
      </c>
      <c r="J71" s="8">
        <f t="shared" si="4"/>
        <v>0</v>
      </c>
      <c r="K71" s="9">
        <f t="shared" si="5"/>
        <v>0.10975609756097561</v>
      </c>
    </row>
    <row r="72" spans="1:11" x14ac:dyDescent="0.2">
      <c r="A72" s="7" t="s">
        <v>236</v>
      </c>
      <c r="B72" s="65">
        <v>19</v>
      </c>
      <c r="C72" s="34">
        <f>IF(B80=0, "-", B72/B80)</f>
        <v>0.22619047619047619</v>
      </c>
      <c r="D72" s="65">
        <v>16</v>
      </c>
      <c r="E72" s="9">
        <f>IF(D80=0, "-", D72/D80)</f>
        <v>0.11594202898550725</v>
      </c>
      <c r="F72" s="81">
        <v>97</v>
      </c>
      <c r="G72" s="34">
        <f>IF(F80=0, "-", F72/F80)</f>
        <v>0.24009900990099009</v>
      </c>
      <c r="H72" s="65">
        <v>36</v>
      </c>
      <c r="I72" s="9">
        <f>IF(H80=0, "-", H72/H80)</f>
        <v>8.3526682134570762E-2</v>
      </c>
      <c r="J72" s="8">
        <f t="shared" si="4"/>
        <v>0.1875</v>
      </c>
      <c r="K72" s="9">
        <f t="shared" si="5"/>
        <v>1.6944444444444444</v>
      </c>
    </row>
    <row r="73" spans="1:11" x14ac:dyDescent="0.2">
      <c r="A73" s="7" t="s">
        <v>237</v>
      </c>
      <c r="B73" s="65">
        <v>1</v>
      </c>
      <c r="C73" s="34">
        <f>IF(B80=0, "-", B73/B80)</f>
        <v>1.1904761904761904E-2</v>
      </c>
      <c r="D73" s="65">
        <v>0</v>
      </c>
      <c r="E73" s="9">
        <f>IF(D80=0, "-", D73/D80)</f>
        <v>0</v>
      </c>
      <c r="F73" s="81">
        <v>3</v>
      </c>
      <c r="G73" s="34">
        <f>IF(F80=0, "-", F73/F80)</f>
        <v>7.4257425742574254E-3</v>
      </c>
      <c r="H73" s="65">
        <v>5</v>
      </c>
      <c r="I73" s="9">
        <f>IF(H80=0, "-", H73/H80)</f>
        <v>1.1600928074245939E-2</v>
      </c>
      <c r="J73" s="8" t="str">
        <f t="shared" si="4"/>
        <v>-</v>
      </c>
      <c r="K73" s="9">
        <f t="shared" si="5"/>
        <v>-0.4</v>
      </c>
    </row>
    <row r="74" spans="1:11" x14ac:dyDescent="0.2">
      <c r="A74" s="7" t="s">
        <v>238</v>
      </c>
      <c r="B74" s="65">
        <v>1</v>
      </c>
      <c r="C74" s="34">
        <f>IF(B80=0, "-", B74/B80)</f>
        <v>1.1904761904761904E-2</v>
      </c>
      <c r="D74" s="65">
        <v>0</v>
      </c>
      <c r="E74" s="9">
        <f>IF(D80=0, "-", D74/D80)</f>
        <v>0</v>
      </c>
      <c r="F74" s="81">
        <v>4</v>
      </c>
      <c r="G74" s="34">
        <f>IF(F80=0, "-", F74/F80)</f>
        <v>9.9009900990099011E-3</v>
      </c>
      <c r="H74" s="65">
        <v>2</v>
      </c>
      <c r="I74" s="9">
        <f>IF(H80=0, "-", H74/H80)</f>
        <v>4.6403712296983757E-3</v>
      </c>
      <c r="J74" s="8" t="str">
        <f t="shared" si="4"/>
        <v>-</v>
      </c>
      <c r="K74" s="9">
        <f t="shared" si="5"/>
        <v>1</v>
      </c>
    </row>
    <row r="75" spans="1:11" x14ac:dyDescent="0.2">
      <c r="A75" s="7" t="s">
        <v>239</v>
      </c>
      <c r="B75" s="65">
        <v>39</v>
      </c>
      <c r="C75" s="34">
        <f>IF(B80=0, "-", B75/B80)</f>
        <v>0.4642857142857143</v>
      </c>
      <c r="D75" s="65">
        <v>63</v>
      </c>
      <c r="E75" s="9">
        <f>IF(D80=0, "-", D75/D80)</f>
        <v>0.45652173913043476</v>
      </c>
      <c r="F75" s="81">
        <v>124</v>
      </c>
      <c r="G75" s="34">
        <f>IF(F80=0, "-", F75/F80)</f>
        <v>0.30693069306930693</v>
      </c>
      <c r="H75" s="65">
        <v>174</v>
      </c>
      <c r="I75" s="9">
        <f>IF(H80=0, "-", H75/H80)</f>
        <v>0.40371229698375871</v>
      </c>
      <c r="J75" s="8">
        <f t="shared" si="4"/>
        <v>-0.38095238095238093</v>
      </c>
      <c r="K75" s="9">
        <f t="shared" si="5"/>
        <v>-0.28735632183908044</v>
      </c>
    </row>
    <row r="76" spans="1:11" x14ac:dyDescent="0.2">
      <c r="A76" s="7" t="s">
        <v>240</v>
      </c>
      <c r="B76" s="65">
        <v>3</v>
      </c>
      <c r="C76" s="34">
        <f>IF(B80=0, "-", B76/B80)</f>
        <v>3.5714285714285712E-2</v>
      </c>
      <c r="D76" s="65">
        <v>7</v>
      </c>
      <c r="E76" s="9">
        <f>IF(D80=0, "-", D76/D80)</f>
        <v>5.0724637681159424E-2</v>
      </c>
      <c r="F76" s="81">
        <v>18</v>
      </c>
      <c r="G76" s="34">
        <f>IF(F80=0, "-", F76/F80)</f>
        <v>4.4554455445544552E-2</v>
      </c>
      <c r="H76" s="65">
        <v>12</v>
      </c>
      <c r="I76" s="9">
        <f>IF(H80=0, "-", H76/H80)</f>
        <v>2.7842227378190254E-2</v>
      </c>
      <c r="J76" s="8">
        <f t="shared" si="4"/>
        <v>-0.5714285714285714</v>
      </c>
      <c r="K76" s="9">
        <f t="shared" si="5"/>
        <v>0.5</v>
      </c>
    </row>
    <row r="77" spans="1:11" x14ac:dyDescent="0.2">
      <c r="A77" s="7" t="s">
        <v>241</v>
      </c>
      <c r="B77" s="65">
        <v>1</v>
      </c>
      <c r="C77" s="34">
        <f>IF(B80=0, "-", B77/B80)</f>
        <v>1.1904761904761904E-2</v>
      </c>
      <c r="D77" s="65">
        <v>5</v>
      </c>
      <c r="E77" s="9">
        <f>IF(D80=0, "-", D77/D80)</f>
        <v>3.6231884057971016E-2</v>
      </c>
      <c r="F77" s="81">
        <v>13</v>
      </c>
      <c r="G77" s="34">
        <f>IF(F80=0, "-", F77/F80)</f>
        <v>3.2178217821782179E-2</v>
      </c>
      <c r="H77" s="65">
        <v>11</v>
      </c>
      <c r="I77" s="9">
        <f>IF(H80=0, "-", H77/H80)</f>
        <v>2.5522041763341066E-2</v>
      </c>
      <c r="J77" s="8">
        <f t="shared" si="4"/>
        <v>-0.8</v>
      </c>
      <c r="K77" s="9">
        <f t="shared" si="5"/>
        <v>0.18181818181818182</v>
      </c>
    </row>
    <row r="78" spans="1:11" x14ac:dyDescent="0.2">
      <c r="A78" s="7" t="s">
        <v>242</v>
      </c>
      <c r="B78" s="65">
        <v>2</v>
      </c>
      <c r="C78" s="34">
        <f>IF(B80=0, "-", B78/B80)</f>
        <v>2.3809523809523808E-2</v>
      </c>
      <c r="D78" s="65">
        <v>8</v>
      </c>
      <c r="E78" s="9">
        <f>IF(D80=0, "-", D78/D80)</f>
        <v>5.7971014492753624E-2</v>
      </c>
      <c r="F78" s="81">
        <v>18</v>
      </c>
      <c r="G78" s="34">
        <f>IF(F80=0, "-", F78/F80)</f>
        <v>4.4554455445544552E-2</v>
      </c>
      <c r="H78" s="65">
        <v>17</v>
      </c>
      <c r="I78" s="9">
        <f>IF(H80=0, "-", H78/H80)</f>
        <v>3.9443155452436193E-2</v>
      </c>
      <c r="J78" s="8">
        <f t="shared" si="4"/>
        <v>-0.75</v>
      </c>
      <c r="K78" s="9">
        <f t="shared" si="5"/>
        <v>5.8823529411764705E-2</v>
      </c>
    </row>
    <row r="79" spans="1:11" x14ac:dyDescent="0.2">
      <c r="A79" s="2"/>
      <c r="B79" s="68"/>
      <c r="C79" s="33"/>
      <c r="D79" s="68"/>
      <c r="E79" s="6"/>
      <c r="F79" s="82"/>
      <c r="G79" s="33"/>
      <c r="H79" s="68"/>
      <c r="I79" s="6"/>
      <c r="J79" s="5"/>
      <c r="K79" s="6"/>
    </row>
    <row r="80" spans="1:11" s="43" customFormat="1" x14ac:dyDescent="0.2">
      <c r="A80" s="162" t="s">
        <v>585</v>
      </c>
      <c r="B80" s="71">
        <f>SUM(B70:B79)</f>
        <v>84</v>
      </c>
      <c r="C80" s="40">
        <f>B80/10037</f>
        <v>8.3690345720832914E-3</v>
      </c>
      <c r="D80" s="71">
        <f>SUM(D70:D79)</f>
        <v>138</v>
      </c>
      <c r="E80" s="41">
        <f>D80/9726</f>
        <v>1.4188772362739049E-2</v>
      </c>
      <c r="F80" s="77">
        <f>SUM(F70:F79)</f>
        <v>404</v>
      </c>
      <c r="G80" s="42">
        <f>F80/56526</f>
        <v>7.1471535222729365E-3</v>
      </c>
      <c r="H80" s="71">
        <f>SUM(H70:H79)</f>
        <v>431</v>
      </c>
      <c r="I80" s="41">
        <f>H80/40548</f>
        <v>1.0629377527868206E-2</v>
      </c>
      <c r="J80" s="37">
        <f>IF(D80=0, "-", IF((B80-D80)/D80&lt;10, (B80-D80)/D80, "&gt;999%"))</f>
        <v>-0.39130434782608697</v>
      </c>
      <c r="K80" s="38">
        <f>IF(H80=0, "-", IF((F80-H80)/H80&lt;10, (F80-H80)/H80, "&gt;999%"))</f>
        <v>-6.2645011600928072E-2</v>
      </c>
    </row>
    <row r="81" spans="1:11" x14ac:dyDescent="0.2">
      <c r="B81" s="83"/>
      <c r="D81" s="83"/>
      <c r="F81" s="83"/>
      <c r="H81" s="83"/>
    </row>
    <row r="82" spans="1:11" s="43" customFormat="1" x14ac:dyDescent="0.2">
      <c r="A82" s="162" t="s">
        <v>584</v>
      </c>
      <c r="B82" s="71">
        <v>887</v>
      </c>
      <c r="C82" s="40">
        <f>B82/10037</f>
        <v>8.8373019826641433E-2</v>
      </c>
      <c r="D82" s="71">
        <v>1102</v>
      </c>
      <c r="E82" s="41">
        <f>D82/9726</f>
        <v>0.11330454451984372</v>
      </c>
      <c r="F82" s="77">
        <v>5399</v>
      </c>
      <c r="G82" s="42">
        <f>F82/56526</f>
        <v>9.5513568977107874E-2</v>
      </c>
      <c r="H82" s="71">
        <v>4942</v>
      </c>
      <c r="I82" s="41">
        <f>H82/40548</f>
        <v>0.12188024070237743</v>
      </c>
      <c r="J82" s="37">
        <f>IF(D82=0, "-", IF((B82-D82)/D82&lt;10, (B82-D82)/D82, "&gt;999%"))</f>
        <v>-0.19509981851179672</v>
      </c>
      <c r="K82" s="38">
        <f>IF(H82=0, "-", IF((F82-H82)/H82&lt;10, (F82-H82)/H82, "&gt;999%"))</f>
        <v>9.2472683124241201E-2</v>
      </c>
    </row>
    <row r="83" spans="1:11" x14ac:dyDescent="0.2">
      <c r="B83" s="83"/>
      <c r="D83" s="83"/>
      <c r="F83" s="83"/>
      <c r="H83" s="83"/>
    </row>
    <row r="84" spans="1:11" ht="15.75" x14ac:dyDescent="0.25">
      <c r="A84" s="164" t="s">
        <v>113</v>
      </c>
      <c r="B84" s="196" t="s">
        <v>1</v>
      </c>
      <c r="C84" s="200"/>
      <c r="D84" s="200"/>
      <c r="E84" s="197"/>
      <c r="F84" s="196" t="s">
        <v>14</v>
      </c>
      <c r="G84" s="200"/>
      <c r="H84" s="200"/>
      <c r="I84" s="197"/>
      <c r="J84" s="196" t="s">
        <v>15</v>
      </c>
      <c r="K84" s="197"/>
    </row>
    <row r="85" spans="1:11" x14ac:dyDescent="0.2">
      <c r="A85" s="22"/>
      <c r="B85" s="196">
        <f>VALUE(RIGHT($B$2, 4))</f>
        <v>2021</v>
      </c>
      <c r="C85" s="197"/>
      <c r="D85" s="196">
        <f>B85-1</f>
        <v>2020</v>
      </c>
      <c r="E85" s="204"/>
      <c r="F85" s="196">
        <f>B85</f>
        <v>2021</v>
      </c>
      <c r="G85" s="204"/>
      <c r="H85" s="196">
        <f>D85</f>
        <v>2020</v>
      </c>
      <c r="I85" s="204"/>
      <c r="J85" s="140" t="s">
        <v>4</v>
      </c>
      <c r="K85" s="141" t="s">
        <v>2</v>
      </c>
    </row>
    <row r="86" spans="1:11" x14ac:dyDescent="0.2">
      <c r="A86" s="163" t="s">
        <v>139</v>
      </c>
      <c r="B86" s="61" t="s">
        <v>12</v>
      </c>
      <c r="C86" s="62" t="s">
        <v>13</v>
      </c>
      <c r="D86" s="61" t="s">
        <v>12</v>
      </c>
      <c r="E86" s="63" t="s">
        <v>13</v>
      </c>
      <c r="F86" s="62" t="s">
        <v>12</v>
      </c>
      <c r="G86" s="62" t="s">
        <v>13</v>
      </c>
      <c r="H86" s="61" t="s">
        <v>12</v>
      </c>
      <c r="I86" s="63" t="s">
        <v>13</v>
      </c>
      <c r="J86" s="61"/>
      <c r="K86" s="63"/>
    </row>
    <row r="87" spans="1:11" x14ac:dyDescent="0.2">
      <c r="A87" s="7" t="s">
        <v>243</v>
      </c>
      <c r="B87" s="65">
        <v>0</v>
      </c>
      <c r="C87" s="34">
        <f>IF(B99=0, "-", B87/B99)</f>
        <v>0</v>
      </c>
      <c r="D87" s="65">
        <v>0</v>
      </c>
      <c r="E87" s="9">
        <f>IF(D99=0, "-", D87/D99)</f>
        <v>0</v>
      </c>
      <c r="F87" s="81">
        <v>2</v>
      </c>
      <c r="G87" s="34">
        <f>IF(F99=0, "-", F87/F99)</f>
        <v>2.7472527472527475E-3</v>
      </c>
      <c r="H87" s="65">
        <v>5</v>
      </c>
      <c r="I87" s="9">
        <f>IF(H99=0, "-", H87/H99)</f>
        <v>6.6312997347480109E-3</v>
      </c>
      <c r="J87" s="8" t="str">
        <f t="shared" ref="J87:J97" si="6">IF(D87=0, "-", IF((B87-D87)/D87&lt;10, (B87-D87)/D87, "&gt;999%"))</f>
        <v>-</v>
      </c>
      <c r="K87" s="9">
        <f t="shared" ref="K87:K97" si="7">IF(H87=0, "-", IF((F87-H87)/H87&lt;10, (F87-H87)/H87, "&gt;999%"))</f>
        <v>-0.6</v>
      </c>
    </row>
    <row r="88" spans="1:11" x14ac:dyDescent="0.2">
      <c r="A88" s="7" t="s">
        <v>244</v>
      </c>
      <c r="B88" s="65">
        <v>0</v>
      </c>
      <c r="C88" s="34">
        <f>IF(B99=0, "-", B88/B99)</f>
        <v>0</v>
      </c>
      <c r="D88" s="65">
        <v>0</v>
      </c>
      <c r="E88" s="9">
        <f>IF(D99=0, "-", D88/D99)</f>
        <v>0</v>
      </c>
      <c r="F88" s="81">
        <v>5</v>
      </c>
      <c r="G88" s="34">
        <f>IF(F99=0, "-", F88/F99)</f>
        <v>6.868131868131868E-3</v>
      </c>
      <c r="H88" s="65">
        <v>4</v>
      </c>
      <c r="I88" s="9">
        <f>IF(H99=0, "-", H88/H99)</f>
        <v>5.3050397877984082E-3</v>
      </c>
      <c r="J88" s="8" t="str">
        <f t="shared" si="6"/>
        <v>-</v>
      </c>
      <c r="K88" s="9">
        <f t="shared" si="7"/>
        <v>0.25</v>
      </c>
    </row>
    <row r="89" spans="1:11" x14ac:dyDescent="0.2">
      <c r="A89" s="7" t="s">
        <v>245</v>
      </c>
      <c r="B89" s="65">
        <v>18</v>
      </c>
      <c r="C89" s="34">
        <f>IF(B99=0, "-", B89/B99)</f>
        <v>0.13953488372093023</v>
      </c>
      <c r="D89" s="65">
        <v>0</v>
      </c>
      <c r="E89" s="9">
        <f>IF(D99=0, "-", D89/D99)</f>
        <v>0</v>
      </c>
      <c r="F89" s="81">
        <v>18</v>
      </c>
      <c r="G89" s="34">
        <f>IF(F99=0, "-", F89/F99)</f>
        <v>2.4725274725274724E-2</v>
      </c>
      <c r="H89" s="65">
        <v>1</v>
      </c>
      <c r="I89" s="9">
        <f>IF(H99=0, "-", H89/H99)</f>
        <v>1.3262599469496021E-3</v>
      </c>
      <c r="J89" s="8" t="str">
        <f t="shared" si="6"/>
        <v>-</v>
      </c>
      <c r="K89" s="9" t="str">
        <f t="shared" si="7"/>
        <v>&gt;999%</v>
      </c>
    </row>
    <row r="90" spans="1:11" x14ac:dyDescent="0.2">
      <c r="A90" s="7" t="s">
        <v>246</v>
      </c>
      <c r="B90" s="65">
        <v>0</v>
      </c>
      <c r="C90" s="34">
        <f>IF(B99=0, "-", B90/B99)</f>
        <v>0</v>
      </c>
      <c r="D90" s="65">
        <v>1</v>
      </c>
      <c r="E90" s="9">
        <f>IF(D99=0, "-", D90/D99)</f>
        <v>8.0000000000000002E-3</v>
      </c>
      <c r="F90" s="81">
        <v>0</v>
      </c>
      <c r="G90" s="34">
        <f>IF(F99=0, "-", F90/F99)</f>
        <v>0</v>
      </c>
      <c r="H90" s="65">
        <v>4</v>
      </c>
      <c r="I90" s="9">
        <f>IF(H99=0, "-", H90/H99)</f>
        <v>5.3050397877984082E-3</v>
      </c>
      <c r="J90" s="8">
        <f t="shared" si="6"/>
        <v>-1</v>
      </c>
      <c r="K90" s="9">
        <f t="shared" si="7"/>
        <v>-1</v>
      </c>
    </row>
    <row r="91" spans="1:11" x14ac:dyDescent="0.2">
      <c r="A91" s="7" t="s">
        <v>247</v>
      </c>
      <c r="B91" s="65">
        <v>12</v>
      </c>
      <c r="C91" s="34">
        <f>IF(B99=0, "-", B91/B99)</f>
        <v>9.3023255813953487E-2</v>
      </c>
      <c r="D91" s="65">
        <v>16</v>
      </c>
      <c r="E91" s="9">
        <f>IF(D99=0, "-", D91/D99)</f>
        <v>0.128</v>
      </c>
      <c r="F91" s="81">
        <v>74</v>
      </c>
      <c r="G91" s="34">
        <f>IF(F99=0, "-", F91/F99)</f>
        <v>0.10164835164835165</v>
      </c>
      <c r="H91" s="65">
        <v>73</v>
      </c>
      <c r="I91" s="9">
        <f>IF(H99=0, "-", H91/H99)</f>
        <v>9.6816976127320958E-2</v>
      </c>
      <c r="J91" s="8">
        <f t="shared" si="6"/>
        <v>-0.25</v>
      </c>
      <c r="K91" s="9">
        <f t="shared" si="7"/>
        <v>1.3698630136986301E-2</v>
      </c>
    </row>
    <row r="92" spans="1:11" x14ac:dyDescent="0.2">
      <c r="A92" s="7" t="s">
        <v>248</v>
      </c>
      <c r="B92" s="65">
        <v>0</v>
      </c>
      <c r="C92" s="34">
        <f>IF(B99=0, "-", B92/B99)</f>
        <v>0</v>
      </c>
      <c r="D92" s="65">
        <v>0</v>
      </c>
      <c r="E92" s="9">
        <f>IF(D99=0, "-", D92/D99)</f>
        <v>0</v>
      </c>
      <c r="F92" s="81">
        <v>0</v>
      </c>
      <c r="G92" s="34">
        <f>IF(F99=0, "-", F92/F99)</f>
        <v>0</v>
      </c>
      <c r="H92" s="65">
        <v>5</v>
      </c>
      <c r="I92" s="9">
        <f>IF(H99=0, "-", H92/H99)</f>
        <v>6.6312997347480109E-3</v>
      </c>
      <c r="J92" s="8" t="str">
        <f t="shared" si="6"/>
        <v>-</v>
      </c>
      <c r="K92" s="9">
        <f t="shared" si="7"/>
        <v>-1</v>
      </c>
    </row>
    <row r="93" spans="1:11" x14ac:dyDescent="0.2">
      <c r="A93" s="7" t="s">
        <v>249</v>
      </c>
      <c r="B93" s="65">
        <v>2</v>
      </c>
      <c r="C93" s="34">
        <f>IF(B99=0, "-", B93/B99)</f>
        <v>1.5503875968992248E-2</v>
      </c>
      <c r="D93" s="65">
        <v>5</v>
      </c>
      <c r="E93" s="9">
        <f>IF(D99=0, "-", D93/D99)</f>
        <v>0.04</v>
      </c>
      <c r="F93" s="81">
        <v>31</v>
      </c>
      <c r="G93" s="34">
        <f>IF(F99=0, "-", F93/F99)</f>
        <v>4.2582417582417584E-2</v>
      </c>
      <c r="H93" s="65">
        <v>32</v>
      </c>
      <c r="I93" s="9">
        <f>IF(H99=0, "-", H93/H99)</f>
        <v>4.2440318302387266E-2</v>
      </c>
      <c r="J93" s="8">
        <f t="shared" si="6"/>
        <v>-0.6</v>
      </c>
      <c r="K93" s="9">
        <f t="shared" si="7"/>
        <v>-3.125E-2</v>
      </c>
    </row>
    <row r="94" spans="1:11" x14ac:dyDescent="0.2">
      <c r="A94" s="7" t="s">
        <v>250</v>
      </c>
      <c r="B94" s="65">
        <v>0</v>
      </c>
      <c r="C94" s="34">
        <f>IF(B99=0, "-", B94/B99)</f>
        <v>0</v>
      </c>
      <c r="D94" s="65">
        <v>2</v>
      </c>
      <c r="E94" s="9">
        <f>IF(D99=0, "-", D94/D99)</f>
        <v>1.6E-2</v>
      </c>
      <c r="F94" s="81">
        <v>1</v>
      </c>
      <c r="G94" s="34">
        <f>IF(F99=0, "-", F94/F99)</f>
        <v>1.3736263736263737E-3</v>
      </c>
      <c r="H94" s="65">
        <v>11</v>
      </c>
      <c r="I94" s="9">
        <f>IF(H99=0, "-", H94/H99)</f>
        <v>1.4588859416445624E-2</v>
      </c>
      <c r="J94" s="8">
        <f t="shared" si="6"/>
        <v>-1</v>
      </c>
      <c r="K94" s="9">
        <f t="shared" si="7"/>
        <v>-0.90909090909090906</v>
      </c>
    </row>
    <row r="95" spans="1:11" x14ac:dyDescent="0.2">
      <c r="A95" s="7" t="s">
        <v>251</v>
      </c>
      <c r="B95" s="65">
        <v>4</v>
      </c>
      <c r="C95" s="34">
        <f>IF(B99=0, "-", B95/B99)</f>
        <v>3.1007751937984496E-2</v>
      </c>
      <c r="D95" s="65">
        <v>16</v>
      </c>
      <c r="E95" s="9">
        <f>IF(D99=0, "-", D95/D99)</f>
        <v>0.128</v>
      </c>
      <c r="F95" s="81">
        <v>23</v>
      </c>
      <c r="G95" s="34">
        <f>IF(F99=0, "-", F95/F99)</f>
        <v>3.1593406593406592E-2</v>
      </c>
      <c r="H95" s="65">
        <v>38</v>
      </c>
      <c r="I95" s="9">
        <f>IF(H99=0, "-", H95/H99)</f>
        <v>5.0397877984084884E-2</v>
      </c>
      <c r="J95" s="8">
        <f t="shared" si="6"/>
        <v>-0.75</v>
      </c>
      <c r="K95" s="9">
        <f t="shared" si="7"/>
        <v>-0.39473684210526316</v>
      </c>
    </row>
    <row r="96" spans="1:11" x14ac:dyDescent="0.2">
      <c r="A96" s="7" t="s">
        <v>252</v>
      </c>
      <c r="B96" s="65">
        <v>89</v>
      </c>
      <c r="C96" s="34">
        <f>IF(B99=0, "-", B96/B99)</f>
        <v>0.68992248062015504</v>
      </c>
      <c r="D96" s="65">
        <v>83</v>
      </c>
      <c r="E96" s="9">
        <f>IF(D99=0, "-", D96/D99)</f>
        <v>0.66400000000000003</v>
      </c>
      <c r="F96" s="81">
        <v>556</v>
      </c>
      <c r="G96" s="34">
        <f>IF(F99=0, "-", F96/F99)</f>
        <v>0.76373626373626369</v>
      </c>
      <c r="H96" s="65">
        <v>566</v>
      </c>
      <c r="I96" s="9">
        <f>IF(H99=0, "-", H96/H99)</f>
        <v>0.75066312997347484</v>
      </c>
      <c r="J96" s="8">
        <f t="shared" si="6"/>
        <v>7.2289156626506021E-2</v>
      </c>
      <c r="K96" s="9">
        <f t="shared" si="7"/>
        <v>-1.7667844522968199E-2</v>
      </c>
    </row>
    <row r="97" spans="1:11" x14ac:dyDescent="0.2">
      <c r="A97" s="7" t="s">
        <v>253</v>
      </c>
      <c r="B97" s="65">
        <v>4</v>
      </c>
      <c r="C97" s="34">
        <f>IF(B99=0, "-", B97/B99)</f>
        <v>3.1007751937984496E-2</v>
      </c>
      <c r="D97" s="65">
        <v>2</v>
      </c>
      <c r="E97" s="9">
        <f>IF(D99=0, "-", D97/D99)</f>
        <v>1.6E-2</v>
      </c>
      <c r="F97" s="81">
        <v>18</v>
      </c>
      <c r="G97" s="34">
        <f>IF(F99=0, "-", F97/F99)</f>
        <v>2.4725274725274724E-2</v>
      </c>
      <c r="H97" s="65">
        <v>15</v>
      </c>
      <c r="I97" s="9">
        <f>IF(H99=0, "-", H97/H99)</f>
        <v>1.9893899204244031E-2</v>
      </c>
      <c r="J97" s="8">
        <f t="shared" si="6"/>
        <v>1</v>
      </c>
      <c r="K97" s="9">
        <f t="shared" si="7"/>
        <v>0.2</v>
      </c>
    </row>
    <row r="98" spans="1:11" x14ac:dyDescent="0.2">
      <c r="A98" s="2"/>
      <c r="B98" s="68"/>
      <c r="C98" s="33"/>
      <c r="D98" s="68"/>
      <c r="E98" s="6"/>
      <c r="F98" s="82"/>
      <c r="G98" s="33"/>
      <c r="H98" s="68"/>
      <c r="I98" s="6"/>
      <c r="J98" s="5"/>
      <c r="K98" s="6"/>
    </row>
    <row r="99" spans="1:11" s="43" customFormat="1" x14ac:dyDescent="0.2">
      <c r="A99" s="162" t="s">
        <v>583</v>
      </c>
      <c r="B99" s="71">
        <f>SUM(B87:B98)</f>
        <v>129</v>
      </c>
      <c r="C99" s="40">
        <f>B99/10037</f>
        <v>1.2852445949985055E-2</v>
      </c>
      <c r="D99" s="71">
        <f>SUM(D87:D98)</f>
        <v>125</v>
      </c>
      <c r="E99" s="41">
        <f>D99/9726</f>
        <v>1.2852148879292617E-2</v>
      </c>
      <c r="F99" s="77">
        <f>SUM(F87:F98)</f>
        <v>728</v>
      </c>
      <c r="G99" s="42">
        <f>F99/56526</f>
        <v>1.2879029119343311E-2</v>
      </c>
      <c r="H99" s="71">
        <f>SUM(H87:H98)</f>
        <v>754</v>
      </c>
      <c r="I99" s="41">
        <f>H99/40548</f>
        <v>1.8595245141560621E-2</v>
      </c>
      <c r="J99" s="37">
        <f>IF(D99=0, "-", IF((B99-D99)/D99&lt;10, (B99-D99)/D99, "&gt;999%"))</f>
        <v>3.2000000000000001E-2</v>
      </c>
      <c r="K99" s="38">
        <f>IF(H99=0, "-", IF((F99-H99)/H99&lt;10, (F99-H99)/H99, "&gt;999%"))</f>
        <v>-3.4482758620689655E-2</v>
      </c>
    </row>
    <row r="100" spans="1:11" x14ac:dyDescent="0.2">
      <c r="B100" s="83"/>
      <c r="D100" s="83"/>
      <c r="F100" s="83"/>
      <c r="H100" s="83"/>
    </row>
    <row r="101" spans="1:11" x14ac:dyDescent="0.2">
      <c r="A101" s="163" t="s">
        <v>140</v>
      </c>
      <c r="B101" s="61" t="s">
        <v>12</v>
      </c>
      <c r="C101" s="62" t="s">
        <v>13</v>
      </c>
      <c r="D101" s="61" t="s">
        <v>12</v>
      </c>
      <c r="E101" s="63" t="s">
        <v>13</v>
      </c>
      <c r="F101" s="62" t="s">
        <v>12</v>
      </c>
      <c r="G101" s="62" t="s">
        <v>13</v>
      </c>
      <c r="H101" s="61" t="s">
        <v>12</v>
      </c>
      <c r="I101" s="63" t="s">
        <v>13</v>
      </c>
      <c r="J101" s="61"/>
      <c r="K101" s="63"/>
    </row>
    <row r="102" spans="1:11" x14ac:dyDescent="0.2">
      <c r="A102" s="7" t="s">
        <v>254</v>
      </c>
      <c r="B102" s="65">
        <v>2</v>
      </c>
      <c r="C102" s="34">
        <f>IF(B116=0, "-", B102/B116)</f>
        <v>1.8518518518518517E-2</v>
      </c>
      <c r="D102" s="65">
        <v>0</v>
      </c>
      <c r="E102" s="9">
        <f>IF(D116=0, "-", D102/D116)</f>
        <v>0</v>
      </c>
      <c r="F102" s="81">
        <v>6</v>
      </c>
      <c r="G102" s="34">
        <f>IF(F116=0, "-", F102/F116)</f>
        <v>1.279317697228145E-2</v>
      </c>
      <c r="H102" s="65">
        <v>3</v>
      </c>
      <c r="I102" s="9">
        <f>IF(H116=0, "-", H102/H116)</f>
        <v>1.0273972602739725E-2</v>
      </c>
      <c r="J102" s="8" t="str">
        <f t="shared" ref="J102:J114" si="8">IF(D102=0, "-", IF((B102-D102)/D102&lt;10, (B102-D102)/D102, "&gt;999%"))</f>
        <v>-</v>
      </c>
      <c r="K102" s="9">
        <f t="shared" ref="K102:K114" si="9">IF(H102=0, "-", IF((F102-H102)/H102&lt;10, (F102-H102)/H102, "&gt;999%"))</f>
        <v>1</v>
      </c>
    </row>
    <row r="103" spans="1:11" x14ac:dyDescent="0.2">
      <c r="A103" s="7" t="s">
        <v>255</v>
      </c>
      <c r="B103" s="65">
        <v>11</v>
      </c>
      <c r="C103" s="34">
        <f>IF(B116=0, "-", B103/B116)</f>
        <v>0.10185185185185185</v>
      </c>
      <c r="D103" s="65">
        <v>11</v>
      </c>
      <c r="E103" s="9">
        <f>IF(D116=0, "-", D103/D116)</f>
        <v>0.11956521739130435</v>
      </c>
      <c r="F103" s="81">
        <v>30</v>
      </c>
      <c r="G103" s="34">
        <f>IF(F116=0, "-", F103/F116)</f>
        <v>6.3965884861407252E-2</v>
      </c>
      <c r="H103" s="65">
        <v>24</v>
      </c>
      <c r="I103" s="9">
        <f>IF(H116=0, "-", H103/H116)</f>
        <v>8.2191780821917804E-2</v>
      </c>
      <c r="J103" s="8">
        <f t="shared" si="8"/>
        <v>0</v>
      </c>
      <c r="K103" s="9">
        <f t="shared" si="9"/>
        <v>0.25</v>
      </c>
    </row>
    <row r="104" spans="1:11" x14ac:dyDescent="0.2">
      <c r="A104" s="7" t="s">
        <v>256</v>
      </c>
      <c r="B104" s="65">
        <v>7</v>
      </c>
      <c r="C104" s="34">
        <f>IF(B116=0, "-", B104/B116)</f>
        <v>6.4814814814814811E-2</v>
      </c>
      <c r="D104" s="65">
        <v>2</v>
      </c>
      <c r="E104" s="9">
        <f>IF(D116=0, "-", D104/D116)</f>
        <v>2.1739130434782608E-2</v>
      </c>
      <c r="F104" s="81">
        <v>30</v>
      </c>
      <c r="G104" s="34">
        <f>IF(F116=0, "-", F104/F116)</f>
        <v>6.3965884861407252E-2</v>
      </c>
      <c r="H104" s="65">
        <v>14</v>
      </c>
      <c r="I104" s="9">
        <f>IF(H116=0, "-", H104/H116)</f>
        <v>4.7945205479452052E-2</v>
      </c>
      <c r="J104" s="8">
        <f t="shared" si="8"/>
        <v>2.5</v>
      </c>
      <c r="K104" s="9">
        <f t="shared" si="9"/>
        <v>1.1428571428571428</v>
      </c>
    </row>
    <row r="105" spans="1:11" x14ac:dyDescent="0.2">
      <c r="A105" s="7" t="s">
        <v>257</v>
      </c>
      <c r="B105" s="65">
        <v>21</v>
      </c>
      <c r="C105" s="34">
        <f>IF(B116=0, "-", B105/B116)</f>
        <v>0.19444444444444445</v>
      </c>
      <c r="D105" s="65">
        <v>27</v>
      </c>
      <c r="E105" s="9">
        <f>IF(D116=0, "-", D105/D116)</f>
        <v>0.29347826086956524</v>
      </c>
      <c r="F105" s="81">
        <v>125</v>
      </c>
      <c r="G105" s="34">
        <f>IF(F116=0, "-", F105/F116)</f>
        <v>0.26652452025586354</v>
      </c>
      <c r="H105" s="65">
        <v>101</v>
      </c>
      <c r="I105" s="9">
        <f>IF(H116=0, "-", H105/H116)</f>
        <v>0.3458904109589041</v>
      </c>
      <c r="J105" s="8">
        <f t="shared" si="8"/>
        <v>-0.22222222222222221</v>
      </c>
      <c r="K105" s="9">
        <f t="shared" si="9"/>
        <v>0.23762376237623761</v>
      </c>
    </row>
    <row r="106" spans="1:11" x14ac:dyDescent="0.2">
      <c r="A106" s="7" t="s">
        <v>258</v>
      </c>
      <c r="B106" s="65">
        <v>0</v>
      </c>
      <c r="C106" s="34">
        <f>IF(B116=0, "-", B106/B116)</f>
        <v>0</v>
      </c>
      <c r="D106" s="65">
        <v>0</v>
      </c>
      <c r="E106" s="9">
        <f>IF(D116=0, "-", D106/D116)</f>
        <v>0</v>
      </c>
      <c r="F106" s="81">
        <v>1</v>
      </c>
      <c r="G106" s="34">
        <f>IF(F116=0, "-", F106/F116)</f>
        <v>2.1321961620469083E-3</v>
      </c>
      <c r="H106" s="65">
        <v>0</v>
      </c>
      <c r="I106" s="9">
        <f>IF(H116=0, "-", H106/H116)</f>
        <v>0</v>
      </c>
      <c r="J106" s="8" t="str">
        <f t="shared" si="8"/>
        <v>-</v>
      </c>
      <c r="K106" s="9" t="str">
        <f t="shared" si="9"/>
        <v>-</v>
      </c>
    </row>
    <row r="107" spans="1:11" x14ac:dyDescent="0.2">
      <c r="A107" s="7" t="s">
        <v>259</v>
      </c>
      <c r="B107" s="65">
        <v>0</v>
      </c>
      <c r="C107" s="34">
        <f>IF(B116=0, "-", B107/B116)</f>
        <v>0</v>
      </c>
      <c r="D107" s="65">
        <v>0</v>
      </c>
      <c r="E107" s="9">
        <f>IF(D116=0, "-", D107/D116)</f>
        <v>0</v>
      </c>
      <c r="F107" s="81">
        <v>0</v>
      </c>
      <c r="G107" s="34">
        <f>IF(F116=0, "-", F107/F116)</f>
        <v>0</v>
      </c>
      <c r="H107" s="65">
        <v>3</v>
      </c>
      <c r="I107" s="9">
        <f>IF(H116=0, "-", H107/H116)</f>
        <v>1.0273972602739725E-2</v>
      </c>
      <c r="J107" s="8" t="str">
        <f t="shared" si="8"/>
        <v>-</v>
      </c>
      <c r="K107" s="9">
        <f t="shared" si="9"/>
        <v>-1</v>
      </c>
    </row>
    <row r="108" spans="1:11" x14ac:dyDescent="0.2">
      <c r="A108" s="7" t="s">
        <v>260</v>
      </c>
      <c r="B108" s="65">
        <v>7</v>
      </c>
      <c r="C108" s="34">
        <f>IF(B116=0, "-", B108/B116)</f>
        <v>6.4814814814814811E-2</v>
      </c>
      <c r="D108" s="65">
        <v>2</v>
      </c>
      <c r="E108" s="9">
        <f>IF(D116=0, "-", D108/D116)</f>
        <v>2.1739130434782608E-2</v>
      </c>
      <c r="F108" s="81">
        <v>11</v>
      </c>
      <c r="G108" s="34">
        <f>IF(F116=0, "-", F108/F116)</f>
        <v>2.3454157782515993E-2</v>
      </c>
      <c r="H108" s="65">
        <v>8</v>
      </c>
      <c r="I108" s="9">
        <f>IF(H116=0, "-", H108/H116)</f>
        <v>2.7397260273972601E-2</v>
      </c>
      <c r="J108" s="8">
        <f t="shared" si="8"/>
        <v>2.5</v>
      </c>
      <c r="K108" s="9">
        <f t="shared" si="9"/>
        <v>0.375</v>
      </c>
    </row>
    <row r="109" spans="1:11" x14ac:dyDescent="0.2">
      <c r="A109" s="7" t="s">
        <v>261</v>
      </c>
      <c r="B109" s="65">
        <v>2</v>
      </c>
      <c r="C109" s="34">
        <f>IF(B116=0, "-", B109/B116)</f>
        <v>1.8518518518518517E-2</v>
      </c>
      <c r="D109" s="65">
        <v>3</v>
      </c>
      <c r="E109" s="9">
        <f>IF(D116=0, "-", D109/D116)</f>
        <v>3.2608695652173912E-2</v>
      </c>
      <c r="F109" s="81">
        <v>24</v>
      </c>
      <c r="G109" s="34">
        <f>IF(F116=0, "-", F109/F116)</f>
        <v>5.1172707889125799E-2</v>
      </c>
      <c r="H109" s="65">
        <v>13</v>
      </c>
      <c r="I109" s="9">
        <f>IF(H116=0, "-", H109/H116)</f>
        <v>4.4520547945205477E-2</v>
      </c>
      <c r="J109" s="8">
        <f t="shared" si="8"/>
        <v>-0.33333333333333331</v>
      </c>
      <c r="K109" s="9">
        <f t="shared" si="9"/>
        <v>0.84615384615384615</v>
      </c>
    </row>
    <row r="110" spans="1:11" x14ac:dyDescent="0.2">
      <c r="A110" s="7" t="s">
        <v>262</v>
      </c>
      <c r="B110" s="65">
        <v>10</v>
      </c>
      <c r="C110" s="34">
        <f>IF(B116=0, "-", B110/B116)</f>
        <v>9.2592592592592587E-2</v>
      </c>
      <c r="D110" s="65">
        <v>7</v>
      </c>
      <c r="E110" s="9">
        <f>IF(D116=0, "-", D110/D116)</f>
        <v>7.6086956521739135E-2</v>
      </c>
      <c r="F110" s="81">
        <v>58</v>
      </c>
      <c r="G110" s="34">
        <f>IF(F116=0, "-", F110/F116)</f>
        <v>0.12366737739872068</v>
      </c>
      <c r="H110" s="65">
        <v>20</v>
      </c>
      <c r="I110" s="9">
        <f>IF(H116=0, "-", H110/H116)</f>
        <v>6.8493150684931503E-2</v>
      </c>
      <c r="J110" s="8">
        <f t="shared" si="8"/>
        <v>0.42857142857142855</v>
      </c>
      <c r="K110" s="9">
        <f t="shared" si="9"/>
        <v>1.9</v>
      </c>
    </row>
    <row r="111" spans="1:11" x14ac:dyDescent="0.2">
      <c r="A111" s="7" t="s">
        <v>263</v>
      </c>
      <c r="B111" s="65">
        <v>33</v>
      </c>
      <c r="C111" s="34">
        <f>IF(B116=0, "-", B111/B116)</f>
        <v>0.30555555555555558</v>
      </c>
      <c r="D111" s="65">
        <v>21</v>
      </c>
      <c r="E111" s="9">
        <f>IF(D116=0, "-", D111/D116)</f>
        <v>0.22826086956521738</v>
      </c>
      <c r="F111" s="81">
        <v>142</v>
      </c>
      <c r="G111" s="34">
        <f>IF(F116=0, "-", F111/F116)</f>
        <v>0.30277185501066101</v>
      </c>
      <c r="H111" s="65">
        <v>51</v>
      </c>
      <c r="I111" s="9">
        <f>IF(H116=0, "-", H111/H116)</f>
        <v>0.17465753424657535</v>
      </c>
      <c r="J111" s="8">
        <f t="shared" si="8"/>
        <v>0.5714285714285714</v>
      </c>
      <c r="K111" s="9">
        <f t="shared" si="9"/>
        <v>1.7843137254901962</v>
      </c>
    </row>
    <row r="112" spans="1:11" x14ac:dyDescent="0.2">
      <c r="A112" s="7" t="s">
        <v>264</v>
      </c>
      <c r="B112" s="65">
        <v>14</v>
      </c>
      <c r="C112" s="34">
        <f>IF(B116=0, "-", B112/B116)</f>
        <v>0.12962962962962962</v>
      </c>
      <c r="D112" s="65">
        <v>14</v>
      </c>
      <c r="E112" s="9">
        <f>IF(D116=0, "-", D112/D116)</f>
        <v>0.15217391304347827</v>
      </c>
      <c r="F112" s="81">
        <v>37</v>
      </c>
      <c r="G112" s="34">
        <f>IF(F116=0, "-", F112/F116)</f>
        <v>7.8891257995735611E-2</v>
      </c>
      <c r="H112" s="65">
        <v>38</v>
      </c>
      <c r="I112" s="9">
        <f>IF(H116=0, "-", H112/H116)</f>
        <v>0.13013698630136986</v>
      </c>
      <c r="J112" s="8">
        <f t="shared" si="8"/>
        <v>0</v>
      </c>
      <c r="K112" s="9">
        <f t="shared" si="9"/>
        <v>-2.6315789473684209E-2</v>
      </c>
    </row>
    <row r="113" spans="1:11" x14ac:dyDescent="0.2">
      <c r="A113" s="7" t="s">
        <v>265</v>
      </c>
      <c r="B113" s="65">
        <v>1</v>
      </c>
      <c r="C113" s="34">
        <f>IF(B116=0, "-", B113/B116)</f>
        <v>9.2592592592592587E-3</v>
      </c>
      <c r="D113" s="65">
        <v>2</v>
      </c>
      <c r="E113" s="9">
        <f>IF(D116=0, "-", D113/D116)</f>
        <v>2.1739130434782608E-2</v>
      </c>
      <c r="F113" s="81">
        <v>4</v>
      </c>
      <c r="G113" s="34">
        <f>IF(F116=0, "-", F113/F116)</f>
        <v>8.5287846481876331E-3</v>
      </c>
      <c r="H113" s="65">
        <v>9</v>
      </c>
      <c r="I113" s="9">
        <f>IF(H116=0, "-", H113/H116)</f>
        <v>3.0821917808219176E-2</v>
      </c>
      <c r="J113" s="8">
        <f t="shared" si="8"/>
        <v>-0.5</v>
      </c>
      <c r="K113" s="9">
        <f t="shared" si="9"/>
        <v>-0.55555555555555558</v>
      </c>
    </row>
    <row r="114" spans="1:11" x14ac:dyDescent="0.2">
      <c r="A114" s="7" t="s">
        <v>266</v>
      </c>
      <c r="B114" s="65">
        <v>0</v>
      </c>
      <c r="C114" s="34">
        <f>IF(B116=0, "-", B114/B116)</f>
        <v>0</v>
      </c>
      <c r="D114" s="65">
        <v>3</v>
      </c>
      <c r="E114" s="9">
        <f>IF(D116=0, "-", D114/D116)</f>
        <v>3.2608695652173912E-2</v>
      </c>
      <c r="F114" s="81">
        <v>1</v>
      </c>
      <c r="G114" s="34">
        <f>IF(F116=0, "-", F114/F116)</f>
        <v>2.1321961620469083E-3</v>
      </c>
      <c r="H114" s="65">
        <v>8</v>
      </c>
      <c r="I114" s="9">
        <f>IF(H116=0, "-", H114/H116)</f>
        <v>2.7397260273972601E-2</v>
      </c>
      <c r="J114" s="8">
        <f t="shared" si="8"/>
        <v>-1</v>
      </c>
      <c r="K114" s="9">
        <f t="shared" si="9"/>
        <v>-0.875</v>
      </c>
    </row>
    <row r="115" spans="1:11" x14ac:dyDescent="0.2">
      <c r="A115" s="2"/>
      <c r="B115" s="68"/>
      <c r="C115" s="33"/>
      <c r="D115" s="68"/>
      <c r="E115" s="6"/>
      <c r="F115" s="82"/>
      <c r="G115" s="33"/>
      <c r="H115" s="68"/>
      <c r="I115" s="6"/>
      <c r="J115" s="5"/>
      <c r="K115" s="6"/>
    </row>
    <row r="116" spans="1:11" s="43" customFormat="1" x14ac:dyDescent="0.2">
      <c r="A116" s="162" t="s">
        <v>582</v>
      </c>
      <c r="B116" s="71">
        <f>SUM(B102:B115)</f>
        <v>108</v>
      </c>
      <c r="C116" s="40">
        <f>B116/10037</f>
        <v>1.0760187306964233E-2</v>
      </c>
      <c r="D116" s="71">
        <f>SUM(D102:D115)</f>
        <v>92</v>
      </c>
      <c r="E116" s="41">
        <f>D116/9726</f>
        <v>9.4591815751593668E-3</v>
      </c>
      <c r="F116" s="77">
        <f>SUM(F102:F115)</f>
        <v>469</v>
      </c>
      <c r="G116" s="42">
        <f>F116/56526</f>
        <v>8.2970668365000173E-3</v>
      </c>
      <c r="H116" s="71">
        <f>SUM(H102:H115)</f>
        <v>292</v>
      </c>
      <c r="I116" s="41">
        <f>H116/40548</f>
        <v>7.201341619808622E-3</v>
      </c>
      <c r="J116" s="37">
        <f>IF(D116=0, "-", IF((B116-D116)/D116&lt;10, (B116-D116)/D116, "&gt;999%"))</f>
        <v>0.17391304347826086</v>
      </c>
      <c r="K116" s="38">
        <f>IF(H116=0, "-", IF((F116-H116)/H116&lt;10, (F116-H116)/H116, "&gt;999%"))</f>
        <v>0.60616438356164382</v>
      </c>
    </row>
    <row r="117" spans="1:11" x14ac:dyDescent="0.2">
      <c r="B117" s="83"/>
      <c r="D117" s="83"/>
      <c r="F117" s="83"/>
      <c r="H117" s="83"/>
    </row>
    <row r="118" spans="1:11" s="43" customFormat="1" x14ac:dyDescent="0.2">
      <c r="A118" s="162" t="s">
        <v>581</v>
      </c>
      <c r="B118" s="71">
        <v>237</v>
      </c>
      <c r="C118" s="40">
        <f>B118/10037</f>
        <v>2.3612633256949289E-2</v>
      </c>
      <c r="D118" s="71">
        <v>217</v>
      </c>
      <c r="E118" s="41">
        <f>D118/9726</f>
        <v>2.2311330454451984E-2</v>
      </c>
      <c r="F118" s="77">
        <v>1197</v>
      </c>
      <c r="G118" s="42">
        <f>F118/56526</f>
        <v>2.1176095955843327E-2</v>
      </c>
      <c r="H118" s="71">
        <v>1046</v>
      </c>
      <c r="I118" s="41">
        <f>H118/40548</f>
        <v>2.5796586761369242E-2</v>
      </c>
      <c r="J118" s="37">
        <f>IF(D118=0, "-", IF((B118-D118)/D118&lt;10, (B118-D118)/D118, "&gt;999%"))</f>
        <v>9.2165898617511524E-2</v>
      </c>
      <c r="K118" s="38">
        <f>IF(H118=0, "-", IF((F118-H118)/H118&lt;10, (F118-H118)/H118, "&gt;999%"))</f>
        <v>0.14435946462715105</v>
      </c>
    </row>
    <row r="119" spans="1:11" x14ac:dyDescent="0.2">
      <c r="B119" s="83"/>
      <c r="D119" s="83"/>
      <c r="F119" s="83"/>
      <c r="H119" s="83"/>
    </row>
    <row r="120" spans="1:11" ht="15.75" x14ac:dyDescent="0.25">
      <c r="A120" s="164" t="s">
        <v>114</v>
      </c>
      <c r="B120" s="196" t="s">
        <v>1</v>
      </c>
      <c r="C120" s="200"/>
      <c r="D120" s="200"/>
      <c r="E120" s="197"/>
      <c r="F120" s="196" t="s">
        <v>14</v>
      </c>
      <c r="G120" s="200"/>
      <c r="H120" s="200"/>
      <c r="I120" s="197"/>
      <c r="J120" s="196" t="s">
        <v>15</v>
      </c>
      <c r="K120" s="197"/>
    </row>
    <row r="121" spans="1:11" x14ac:dyDescent="0.2">
      <c r="A121" s="22"/>
      <c r="B121" s="196">
        <f>VALUE(RIGHT($B$2, 4))</f>
        <v>2021</v>
      </c>
      <c r="C121" s="197"/>
      <c r="D121" s="196">
        <f>B121-1</f>
        <v>2020</v>
      </c>
      <c r="E121" s="204"/>
      <c r="F121" s="196">
        <f>B121</f>
        <v>2021</v>
      </c>
      <c r="G121" s="204"/>
      <c r="H121" s="196">
        <f>D121</f>
        <v>2020</v>
      </c>
      <c r="I121" s="204"/>
      <c r="J121" s="140" t="s">
        <v>4</v>
      </c>
      <c r="K121" s="141" t="s">
        <v>2</v>
      </c>
    </row>
    <row r="122" spans="1:11" x14ac:dyDescent="0.2">
      <c r="A122" s="163" t="s">
        <v>141</v>
      </c>
      <c r="B122" s="61" t="s">
        <v>12</v>
      </c>
      <c r="C122" s="62" t="s">
        <v>13</v>
      </c>
      <c r="D122" s="61" t="s">
        <v>12</v>
      </c>
      <c r="E122" s="63" t="s">
        <v>13</v>
      </c>
      <c r="F122" s="62" t="s">
        <v>12</v>
      </c>
      <c r="G122" s="62" t="s">
        <v>13</v>
      </c>
      <c r="H122" s="61" t="s">
        <v>12</v>
      </c>
      <c r="I122" s="63" t="s">
        <v>13</v>
      </c>
      <c r="J122" s="61"/>
      <c r="K122" s="63"/>
    </row>
    <row r="123" spans="1:11" x14ac:dyDescent="0.2">
      <c r="A123" s="7" t="s">
        <v>267</v>
      </c>
      <c r="B123" s="65">
        <v>0</v>
      </c>
      <c r="C123" s="34">
        <f>IF(B127=0, "-", B123/B127)</f>
        <v>0</v>
      </c>
      <c r="D123" s="65">
        <v>8</v>
      </c>
      <c r="E123" s="9">
        <f>IF(D127=0, "-", D123/D127)</f>
        <v>0.34782608695652173</v>
      </c>
      <c r="F123" s="81">
        <v>0</v>
      </c>
      <c r="G123" s="34">
        <f>IF(F127=0, "-", F123/F127)</f>
        <v>0</v>
      </c>
      <c r="H123" s="65">
        <v>71</v>
      </c>
      <c r="I123" s="9">
        <f>IF(H127=0, "-", H123/H127)</f>
        <v>0.47972972972972971</v>
      </c>
      <c r="J123" s="8">
        <f>IF(D123=0, "-", IF((B123-D123)/D123&lt;10, (B123-D123)/D123, "&gt;999%"))</f>
        <v>-1</v>
      </c>
      <c r="K123" s="9">
        <f>IF(H123=0, "-", IF((F123-H123)/H123&lt;10, (F123-H123)/H123, "&gt;999%"))</f>
        <v>-1</v>
      </c>
    </row>
    <row r="124" spans="1:11" x14ac:dyDescent="0.2">
      <c r="A124" s="7" t="s">
        <v>268</v>
      </c>
      <c r="B124" s="65">
        <v>15</v>
      </c>
      <c r="C124" s="34">
        <f>IF(B127=0, "-", B124/B127)</f>
        <v>0.78947368421052633</v>
      </c>
      <c r="D124" s="65">
        <v>15</v>
      </c>
      <c r="E124" s="9">
        <f>IF(D127=0, "-", D124/D127)</f>
        <v>0.65217391304347827</v>
      </c>
      <c r="F124" s="81">
        <v>85</v>
      </c>
      <c r="G124" s="34">
        <f>IF(F127=0, "-", F124/F127)</f>
        <v>0.81730769230769229</v>
      </c>
      <c r="H124" s="65">
        <v>72</v>
      </c>
      <c r="I124" s="9">
        <f>IF(H127=0, "-", H124/H127)</f>
        <v>0.48648648648648651</v>
      </c>
      <c r="J124" s="8">
        <f>IF(D124=0, "-", IF((B124-D124)/D124&lt;10, (B124-D124)/D124, "&gt;999%"))</f>
        <v>0</v>
      </c>
      <c r="K124" s="9">
        <f>IF(H124=0, "-", IF((F124-H124)/H124&lt;10, (F124-H124)/H124, "&gt;999%"))</f>
        <v>0.18055555555555555</v>
      </c>
    </row>
    <row r="125" spans="1:11" x14ac:dyDescent="0.2">
      <c r="A125" s="7" t="s">
        <v>269</v>
      </c>
      <c r="B125" s="65">
        <v>4</v>
      </c>
      <c r="C125" s="34">
        <f>IF(B127=0, "-", B125/B127)</f>
        <v>0.21052631578947367</v>
      </c>
      <c r="D125" s="65">
        <v>0</v>
      </c>
      <c r="E125" s="9">
        <f>IF(D127=0, "-", D125/D127)</f>
        <v>0</v>
      </c>
      <c r="F125" s="81">
        <v>19</v>
      </c>
      <c r="G125" s="34">
        <f>IF(F127=0, "-", F125/F127)</f>
        <v>0.18269230769230768</v>
      </c>
      <c r="H125" s="65">
        <v>5</v>
      </c>
      <c r="I125" s="9">
        <f>IF(H127=0, "-", H125/H127)</f>
        <v>3.3783783783783786E-2</v>
      </c>
      <c r="J125" s="8" t="str">
        <f>IF(D125=0, "-", IF((B125-D125)/D125&lt;10, (B125-D125)/D125, "&gt;999%"))</f>
        <v>-</v>
      </c>
      <c r="K125" s="9">
        <f>IF(H125=0, "-", IF((F125-H125)/H125&lt;10, (F125-H125)/H125, "&gt;999%"))</f>
        <v>2.8</v>
      </c>
    </row>
    <row r="126" spans="1:11" x14ac:dyDescent="0.2">
      <c r="A126" s="2"/>
      <c r="B126" s="68"/>
      <c r="C126" s="33"/>
      <c r="D126" s="68"/>
      <c r="E126" s="6"/>
      <c r="F126" s="82"/>
      <c r="G126" s="33"/>
      <c r="H126" s="68"/>
      <c r="I126" s="6"/>
      <c r="J126" s="5"/>
      <c r="K126" s="6"/>
    </row>
    <row r="127" spans="1:11" s="43" customFormat="1" x14ac:dyDescent="0.2">
      <c r="A127" s="162" t="s">
        <v>580</v>
      </c>
      <c r="B127" s="71">
        <f>SUM(B123:B126)</f>
        <v>19</v>
      </c>
      <c r="C127" s="40">
        <f>B127/10037</f>
        <v>1.892995915114078E-3</v>
      </c>
      <c r="D127" s="71">
        <f>SUM(D123:D126)</f>
        <v>23</v>
      </c>
      <c r="E127" s="41">
        <f>D127/9726</f>
        <v>2.3647953937898417E-3</v>
      </c>
      <c r="F127" s="77">
        <f>SUM(F123:F126)</f>
        <v>104</v>
      </c>
      <c r="G127" s="42">
        <f>F127/56526</f>
        <v>1.8398613027633302E-3</v>
      </c>
      <c r="H127" s="71">
        <f>SUM(H123:H126)</f>
        <v>148</v>
      </c>
      <c r="I127" s="41">
        <f>H127/40548</f>
        <v>3.6499950675742332E-3</v>
      </c>
      <c r="J127" s="37">
        <f>IF(D127=0, "-", IF((B127-D127)/D127&lt;10, (B127-D127)/D127, "&gt;999%"))</f>
        <v>-0.17391304347826086</v>
      </c>
      <c r="K127" s="38">
        <f>IF(H127=0, "-", IF((F127-H127)/H127&lt;10, (F127-H127)/H127, "&gt;999%"))</f>
        <v>-0.29729729729729731</v>
      </c>
    </row>
    <row r="128" spans="1:11" x14ac:dyDescent="0.2">
      <c r="B128" s="83"/>
      <c r="D128" s="83"/>
      <c r="F128" s="83"/>
      <c r="H128" s="83"/>
    </row>
    <row r="129" spans="1:11" x14ac:dyDescent="0.2">
      <c r="A129" s="163" t="s">
        <v>142</v>
      </c>
      <c r="B129" s="61" t="s">
        <v>12</v>
      </c>
      <c r="C129" s="62" t="s">
        <v>13</v>
      </c>
      <c r="D129" s="61" t="s">
        <v>12</v>
      </c>
      <c r="E129" s="63" t="s">
        <v>13</v>
      </c>
      <c r="F129" s="62" t="s">
        <v>12</v>
      </c>
      <c r="G129" s="62" t="s">
        <v>13</v>
      </c>
      <c r="H129" s="61" t="s">
        <v>12</v>
      </c>
      <c r="I129" s="63" t="s">
        <v>13</v>
      </c>
      <c r="J129" s="61"/>
      <c r="K129" s="63"/>
    </row>
    <row r="130" spans="1:11" x14ac:dyDescent="0.2">
      <c r="A130" s="7" t="s">
        <v>270</v>
      </c>
      <c r="B130" s="65">
        <v>3</v>
      </c>
      <c r="C130" s="34">
        <f>IF(B142=0, "-", B130/B142)</f>
        <v>0.2</v>
      </c>
      <c r="D130" s="65">
        <v>3</v>
      </c>
      <c r="E130" s="9">
        <f>IF(D142=0, "-", D130/D142)</f>
        <v>0.1875</v>
      </c>
      <c r="F130" s="81">
        <v>4</v>
      </c>
      <c r="G130" s="34">
        <f>IF(F142=0, "-", F130/F142)</f>
        <v>4.0816326530612242E-2</v>
      </c>
      <c r="H130" s="65">
        <v>4</v>
      </c>
      <c r="I130" s="9">
        <f>IF(H142=0, "-", H130/H142)</f>
        <v>9.3023255813953487E-2</v>
      </c>
      <c r="J130" s="8">
        <f t="shared" ref="J130:J140" si="10">IF(D130=0, "-", IF((B130-D130)/D130&lt;10, (B130-D130)/D130, "&gt;999%"))</f>
        <v>0</v>
      </c>
      <c r="K130" s="9">
        <f t="shared" ref="K130:K140" si="11">IF(H130=0, "-", IF((F130-H130)/H130&lt;10, (F130-H130)/H130, "&gt;999%"))</f>
        <v>0</v>
      </c>
    </row>
    <row r="131" spans="1:11" x14ac:dyDescent="0.2">
      <c r="A131" s="7" t="s">
        <v>271</v>
      </c>
      <c r="B131" s="65">
        <v>1</v>
      </c>
      <c r="C131" s="34">
        <f>IF(B142=0, "-", B131/B142)</f>
        <v>6.6666666666666666E-2</v>
      </c>
      <c r="D131" s="65">
        <v>0</v>
      </c>
      <c r="E131" s="9">
        <f>IF(D142=0, "-", D131/D142)</f>
        <v>0</v>
      </c>
      <c r="F131" s="81">
        <v>4</v>
      </c>
      <c r="G131" s="34">
        <f>IF(F142=0, "-", F131/F142)</f>
        <v>4.0816326530612242E-2</v>
      </c>
      <c r="H131" s="65">
        <v>3</v>
      </c>
      <c r="I131" s="9">
        <f>IF(H142=0, "-", H131/H142)</f>
        <v>6.9767441860465115E-2</v>
      </c>
      <c r="J131" s="8" t="str">
        <f t="shared" si="10"/>
        <v>-</v>
      </c>
      <c r="K131" s="9">
        <f t="shared" si="11"/>
        <v>0.33333333333333331</v>
      </c>
    </row>
    <row r="132" spans="1:11" x14ac:dyDescent="0.2">
      <c r="A132" s="7" t="s">
        <v>272</v>
      </c>
      <c r="B132" s="65">
        <v>1</v>
      </c>
      <c r="C132" s="34">
        <f>IF(B142=0, "-", B132/B142)</f>
        <v>6.6666666666666666E-2</v>
      </c>
      <c r="D132" s="65">
        <v>5</v>
      </c>
      <c r="E132" s="9">
        <f>IF(D142=0, "-", D132/D142)</f>
        <v>0.3125</v>
      </c>
      <c r="F132" s="81">
        <v>13</v>
      </c>
      <c r="G132" s="34">
        <f>IF(F142=0, "-", F132/F142)</f>
        <v>0.1326530612244898</v>
      </c>
      <c r="H132" s="65">
        <v>9</v>
      </c>
      <c r="I132" s="9">
        <f>IF(H142=0, "-", H132/H142)</f>
        <v>0.20930232558139536</v>
      </c>
      <c r="J132" s="8">
        <f t="shared" si="10"/>
        <v>-0.8</v>
      </c>
      <c r="K132" s="9">
        <f t="shared" si="11"/>
        <v>0.44444444444444442</v>
      </c>
    </row>
    <row r="133" spans="1:11" x14ac:dyDescent="0.2">
      <c r="A133" s="7" t="s">
        <v>273</v>
      </c>
      <c r="B133" s="65">
        <v>0</v>
      </c>
      <c r="C133" s="34">
        <f>IF(B142=0, "-", B133/B142)</f>
        <v>0</v>
      </c>
      <c r="D133" s="65">
        <v>0</v>
      </c>
      <c r="E133" s="9">
        <f>IF(D142=0, "-", D133/D142)</f>
        <v>0</v>
      </c>
      <c r="F133" s="81">
        <v>1</v>
      </c>
      <c r="G133" s="34">
        <f>IF(F142=0, "-", F133/F142)</f>
        <v>1.020408163265306E-2</v>
      </c>
      <c r="H133" s="65">
        <v>0</v>
      </c>
      <c r="I133" s="9">
        <f>IF(H142=0, "-", H133/H142)</f>
        <v>0</v>
      </c>
      <c r="J133" s="8" t="str">
        <f t="shared" si="10"/>
        <v>-</v>
      </c>
      <c r="K133" s="9" t="str">
        <f t="shared" si="11"/>
        <v>-</v>
      </c>
    </row>
    <row r="134" spans="1:11" x14ac:dyDescent="0.2">
      <c r="A134" s="7" t="s">
        <v>274</v>
      </c>
      <c r="B134" s="65">
        <v>2</v>
      </c>
      <c r="C134" s="34">
        <f>IF(B142=0, "-", B134/B142)</f>
        <v>0.13333333333333333</v>
      </c>
      <c r="D134" s="65">
        <v>0</v>
      </c>
      <c r="E134" s="9">
        <f>IF(D142=0, "-", D134/D142)</f>
        <v>0</v>
      </c>
      <c r="F134" s="81">
        <v>2</v>
      </c>
      <c r="G134" s="34">
        <f>IF(F142=0, "-", F134/F142)</f>
        <v>2.0408163265306121E-2</v>
      </c>
      <c r="H134" s="65">
        <v>3</v>
      </c>
      <c r="I134" s="9">
        <f>IF(H142=0, "-", H134/H142)</f>
        <v>6.9767441860465115E-2</v>
      </c>
      <c r="J134" s="8" t="str">
        <f t="shared" si="10"/>
        <v>-</v>
      </c>
      <c r="K134" s="9">
        <f t="shared" si="11"/>
        <v>-0.33333333333333331</v>
      </c>
    </row>
    <row r="135" spans="1:11" x14ac:dyDescent="0.2">
      <c r="A135" s="7" t="s">
        <v>275</v>
      </c>
      <c r="B135" s="65">
        <v>0</v>
      </c>
      <c r="C135" s="34">
        <f>IF(B142=0, "-", B135/B142)</f>
        <v>0</v>
      </c>
      <c r="D135" s="65">
        <v>0</v>
      </c>
      <c r="E135" s="9">
        <f>IF(D142=0, "-", D135/D142)</f>
        <v>0</v>
      </c>
      <c r="F135" s="81">
        <v>1</v>
      </c>
      <c r="G135" s="34">
        <f>IF(F142=0, "-", F135/F142)</f>
        <v>1.020408163265306E-2</v>
      </c>
      <c r="H135" s="65">
        <v>0</v>
      </c>
      <c r="I135" s="9">
        <f>IF(H142=0, "-", H135/H142)</f>
        <v>0</v>
      </c>
      <c r="J135" s="8" t="str">
        <f t="shared" si="10"/>
        <v>-</v>
      </c>
      <c r="K135" s="9" t="str">
        <f t="shared" si="11"/>
        <v>-</v>
      </c>
    </row>
    <row r="136" spans="1:11" x14ac:dyDescent="0.2">
      <c r="A136" s="7" t="s">
        <v>276</v>
      </c>
      <c r="B136" s="65">
        <v>3</v>
      </c>
      <c r="C136" s="34">
        <f>IF(B142=0, "-", B136/B142)</f>
        <v>0.2</v>
      </c>
      <c r="D136" s="65">
        <v>0</v>
      </c>
      <c r="E136" s="9">
        <f>IF(D142=0, "-", D136/D142)</f>
        <v>0</v>
      </c>
      <c r="F136" s="81">
        <v>8</v>
      </c>
      <c r="G136" s="34">
        <f>IF(F142=0, "-", F136/F142)</f>
        <v>8.1632653061224483E-2</v>
      </c>
      <c r="H136" s="65">
        <v>1</v>
      </c>
      <c r="I136" s="9">
        <f>IF(H142=0, "-", H136/H142)</f>
        <v>2.3255813953488372E-2</v>
      </c>
      <c r="J136" s="8" t="str">
        <f t="shared" si="10"/>
        <v>-</v>
      </c>
      <c r="K136" s="9">
        <f t="shared" si="11"/>
        <v>7</v>
      </c>
    </row>
    <row r="137" spans="1:11" x14ac:dyDescent="0.2">
      <c r="A137" s="7" t="s">
        <v>277</v>
      </c>
      <c r="B137" s="65">
        <v>0</v>
      </c>
      <c r="C137" s="34">
        <f>IF(B142=0, "-", B137/B142)</f>
        <v>0</v>
      </c>
      <c r="D137" s="65">
        <v>0</v>
      </c>
      <c r="E137" s="9">
        <f>IF(D142=0, "-", D137/D142)</f>
        <v>0</v>
      </c>
      <c r="F137" s="81">
        <v>3</v>
      </c>
      <c r="G137" s="34">
        <f>IF(F142=0, "-", F137/F142)</f>
        <v>3.0612244897959183E-2</v>
      </c>
      <c r="H137" s="65">
        <v>2</v>
      </c>
      <c r="I137" s="9">
        <f>IF(H142=0, "-", H137/H142)</f>
        <v>4.6511627906976744E-2</v>
      </c>
      <c r="J137" s="8" t="str">
        <f t="shared" si="10"/>
        <v>-</v>
      </c>
      <c r="K137" s="9">
        <f t="shared" si="11"/>
        <v>0.5</v>
      </c>
    </row>
    <row r="138" spans="1:11" x14ac:dyDescent="0.2">
      <c r="A138" s="7" t="s">
        <v>278</v>
      </c>
      <c r="B138" s="65">
        <v>2</v>
      </c>
      <c r="C138" s="34">
        <f>IF(B142=0, "-", B138/B142)</f>
        <v>0.13333333333333333</v>
      </c>
      <c r="D138" s="65">
        <v>8</v>
      </c>
      <c r="E138" s="9">
        <f>IF(D142=0, "-", D138/D142)</f>
        <v>0.5</v>
      </c>
      <c r="F138" s="81">
        <v>31</v>
      </c>
      <c r="G138" s="34">
        <f>IF(F142=0, "-", F138/F142)</f>
        <v>0.31632653061224492</v>
      </c>
      <c r="H138" s="65">
        <v>19</v>
      </c>
      <c r="I138" s="9">
        <f>IF(H142=0, "-", H138/H142)</f>
        <v>0.44186046511627908</v>
      </c>
      <c r="J138" s="8">
        <f t="shared" si="10"/>
        <v>-0.75</v>
      </c>
      <c r="K138" s="9">
        <f t="shared" si="11"/>
        <v>0.63157894736842102</v>
      </c>
    </row>
    <row r="139" spans="1:11" x14ac:dyDescent="0.2">
      <c r="A139" s="7" t="s">
        <v>279</v>
      </c>
      <c r="B139" s="65">
        <v>3</v>
      </c>
      <c r="C139" s="34">
        <f>IF(B142=0, "-", B139/B142)</f>
        <v>0.2</v>
      </c>
      <c r="D139" s="65">
        <v>0</v>
      </c>
      <c r="E139" s="9">
        <f>IF(D142=0, "-", D139/D142)</f>
        <v>0</v>
      </c>
      <c r="F139" s="81">
        <v>31</v>
      </c>
      <c r="G139" s="34">
        <f>IF(F142=0, "-", F139/F142)</f>
        <v>0.31632653061224492</v>
      </c>
      <c r="H139" s="65">
        <v>0</v>
      </c>
      <c r="I139" s="9">
        <f>IF(H142=0, "-", H139/H142)</f>
        <v>0</v>
      </c>
      <c r="J139" s="8" t="str">
        <f t="shared" si="10"/>
        <v>-</v>
      </c>
      <c r="K139" s="9" t="str">
        <f t="shared" si="11"/>
        <v>-</v>
      </c>
    </row>
    <row r="140" spans="1:11" x14ac:dyDescent="0.2">
      <c r="A140" s="7" t="s">
        <v>280</v>
      </c>
      <c r="B140" s="65">
        <v>0</v>
      </c>
      <c r="C140" s="34">
        <f>IF(B142=0, "-", B140/B142)</f>
        <v>0</v>
      </c>
      <c r="D140" s="65">
        <v>0</v>
      </c>
      <c r="E140" s="9">
        <f>IF(D142=0, "-", D140/D142)</f>
        <v>0</v>
      </c>
      <c r="F140" s="81">
        <v>0</v>
      </c>
      <c r="G140" s="34">
        <f>IF(F142=0, "-", F140/F142)</f>
        <v>0</v>
      </c>
      <c r="H140" s="65">
        <v>2</v>
      </c>
      <c r="I140" s="9">
        <f>IF(H142=0, "-", H140/H142)</f>
        <v>4.6511627906976744E-2</v>
      </c>
      <c r="J140" s="8" t="str">
        <f t="shared" si="10"/>
        <v>-</v>
      </c>
      <c r="K140" s="9">
        <f t="shared" si="11"/>
        <v>-1</v>
      </c>
    </row>
    <row r="141" spans="1:11" x14ac:dyDescent="0.2">
      <c r="A141" s="2"/>
      <c r="B141" s="68"/>
      <c r="C141" s="33"/>
      <c r="D141" s="68"/>
      <c r="E141" s="6"/>
      <c r="F141" s="82"/>
      <c r="G141" s="33"/>
      <c r="H141" s="68"/>
      <c r="I141" s="6"/>
      <c r="J141" s="5"/>
      <c r="K141" s="6"/>
    </row>
    <row r="142" spans="1:11" s="43" customFormat="1" x14ac:dyDescent="0.2">
      <c r="A142" s="162" t="s">
        <v>579</v>
      </c>
      <c r="B142" s="71">
        <f>SUM(B130:B141)</f>
        <v>15</v>
      </c>
      <c r="C142" s="40">
        <f>B142/10037</f>
        <v>1.4944704593005879E-3</v>
      </c>
      <c r="D142" s="71">
        <f>SUM(D130:D141)</f>
        <v>16</v>
      </c>
      <c r="E142" s="41">
        <f>D142/9726</f>
        <v>1.645075056549455E-3</v>
      </c>
      <c r="F142" s="77">
        <f>SUM(F130:F141)</f>
        <v>98</v>
      </c>
      <c r="G142" s="42">
        <f>F142/56526</f>
        <v>1.7337154583731381E-3</v>
      </c>
      <c r="H142" s="71">
        <f>SUM(H130:H141)</f>
        <v>43</v>
      </c>
      <c r="I142" s="41">
        <f>H142/40548</f>
        <v>1.0604715399033244E-3</v>
      </c>
      <c r="J142" s="37">
        <f>IF(D142=0, "-", IF((B142-D142)/D142&lt;10, (B142-D142)/D142, "&gt;999%"))</f>
        <v>-6.25E-2</v>
      </c>
      <c r="K142" s="38">
        <f>IF(H142=0, "-", IF((F142-H142)/H142&lt;10, (F142-H142)/H142, "&gt;999%"))</f>
        <v>1.2790697674418605</v>
      </c>
    </row>
    <row r="143" spans="1:11" x14ac:dyDescent="0.2">
      <c r="B143" s="83"/>
      <c r="D143" s="83"/>
      <c r="F143" s="83"/>
      <c r="H143" s="83"/>
    </row>
    <row r="144" spans="1:11" s="43" customFormat="1" x14ac:dyDescent="0.2">
      <c r="A144" s="162" t="s">
        <v>578</v>
      </c>
      <c r="B144" s="71">
        <v>34</v>
      </c>
      <c r="C144" s="40">
        <f>B144/10037</f>
        <v>3.3874663744146659E-3</v>
      </c>
      <c r="D144" s="71">
        <v>39</v>
      </c>
      <c r="E144" s="41">
        <f>D144/9726</f>
        <v>4.0098704503392967E-3</v>
      </c>
      <c r="F144" s="77">
        <v>202</v>
      </c>
      <c r="G144" s="42">
        <f>F144/56526</f>
        <v>3.5735767611364683E-3</v>
      </c>
      <c r="H144" s="71">
        <v>191</v>
      </c>
      <c r="I144" s="41">
        <f>H144/40548</f>
        <v>4.7104666074775578E-3</v>
      </c>
      <c r="J144" s="37">
        <f>IF(D144=0, "-", IF((B144-D144)/D144&lt;10, (B144-D144)/D144, "&gt;999%"))</f>
        <v>-0.12820512820512819</v>
      </c>
      <c r="K144" s="38">
        <f>IF(H144=0, "-", IF((F144-H144)/H144&lt;10, (F144-H144)/H144, "&gt;999%"))</f>
        <v>5.7591623036649213E-2</v>
      </c>
    </row>
    <row r="145" spans="1:11" x14ac:dyDescent="0.2">
      <c r="B145" s="83"/>
      <c r="D145" s="83"/>
      <c r="F145" s="83"/>
      <c r="H145" s="83"/>
    </row>
    <row r="146" spans="1:11" ht="15.75" x14ac:dyDescent="0.25">
      <c r="A146" s="164" t="s">
        <v>115</v>
      </c>
      <c r="B146" s="196" t="s">
        <v>1</v>
      </c>
      <c r="C146" s="200"/>
      <c r="D146" s="200"/>
      <c r="E146" s="197"/>
      <c r="F146" s="196" t="s">
        <v>14</v>
      </c>
      <c r="G146" s="200"/>
      <c r="H146" s="200"/>
      <c r="I146" s="197"/>
      <c r="J146" s="196" t="s">
        <v>15</v>
      </c>
      <c r="K146" s="197"/>
    </row>
    <row r="147" spans="1:11" x14ac:dyDescent="0.2">
      <c r="A147" s="22"/>
      <c r="B147" s="196">
        <f>VALUE(RIGHT($B$2, 4))</f>
        <v>2021</v>
      </c>
      <c r="C147" s="197"/>
      <c r="D147" s="196">
        <f>B147-1</f>
        <v>2020</v>
      </c>
      <c r="E147" s="204"/>
      <c r="F147" s="196">
        <f>B147</f>
        <v>2021</v>
      </c>
      <c r="G147" s="204"/>
      <c r="H147" s="196">
        <f>D147</f>
        <v>2020</v>
      </c>
      <c r="I147" s="204"/>
      <c r="J147" s="140" t="s">
        <v>4</v>
      </c>
      <c r="K147" s="141" t="s">
        <v>2</v>
      </c>
    </row>
    <row r="148" spans="1:11" x14ac:dyDescent="0.2">
      <c r="A148" s="163" t="s">
        <v>143</v>
      </c>
      <c r="B148" s="61" t="s">
        <v>12</v>
      </c>
      <c r="C148" s="62" t="s">
        <v>13</v>
      </c>
      <c r="D148" s="61" t="s">
        <v>12</v>
      </c>
      <c r="E148" s="63" t="s">
        <v>13</v>
      </c>
      <c r="F148" s="62" t="s">
        <v>12</v>
      </c>
      <c r="G148" s="62" t="s">
        <v>13</v>
      </c>
      <c r="H148" s="61" t="s">
        <v>12</v>
      </c>
      <c r="I148" s="63" t="s">
        <v>13</v>
      </c>
      <c r="J148" s="61"/>
      <c r="K148" s="63"/>
    </row>
    <row r="149" spans="1:11" x14ac:dyDescent="0.2">
      <c r="A149" s="7" t="s">
        <v>281</v>
      </c>
      <c r="B149" s="65">
        <v>0</v>
      </c>
      <c r="C149" s="34" t="str">
        <f>IF(B151=0, "-", B149/B151)</f>
        <v>-</v>
      </c>
      <c r="D149" s="65">
        <v>1</v>
      </c>
      <c r="E149" s="9">
        <f>IF(D151=0, "-", D149/D151)</f>
        <v>1</v>
      </c>
      <c r="F149" s="81">
        <v>5</v>
      </c>
      <c r="G149" s="34">
        <f>IF(F151=0, "-", F149/F151)</f>
        <v>1</v>
      </c>
      <c r="H149" s="65">
        <v>9</v>
      </c>
      <c r="I149" s="9">
        <f>IF(H151=0, "-", H149/H151)</f>
        <v>1</v>
      </c>
      <c r="J149" s="8">
        <f>IF(D149=0, "-", IF((B149-D149)/D149&lt;10, (B149-D149)/D149, "&gt;999%"))</f>
        <v>-1</v>
      </c>
      <c r="K149" s="9">
        <f>IF(H149=0, "-", IF((F149-H149)/H149&lt;10, (F149-H149)/H149, "&gt;999%"))</f>
        <v>-0.44444444444444442</v>
      </c>
    </row>
    <row r="150" spans="1:11" x14ac:dyDescent="0.2">
      <c r="A150" s="2"/>
      <c r="B150" s="68"/>
      <c r="C150" s="33"/>
      <c r="D150" s="68"/>
      <c r="E150" s="6"/>
      <c r="F150" s="82"/>
      <c r="G150" s="33"/>
      <c r="H150" s="68"/>
      <c r="I150" s="6"/>
      <c r="J150" s="5"/>
      <c r="K150" s="6"/>
    </row>
    <row r="151" spans="1:11" s="43" customFormat="1" x14ac:dyDescent="0.2">
      <c r="A151" s="162" t="s">
        <v>577</v>
      </c>
      <c r="B151" s="71">
        <f>SUM(B149:B150)</f>
        <v>0</v>
      </c>
      <c r="C151" s="40">
        <f>B151/10037</f>
        <v>0</v>
      </c>
      <c r="D151" s="71">
        <f>SUM(D149:D150)</f>
        <v>1</v>
      </c>
      <c r="E151" s="41">
        <f>D151/9726</f>
        <v>1.0281719103434094E-4</v>
      </c>
      <c r="F151" s="77">
        <f>SUM(F149:F150)</f>
        <v>5</v>
      </c>
      <c r="G151" s="42">
        <f>F151/56526</f>
        <v>8.8454870325160103E-5</v>
      </c>
      <c r="H151" s="71">
        <f>SUM(H149:H150)</f>
        <v>9</v>
      </c>
      <c r="I151" s="41">
        <f>H151/40548</f>
        <v>2.219591595146493E-4</v>
      </c>
      <c r="J151" s="37">
        <f>IF(D151=0, "-", IF((B151-D151)/D151&lt;10, (B151-D151)/D151, "&gt;999%"))</f>
        <v>-1</v>
      </c>
      <c r="K151" s="38">
        <f>IF(H151=0, "-", IF((F151-H151)/H151&lt;10, (F151-H151)/H151, "&gt;999%"))</f>
        <v>-0.44444444444444442</v>
      </c>
    </row>
    <row r="152" spans="1:11" x14ac:dyDescent="0.2">
      <c r="B152" s="83"/>
      <c r="D152" s="83"/>
      <c r="F152" s="83"/>
      <c r="H152" s="83"/>
    </row>
    <row r="153" spans="1:11" x14ac:dyDescent="0.2">
      <c r="A153" s="163" t="s">
        <v>144</v>
      </c>
      <c r="B153" s="61" t="s">
        <v>12</v>
      </c>
      <c r="C153" s="62" t="s">
        <v>13</v>
      </c>
      <c r="D153" s="61" t="s">
        <v>12</v>
      </c>
      <c r="E153" s="63" t="s">
        <v>13</v>
      </c>
      <c r="F153" s="62" t="s">
        <v>12</v>
      </c>
      <c r="G153" s="62" t="s">
        <v>13</v>
      </c>
      <c r="H153" s="61" t="s">
        <v>12</v>
      </c>
      <c r="I153" s="63" t="s">
        <v>13</v>
      </c>
      <c r="J153" s="61"/>
      <c r="K153" s="63"/>
    </row>
    <row r="154" spans="1:11" x14ac:dyDescent="0.2">
      <c r="A154" s="7" t="s">
        <v>282</v>
      </c>
      <c r="B154" s="65">
        <v>0</v>
      </c>
      <c r="C154" s="34">
        <f>IF(B165=0, "-", B154/B165)</f>
        <v>0</v>
      </c>
      <c r="D154" s="65">
        <v>0</v>
      </c>
      <c r="E154" s="9">
        <f>IF(D165=0, "-", D154/D165)</f>
        <v>0</v>
      </c>
      <c r="F154" s="81">
        <v>1</v>
      </c>
      <c r="G154" s="34">
        <f>IF(F165=0, "-", F154/F165)</f>
        <v>6.25E-2</v>
      </c>
      <c r="H154" s="65">
        <v>0</v>
      </c>
      <c r="I154" s="9">
        <f>IF(H165=0, "-", H154/H165)</f>
        <v>0</v>
      </c>
      <c r="J154" s="8" t="str">
        <f t="shared" ref="J154:J163" si="12">IF(D154=0, "-", IF((B154-D154)/D154&lt;10, (B154-D154)/D154, "&gt;999%"))</f>
        <v>-</v>
      </c>
      <c r="K154" s="9" t="str">
        <f t="shared" ref="K154:K163" si="13">IF(H154=0, "-", IF((F154-H154)/H154&lt;10, (F154-H154)/H154, "&gt;999%"))</f>
        <v>-</v>
      </c>
    </row>
    <row r="155" spans="1:11" x14ac:dyDescent="0.2">
      <c r="A155" s="7" t="s">
        <v>283</v>
      </c>
      <c r="B155" s="65">
        <v>0</v>
      </c>
      <c r="C155" s="34">
        <f>IF(B165=0, "-", B155/B165)</f>
        <v>0</v>
      </c>
      <c r="D155" s="65">
        <v>1</v>
      </c>
      <c r="E155" s="9">
        <f>IF(D165=0, "-", D155/D165)</f>
        <v>0.33333333333333331</v>
      </c>
      <c r="F155" s="81">
        <v>0</v>
      </c>
      <c r="G155" s="34">
        <f>IF(F165=0, "-", F155/F165)</f>
        <v>0</v>
      </c>
      <c r="H155" s="65">
        <v>2</v>
      </c>
      <c r="I155" s="9">
        <f>IF(H165=0, "-", H155/H165)</f>
        <v>0.1111111111111111</v>
      </c>
      <c r="J155" s="8">
        <f t="shared" si="12"/>
        <v>-1</v>
      </c>
      <c r="K155" s="9">
        <f t="shared" si="13"/>
        <v>-1</v>
      </c>
    </row>
    <row r="156" spans="1:11" x14ac:dyDescent="0.2">
      <c r="A156" s="7" t="s">
        <v>284</v>
      </c>
      <c r="B156" s="65">
        <v>2</v>
      </c>
      <c r="C156" s="34">
        <f>IF(B165=0, "-", B156/B165)</f>
        <v>0.5</v>
      </c>
      <c r="D156" s="65">
        <v>0</v>
      </c>
      <c r="E156" s="9">
        <f>IF(D165=0, "-", D156/D165)</f>
        <v>0</v>
      </c>
      <c r="F156" s="81">
        <v>2</v>
      </c>
      <c r="G156" s="34">
        <f>IF(F165=0, "-", F156/F165)</f>
        <v>0.125</v>
      </c>
      <c r="H156" s="65">
        <v>0</v>
      </c>
      <c r="I156" s="9">
        <f>IF(H165=0, "-", H156/H165)</f>
        <v>0</v>
      </c>
      <c r="J156" s="8" t="str">
        <f t="shared" si="12"/>
        <v>-</v>
      </c>
      <c r="K156" s="9" t="str">
        <f t="shared" si="13"/>
        <v>-</v>
      </c>
    </row>
    <row r="157" spans="1:11" x14ac:dyDescent="0.2">
      <c r="A157" s="7" t="s">
        <v>285</v>
      </c>
      <c r="B157" s="65">
        <v>0</v>
      </c>
      <c r="C157" s="34">
        <f>IF(B165=0, "-", B157/B165)</f>
        <v>0</v>
      </c>
      <c r="D157" s="65">
        <v>2</v>
      </c>
      <c r="E157" s="9">
        <f>IF(D165=0, "-", D157/D165)</f>
        <v>0.66666666666666663</v>
      </c>
      <c r="F157" s="81">
        <v>0</v>
      </c>
      <c r="G157" s="34">
        <f>IF(F165=0, "-", F157/F165)</f>
        <v>0</v>
      </c>
      <c r="H157" s="65">
        <v>5</v>
      </c>
      <c r="I157" s="9">
        <f>IF(H165=0, "-", H157/H165)</f>
        <v>0.27777777777777779</v>
      </c>
      <c r="J157" s="8">
        <f t="shared" si="12"/>
        <v>-1</v>
      </c>
      <c r="K157" s="9">
        <f t="shared" si="13"/>
        <v>-1</v>
      </c>
    </row>
    <row r="158" spans="1:11" x14ac:dyDescent="0.2">
      <c r="A158" s="7" t="s">
        <v>286</v>
      </c>
      <c r="B158" s="65">
        <v>1</v>
      </c>
      <c r="C158" s="34">
        <f>IF(B165=0, "-", B158/B165)</f>
        <v>0.25</v>
      </c>
      <c r="D158" s="65">
        <v>0</v>
      </c>
      <c r="E158" s="9">
        <f>IF(D165=0, "-", D158/D165)</f>
        <v>0</v>
      </c>
      <c r="F158" s="81">
        <v>1</v>
      </c>
      <c r="G158" s="34">
        <f>IF(F165=0, "-", F158/F165)</f>
        <v>6.25E-2</v>
      </c>
      <c r="H158" s="65">
        <v>2</v>
      </c>
      <c r="I158" s="9">
        <f>IF(H165=0, "-", H158/H165)</f>
        <v>0.1111111111111111</v>
      </c>
      <c r="J158" s="8" t="str">
        <f t="shared" si="12"/>
        <v>-</v>
      </c>
      <c r="K158" s="9">
        <f t="shared" si="13"/>
        <v>-0.5</v>
      </c>
    </row>
    <row r="159" spans="1:11" x14ac:dyDescent="0.2">
      <c r="A159" s="7" t="s">
        <v>287</v>
      </c>
      <c r="B159" s="65">
        <v>0</v>
      </c>
      <c r="C159" s="34">
        <f>IF(B165=0, "-", B159/B165)</f>
        <v>0</v>
      </c>
      <c r="D159" s="65">
        <v>0</v>
      </c>
      <c r="E159" s="9">
        <f>IF(D165=0, "-", D159/D165)</f>
        <v>0</v>
      </c>
      <c r="F159" s="81">
        <v>2</v>
      </c>
      <c r="G159" s="34">
        <f>IF(F165=0, "-", F159/F165)</f>
        <v>0.125</v>
      </c>
      <c r="H159" s="65">
        <v>1</v>
      </c>
      <c r="I159" s="9">
        <f>IF(H165=0, "-", H159/H165)</f>
        <v>5.5555555555555552E-2</v>
      </c>
      <c r="J159" s="8" t="str">
        <f t="shared" si="12"/>
        <v>-</v>
      </c>
      <c r="K159" s="9">
        <f t="shared" si="13"/>
        <v>1</v>
      </c>
    </row>
    <row r="160" spans="1:11" x14ac:dyDescent="0.2">
      <c r="A160" s="7" t="s">
        <v>288</v>
      </c>
      <c r="B160" s="65">
        <v>0</v>
      </c>
      <c r="C160" s="34">
        <f>IF(B165=0, "-", B160/B165)</f>
        <v>0</v>
      </c>
      <c r="D160" s="65">
        <v>0</v>
      </c>
      <c r="E160" s="9">
        <f>IF(D165=0, "-", D160/D165)</f>
        <v>0</v>
      </c>
      <c r="F160" s="81">
        <v>0</v>
      </c>
      <c r="G160" s="34">
        <f>IF(F165=0, "-", F160/F165)</f>
        <v>0</v>
      </c>
      <c r="H160" s="65">
        <v>5</v>
      </c>
      <c r="I160" s="9">
        <f>IF(H165=0, "-", H160/H165)</f>
        <v>0.27777777777777779</v>
      </c>
      <c r="J160" s="8" t="str">
        <f t="shared" si="12"/>
        <v>-</v>
      </c>
      <c r="K160" s="9">
        <f t="shared" si="13"/>
        <v>-1</v>
      </c>
    </row>
    <row r="161" spans="1:11" x14ac:dyDescent="0.2">
      <c r="A161" s="7" t="s">
        <v>289</v>
      </c>
      <c r="B161" s="65">
        <v>1</v>
      </c>
      <c r="C161" s="34">
        <f>IF(B165=0, "-", B161/B165)</f>
        <v>0.25</v>
      </c>
      <c r="D161" s="65">
        <v>0</v>
      </c>
      <c r="E161" s="9">
        <f>IF(D165=0, "-", D161/D165)</f>
        <v>0</v>
      </c>
      <c r="F161" s="81">
        <v>9</v>
      </c>
      <c r="G161" s="34">
        <f>IF(F165=0, "-", F161/F165)</f>
        <v>0.5625</v>
      </c>
      <c r="H161" s="65">
        <v>2</v>
      </c>
      <c r="I161" s="9">
        <f>IF(H165=0, "-", H161/H165)</f>
        <v>0.1111111111111111</v>
      </c>
      <c r="J161" s="8" t="str">
        <f t="shared" si="12"/>
        <v>-</v>
      </c>
      <c r="K161" s="9">
        <f t="shared" si="13"/>
        <v>3.5</v>
      </c>
    </row>
    <row r="162" spans="1:11" x14ac:dyDescent="0.2">
      <c r="A162" s="7" t="s">
        <v>290</v>
      </c>
      <c r="B162" s="65">
        <v>0</v>
      </c>
      <c r="C162" s="34">
        <f>IF(B165=0, "-", B162/B165)</f>
        <v>0</v>
      </c>
      <c r="D162" s="65">
        <v>0</v>
      </c>
      <c r="E162" s="9">
        <f>IF(D165=0, "-", D162/D165)</f>
        <v>0</v>
      </c>
      <c r="F162" s="81">
        <v>0</v>
      </c>
      <c r="G162" s="34">
        <f>IF(F165=0, "-", F162/F165)</f>
        <v>0</v>
      </c>
      <c r="H162" s="65">
        <v>1</v>
      </c>
      <c r="I162" s="9">
        <f>IF(H165=0, "-", H162/H165)</f>
        <v>5.5555555555555552E-2</v>
      </c>
      <c r="J162" s="8" t="str">
        <f t="shared" si="12"/>
        <v>-</v>
      </c>
      <c r="K162" s="9">
        <f t="shared" si="13"/>
        <v>-1</v>
      </c>
    </row>
    <row r="163" spans="1:11" x14ac:dyDescent="0.2">
      <c r="A163" s="7" t="s">
        <v>291</v>
      </c>
      <c r="B163" s="65">
        <v>0</v>
      </c>
      <c r="C163" s="34">
        <f>IF(B165=0, "-", B163/B165)</f>
        <v>0</v>
      </c>
      <c r="D163" s="65">
        <v>0</v>
      </c>
      <c r="E163" s="9">
        <f>IF(D165=0, "-", D163/D165)</f>
        <v>0</v>
      </c>
      <c r="F163" s="81">
        <v>1</v>
      </c>
      <c r="G163" s="34">
        <f>IF(F165=0, "-", F163/F165)</f>
        <v>6.25E-2</v>
      </c>
      <c r="H163" s="65">
        <v>0</v>
      </c>
      <c r="I163" s="9">
        <f>IF(H165=0, "-", H163/H165)</f>
        <v>0</v>
      </c>
      <c r="J163" s="8" t="str">
        <f t="shared" si="12"/>
        <v>-</v>
      </c>
      <c r="K163" s="9" t="str">
        <f t="shared" si="13"/>
        <v>-</v>
      </c>
    </row>
    <row r="164" spans="1:11" x14ac:dyDescent="0.2">
      <c r="A164" s="2"/>
      <c r="B164" s="68"/>
      <c r="C164" s="33"/>
      <c r="D164" s="68"/>
      <c r="E164" s="6"/>
      <c r="F164" s="82"/>
      <c r="G164" s="33"/>
      <c r="H164" s="68"/>
      <c r="I164" s="6"/>
      <c r="J164" s="5"/>
      <c r="K164" s="6"/>
    </row>
    <row r="165" spans="1:11" s="43" customFormat="1" x14ac:dyDescent="0.2">
      <c r="A165" s="162" t="s">
        <v>576</v>
      </c>
      <c r="B165" s="71">
        <f>SUM(B154:B164)</f>
        <v>4</v>
      </c>
      <c r="C165" s="40">
        <f>B165/10037</f>
        <v>3.9852545581349008E-4</v>
      </c>
      <c r="D165" s="71">
        <f>SUM(D154:D164)</f>
        <v>3</v>
      </c>
      <c r="E165" s="41">
        <f>D165/9726</f>
        <v>3.0845157310302283E-4</v>
      </c>
      <c r="F165" s="77">
        <f>SUM(F154:F164)</f>
        <v>16</v>
      </c>
      <c r="G165" s="42">
        <f>F165/56526</f>
        <v>2.8305558504051234E-4</v>
      </c>
      <c r="H165" s="71">
        <f>SUM(H154:H164)</f>
        <v>18</v>
      </c>
      <c r="I165" s="41">
        <f>H165/40548</f>
        <v>4.439183190292986E-4</v>
      </c>
      <c r="J165" s="37">
        <f>IF(D165=0, "-", IF((B165-D165)/D165&lt;10, (B165-D165)/D165, "&gt;999%"))</f>
        <v>0.33333333333333331</v>
      </c>
      <c r="K165" s="38">
        <f>IF(H165=0, "-", IF((F165-H165)/H165&lt;10, (F165-H165)/H165, "&gt;999%"))</f>
        <v>-0.1111111111111111</v>
      </c>
    </row>
    <row r="166" spans="1:11" x14ac:dyDescent="0.2">
      <c r="B166" s="83"/>
      <c r="D166" s="83"/>
      <c r="F166" s="83"/>
      <c r="H166" s="83"/>
    </row>
    <row r="167" spans="1:11" s="43" customFormat="1" x14ac:dyDescent="0.2">
      <c r="A167" s="162" t="s">
        <v>575</v>
      </c>
      <c r="B167" s="71">
        <v>4</v>
      </c>
      <c r="C167" s="40">
        <f>B167/10037</f>
        <v>3.9852545581349008E-4</v>
      </c>
      <c r="D167" s="71">
        <v>4</v>
      </c>
      <c r="E167" s="41">
        <f>D167/9726</f>
        <v>4.1126876413736374E-4</v>
      </c>
      <c r="F167" s="77">
        <v>21</v>
      </c>
      <c r="G167" s="42">
        <f>F167/56526</f>
        <v>3.7151045536567244E-4</v>
      </c>
      <c r="H167" s="71">
        <v>27</v>
      </c>
      <c r="I167" s="41">
        <f>H167/40548</f>
        <v>6.658774785439479E-4</v>
      </c>
      <c r="J167" s="37">
        <f>IF(D167=0, "-", IF((B167-D167)/D167&lt;10, (B167-D167)/D167, "&gt;999%"))</f>
        <v>0</v>
      </c>
      <c r="K167" s="38">
        <f>IF(H167=0, "-", IF((F167-H167)/H167&lt;10, (F167-H167)/H167, "&gt;999%"))</f>
        <v>-0.22222222222222221</v>
      </c>
    </row>
    <row r="168" spans="1:11" x14ac:dyDescent="0.2">
      <c r="B168" s="83"/>
      <c r="D168" s="83"/>
      <c r="F168" s="83"/>
      <c r="H168" s="83"/>
    </row>
    <row r="169" spans="1:11" ht="15.75" x14ac:dyDescent="0.25">
      <c r="A169" s="164" t="s">
        <v>116</v>
      </c>
      <c r="B169" s="196" t="s">
        <v>1</v>
      </c>
      <c r="C169" s="200"/>
      <c r="D169" s="200"/>
      <c r="E169" s="197"/>
      <c r="F169" s="196" t="s">
        <v>14</v>
      </c>
      <c r="G169" s="200"/>
      <c r="H169" s="200"/>
      <c r="I169" s="197"/>
      <c r="J169" s="196" t="s">
        <v>15</v>
      </c>
      <c r="K169" s="197"/>
    </row>
    <row r="170" spans="1:11" x14ac:dyDescent="0.2">
      <c r="A170" s="22"/>
      <c r="B170" s="196">
        <f>VALUE(RIGHT($B$2, 4))</f>
        <v>2021</v>
      </c>
      <c r="C170" s="197"/>
      <c r="D170" s="196">
        <f>B170-1</f>
        <v>2020</v>
      </c>
      <c r="E170" s="204"/>
      <c r="F170" s="196">
        <f>B170</f>
        <v>2021</v>
      </c>
      <c r="G170" s="204"/>
      <c r="H170" s="196">
        <f>D170</f>
        <v>2020</v>
      </c>
      <c r="I170" s="204"/>
      <c r="J170" s="140" t="s">
        <v>4</v>
      </c>
      <c r="K170" s="141" t="s">
        <v>2</v>
      </c>
    </row>
    <row r="171" spans="1:11" x14ac:dyDescent="0.2">
      <c r="A171" s="163" t="s">
        <v>145</v>
      </c>
      <c r="B171" s="61" t="s">
        <v>12</v>
      </c>
      <c r="C171" s="62" t="s">
        <v>13</v>
      </c>
      <c r="D171" s="61" t="s">
        <v>12</v>
      </c>
      <c r="E171" s="63" t="s">
        <v>13</v>
      </c>
      <c r="F171" s="62" t="s">
        <v>12</v>
      </c>
      <c r="G171" s="62" t="s">
        <v>13</v>
      </c>
      <c r="H171" s="61" t="s">
        <v>12</v>
      </c>
      <c r="I171" s="63" t="s">
        <v>13</v>
      </c>
      <c r="J171" s="61"/>
      <c r="K171" s="63"/>
    </row>
    <row r="172" spans="1:11" x14ac:dyDescent="0.2">
      <c r="A172" s="7" t="s">
        <v>292</v>
      </c>
      <c r="B172" s="65">
        <v>11</v>
      </c>
      <c r="C172" s="34">
        <f>IF(B181=0, "-", B172/B181)</f>
        <v>0.13095238095238096</v>
      </c>
      <c r="D172" s="65">
        <v>9</v>
      </c>
      <c r="E172" s="9">
        <f>IF(D181=0, "-", D172/D181)</f>
        <v>0.11688311688311688</v>
      </c>
      <c r="F172" s="81">
        <v>50</v>
      </c>
      <c r="G172" s="34">
        <f>IF(F181=0, "-", F172/F181)</f>
        <v>0.12376237623762376</v>
      </c>
      <c r="H172" s="65">
        <v>35</v>
      </c>
      <c r="I172" s="9">
        <f>IF(H181=0, "-", H172/H181)</f>
        <v>0.11254019292604502</v>
      </c>
      <c r="J172" s="8">
        <f t="shared" ref="J172:J179" si="14">IF(D172=0, "-", IF((B172-D172)/D172&lt;10, (B172-D172)/D172, "&gt;999%"))</f>
        <v>0.22222222222222221</v>
      </c>
      <c r="K172" s="9">
        <f t="shared" ref="K172:K179" si="15">IF(H172=0, "-", IF((F172-H172)/H172&lt;10, (F172-H172)/H172, "&gt;999%"))</f>
        <v>0.42857142857142855</v>
      </c>
    </row>
    <row r="173" spans="1:11" x14ac:dyDescent="0.2">
      <c r="A173" s="7" t="s">
        <v>293</v>
      </c>
      <c r="B173" s="65">
        <v>2</v>
      </c>
      <c r="C173" s="34">
        <f>IF(B181=0, "-", B173/B181)</f>
        <v>2.3809523809523808E-2</v>
      </c>
      <c r="D173" s="65">
        <v>4</v>
      </c>
      <c r="E173" s="9">
        <f>IF(D181=0, "-", D173/D181)</f>
        <v>5.1948051948051951E-2</v>
      </c>
      <c r="F173" s="81">
        <v>28</v>
      </c>
      <c r="G173" s="34">
        <f>IF(F181=0, "-", F173/F181)</f>
        <v>6.9306930693069313E-2</v>
      </c>
      <c r="H173" s="65">
        <v>32</v>
      </c>
      <c r="I173" s="9">
        <f>IF(H181=0, "-", H173/H181)</f>
        <v>0.10289389067524116</v>
      </c>
      <c r="J173" s="8">
        <f t="shared" si="14"/>
        <v>-0.5</v>
      </c>
      <c r="K173" s="9">
        <f t="shared" si="15"/>
        <v>-0.125</v>
      </c>
    </row>
    <row r="174" spans="1:11" x14ac:dyDescent="0.2">
      <c r="A174" s="7" t="s">
        <v>294</v>
      </c>
      <c r="B174" s="65">
        <v>58</v>
      </c>
      <c r="C174" s="34">
        <f>IF(B181=0, "-", B174/B181)</f>
        <v>0.69047619047619047</v>
      </c>
      <c r="D174" s="65">
        <v>55</v>
      </c>
      <c r="E174" s="9">
        <f>IF(D181=0, "-", D174/D181)</f>
        <v>0.7142857142857143</v>
      </c>
      <c r="F174" s="81">
        <v>271</v>
      </c>
      <c r="G174" s="34">
        <f>IF(F181=0, "-", F174/F181)</f>
        <v>0.67079207920792083</v>
      </c>
      <c r="H174" s="65">
        <v>207</v>
      </c>
      <c r="I174" s="9">
        <f>IF(H181=0, "-", H174/H181)</f>
        <v>0.66559485530546625</v>
      </c>
      <c r="J174" s="8">
        <f t="shared" si="14"/>
        <v>5.4545454545454543E-2</v>
      </c>
      <c r="K174" s="9">
        <f t="shared" si="15"/>
        <v>0.30917874396135264</v>
      </c>
    </row>
    <row r="175" spans="1:11" x14ac:dyDescent="0.2">
      <c r="A175" s="7" t="s">
        <v>295</v>
      </c>
      <c r="B175" s="65">
        <v>8</v>
      </c>
      <c r="C175" s="34">
        <f>IF(B181=0, "-", B175/B181)</f>
        <v>9.5238095238095233E-2</v>
      </c>
      <c r="D175" s="65">
        <v>3</v>
      </c>
      <c r="E175" s="9">
        <f>IF(D181=0, "-", D175/D181)</f>
        <v>3.896103896103896E-2</v>
      </c>
      <c r="F175" s="81">
        <v>30</v>
      </c>
      <c r="G175" s="34">
        <f>IF(F181=0, "-", F175/F181)</f>
        <v>7.4257425742574254E-2</v>
      </c>
      <c r="H175" s="65">
        <v>20</v>
      </c>
      <c r="I175" s="9">
        <f>IF(H181=0, "-", H175/H181)</f>
        <v>6.4308681672025719E-2</v>
      </c>
      <c r="J175" s="8">
        <f t="shared" si="14"/>
        <v>1.6666666666666667</v>
      </c>
      <c r="K175" s="9">
        <f t="shared" si="15"/>
        <v>0.5</v>
      </c>
    </row>
    <row r="176" spans="1:11" x14ac:dyDescent="0.2">
      <c r="A176" s="7" t="s">
        <v>296</v>
      </c>
      <c r="B176" s="65">
        <v>0</v>
      </c>
      <c r="C176" s="34">
        <f>IF(B181=0, "-", B176/B181)</f>
        <v>0</v>
      </c>
      <c r="D176" s="65">
        <v>3</v>
      </c>
      <c r="E176" s="9">
        <f>IF(D181=0, "-", D176/D181)</f>
        <v>3.896103896103896E-2</v>
      </c>
      <c r="F176" s="81">
        <v>0</v>
      </c>
      <c r="G176" s="34">
        <f>IF(F181=0, "-", F176/F181)</f>
        <v>0</v>
      </c>
      <c r="H176" s="65">
        <v>6</v>
      </c>
      <c r="I176" s="9">
        <f>IF(H181=0, "-", H176/H181)</f>
        <v>1.9292604501607719E-2</v>
      </c>
      <c r="J176" s="8">
        <f t="shared" si="14"/>
        <v>-1</v>
      </c>
      <c r="K176" s="9">
        <f t="shared" si="15"/>
        <v>-1</v>
      </c>
    </row>
    <row r="177" spans="1:11" x14ac:dyDescent="0.2">
      <c r="A177" s="7" t="s">
        <v>297</v>
      </c>
      <c r="B177" s="65">
        <v>0</v>
      </c>
      <c r="C177" s="34">
        <f>IF(B181=0, "-", B177/B181)</f>
        <v>0</v>
      </c>
      <c r="D177" s="65">
        <v>3</v>
      </c>
      <c r="E177" s="9">
        <f>IF(D181=0, "-", D177/D181)</f>
        <v>3.896103896103896E-2</v>
      </c>
      <c r="F177" s="81">
        <v>2</v>
      </c>
      <c r="G177" s="34">
        <f>IF(F181=0, "-", F177/F181)</f>
        <v>4.9504950495049506E-3</v>
      </c>
      <c r="H177" s="65">
        <v>10</v>
      </c>
      <c r="I177" s="9">
        <f>IF(H181=0, "-", H177/H181)</f>
        <v>3.215434083601286E-2</v>
      </c>
      <c r="J177" s="8">
        <f t="shared" si="14"/>
        <v>-1</v>
      </c>
      <c r="K177" s="9">
        <f t="shared" si="15"/>
        <v>-0.8</v>
      </c>
    </row>
    <row r="178" spans="1:11" x14ac:dyDescent="0.2">
      <c r="A178" s="7" t="s">
        <v>298</v>
      </c>
      <c r="B178" s="65">
        <v>0</v>
      </c>
      <c r="C178" s="34">
        <f>IF(B181=0, "-", B178/B181)</f>
        <v>0</v>
      </c>
      <c r="D178" s="65">
        <v>0</v>
      </c>
      <c r="E178" s="9">
        <f>IF(D181=0, "-", D178/D181)</f>
        <v>0</v>
      </c>
      <c r="F178" s="81">
        <v>2</v>
      </c>
      <c r="G178" s="34">
        <f>IF(F181=0, "-", F178/F181)</f>
        <v>4.9504950495049506E-3</v>
      </c>
      <c r="H178" s="65">
        <v>0</v>
      </c>
      <c r="I178" s="9">
        <f>IF(H181=0, "-", H178/H181)</f>
        <v>0</v>
      </c>
      <c r="J178" s="8" t="str">
        <f t="shared" si="14"/>
        <v>-</v>
      </c>
      <c r="K178" s="9" t="str">
        <f t="shared" si="15"/>
        <v>-</v>
      </c>
    </row>
    <row r="179" spans="1:11" x14ac:dyDescent="0.2">
      <c r="A179" s="7" t="s">
        <v>299</v>
      </c>
      <c r="B179" s="65">
        <v>5</v>
      </c>
      <c r="C179" s="34">
        <f>IF(B181=0, "-", B179/B181)</f>
        <v>5.9523809523809521E-2</v>
      </c>
      <c r="D179" s="65">
        <v>0</v>
      </c>
      <c r="E179" s="9">
        <f>IF(D181=0, "-", D179/D181)</f>
        <v>0</v>
      </c>
      <c r="F179" s="81">
        <v>21</v>
      </c>
      <c r="G179" s="34">
        <f>IF(F181=0, "-", F179/F181)</f>
        <v>5.1980198019801978E-2</v>
      </c>
      <c r="H179" s="65">
        <v>1</v>
      </c>
      <c r="I179" s="9">
        <f>IF(H181=0, "-", H179/H181)</f>
        <v>3.2154340836012861E-3</v>
      </c>
      <c r="J179" s="8" t="str">
        <f t="shared" si="14"/>
        <v>-</v>
      </c>
      <c r="K179" s="9" t="str">
        <f t="shared" si="15"/>
        <v>&gt;999%</v>
      </c>
    </row>
    <row r="180" spans="1:11" x14ac:dyDescent="0.2">
      <c r="A180" s="2"/>
      <c r="B180" s="68"/>
      <c r="C180" s="33"/>
      <c r="D180" s="68"/>
      <c r="E180" s="6"/>
      <c r="F180" s="82"/>
      <c r="G180" s="33"/>
      <c r="H180" s="68"/>
      <c r="I180" s="6"/>
      <c r="J180" s="5"/>
      <c r="K180" s="6"/>
    </row>
    <row r="181" spans="1:11" s="43" customFormat="1" x14ac:dyDescent="0.2">
      <c r="A181" s="162" t="s">
        <v>574</v>
      </c>
      <c r="B181" s="71">
        <f>SUM(B172:B180)</f>
        <v>84</v>
      </c>
      <c r="C181" s="40">
        <f>B181/10037</f>
        <v>8.3690345720832914E-3</v>
      </c>
      <c r="D181" s="71">
        <f>SUM(D172:D180)</f>
        <v>77</v>
      </c>
      <c r="E181" s="41">
        <f>D181/9726</f>
        <v>7.9169237096442524E-3</v>
      </c>
      <c r="F181" s="77">
        <f>SUM(F172:F180)</f>
        <v>404</v>
      </c>
      <c r="G181" s="42">
        <f>F181/56526</f>
        <v>7.1471535222729365E-3</v>
      </c>
      <c r="H181" s="71">
        <f>SUM(H172:H180)</f>
        <v>311</v>
      </c>
      <c r="I181" s="41">
        <f>H181/40548</f>
        <v>7.6699220676728812E-3</v>
      </c>
      <c r="J181" s="37">
        <f>IF(D181=0, "-", IF((B181-D181)/D181&lt;10, (B181-D181)/D181, "&gt;999%"))</f>
        <v>9.0909090909090912E-2</v>
      </c>
      <c r="K181" s="38">
        <f>IF(H181=0, "-", IF((F181-H181)/H181&lt;10, (F181-H181)/H181, "&gt;999%"))</f>
        <v>0.29903536977491962</v>
      </c>
    </row>
    <row r="182" spans="1:11" x14ac:dyDescent="0.2">
      <c r="B182" s="83"/>
      <c r="D182" s="83"/>
      <c r="F182" s="83"/>
      <c r="H182" s="83"/>
    </row>
    <row r="183" spans="1:11" x14ac:dyDescent="0.2">
      <c r="A183" s="163" t="s">
        <v>146</v>
      </c>
      <c r="B183" s="61" t="s">
        <v>12</v>
      </c>
      <c r="C183" s="62" t="s">
        <v>13</v>
      </c>
      <c r="D183" s="61" t="s">
        <v>12</v>
      </c>
      <c r="E183" s="63" t="s">
        <v>13</v>
      </c>
      <c r="F183" s="62" t="s">
        <v>12</v>
      </c>
      <c r="G183" s="62" t="s">
        <v>13</v>
      </c>
      <c r="H183" s="61" t="s">
        <v>12</v>
      </c>
      <c r="I183" s="63" t="s">
        <v>13</v>
      </c>
      <c r="J183" s="61"/>
      <c r="K183" s="63"/>
    </row>
    <row r="184" spans="1:11" x14ac:dyDescent="0.2">
      <c r="A184" s="7" t="s">
        <v>300</v>
      </c>
      <c r="B184" s="65">
        <v>1</v>
      </c>
      <c r="C184" s="34">
        <f>IF(B189=0, "-", B184/B189)</f>
        <v>1</v>
      </c>
      <c r="D184" s="65">
        <v>0</v>
      </c>
      <c r="E184" s="9">
        <f>IF(D189=0, "-", D184/D189)</f>
        <v>0</v>
      </c>
      <c r="F184" s="81">
        <v>7</v>
      </c>
      <c r="G184" s="34">
        <f>IF(F189=0, "-", F184/F189)</f>
        <v>0.16666666666666666</v>
      </c>
      <c r="H184" s="65">
        <v>1</v>
      </c>
      <c r="I184" s="9">
        <f>IF(H189=0, "-", H184/H189)</f>
        <v>3.8461538461538464E-2</v>
      </c>
      <c r="J184" s="8" t="str">
        <f>IF(D184=0, "-", IF((B184-D184)/D184&lt;10, (B184-D184)/D184, "&gt;999%"))</f>
        <v>-</v>
      </c>
      <c r="K184" s="9">
        <f>IF(H184=0, "-", IF((F184-H184)/H184&lt;10, (F184-H184)/H184, "&gt;999%"))</f>
        <v>6</v>
      </c>
    </row>
    <row r="185" spans="1:11" x14ac:dyDescent="0.2">
      <c r="A185" s="7" t="s">
        <v>301</v>
      </c>
      <c r="B185" s="65">
        <v>0</v>
      </c>
      <c r="C185" s="34">
        <f>IF(B189=0, "-", B185/B189)</f>
        <v>0</v>
      </c>
      <c r="D185" s="65">
        <v>2</v>
      </c>
      <c r="E185" s="9">
        <f>IF(D189=0, "-", D185/D189)</f>
        <v>0.33333333333333331</v>
      </c>
      <c r="F185" s="81">
        <v>8</v>
      </c>
      <c r="G185" s="34">
        <f>IF(F189=0, "-", F185/F189)</f>
        <v>0.19047619047619047</v>
      </c>
      <c r="H185" s="65">
        <v>10</v>
      </c>
      <c r="I185" s="9">
        <f>IF(H189=0, "-", H185/H189)</f>
        <v>0.38461538461538464</v>
      </c>
      <c r="J185" s="8">
        <f>IF(D185=0, "-", IF((B185-D185)/D185&lt;10, (B185-D185)/D185, "&gt;999%"))</f>
        <v>-1</v>
      </c>
      <c r="K185" s="9">
        <f>IF(H185=0, "-", IF((F185-H185)/H185&lt;10, (F185-H185)/H185, "&gt;999%"))</f>
        <v>-0.2</v>
      </c>
    </row>
    <row r="186" spans="1:11" x14ac:dyDescent="0.2">
      <c r="A186" s="7" t="s">
        <v>302</v>
      </c>
      <c r="B186" s="65">
        <v>0</v>
      </c>
      <c r="C186" s="34">
        <f>IF(B189=0, "-", B186/B189)</f>
        <v>0</v>
      </c>
      <c r="D186" s="65">
        <v>4</v>
      </c>
      <c r="E186" s="9">
        <f>IF(D189=0, "-", D186/D189)</f>
        <v>0.66666666666666663</v>
      </c>
      <c r="F186" s="81">
        <v>23</v>
      </c>
      <c r="G186" s="34">
        <f>IF(F189=0, "-", F186/F189)</f>
        <v>0.54761904761904767</v>
      </c>
      <c r="H186" s="65">
        <v>15</v>
      </c>
      <c r="I186" s="9">
        <f>IF(H189=0, "-", H186/H189)</f>
        <v>0.57692307692307687</v>
      </c>
      <c r="J186" s="8">
        <f>IF(D186=0, "-", IF((B186-D186)/D186&lt;10, (B186-D186)/D186, "&gt;999%"))</f>
        <v>-1</v>
      </c>
      <c r="K186" s="9">
        <f>IF(H186=0, "-", IF((F186-H186)/H186&lt;10, (F186-H186)/H186, "&gt;999%"))</f>
        <v>0.53333333333333333</v>
      </c>
    </row>
    <row r="187" spans="1:11" x14ac:dyDescent="0.2">
      <c r="A187" s="7" t="s">
        <v>303</v>
      </c>
      <c r="B187" s="65">
        <v>0</v>
      </c>
      <c r="C187" s="34">
        <f>IF(B189=0, "-", B187/B189)</f>
        <v>0</v>
      </c>
      <c r="D187" s="65">
        <v>0</v>
      </c>
      <c r="E187" s="9">
        <f>IF(D189=0, "-", D187/D189)</f>
        <v>0</v>
      </c>
      <c r="F187" s="81">
        <v>4</v>
      </c>
      <c r="G187" s="34">
        <f>IF(F189=0, "-", F187/F189)</f>
        <v>9.5238095238095233E-2</v>
      </c>
      <c r="H187" s="65">
        <v>0</v>
      </c>
      <c r="I187" s="9">
        <f>IF(H189=0, "-", H187/H189)</f>
        <v>0</v>
      </c>
      <c r="J187" s="8" t="str">
        <f>IF(D187=0, "-", IF((B187-D187)/D187&lt;10, (B187-D187)/D187, "&gt;999%"))</f>
        <v>-</v>
      </c>
      <c r="K187" s="9" t="str">
        <f>IF(H187=0, "-", IF((F187-H187)/H187&lt;10, (F187-H187)/H187, "&gt;999%"))</f>
        <v>-</v>
      </c>
    </row>
    <row r="188" spans="1:11" x14ac:dyDescent="0.2">
      <c r="A188" s="2"/>
      <c r="B188" s="68"/>
      <c r="C188" s="33"/>
      <c r="D188" s="68"/>
      <c r="E188" s="6"/>
      <c r="F188" s="82"/>
      <c r="G188" s="33"/>
      <c r="H188" s="68"/>
      <c r="I188" s="6"/>
      <c r="J188" s="5"/>
      <c r="K188" s="6"/>
    </row>
    <row r="189" spans="1:11" s="43" customFormat="1" x14ac:dyDescent="0.2">
      <c r="A189" s="162" t="s">
        <v>573</v>
      </c>
      <c r="B189" s="71">
        <f>SUM(B184:B188)</f>
        <v>1</v>
      </c>
      <c r="C189" s="40">
        <f>B189/10037</f>
        <v>9.9631363953372521E-5</v>
      </c>
      <c r="D189" s="71">
        <f>SUM(D184:D188)</f>
        <v>6</v>
      </c>
      <c r="E189" s="41">
        <f>D189/9726</f>
        <v>6.1690314620604567E-4</v>
      </c>
      <c r="F189" s="77">
        <f>SUM(F184:F188)</f>
        <v>42</v>
      </c>
      <c r="G189" s="42">
        <f>F189/56526</f>
        <v>7.4302091073134488E-4</v>
      </c>
      <c r="H189" s="71">
        <f>SUM(H184:H188)</f>
        <v>26</v>
      </c>
      <c r="I189" s="41">
        <f>H189/40548</f>
        <v>6.4121534970898691E-4</v>
      </c>
      <c r="J189" s="37">
        <f>IF(D189=0, "-", IF((B189-D189)/D189&lt;10, (B189-D189)/D189, "&gt;999%"))</f>
        <v>-0.83333333333333337</v>
      </c>
      <c r="K189" s="38">
        <f>IF(H189=0, "-", IF((F189-H189)/H189&lt;10, (F189-H189)/H189, "&gt;999%"))</f>
        <v>0.61538461538461542</v>
      </c>
    </row>
    <row r="190" spans="1:11" x14ac:dyDescent="0.2">
      <c r="B190" s="83"/>
      <c r="D190" s="83"/>
      <c r="F190" s="83"/>
      <c r="H190" s="83"/>
    </row>
    <row r="191" spans="1:11" s="43" customFormat="1" x14ac:dyDescent="0.2">
      <c r="A191" s="162" t="s">
        <v>572</v>
      </c>
      <c r="B191" s="71">
        <v>85</v>
      </c>
      <c r="C191" s="40">
        <f>B191/10037</f>
        <v>8.4686659360366651E-3</v>
      </c>
      <c r="D191" s="71">
        <v>83</v>
      </c>
      <c r="E191" s="41">
        <f>D191/9726</f>
        <v>8.5338268558502982E-3</v>
      </c>
      <c r="F191" s="77">
        <v>446</v>
      </c>
      <c r="G191" s="42">
        <f>F191/56526</f>
        <v>7.8901744330042815E-3</v>
      </c>
      <c r="H191" s="71">
        <v>337</v>
      </c>
      <c r="I191" s="41">
        <f>H191/40548</f>
        <v>8.3111374173818683E-3</v>
      </c>
      <c r="J191" s="37">
        <f>IF(D191=0, "-", IF((B191-D191)/D191&lt;10, (B191-D191)/D191, "&gt;999%"))</f>
        <v>2.4096385542168676E-2</v>
      </c>
      <c r="K191" s="38">
        <f>IF(H191=0, "-", IF((F191-H191)/H191&lt;10, (F191-H191)/H191, "&gt;999%"))</f>
        <v>0.32344213649851633</v>
      </c>
    </row>
    <row r="192" spans="1:11" x14ac:dyDescent="0.2">
      <c r="B192" s="83"/>
      <c r="D192" s="83"/>
      <c r="F192" s="83"/>
      <c r="H192" s="83"/>
    </row>
    <row r="193" spans="1:11" ht="15.75" x14ac:dyDescent="0.25">
      <c r="A193" s="164" t="s">
        <v>117</v>
      </c>
      <c r="B193" s="196" t="s">
        <v>1</v>
      </c>
      <c r="C193" s="200"/>
      <c r="D193" s="200"/>
      <c r="E193" s="197"/>
      <c r="F193" s="196" t="s">
        <v>14</v>
      </c>
      <c r="G193" s="200"/>
      <c r="H193" s="200"/>
      <c r="I193" s="197"/>
      <c r="J193" s="196" t="s">
        <v>15</v>
      </c>
      <c r="K193" s="197"/>
    </row>
    <row r="194" spans="1:11" x14ac:dyDescent="0.2">
      <c r="A194" s="22"/>
      <c r="B194" s="196">
        <f>VALUE(RIGHT($B$2, 4))</f>
        <v>2021</v>
      </c>
      <c r="C194" s="197"/>
      <c r="D194" s="196">
        <f>B194-1</f>
        <v>2020</v>
      </c>
      <c r="E194" s="204"/>
      <c r="F194" s="196">
        <f>B194</f>
        <v>2021</v>
      </c>
      <c r="G194" s="204"/>
      <c r="H194" s="196">
        <f>D194</f>
        <v>2020</v>
      </c>
      <c r="I194" s="204"/>
      <c r="J194" s="140" t="s">
        <v>4</v>
      </c>
      <c r="K194" s="141" t="s">
        <v>2</v>
      </c>
    </row>
    <row r="195" spans="1:11" x14ac:dyDescent="0.2">
      <c r="A195" s="163" t="s">
        <v>147</v>
      </c>
      <c r="B195" s="61" t="s">
        <v>12</v>
      </c>
      <c r="C195" s="62" t="s">
        <v>13</v>
      </c>
      <c r="D195" s="61" t="s">
        <v>12</v>
      </c>
      <c r="E195" s="63" t="s">
        <v>13</v>
      </c>
      <c r="F195" s="62" t="s">
        <v>12</v>
      </c>
      <c r="G195" s="62" t="s">
        <v>13</v>
      </c>
      <c r="H195" s="61" t="s">
        <v>12</v>
      </c>
      <c r="I195" s="63" t="s">
        <v>13</v>
      </c>
      <c r="J195" s="61"/>
      <c r="K195" s="63"/>
    </row>
    <row r="196" spans="1:11" x14ac:dyDescent="0.2">
      <c r="A196" s="7" t="s">
        <v>304</v>
      </c>
      <c r="B196" s="65">
        <v>0</v>
      </c>
      <c r="C196" s="34">
        <f>IF(B206=0, "-", B196/B206)</f>
        <v>0</v>
      </c>
      <c r="D196" s="65">
        <v>4</v>
      </c>
      <c r="E196" s="9">
        <f>IF(D206=0, "-", D196/D206)</f>
        <v>0.125</v>
      </c>
      <c r="F196" s="81">
        <v>0</v>
      </c>
      <c r="G196" s="34">
        <f>IF(F206=0, "-", F196/F206)</f>
        <v>0</v>
      </c>
      <c r="H196" s="65">
        <v>9</v>
      </c>
      <c r="I196" s="9">
        <f>IF(H206=0, "-", H196/H206)</f>
        <v>4.8648648648648651E-2</v>
      </c>
      <c r="J196" s="8">
        <f t="shared" ref="J196:J204" si="16">IF(D196=0, "-", IF((B196-D196)/D196&lt;10, (B196-D196)/D196, "&gt;999%"))</f>
        <v>-1</v>
      </c>
      <c r="K196" s="9">
        <f t="shared" ref="K196:K204" si="17">IF(H196=0, "-", IF((F196-H196)/H196&lt;10, (F196-H196)/H196, "&gt;999%"))</f>
        <v>-1</v>
      </c>
    </row>
    <row r="197" spans="1:11" x14ac:dyDescent="0.2">
      <c r="A197" s="7" t="s">
        <v>305</v>
      </c>
      <c r="B197" s="65">
        <v>1</v>
      </c>
      <c r="C197" s="34">
        <f>IF(B206=0, "-", B197/B206)</f>
        <v>3.125E-2</v>
      </c>
      <c r="D197" s="65">
        <v>0</v>
      </c>
      <c r="E197" s="9">
        <f>IF(D206=0, "-", D197/D206)</f>
        <v>0</v>
      </c>
      <c r="F197" s="81">
        <v>13</v>
      </c>
      <c r="G197" s="34">
        <f>IF(F206=0, "-", F197/F206)</f>
        <v>6.4356435643564358E-2</v>
      </c>
      <c r="H197" s="65">
        <v>17</v>
      </c>
      <c r="I197" s="9">
        <f>IF(H206=0, "-", H197/H206)</f>
        <v>9.1891891891891897E-2</v>
      </c>
      <c r="J197" s="8" t="str">
        <f t="shared" si="16"/>
        <v>-</v>
      </c>
      <c r="K197" s="9">
        <f t="shared" si="17"/>
        <v>-0.23529411764705882</v>
      </c>
    </row>
    <row r="198" spans="1:11" x14ac:dyDescent="0.2">
      <c r="A198" s="7" t="s">
        <v>306</v>
      </c>
      <c r="B198" s="65">
        <v>19</v>
      </c>
      <c r="C198" s="34">
        <f>IF(B206=0, "-", B198/B206)</f>
        <v>0.59375</v>
      </c>
      <c r="D198" s="65">
        <v>18</v>
      </c>
      <c r="E198" s="9">
        <f>IF(D206=0, "-", D198/D206)</f>
        <v>0.5625</v>
      </c>
      <c r="F198" s="81">
        <v>93</v>
      </c>
      <c r="G198" s="34">
        <f>IF(F206=0, "-", F198/F206)</f>
        <v>0.46039603960396042</v>
      </c>
      <c r="H198" s="65">
        <v>91</v>
      </c>
      <c r="I198" s="9">
        <f>IF(H206=0, "-", H198/H206)</f>
        <v>0.49189189189189192</v>
      </c>
      <c r="J198" s="8">
        <f t="shared" si="16"/>
        <v>5.5555555555555552E-2</v>
      </c>
      <c r="K198" s="9">
        <f t="shared" si="17"/>
        <v>2.197802197802198E-2</v>
      </c>
    </row>
    <row r="199" spans="1:11" x14ac:dyDescent="0.2">
      <c r="A199" s="7" t="s">
        <v>307</v>
      </c>
      <c r="B199" s="65">
        <v>0</v>
      </c>
      <c r="C199" s="34">
        <f>IF(B206=0, "-", B199/B206)</f>
        <v>0</v>
      </c>
      <c r="D199" s="65">
        <v>4</v>
      </c>
      <c r="E199" s="9">
        <f>IF(D206=0, "-", D199/D206)</f>
        <v>0.125</v>
      </c>
      <c r="F199" s="81">
        <v>19</v>
      </c>
      <c r="G199" s="34">
        <f>IF(F206=0, "-", F199/F206)</f>
        <v>9.405940594059406E-2</v>
      </c>
      <c r="H199" s="65">
        <v>23</v>
      </c>
      <c r="I199" s="9">
        <f>IF(H206=0, "-", H199/H206)</f>
        <v>0.12432432432432433</v>
      </c>
      <c r="J199" s="8">
        <f t="shared" si="16"/>
        <v>-1</v>
      </c>
      <c r="K199" s="9">
        <f t="shared" si="17"/>
        <v>-0.17391304347826086</v>
      </c>
    </row>
    <row r="200" spans="1:11" x14ac:dyDescent="0.2">
      <c r="A200" s="7" t="s">
        <v>308</v>
      </c>
      <c r="B200" s="65">
        <v>4</v>
      </c>
      <c r="C200" s="34">
        <f>IF(B206=0, "-", B200/B206)</f>
        <v>0.125</v>
      </c>
      <c r="D200" s="65">
        <v>0</v>
      </c>
      <c r="E200" s="9">
        <f>IF(D206=0, "-", D200/D206)</f>
        <v>0</v>
      </c>
      <c r="F200" s="81">
        <v>27</v>
      </c>
      <c r="G200" s="34">
        <f>IF(F206=0, "-", F200/F206)</f>
        <v>0.13366336633663367</v>
      </c>
      <c r="H200" s="65">
        <v>10</v>
      </c>
      <c r="I200" s="9">
        <f>IF(H206=0, "-", H200/H206)</f>
        <v>5.4054054054054057E-2</v>
      </c>
      <c r="J200" s="8" t="str">
        <f t="shared" si="16"/>
        <v>-</v>
      </c>
      <c r="K200" s="9">
        <f t="shared" si="17"/>
        <v>1.7</v>
      </c>
    </row>
    <row r="201" spans="1:11" x14ac:dyDescent="0.2">
      <c r="A201" s="7" t="s">
        <v>309</v>
      </c>
      <c r="B201" s="65">
        <v>3</v>
      </c>
      <c r="C201" s="34">
        <f>IF(B206=0, "-", B201/B206)</f>
        <v>9.375E-2</v>
      </c>
      <c r="D201" s="65">
        <v>1</v>
      </c>
      <c r="E201" s="9">
        <f>IF(D206=0, "-", D201/D206)</f>
        <v>3.125E-2</v>
      </c>
      <c r="F201" s="81">
        <v>9</v>
      </c>
      <c r="G201" s="34">
        <f>IF(F206=0, "-", F201/F206)</f>
        <v>4.4554455445544552E-2</v>
      </c>
      <c r="H201" s="65">
        <v>6</v>
      </c>
      <c r="I201" s="9">
        <f>IF(H206=0, "-", H201/H206)</f>
        <v>3.2432432432432434E-2</v>
      </c>
      <c r="J201" s="8">
        <f t="shared" si="16"/>
        <v>2</v>
      </c>
      <c r="K201" s="9">
        <f t="shared" si="17"/>
        <v>0.5</v>
      </c>
    </row>
    <row r="202" spans="1:11" x14ac:dyDescent="0.2">
      <c r="A202" s="7" t="s">
        <v>310</v>
      </c>
      <c r="B202" s="65">
        <v>3</v>
      </c>
      <c r="C202" s="34">
        <f>IF(B206=0, "-", B202/B206)</f>
        <v>9.375E-2</v>
      </c>
      <c r="D202" s="65">
        <v>4</v>
      </c>
      <c r="E202" s="9">
        <f>IF(D206=0, "-", D202/D206)</f>
        <v>0.125</v>
      </c>
      <c r="F202" s="81">
        <v>9</v>
      </c>
      <c r="G202" s="34">
        <f>IF(F206=0, "-", F202/F206)</f>
        <v>4.4554455445544552E-2</v>
      </c>
      <c r="H202" s="65">
        <v>8</v>
      </c>
      <c r="I202" s="9">
        <f>IF(H206=0, "-", H202/H206)</f>
        <v>4.3243243243243246E-2</v>
      </c>
      <c r="J202" s="8">
        <f t="shared" si="16"/>
        <v>-0.25</v>
      </c>
      <c r="K202" s="9">
        <f t="shared" si="17"/>
        <v>0.125</v>
      </c>
    </row>
    <row r="203" spans="1:11" x14ac:dyDescent="0.2">
      <c r="A203" s="7" t="s">
        <v>311</v>
      </c>
      <c r="B203" s="65">
        <v>0</v>
      </c>
      <c r="C203" s="34">
        <f>IF(B206=0, "-", B203/B206)</f>
        <v>0</v>
      </c>
      <c r="D203" s="65">
        <v>1</v>
      </c>
      <c r="E203" s="9">
        <f>IF(D206=0, "-", D203/D206)</f>
        <v>3.125E-2</v>
      </c>
      <c r="F203" s="81">
        <v>18</v>
      </c>
      <c r="G203" s="34">
        <f>IF(F206=0, "-", F203/F206)</f>
        <v>8.9108910891089105E-2</v>
      </c>
      <c r="H203" s="65">
        <v>13</v>
      </c>
      <c r="I203" s="9">
        <f>IF(H206=0, "-", H203/H206)</f>
        <v>7.0270270270270274E-2</v>
      </c>
      <c r="J203" s="8">
        <f t="shared" si="16"/>
        <v>-1</v>
      </c>
      <c r="K203" s="9">
        <f t="shared" si="17"/>
        <v>0.38461538461538464</v>
      </c>
    </row>
    <row r="204" spans="1:11" x14ac:dyDescent="0.2">
      <c r="A204" s="7" t="s">
        <v>312</v>
      </c>
      <c r="B204" s="65">
        <v>2</v>
      </c>
      <c r="C204" s="34">
        <f>IF(B206=0, "-", B204/B206)</f>
        <v>6.25E-2</v>
      </c>
      <c r="D204" s="65">
        <v>0</v>
      </c>
      <c r="E204" s="9">
        <f>IF(D206=0, "-", D204/D206)</f>
        <v>0</v>
      </c>
      <c r="F204" s="81">
        <v>14</v>
      </c>
      <c r="G204" s="34">
        <f>IF(F206=0, "-", F204/F206)</f>
        <v>6.9306930693069313E-2</v>
      </c>
      <c r="H204" s="65">
        <v>8</v>
      </c>
      <c r="I204" s="9">
        <f>IF(H206=0, "-", H204/H206)</f>
        <v>4.3243243243243246E-2</v>
      </c>
      <c r="J204" s="8" t="str">
        <f t="shared" si="16"/>
        <v>-</v>
      </c>
      <c r="K204" s="9">
        <f t="shared" si="17"/>
        <v>0.75</v>
      </c>
    </row>
    <row r="205" spans="1:11" x14ac:dyDescent="0.2">
      <c r="A205" s="2"/>
      <c r="B205" s="68"/>
      <c r="C205" s="33"/>
      <c r="D205" s="68"/>
      <c r="E205" s="6"/>
      <c r="F205" s="82"/>
      <c r="G205" s="33"/>
      <c r="H205" s="68"/>
      <c r="I205" s="6"/>
      <c r="J205" s="5"/>
      <c r="K205" s="6"/>
    </row>
    <row r="206" spans="1:11" s="43" customFormat="1" x14ac:dyDescent="0.2">
      <c r="A206" s="162" t="s">
        <v>571</v>
      </c>
      <c r="B206" s="71">
        <f>SUM(B196:B205)</f>
        <v>32</v>
      </c>
      <c r="C206" s="40">
        <f>B206/10037</f>
        <v>3.1882036465079207E-3</v>
      </c>
      <c r="D206" s="71">
        <f>SUM(D196:D205)</f>
        <v>32</v>
      </c>
      <c r="E206" s="41">
        <f>D206/9726</f>
        <v>3.2901501130989099E-3</v>
      </c>
      <c r="F206" s="77">
        <f>SUM(F196:F205)</f>
        <v>202</v>
      </c>
      <c r="G206" s="42">
        <f>F206/56526</f>
        <v>3.5735767611364683E-3</v>
      </c>
      <c r="H206" s="71">
        <f>SUM(H196:H205)</f>
        <v>185</v>
      </c>
      <c r="I206" s="41">
        <f>H206/40548</f>
        <v>4.5624938344677917E-3</v>
      </c>
      <c r="J206" s="37">
        <f>IF(D206=0, "-", IF((B206-D206)/D206&lt;10, (B206-D206)/D206, "&gt;999%"))</f>
        <v>0</v>
      </c>
      <c r="K206" s="38">
        <f>IF(H206=0, "-", IF((F206-H206)/H206&lt;10, (F206-H206)/H206, "&gt;999%"))</f>
        <v>9.1891891891891897E-2</v>
      </c>
    </row>
    <row r="207" spans="1:11" x14ac:dyDescent="0.2">
      <c r="B207" s="83"/>
      <c r="D207" s="83"/>
      <c r="F207" s="83"/>
      <c r="H207" s="83"/>
    </row>
    <row r="208" spans="1:11" x14ac:dyDescent="0.2">
      <c r="A208" s="163" t="s">
        <v>148</v>
      </c>
      <c r="B208" s="61" t="s">
        <v>12</v>
      </c>
      <c r="C208" s="62" t="s">
        <v>13</v>
      </c>
      <c r="D208" s="61" t="s">
        <v>12</v>
      </c>
      <c r="E208" s="63" t="s">
        <v>13</v>
      </c>
      <c r="F208" s="62" t="s">
        <v>12</v>
      </c>
      <c r="G208" s="62" t="s">
        <v>13</v>
      </c>
      <c r="H208" s="61" t="s">
        <v>12</v>
      </c>
      <c r="I208" s="63" t="s">
        <v>13</v>
      </c>
      <c r="J208" s="61"/>
      <c r="K208" s="63"/>
    </row>
    <row r="209" spans="1:11" x14ac:dyDescent="0.2">
      <c r="A209" s="7" t="s">
        <v>313</v>
      </c>
      <c r="B209" s="65">
        <v>0</v>
      </c>
      <c r="C209" s="34">
        <f>IF(B227=0, "-", B209/B227)</f>
        <v>0</v>
      </c>
      <c r="D209" s="65">
        <v>0</v>
      </c>
      <c r="E209" s="9">
        <f>IF(D227=0, "-", D209/D227)</f>
        <v>0</v>
      </c>
      <c r="F209" s="81">
        <v>1</v>
      </c>
      <c r="G209" s="34">
        <f>IF(F227=0, "-", F209/F227)</f>
        <v>8.6206896551724137E-3</v>
      </c>
      <c r="H209" s="65">
        <v>0</v>
      </c>
      <c r="I209" s="9">
        <f>IF(H227=0, "-", H209/H227)</f>
        <v>0</v>
      </c>
      <c r="J209" s="8" t="str">
        <f t="shared" ref="J209:J225" si="18">IF(D209=0, "-", IF((B209-D209)/D209&lt;10, (B209-D209)/D209, "&gt;999%"))</f>
        <v>-</v>
      </c>
      <c r="K209" s="9" t="str">
        <f t="shared" ref="K209:K225" si="19">IF(H209=0, "-", IF((F209-H209)/H209&lt;10, (F209-H209)/H209, "&gt;999%"))</f>
        <v>-</v>
      </c>
    </row>
    <row r="210" spans="1:11" x14ac:dyDescent="0.2">
      <c r="A210" s="7" t="s">
        <v>314</v>
      </c>
      <c r="B210" s="65">
        <v>0</v>
      </c>
      <c r="C210" s="34">
        <f>IF(B227=0, "-", B210/B227)</f>
        <v>0</v>
      </c>
      <c r="D210" s="65">
        <v>0</v>
      </c>
      <c r="E210" s="9">
        <f>IF(D227=0, "-", D210/D227)</f>
        <v>0</v>
      </c>
      <c r="F210" s="81">
        <v>1</v>
      </c>
      <c r="G210" s="34">
        <f>IF(F227=0, "-", F210/F227)</f>
        <v>8.6206896551724137E-3</v>
      </c>
      <c r="H210" s="65">
        <v>0</v>
      </c>
      <c r="I210" s="9">
        <f>IF(H227=0, "-", H210/H227)</f>
        <v>0</v>
      </c>
      <c r="J210" s="8" t="str">
        <f t="shared" si="18"/>
        <v>-</v>
      </c>
      <c r="K210" s="9" t="str">
        <f t="shared" si="19"/>
        <v>-</v>
      </c>
    </row>
    <row r="211" spans="1:11" x14ac:dyDescent="0.2">
      <c r="A211" s="7" t="s">
        <v>315</v>
      </c>
      <c r="B211" s="65">
        <v>1</v>
      </c>
      <c r="C211" s="34">
        <f>IF(B227=0, "-", B211/B227)</f>
        <v>5.5555555555555552E-2</v>
      </c>
      <c r="D211" s="65">
        <v>2</v>
      </c>
      <c r="E211" s="9">
        <f>IF(D227=0, "-", D211/D227)</f>
        <v>0.08</v>
      </c>
      <c r="F211" s="81">
        <v>4</v>
      </c>
      <c r="G211" s="34">
        <f>IF(F227=0, "-", F211/F227)</f>
        <v>3.4482758620689655E-2</v>
      </c>
      <c r="H211" s="65">
        <v>4</v>
      </c>
      <c r="I211" s="9">
        <f>IF(H227=0, "-", H211/H227)</f>
        <v>4.5454545454545456E-2</v>
      </c>
      <c r="J211" s="8">
        <f t="shared" si="18"/>
        <v>-0.5</v>
      </c>
      <c r="K211" s="9">
        <f t="shared" si="19"/>
        <v>0</v>
      </c>
    </row>
    <row r="212" spans="1:11" x14ac:dyDescent="0.2">
      <c r="A212" s="7" t="s">
        <v>316</v>
      </c>
      <c r="B212" s="65">
        <v>0</v>
      </c>
      <c r="C212" s="34">
        <f>IF(B227=0, "-", B212/B227)</f>
        <v>0</v>
      </c>
      <c r="D212" s="65">
        <v>0</v>
      </c>
      <c r="E212" s="9">
        <f>IF(D227=0, "-", D212/D227)</f>
        <v>0</v>
      </c>
      <c r="F212" s="81">
        <v>1</v>
      </c>
      <c r="G212" s="34">
        <f>IF(F227=0, "-", F212/F227)</f>
        <v>8.6206896551724137E-3</v>
      </c>
      <c r="H212" s="65">
        <v>1</v>
      </c>
      <c r="I212" s="9">
        <f>IF(H227=0, "-", H212/H227)</f>
        <v>1.1363636363636364E-2</v>
      </c>
      <c r="J212" s="8" t="str">
        <f t="shared" si="18"/>
        <v>-</v>
      </c>
      <c r="K212" s="9">
        <f t="shared" si="19"/>
        <v>0</v>
      </c>
    </row>
    <row r="213" spans="1:11" x14ac:dyDescent="0.2">
      <c r="A213" s="7" t="s">
        <v>317</v>
      </c>
      <c r="B213" s="65">
        <v>7</v>
      </c>
      <c r="C213" s="34">
        <f>IF(B227=0, "-", B213/B227)</f>
        <v>0.3888888888888889</v>
      </c>
      <c r="D213" s="65">
        <v>1</v>
      </c>
      <c r="E213" s="9">
        <f>IF(D227=0, "-", D213/D227)</f>
        <v>0.04</v>
      </c>
      <c r="F213" s="81">
        <v>35</v>
      </c>
      <c r="G213" s="34">
        <f>IF(F227=0, "-", F213/F227)</f>
        <v>0.30172413793103448</v>
      </c>
      <c r="H213" s="65">
        <v>5</v>
      </c>
      <c r="I213" s="9">
        <f>IF(H227=0, "-", H213/H227)</f>
        <v>5.6818181818181816E-2</v>
      </c>
      <c r="J213" s="8">
        <f t="shared" si="18"/>
        <v>6</v>
      </c>
      <c r="K213" s="9">
        <f t="shared" si="19"/>
        <v>6</v>
      </c>
    </row>
    <row r="214" spans="1:11" x14ac:dyDescent="0.2">
      <c r="A214" s="7" t="s">
        <v>318</v>
      </c>
      <c r="B214" s="65">
        <v>1</v>
      </c>
      <c r="C214" s="34">
        <f>IF(B227=0, "-", B214/B227)</f>
        <v>5.5555555555555552E-2</v>
      </c>
      <c r="D214" s="65">
        <v>11</v>
      </c>
      <c r="E214" s="9">
        <f>IF(D227=0, "-", D214/D227)</f>
        <v>0.44</v>
      </c>
      <c r="F214" s="81">
        <v>5</v>
      </c>
      <c r="G214" s="34">
        <f>IF(F227=0, "-", F214/F227)</f>
        <v>4.3103448275862072E-2</v>
      </c>
      <c r="H214" s="65">
        <v>14</v>
      </c>
      <c r="I214" s="9">
        <f>IF(H227=0, "-", H214/H227)</f>
        <v>0.15909090909090909</v>
      </c>
      <c r="J214" s="8">
        <f t="shared" si="18"/>
        <v>-0.90909090909090906</v>
      </c>
      <c r="K214" s="9">
        <f t="shared" si="19"/>
        <v>-0.6428571428571429</v>
      </c>
    </row>
    <row r="215" spans="1:11" x14ac:dyDescent="0.2">
      <c r="A215" s="7" t="s">
        <v>319</v>
      </c>
      <c r="B215" s="65">
        <v>0</v>
      </c>
      <c r="C215" s="34">
        <f>IF(B227=0, "-", B215/B227)</f>
        <v>0</v>
      </c>
      <c r="D215" s="65">
        <v>0</v>
      </c>
      <c r="E215" s="9">
        <f>IF(D227=0, "-", D215/D227)</f>
        <v>0</v>
      </c>
      <c r="F215" s="81">
        <v>0</v>
      </c>
      <c r="G215" s="34">
        <f>IF(F227=0, "-", F215/F227)</f>
        <v>0</v>
      </c>
      <c r="H215" s="65">
        <v>3</v>
      </c>
      <c r="I215" s="9">
        <f>IF(H227=0, "-", H215/H227)</f>
        <v>3.4090909090909088E-2</v>
      </c>
      <c r="J215" s="8" t="str">
        <f t="shared" si="18"/>
        <v>-</v>
      </c>
      <c r="K215" s="9">
        <f t="shared" si="19"/>
        <v>-1</v>
      </c>
    </row>
    <row r="216" spans="1:11" x14ac:dyDescent="0.2">
      <c r="A216" s="7" t="s">
        <v>320</v>
      </c>
      <c r="B216" s="65">
        <v>0</v>
      </c>
      <c r="C216" s="34">
        <f>IF(B227=0, "-", B216/B227)</f>
        <v>0</v>
      </c>
      <c r="D216" s="65">
        <v>0</v>
      </c>
      <c r="E216" s="9">
        <f>IF(D227=0, "-", D216/D227)</f>
        <v>0</v>
      </c>
      <c r="F216" s="81">
        <v>1</v>
      </c>
      <c r="G216" s="34">
        <f>IF(F227=0, "-", F216/F227)</f>
        <v>8.6206896551724137E-3</v>
      </c>
      <c r="H216" s="65">
        <v>0</v>
      </c>
      <c r="I216" s="9">
        <f>IF(H227=0, "-", H216/H227)</f>
        <v>0</v>
      </c>
      <c r="J216" s="8" t="str">
        <f t="shared" si="18"/>
        <v>-</v>
      </c>
      <c r="K216" s="9" t="str">
        <f t="shared" si="19"/>
        <v>-</v>
      </c>
    </row>
    <row r="217" spans="1:11" x14ac:dyDescent="0.2">
      <c r="A217" s="7" t="s">
        <v>321</v>
      </c>
      <c r="B217" s="65">
        <v>1</v>
      </c>
      <c r="C217" s="34">
        <f>IF(B227=0, "-", B217/B227)</f>
        <v>5.5555555555555552E-2</v>
      </c>
      <c r="D217" s="65">
        <v>0</v>
      </c>
      <c r="E217" s="9">
        <f>IF(D227=0, "-", D217/D227)</f>
        <v>0</v>
      </c>
      <c r="F217" s="81">
        <v>2</v>
      </c>
      <c r="G217" s="34">
        <f>IF(F227=0, "-", F217/F227)</f>
        <v>1.7241379310344827E-2</v>
      </c>
      <c r="H217" s="65">
        <v>0</v>
      </c>
      <c r="I217" s="9">
        <f>IF(H227=0, "-", H217/H227)</f>
        <v>0</v>
      </c>
      <c r="J217" s="8" t="str">
        <f t="shared" si="18"/>
        <v>-</v>
      </c>
      <c r="K217" s="9" t="str">
        <f t="shared" si="19"/>
        <v>-</v>
      </c>
    </row>
    <row r="218" spans="1:11" x14ac:dyDescent="0.2">
      <c r="A218" s="7" t="s">
        <v>322</v>
      </c>
      <c r="B218" s="65">
        <v>2</v>
      </c>
      <c r="C218" s="34">
        <f>IF(B227=0, "-", B218/B227)</f>
        <v>0.1111111111111111</v>
      </c>
      <c r="D218" s="65">
        <v>2</v>
      </c>
      <c r="E218" s="9">
        <f>IF(D227=0, "-", D218/D227)</f>
        <v>0.08</v>
      </c>
      <c r="F218" s="81">
        <v>5</v>
      </c>
      <c r="G218" s="34">
        <f>IF(F227=0, "-", F218/F227)</f>
        <v>4.3103448275862072E-2</v>
      </c>
      <c r="H218" s="65">
        <v>7</v>
      </c>
      <c r="I218" s="9">
        <f>IF(H227=0, "-", H218/H227)</f>
        <v>7.9545454545454544E-2</v>
      </c>
      <c r="J218" s="8">
        <f t="shared" si="18"/>
        <v>0</v>
      </c>
      <c r="K218" s="9">
        <f t="shared" si="19"/>
        <v>-0.2857142857142857</v>
      </c>
    </row>
    <row r="219" spans="1:11" x14ac:dyDescent="0.2">
      <c r="A219" s="7" t="s">
        <v>323</v>
      </c>
      <c r="B219" s="65">
        <v>0</v>
      </c>
      <c r="C219" s="34">
        <f>IF(B227=0, "-", B219/B227)</f>
        <v>0</v>
      </c>
      <c r="D219" s="65">
        <v>0</v>
      </c>
      <c r="E219" s="9">
        <f>IF(D227=0, "-", D219/D227)</f>
        <v>0</v>
      </c>
      <c r="F219" s="81">
        <v>0</v>
      </c>
      <c r="G219" s="34">
        <f>IF(F227=0, "-", F219/F227)</f>
        <v>0</v>
      </c>
      <c r="H219" s="65">
        <v>1</v>
      </c>
      <c r="I219" s="9">
        <f>IF(H227=0, "-", H219/H227)</f>
        <v>1.1363636363636364E-2</v>
      </c>
      <c r="J219" s="8" t="str">
        <f t="shared" si="18"/>
        <v>-</v>
      </c>
      <c r="K219" s="9">
        <f t="shared" si="19"/>
        <v>-1</v>
      </c>
    </row>
    <row r="220" spans="1:11" x14ac:dyDescent="0.2">
      <c r="A220" s="7" t="s">
        <v>324</v>
      </c>
      <c r="B220" s="65">
        <v>0</v>
      </c>
      <c r="C220" s="34">
        <f>IF(B227=0, "-", B220/B227)</f>
        <v>0</v>
      </c>
      <c r="D220" s="65">
        <v>0</v>
      </c>
      <c r="E220" s="9">
        <f>IF(D227=0, "-", D220/D227)</f>
        <v>0</v>
      </c>
      <c r="F220" s="81">
        <v>2</v>
      </c>
      <c r="G220" s="34">
        <f>IF(F227=0, "-", F220/F227)</f>
        <v>1.7241379310344827E-2</v>
      </c>
      <c r="H220" s="65">
        <v>1</v>
      </c>
      <c r="I220" s="9">
        <f>IF(H227=0, "-", H220/H227)</f>
        <v>1.1363636363636364E-2</v>
      </c>
      <c r="J220" s="8" t="str">
        <f t="shared" si="18"/>
        <v>-</v>
      </c>
      <c r="K220" s="9">
        <f t="shared" si="19"/>
        <v>1</v>
      </c>
    </row>
    <row r="221" spans="1:11" x14ac:dyDescent="0.2">
      <c r="A221" s="7" t="s">
        <v>325</v>
      </c>
      <c r="B221" s="65">
        <v>2</v>
      </c>
      <c r="C221" s="34">
        <f>IF(B227=0, "-", B221/B227)</f>
        <v>0.1111111111111111</v>
      </c>
      <c r="D221" s="65">
        <v>9</v>
      </c>
      <c r="E221" s="9">
        <f>IF(D227=0, "-", D221/D227)</f>
        <v>0.36</v>
      </c>
      <c r="F221" s="81">
        <v>32</v>
      </c>
      <c r="G221" s="34">
        <f>IF(F227=0, "-", F221/F227)</f>
        <v>0.27586206896551724</v>
      </c>
      <c r="H221" s="65">
        <v>35</v>
      </c>
      <c r="I221" s="9">
        <f>IF(H227=0, "-", H221/H227)</f>
        <v>0.39772727272727271</v>
      </c>
      <c r="J221" s="8">
        <f t="shared" si="18"/>
        <v>-0.77777777777777779</v>
      </c>
      <c r="K221" s="9">
        <f t="shared" si="19"/>
        <v>-8.5714285714285715E-2</v>
      </c>
    </row>
    <row r="222" spans="1:11" x14ac:dyDescent="0.2">
      <c r="A222" s="7" t="s">
        <v>326</v>
      </c>
      <c r="B222" s="65">
        <v>2</v>
      </c>
      <c r="C222" s="34">
        <f>IF(B227=0, "-", B222/B227)</f>
        <v>0.1111111111111111</v>
      </c>
      <c r="D222" s="65">
        <v>0</v>
      </c>
      <c r="E222" s="9">
        <f>IF(D227=0, "-", D222/D227)</f>
        <v>0</v>
      </c>
      <c r="F222" s="81">
        <v>10</v>
      </c>
      <c r="G222" s="34">
        <f>IF(F227=0, "-", F222/F227)</f>
        <v>8.6206896551724144E-2</v>
      </c>
      <c r="H222" s="65">
        <v>4</v>
      </c>
      <c r="I222" s="9">
        <f>IF(H227=0, "-", H222/H227)</f>
        <v>4.5454545454545456E-2</v>
      </c>
      <c r="J222" s="8" t="str">
        <f t="shared" si="18"/>
        <v>-</v>
      </c>
      <c r="K222" s="9">
        <f t="shared" si="19"/>
        <v>1.5</v>
      </c>
    </row>
    <row r="223" spans="1:11" x14ac:dyDescent="0.2">
      <c r="A223" s="7" t="s">
        <v>327</v>
      </c>
      <c r="B223" s="65">
        <v>1</v>
      </c>
      <c r="C223" s="34">
        <f>IF(B227=0, "-", B223/B227)</f>
        <v>5.5555555555555552E-2</v>
      </c>
      <c r="D223" s="65">
        <v>0</v>
      </c>
      <c r="E223" s="9">
        <f>IF(D227=0, "-", D223/D227)</f>
        <v>0</v>
      </c>
      <c r="F223" s="81">
        <v>4</v>
      </c>
      <c r="G223" s="34">
        <f>IF(F227=0, "-", F223/F227)</f>
        <v>3.4482758620689655E-2</v>
      </c>
      <c r="H223" s="65">
        <v>3</v>
      </c>
      <c r="I223" s="9">
        <f>IF(H227=0, "-", H223/H227)</f>
        <v>3.4090909090909088E-2</v>
      </c>
      <c r="J223" s="8" t="str">
        <f t="shared" si="18"/>
        <v>-</v>
      </c>
      <c r="K223" s="9">
        <f t="shared" si="19"/>
        <v>0.33333333333333331</v>
      </c>
    </row>
    <row r="224" spans="1:11" x14ac:dyDescent="0.2">
      <c r="A224" s="7" t="s">
        <v>328</v>
      </c>
      <c r="B224" s="65">
        <v>1</v>
      </c>
      <c r="C224" s="34">
        <f>IF(B227=0, "-", B224/B227)</f>
        <v>5.5555555555555552E-2</v>
      </c>
      <c r="D224" s="65">
        <v>0</v>
      </c>
      <c r="E224" s="9">
        <f>IF(D227=0, "-", D224/D227)</f>
        <v>0</v>
      </c>
      <c r="F224" s="81">
        <v>4</v>
      </c>
      <c r="G224" s="34">
        <f>IF(F227=0, "-", F224/F227)</f>
        <v>3.4482758620689655E-2</v>
      </c>
      <c r="H224" s="65">
        <v>5</v>
      </c>
      <c r="I224" s="9">
        <f>IF(H227=0, "-", H224/H227)</f>
        <v>5.6818181818181816E-2</v>
      </c>
      <c r="J224" s="8" t="str">
        <f t="shared" si="18"/>
        <v>-</v>
      </c>
      <c r="K224" s="9">
        <f t="shared" si="19"/>
        <v>-0.2</v>
      </c>
    </row>
    <row r="225" spans="1:11" x14ac:dyDescent="0.2">
      <c r="A225" s="7" t="s">
        <v>329</v>
      </c>
      <c r="B225" s="65">
        <v>0</v>
      </c>
      <c r="C225" s="34">
        <f>IF(B227=0, "-", B225/B227)</f>
        <v>0</v>
      </c>
      <c r="D225" s="65">
        <v>0</v>
      </c>
      <c r="E225" s="9">
        <f>IF(D227=0, "-", D225/D227)</f>
        <v>0</v>
      </c>
      <c r="F225" s="81">
        <v>9</v>
      </c>
      <c r="G225" s="34">
        <f>IF(F227=0, "-", F225/F227)</f>
        <v>7.7586206896551727E-2</v>
      </c>
      <c r="H225" s="65">
        <v>5</v>
      </c>
      <c r="I225" s="9">
        <f>IF(H227=0, "-", H225/H227)</f>
        <v>5.6818181818181816E-2</v>
      </c>
      <c r="J225" s="8" t="str">
        <f t="shared" si="18"/>
        <v>-</v>
      </c>
      <c r="K225" s="9">
        <f t="shared" si="19"/>
        <v>0.8</v>
      </c>
    </row>
    <row r="226" spans="1:11" x14ac:dyDescent="0.2">
      <c r="A226" s="2"/>
      <c r="B226" s="68"/>
      <c r="C226" s="33"/>
      <c r="D226" s="68"/>
      <c r="E226" s="6"/>
      <c r="F226" s="82"/>
      <c r="G226" s="33"/>
      <c r="H226" s="68"/>
      <c r="I226" s="6"/>
      <c r="J226" s="5"/>
      <c r="K226" s="6"/>
    </row>
    <row r="227" spans="1:11" s="43" customFormat="1" x14ac:dyDescent="0.2">
      <c r="A227" s="162" t="s">
        <v>570</v>
      </c>
      <c r="B227" s="71">
        <f>SUM(B209:B226)</f>
        <v>18</v>
      </c>
      <c r="C227" s="40">
        <f>B227/10037</f>
        <v>1.7933645511607054E-3</v>
      </c>
      <c r="D227" s="71">
        <f>SUM(D209:D226)</f>
        <v>25</v>
      </c>
      <c r="E227" s="41">
        <f>D227/9726</f>
        <v>2.5704297758585236E-3</v>
      </c>
      <c r="F227" s="77">
        <f>SUM(F209:F226)</f>
        <v>116</v>
      </c>
      <c r="G227" s="42">
        <f>F227/56526</f>
        <v>2.0521529915437146E-3</v>
      </c>
      <c r="H227" s="71">
        <f>SUM(H209:H226)</f>
        <v>88</v>
      </c>
      <c r="I227" s="41">
        <f>H227/40548</f>
        <v>2.170267337476571E-3</v>
      </c>
      <c r="J227" s="37">
        <f>IF(D227=0, "-", IF((B227-D227)/D227&lt;10, (B227-D227)/D227, "&gt;999%"))</f>
        <v>-0.28000000000000003</v>
      </c>
      <c r="K227" s="38">
        <f>IF(H227=0, "-", IF((F227-H227)/H227&lt;10, (F227-H227)/H227, "&gt;999%"))</f>
        <v>0.31818181818181818</v>
      </c>
    </row>
    <row r="228" spans="1:11" x14ac:dyDescent="0.2">
      <c r="B228" s="83"/>
      <c r="D228" s="83"/>
      <c r="F228" s="83"/>
      <c r="H228" s="83"/>
    </row>
    <row r="229" spans="1:11" x14ac:dyDescent="0.2">
      <c r="A229" s="163" t="s">
        <v>149</v>
      </c>
      <c r="B229" s="61" t="s">
        <v>12</v>
      </c>
      <c r="C229" s="62" t="s">
        <v>13</v>
      </c>
      <c r="D229" s="61" t="s">
        <v>12</v>
      </c>
      <c r="E229" s="63" t="s">
        <v>13</v>
      </c>
      <c r="F229" s="62" t="s">
        <v>12</v>
      </c>
      <c r="G229" s="62" t="s">
        <v>13</v>
      </c>
      <c r="H229" s="61" t="s">
        <v>12</v>
      </c>
      <c r="I229" s="63" t="s">
        <v>13</v>
      </c>
      <c r="J229" s="61"/>
      <c r="K229" s="63"/>
    </row>
    <row r="230" spans="1:11" x14ac:dyDescent="0.2">
      <c r="A230" s="7" t="s">
        <v>330</v>
      </c>
      <c r="B230" s="65">
        <v>0</v>
      </c>
      <c r="C230" s="34">
        <f>IF(B243=0, "-", B230/B243)</f>
        <v>0</v>
      </c>
      <c r="D230" s="65">
        <v>0</v>
      </c>
      <c r="E230" s="9">
        <f>IF(D243=0, "-", D230/D243)</f>
        <v>0</v>
      </c>
      <c r="F230" s="81">
        <v>2</v>
      </c>
      <c r="G230" s="34">
        <f>IF(F243=0, "-", F230/F243)</f>
        <v>3.4482758620689655E-2</v>
      </c>
      <c r="H230" s="65">
        <v>1</v>
      </c>
      <c r="I230" s="9">
        <f>IF(H243=0, "-", H230/H243)</f>
        <v>2.3809523809523808E-2</v>
      </c>
      <c r="J230" s="8" t="str">
        <f t="shared" ref="J230:J241" si="20">IF(D230=0, "-", IF((B230-D230)/D230&lt;10, (B230-D230)/D230, "&gt;999%"))</f>
        <v>-</v>
      </c>
      <c r="K230" s="9">
        <f t="shared" ref="K230:K241" si="21">IF(H230=0, "-", IF((F230-H230)/H230&lt;10, (F230-H230)/H230, "&gt;999%"))</f>
        <v>1</v>
      </c>
    </row>
    <row r="231" spans="1:11" x14ac:dyDescent="0.2">
      <c r="A231" s="7" t="s">
        <v>331</v>
      </c>
      <c r="B231" s="65">
        <v>0</v>
      </c>
      <c r="C231" s="34">
        <f>IF(B243=0, "-", B231/B243)</f>
        <v>0</v>
      </c>
      <c r="D231" s="65">
        <v>0</v>
      </c>
      <c r="E231" s="9">
        <f>IF(D243=0, "-", D231/D243)</f>
        <v>0</v>
      </c>
      <c r="F231" s="81">
        <v>2</v>
      </c>
      <c r="G231" s="34">
        <f>IF(F243=0, "-", F231/F243)</f>
        <v>3.4482758620689655E-2</v>
      </c>
      <c r="H231" s="65">
        <v>0</v>
      </c>
      <c r="I231" s="9">
        <f>IF(H243=0, "-", H231/H243)</f>
        <v>0</v>
      </c>
      <c r="J231" s="8" t="str">
        <f t="shared" si="20"/>
        <v>-</v>
      </c>
      <c r="K231" s="9" t="str">
        <f t="shared" si="21"/>
        <v>-</v>
      </c>
    </row>
    <row r="232" spans="1:11" x14ac:dyDescent="0.2">
      <c r="A232" s="7" t="s">
        <v>332</v>
      </c>
      <c r="B232" s="65">
        <v>0</v>
      </c>
      <c r="C232" s="34">
        <f>IF(B243=0, "-", B232/B243)</f>
        <v>0</v>
      </c>
      <c r="D232" s="65">
        <v>1</v>
      </c>
      <c r="E232" s="9">
        <f>IF(D243=0, "-", D232/D243)</f>
        <v>0.2</v>
      </c>
      <c r="F232" s="81">
        <v>7</v>
      </c>
      <c r="G232" s="34">
        <f>IF(F243=0, "-", F232/F243)</f>
        <v>0.1206896551724138</v>
      </c>
      <c r="H232" s="65">
        <v>5</v>
      </c>
      <c r="I232" s="9">
        <f>IF(H243=0, "-", H232/H243)</f>
        <v>0.11904761904761904</v>
      </c>
      <c r="J232" s="8">
        <f t="shared" si="20"/>
        <v>-1</v>
      </c>
      <c r="K232" s="9">
        <f t="shared" si="21"/>
        <v>0.4</v>
      </c>
    </row>
    <row r="233" spans="1:11" x14ac:dyDescent="0.2">
      <c r="A233" s="7" t="s">
        <v>333</v>
      </c>
      <c r="B233" s="65">
        <v>0</v>
      </c>
      <c r="C233" s="34">
        <f>IF(B243=0, "-", B233/B243)</f>
        <v>0</v>
      </c>
      <c r="D233" s="65">
        <v>1</v>
      </c>
      <c r="E233" s="9">
        <f>IF(D243=0, "-", D233/D243)</f>
        <v>0.2</v>
      </c>
      <c r="F233" s="81">
        <v>0</v>
      </c>
      <c r="G233" s="34">
        <f>IF(F243=0, "-", F233/F243)</f>
        <v>0</v>
      </c>
      <c r="H233" s="65">
        <v>4</v>
      </c>
      <c r="I233" s="9">
        <f>IF(H243=0, "-", H233/H243)</f>
        <v>9.5238095238095233E-2</v>
      </c>
      <c r="J233" s="8">
        <f t="shared" si="20"/>
        <v>-1</v>
      </c>
      <c r="K233" s="9">
        <f t="shared" si="21"/>
        <v>-1</v>
      </c>
    </row>
    <row r="234" spans="1:11" x14ac:dyDescent="0.2">
      <c r="A234" s="7" t="s">
        <v>334</v>
      </c>
      <c r="B234" s="65">
        <v>0</v>
      </c>
      <c r="C234" s="34">
        <f>IF(B243=0, "-", B234/B243)</f>
        <v>0</v>
      </c>
      <c r="D234" s="65">
        <v>1</v>
      </c>
      <c r="E234" s="9">
        <f>IF(D243=0, "-", D234/D243)</f>
        <v>0.2</v>
      </c>
      <c r="F234" s="81">
        <v>15</v>
      </c>
      <c r="G234" s="34">
        <f>IF(F243=0, "-", F234/F243)</f>
        <v>0.25862068965517243</v>
      </c>
      <c r="H234" s="65">
        <v>8</v>
      </c>
      <c r="I234" s="9">
        <f>IF(H243=0, "-", H234/H243)</f>
        <v>0.19047619047619047</v>
      </c>
      <c r="J234" s="8">
        <f t="shared" si="20"/>
        <v>-1</v>
      </c>
      <c r="K234" s="9">
        <f t="shared" si="21"/>
        <v>0.875</v>
      </c>
    </row>
    <row r="235" spans="1:11" x14ac:dyDescent="0.2">
      <c r="A235" s="7" t="s">
        <v>335</v>
      </c>
      <c r="B235" s="65">
        <v>0</v>
      </c>
      <c r="C235" s="34">
        <f>IF(B243=0, "-", B235/B243)</f>
        <v>0</v>
      </c>
      <c r="D235" s="65">
        <v>0</v>
      </c>
      <c r="E235" s="9">
        <f>IF(D243=0, "-", D235/D243)</f>
        <v>0</v>
      </c>
      <c r="F235" s="81">
        <v>2</v>
      </c>
      <c r="G235" s="34">
        <f>IF(F243=0, "-", F235/F243)</f>
        <v>3.4482758620689655E-2</v>
      </c>
      <c r="H235" s="65">
        <v>4</v>
      </c>
      <c r="I235" s="9">
        <f>IF(H243=0, "-", H235/H243)</f>
        <v>9.5238095238095233E-2</v>
      </c>
      <c r="J235" s="8" t="str">
        <f t="shared" si="20"/>
        <v>-</v>
      </c>
      <c r="K235" s="9">
        <f t="shared" si="21"/>
        <v>-0.5</v>
      </c>
    </row>
    <row r="236" spans="1:11" x14ac:dyDescent="0.2">
      <c r="A236" s="7" t="s">
        <v>336</v>
      </c>
      <c r="B236" s="65">
        <v>3</v>
      </c>
      <c r="C236" s="34">
        <f>IF(B243=0, "-", B236/B243)</f>
        <v>0.42857142857142855</v>
      </c>
      <c r="D236" s="65">
        <v>0</v>
      </c>
      <c r="E236" s="9">
        <f>IF(D243=0, "-", D236/D243)</f>
        <v>0</v>
      </c>
      <c r="F236" s="81">
        <v>5</v>
      </c>
      <c r="G236" s="34">
        <f>IF(F243=0, "-", F236/F243)</f>
        <v>8.6206896551724144E-2</v>
      </c>
      <c r="H236" s="65">
        <v>2</v>
      </c>
      <c r="I236" s="9">
        <f>IF(H243=0, "-", H236/H243)</f>
        <v>4.7619047619047616E-2</v>
      </c>
      <c r="J236" s="8" t="str">
        <f t="shared" si="20"/>
        <v>-</v>
      </c>
      <c r="K236" s="9">
        <f t="shared" si="21"/>
        <v>1.5</v>
      </c>
    </row>
    <row r="237" spans="1:11" x14ac:dyDescent="0.2">
      <c r="A237" s="7" t="s">
        <v>337</v>
      </c>
      <c r="B237" s="65">
        <v>0</v>
      </c>
      <c r="C237" s="34">
        <f>IF(B243=0, "-", B237/B243)</f>
        <v>0</v>
      </c>
      <c r="D237" s="65">
        <v>0</v>
      </c>
      <c r="E237" s="9">
        <f>IF(D243=0, "-", D237/D243)</f>
        <v>0</v>
      </c>
      <c r="F237" s="81">
        <v>2</v>
      </c>
      <c r="G237" s="34">
        <f>IF(F243=0, "-", F237/F243)</f>
        <v>3.4482758620689655E-2</v>
      </c>
      <c r="H237" s="65">
        <v>0</v>
      </c>
      <c r="I237" s="9">
        <f>IF(H243=0, "-", H237/H243)</f>
        <v>0</v>
      </c>
      <c r="J237" s="8" t="str">
        <f t="shared" si="20"/>
        <v>-</v>
      </c>
      <c r="K237" s="9" t="str">
        <f t="shared" si="21"/>
        <v>-</v>
      </c>
    </row>
    <row r="238" spans="1:11" x14ac:dyDescent="0.2">
      <c r="A238" s="7" t="s">
        <v>338</v>
      </c>
      <c r="B238" s="65">
        <v>0</v>
      </c>
      <c r="C238" s="34">
        <f>IF(B243=0, "-", B238/B243)</f>
        <v>0</v>
      </c>
      <c r="D238" s="65">
        <v>0</v>
      </c>
      <c r="E238" s="9">
        <f>IF(D243=0, "-", D238/D243)</f>
        <v>0</v>
      </c>
      <c r="F238" s="81">
        <v>0</v>
      </c>
      <c r="G238" s="34">
        <f>IF(F243=0, "-", F238/F243)</f>
        <v>0</v>
      </c>
      <c r="H238" s="65">
        <v>1</v>
      </c>
      <c r="I238" s="9">
        <f>IF(H243=0, "-", H238/H243)</f>
        <v>2.3809523809523808E-2</v>
      </c>
      <c r="J238" s="8" t="str">
        <f t="shared" si="20"/>
        <v>-</v>
      </c>
      <c r="K238" s="9">
        <f t="shared" si="21"/>
        <v>-1</v>
      </c>
    </row>
    <row r="239" spans="1:11" x14ac:dyDescent="0.2">
      <c r="A239" s="7" t="s">
        <v>339</v>
      </c>
      <c r="B239" s="65">
        <v>0</v>
      </c>
      <c r="C239" s="34">
        <f>IF(B243=0, "-", B239/B243)</f>
        <v>0</v>
      </c>
      <c r="D239" s="65">
        <v>0</v>
      </c>
      <c r="E239" s="9">
        <f>IF(D243=0, "-", D239/D243)</f>
        <v>0</v>
      </c>
      <c r="F239" s="81">
        <v>1</v>
      </c>
      <c r="G239" s="34">
        <f>IF(F243=0, "-", F239/F243)</f>
        <v>1.7241379310344827E-2</v>
      </c>
      <c r="H239" s="65">
        <v>1</v>
      </c>
      <c r="I239" s="9">
        <f>IF(H243=0, "-", H239/H243)</f>
        <v>2.3809523809523808E-2</v>
      </c>
      <c r="J239" s="8" t="str">
        <f t="shared" si="20"/>
        <v>-</v>
      </c>
      <c r="K239" s="9">
        <f t="shared" si="21"/>
        <v>0</v>
      </c>
    </row>
    <row r="240" spans="1:11" x14ac:dyDescent="0.2">
      <c r="A240" s="7" t="s">
        <v>340</v>
      </c>
      <c r="B240" s="65">
        <v>4</v>
      </c>
      <c r="C240" s="34">
        <f>IF(B243=0, "-", B240/B243)</f>
        <v>0.5714285714285714</v>
      </c>
      <c r="D240" s="65">
        <v>2</v>
      </c>
      <c r="E240" s="9">
        <f>IF(D243=0, "-", D240/D243)</f>
        <v>0.4</v>
      </c>
      <c r="F240" s="81">
        <v>20</v>
      </c>
      <c r="G240" s="34">
        <f>IF(F243=0, "-", F240/F243)</f>
        <v>0.34482758620689657</v>
      </c>
      <c r="H240" s="65">
        <v>14</v>
      </c>
      <c r="I240" s="9">
        <f>IF(H243=0, "-", H240/H243)</f>
        <v>0.33333333333333331</v>
      </c>
      <c r="J240" s="8">
        <f t="shared" si="20"/>
        <v>1</v>
      </c>
      <c r="K240" s="9">
        <f t="shared" si="21"/>
        <v>0.42857142857142855</v>
      </c>
    </row>
    <row r="241" spans="1:11" x14ac:dyDescent="0.2">
      <c r="A241" s="7" t="s">
        <v>341</v>
      </c>
      <c r="B241" s="65">
        <v>0</v>
      </c>
      <c r="C241" s="34">
        <f>IF(B243=0, "-", B241/B243)</f>
        <v>0</v>
      </c>
      <c r="D241" s="65">
        <v>0</v>
      </c>
      <c r="E241" s="9">
        <f>IF(D243=0, "-", D241/D243)</f>
        <v>0</v>
      </c>
      <c r="F241" s="81">
        <v>2</v>
      </c>
      <c r="G241" s="34">
        <f>IF(F243=0, "-", F241/F243)</f>
        <v>3.4482758620689655E-2</v>
      </c>
      <c r="H241" s="65">
        <v>2</v>
      </c>
      <c r="I241" s="9">
        <f>IF(H243=0, "-", H241/H243)</f>
        <v>4.7619047619047616E-2</v>
      </c>
      <c r="J241" s="8" t="str">
        <f t="shared" si="20"/>
        <v>-</v>
      </c>
      <c r="K241" s="9">
        <f t="shared" si="21"/>
        <v>0</v>
      </c>
    </row>
    <row r="242" spans="1:11" x14ac:dyDescent="0.2">
      <c r="A242" s="2"/>
      <c r="B242" s="68"/>
      <c r="C242" s="33"/>
      <c r="D242" s="68"/>
      <c r="E242" s="6"/>
      <c r="F242" s="82"/>
      <c r="G242" s="33"/>
      <c r="H242" s="68"/>
      <c r="I242" s="6"/>
      <c r="J242" s="5"/>
      <c r="K242" s="6"/>
    </row>
    <row r="243" spans="1:11" s="43" customFormat="1" x14ac:dyDescent="0.2">
      <c r="A243" s="162" t="s">
        <v>569</v>
      </c>
      <c r="B243" s="71">
        <f>SUM(B230:B242)</f>
        <v>7</v>
      </c>
      <c r="C243" s="40">
        <f>B243/10037</f>
        <v>6.9741954767360765E-4</v>
      </c>
      <c r="D243" s="71">
        <f>SUM(D230:D242)</f>
        <v>5</v>
      </c>
      <c r="E243" s="41">
        <f>D243/9726</f>
        <v>5.1408595517170471E-4</v>
      </c>
      <c r="F243" s="77">
        <f>SUM(F230:F242)</f>
        <v>58</v>
      </c>
      <c r="G243" s="42">
        <f>F243/56526</f>
        <v>1.0260764957718573E-3</v>
      </c>
      <c r="H243" s="71">
        <f>SUM(H230:H242)</f>
        <v>42</v>
      </c>
      <c r="I243" s="41">
        <f>H243/40548</f>
        <v>1.0358094110683633E-3</v>
      </c>
      <c r="J243" s="37">
        <f>IF(D243=0, "-", IF((B243-D243)/D243&lt;10, (B243-D243)/D243, "&gt;999%"))</f>
        <v>0.4</v>
      </c>
      <c r="K243" s="38">
        <f>IF(H243=0, "-", IF((F243-H243)/H243&lt;10, (F243-H243)/H243, "&gt;999%"))</f>
        <v>0.38095238095238093</v>
      </c>
    </row>
    <row r="244" spans="1:11" x14ac:dyDescent="0.2">
      <c r="B244" s="83"/>
      <c r="D244" s="83"/>
      <c r="F244" s="83"/>
      <c r="H244" s="83"/>
    </row>
    <row r="245" spans="1:11" s="43" customFormat="1" x14ac:dyDescent="0.2">
      <c r="A245" s="162" t="s">
        <v>568</v>
      </c>
      <c r="B245" s="71">
        <v>57</v>
      </c>
      <c r="C245" s="40">
        <f>B245/10037</f>
        <v>5.678987745342234E-3</v>
      </c>
      <c r="D245" s="71">
        <v>62</v>
      </c>
      <c r="E245" s="41">
        <f>D245/9726</f>
        <v>6.374665844129138E-3</v>
      </c>
      <c r="F245" s="77">
        <v>376</v>
      </c>
      <c r="G245" s="42">
        <f>F245/56526</f>
        <v>6.6518062484520399E-3</v>
      </c>
      <c r="H245" s="71">
        <v>315</v>
      </c>
      <c r="I245" s="41">
        <f>H245/40548</f>
        <v>7.7685705830127256E-3</v>
      </c>
      <c r="J245" s="37">
        <f>IF(D245=0, "-", IF((B245-D245)/D245&lt;10, (B245-D245)/D245, "&gt;999%"))</f>
        <v>-8.0645161290322578E-2</v>
      </c>
      <c r="K245" s="38">
        <f>IF(H245=0, "-", IF((F245-H245)/H245&lt;10, (F245-H245)/H245, "&gt;999%"))</f>
        <v>0.19365079365079366</v>
      </c>
    </row>
    <row r="246" spans="1:11" x14ac:dyDescent="0.2">
      <c r="B246" s="83"/>
      <c r="D246" s="83"/>
      <c r="F246" s="83"/>
      <c r="H246" s="83"/>
    </row>
    <row r="247" spans="1:11" x14ac:dyDescent="0.2">
      <c r="A247" s="27" t="s">
        <v>566</v>
      </c>
      <c r="B247" s="71">
        <f>B251-B249</f>
        <v>1562</v>
      </c>
      <c r="C247" s="40">
        <f>B247/10037</f>
        <v>0.15562419049516787</v>
      </c>
      <c r="D247" s="71">
        <f>D251-D249</f>
        <v>1569</v>
      </c>
      <c r="E247" s="41">
        <f>D247/9726</f>
        <v>0.16132017273288093</v>
      </c>
      <c r="F247" s="77">
        <f>F251-F249</f>
        <v>9464</v>
      </c>
      <c r="G247" s="42">
        <f>F247/56526</f>
        <v>0.16742737855146303</v>
      </c>
      <c r="H247" s="71">
        <f>H251-H249</f>
        <v>7748</v>
      </c>
      <c r="I247" s="41">
        <f>H247/40548</f>
        <v>0.19108217421327808</v>
      </c>
      <c r="J247" s="37">
        <f>IF(D247=0, "-", IF((B247-D247)/D247&lt;10, (B247-D247)/D247, "&gt;999%"))</f>
        <v>-4.4614404079031233E-3</v>
      </c>
      <c r="K247" s="38">
        <f>IF(H247=0, "-", IF((F247-H247)/H247&lt;10, (F247-H247)/H247, "&gt;999%"))</f>
        <v>0.22147651006711411</v>
      </c>
    </row>
    <row r="248" spans="1:11" x14ac:dyDescent="0.2">
      <c r="A248" s="27"/>
      <c r="B248" s="71"/>
      <c r="C248" s="40"/>
      <c r="D248" s="71"/>
      <c r="E248" s="41"/>
      <c r="F248" s="77"/>
      <c r="G248" s="42"/>
      <c r="H248" s="71"/>
      <c r="I248" s="41"/>
      <c r="J248" s="37"/>
      <c r="K248" s="38"/>
    </row>
    <row r="249" spans="1:11" x14ac:dyDescent="0.2">
      <c r="A249" s="27" t="s">
        <v>567</v>
      </c>
      <c r="B249" s="71">
        <v>252</v>
      </c>
      <c r="C249" s="40">
        <f>B249/10037</f>
        <v>2.5107103716249874E-2</v>
      </c>
      <c r="D249" s="71">
        <v>299</v>
      </c>
      <c r="E249" s="41">
        <f>D249/9726</f>
        <v>3.0742340119267943E-2</v>
      </c>
      <c r="F249" s="77">
        <v>1280</v>
      </c>
      <c r="G249" s="42">
        <f>F249/56526</f>
        <v>2.2644446803240986E-2</v>
      </c>
      <c r="H249" s="71">
        <v>1012</v>
      </c>
      <c r="I249" s="41">
        <f>H249/40548</f>
        <v>2.4958074380980567E-2</v>
      </c>
      <c r="J249" s="37">
        <f>IF(D249=0, "-", IF((B249-D249)/D249&lt;10, (B249-D249)/D249, "&gt;999%"))</f>
        <v>-0.15719063545150502</v>
      </c>
      <c r="K249" s="38">
        <f>IF(H249=0, "-", IF((F249-H249)/H249&lt;10, (F249-H249)/H249, "&gt;999%"))</f>
        <v>0.2648221343873518</v>
      </c>
    </row>
    <row r="250" spans="1:11" x14ac:dyDescent="0.2">
      <c r="A250" s="27"/>
      <c r="B250" s="71"/>
      <c r="C250" s="40"/>
      <c r="D250" s="71"/>
      <c r="E250" s="41"/>
      <c r="F250" s="77"/>
      <c r="G250" s="42"/>
      <c r="H250" s="71"/>
      <c r="I250" s="41"/>
      <c r="J250" s="37"/>
      <c r="K250" s="38"/>
    </row>
    <row r="251" spans="1:11" x14ac:dyDescent="0.2">
      <c r="A251" s="27" t="s">
        <v>565</v>
      </c>
      <c r="B251" s="71">
        <v>1814</v>
      </c>
      <c r="C251" s="40">
        <f>B251/10037</f>
        <v>0.18073129421141776</v>
      </c>
      <c r="D251" s="71">
        <v>1868</v>
      </c>
      <c r="E251" s="41">
        <f>D251/9726</f>
        <v>0.19206251285214887</v>
      </c>
      <c r="F251" s="77">
        <v>10744</v>
      </c>
      <c r="G251" s="42">
        <f>F251/56526</f>
        <v>0.19007182535470404</v>
      </c>
      <c r="H251" s="71">
        <v>8760</v>
      </c>
      <c r="I251" s="41">
        <f>H251/40548</f>
        <v>0.21604024859425866</v>
      </c>
      <c r="J251" s="37">
        <f>IF(D251=0, "-", IF((B251-D251)/D251&lt;10, (B251-D251)/D251, "&gt;999%"))</f>
        <v>-2.8907922912205567E-2</v>
      </c>
      <c r="K251" s="38">
        <f>IF(H251=0, "-", IF((F251-H251)/H251&lt;10, (F251-H251)/H251, "&gt;999%"))</f>
        <v>0.22648401826484019</v>
      </c>
    </row>
  </sheetData>
  <mergeCells count="58">
    <mergeCell ref="B1:K1"/>
    <mergeCell ref="B2:K2"/>
    <mergeCell ref="B193:E193"/>
    <mergeCell ref="F193:I193"/>
    <mergeCell ref="J193:K193"/>
    <mergeCell ref="B194:C194"/>
    <mergeCell ref="D194:E194"/>
    <mergeCell ref="F194:G194"/>
    <mergeCell ref="H194:I194"/>
    <mergeCell ref="B169:E169"/>
    <mergeCell ref="F169:I169"/>
    <mergeCell ref="J169:K169"/>
    <mergeCell ref="B170:C170"/>
    <mergeCell ref="D170:E170"/>
    <mergeCell ref="F170:G170"/>
    <mergeCell ref="H170:I170"/>
    <mergeCell ref="B146:E146"/>
    <mergeCell ref="F146:I146"/>
    <mergeCell ref="J146:K146"/>
    <mergeCell ref="B147:C147"/>
    <mergeCell ref="D147:E147"/>
    <mergeCell ref="F147:G147"/>
    <mergeCell ref="H147:I147"/>
    <mergeCell ref="B120:E120"/>
    <mergeCell ref="F120:I120"/>
    <mergeCell ref="J120:K120"/>
    <mergeCell ref="B121:C121"/>
    <mergeCell ref="D121:E121"/>
    <mergeCell ref="F121:G121"/>
    <mergeCell ref="H121:I121"/>
    <mergeCell ref="B84:E84"/>
    <mergeCell ref="F84:I84"/>
    <mergeCell ref="J84:K84"/>
    <mergeCell ref="B85:C85"/>
    <mergeCell ref="D85:E85"/>
    <mergeCell ref="F85:G85"/>
    <mergeCell ref="H85:I85"/>
    <mergeCell ref="B44:E44"/>
    <mergeCell ref="F44:I44"/>
    <mergeCell ref="J44:K44"/>
    <mergeCell ref="B45:C45"/>
    <mergeCell ref="D45:E45"/>
    <mergeCell ref="F45:G45"/>
    <mergeCell ref="H45:I45"/>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7" max="16383" man="1"/>
    <brk id="119" max="16383" man="1"/>
    <brk id="168" max="16383" man="1"/>
    <brk id="22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618</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v>
      </c>
      <c r="C7" s="39">
        <f>IF(B49=0, "-", B7/B49)</f>
        <v>1.1025358324145535E-3</v>
      </c>
      <c r="D7" s="65">
        <v>2</v>
      </c>
      <c r="E7" s="21">
        <f>IF(D49=0, "-", D7/D49)</f>
        <v>1.0706638115631692E-3</v>
      </c>
      <c r="F7" s="81">
        <v>12</v>
      </c>
      <c r="G7" s="39">
        <f>IF(F49=0, "-", F7/F49)</f>
        <v>1.1169024571854058E-3</v>
      </c>
      <c r="H7" s="65">
        <v>8</v>
      </c>
      <c r="I7" s="21">
        <f>IF(H49=0, "-", H7/H49)</f>
        <v>9.1324200913242006E-4</v>
      </c>
      <c r="J7" s="20">
        <f t="shared" ref="J7:J47" si="0">IF(D7=0, "-", IF((B7-D7)/D7&lt;10, (B7-D7)/D7, "&gt;999%"))</f>
        <v>0</v>
      </c>
      <c r="K7" s="21">
        <f t="shared" ref="K7:K47" si="1">IF(H7=0, "-", IF((F7-H7)/H7&lt;10, (F7-H7)/H7, "&gt;999%"))</f>
        <v>0.5</v>
      </c>
    </row>
    <row r="8" spans="1:11" x14ac:dyDescent="0.2">
      <c r="A8" s="7" t="s">
        <v>32</v>
      </c>
      <c r="B8" s="65">
        <v>0</v>
      </c>
      <c r="C8" s="39">
        <f>IF(B49=0, "-", B8/B49)</f>
        <v>0</v>
      </c>
      <c r="D8" s="65">
        <v>0</v>
      </c>
      <c r="E8" s="21">
        <f>IF(D49=0, "-", D8/D49)</f>
        <v>0</v>
      </c>
      <c r="F8" s="81">
        <v>1</v>
      </c>
      <c r="G8" s="39">
        <f>IF(F49=0, "-", F8/F49)</f>
        <v>9.3075204765450485E-5</v>
      </c>
      <c r="H8" s="65">
        <v>0</v>
      </c>
      <c r="I8" s="21">
        <f>IF(H49=0, "-", H8/H49)</f>
        <v>0</v>
      </c>
      <c r="J8" s="20" t="str">
        <f t="shared" si="0"/>
        <v>-</v>
      </c>
      <c r="K8" s="21" t="str">
        <f t="shared" si="1"/>
        <v>-</v>
      </c>
    </row>
    <row r="9" spans="1:11" x14ac:dyDescent="0.2">
      <c r="A9" s="7" t="s">
        <v>33</v>
      </c>
      <c r="B9" s="65">
        <v>0</v>
      </c>
      <c r="C9" s="39">
        <f>IF(B49=0, "-", B9/B49)</f>
        <v>0</v>
      </c>
      <c r="D9" s="65">
        <v>0</v>
      </c>
      <c r="E9" s="21">
        <f>IF(D49=0, "-", D9/D49)</f>
        <v>0</v>
      </c>
      <c r="F9" s="81">
        <v>2</v>
      </c>
      <c r="G9" s="39">
        <f>IF(F49=0, "-", F9/F49)</f>
        <v>1.8615040953090097E-4</v>
      </c>
      <c r="H9" s="65">
        <v>1</v>
      </c>
      <c r="I9" s="21">
        <f>IF(H49=0, "-", H9/H49)</f>
        <v>1.1415525114155251E-4</v>
      </c>
      <c r="J9" s="20" t="str">
        <f t="shared" si="0"/>
        <v>-</v>
      </c>
      <c r="K9" s="21">
        <f t="shared" si="1"/>
        <v>1</v>
      </c>
    </row>
    <row r="10" spans="1:11" x14ac:dyDescent="0.2">
      <c r="A10" s="7" t="s">
        <v>34</v>
      </c>
      <c r="B10" s="65">
        <v>30</v>
      </c>
      <c r="C10" s="39">
        <f>IF(B49=0, "-", B10/B49)</f>
        <v>1.6538037486218304E-2</v>
      </c>
      <c r="D10" s="65">
        <v>48</v>
      </c>
      <c r="E10" s="21">
        <f>IF(D49=0, "-", D10/D49)</f>
        <v>2.569593147751606E-2</v>
      </c>
      <c r="F10" s="81">
        <v>133</v>
      </c>
      <c r="G10" s="39">
        <f>IF(F49=0, "-", F10/F49)</f>
        <v>1.2379002233804915E-2</v>
      </c>
      <c r="H10" s="65">
        <v>165</v>
      </c>
      <c r="I10" s="21">
        <f>IF(H49=0, "-", H10/H49)</f>
        <v>1.8835616438356163E-2</v>
      </c>
      <c r="J10" s="20">
        <f t="shared" si="0"/>
        <v>-0.375</v>
      </c>
      <c r="K10" s="21">
        <f t="shared" si="1"/>
        <v>-0.19393939393939394</v>
      </c>
    </row>
    <row r="11" spans="1:11" x14ac:dyDescent="0.2">
      <c r="A11" s="7" t="s">
        <v>35</v>
      </c>
      <c r="B11" s="65">
        <v>0</v>
      </c>
      <c r="C11" s="39">
        <f>IF(B49=0, "-", B11/B49)</f>
        <v>0</v>
      </c>
      <c r="D11" s="65">
        <v>2</v>
      </c>
      <c r="E11" s="21">
        <f>IF(D49=0, "-", D11/D49)</f>
        <v>1.0706638115631692E-3</v>
      </c>
      <c r="F11" s="81">
        <v>7</v>
      </c>
      <c r="G11" s="39">
        <f>IF(F49=0, "-", F11/F49)</f>
        <v>6.5152643335815344E-4</v>
      </c>
      <c r="H11" s="65">
        <v>7</v>
      </c>
      <c r="I11" s="21">
        <f>IF(H49=0, "-", H11/H49)</f>
        <v>7.9908675799086762E-4</v>
      </c>
      <c r="J11" s="20">
        <f t="shared" si="0"/>
        <v>-1</v>
      </c>
      <c r="K11" s="21">
        <f t="shared" si="1"/>
        <v>0</v>
      </c>
    </row>
    <row r="12" spans="1:11" x14ac:dyDescent="0.2">
      <c r="A12" s="7" t="s">
        <v>36</v>
      </c>
      <c r="B12" s="65">
        <v>71</v>
      </c>
      <c r="C12" s="39">
        <f>IF(B49=0, "-", B12/B49)</f>
        <v>3.914002205071665E-2</v>
      </c>
      <c r="D12" s="65">
        <v>80</v>
      </c>
      <c r="E12" s="21">
        <f>IF(D49=0, "-", D12/D49)</f>
        <v>4.2826552462526764E-2</v>
      </c>
      <c r="F12" s="81">
        <v>385</v>
      </c>
      <c r="G12" s="39">
        <f>IF(F49=0, "-", F12/F49)</f>
        <v>3.5833953834698437E-2</v>
      </c>
      <c r="H12" s="65">
        <v>280</v>
      </c>
      <c r="I12" s="21">
        <f>IF(H49=0, "-", H12/H49)</f>
        <v>3.1963470319634701E-2</v>
      </c>
      <c r="J12" s="20">
        <f t="shared" si="0"/>
        <v>-0.1125</v>
      </c>
      <c r="K12" s="21">
        <f t="shared" si="1"/>
        <v>0.375</v>
      </c>
    </row>
    <row r="13" spans="1:11" x14ac:dyDescent="0.2">
      <c r="A13" s="7" t="s">
        <v>38</v>
      </c>
      <c r="B13" s="65">
        <v>0</v>
      </c>
      <c r="C13" s="39">
        <f>IF(B49=0, "-", B13/B49)</f>
        <v>0</v>
      </c>
      <c r="D13" s="65">
        <v>1</v>
      </c>
      <c r="E13" s="21">
        <f>IF(D49=0, "-", D13/D49)</f>
        <v>5.3533190578158461E-4</v>
      </c>
      <c r="F13" s="81">
        <v>5</v>
      </c>
      <c r="G13" s="39">
        <f>IF(F49=0, "-", F13/F49)</f>
        <v>4.6537602382725244E-4</v>
      </c>
      <c r="H13" s="65">
        <v>9</v>
      </c>
      <c r="I13" s="21">
        <f>IF(H49=0, "-", H13/H49)</f>
        <v>1.0273972602739725E-3</v>
      </c>
      <c r="J13" s="20">
        <f t="shared" si="0"/>
        <v>-1</v>
      </c>
      <c r="K13" s="21">
        <f t="shared" si="1"/>
        <v>-0.44444444444444442</v>
      </c>
    </row>
    <row r="14" spans="1:11" x14ac:dyDescent="0.2">
      <c r="A14" s="7" t="s">
        <v>39</v>
      </c>
      <c r="B14" s="65">
        <v>0</v>
      </c>
      <c r="C14" s="39">
        <f>IF(B49=0, "-", B14/B49)</f>
        <v>0</v>
      </c>
      <c r="D14" s="65">
        <v>1</v>
      </c>
      <c r="E14" s="21">
        <f>IF(D49=0, "-", D14/D49)</f>
        <v>5.3533190578158461E-4</v>
      </c>
      <c r="F14" s="81">
        <v>2</v>
      </c>
      <c r="G14" s="39">
        <f>IF(F49=0, "-", F14/F49)</f>
        <v>1.8615040953090097E-4</v>
      </c>
      <c r="H14" s="65">
        <v>2</v>
      </c>
      <c r="I14" s="21">
        <f>IF(H49=0, "-", H14/H49)</f>
        <v>2.2831050228310502E-4</v>
      </c>
      <c r="J14" s="20">
        <f t="shared" si="0"/>
        <v>-1</v>
      </c>
      <c r="K14" s="21">
        <f t="shared" si="1"/>
        <v>0</v>
      </c>
    </row>
    <row r="15" spans="1:11" x14ac:dyDescent="0.2">
      <c r="A15" s="7" t="s">
        <v>41</v>
      </c>
      <c r="B15" s="65">
        <v>0</v>
      </c>
      <c r="C15" s="39">
        <f>IF(B49=0, "-", B15/B49)</f>
        <v>0</v>
      </c>
      <c r="D15" s="65">
        <v>1</v>
      </c>
      <c r="E15" s="21">
        <f>IF(D49=0, "-", D15/D49)</f>
        <v>5.3533190578158461E-4</v>
      </c>
      <c r="F15" s="81">
        <v>15</v>
      </c>
      <c r="G15" s="39">
        <f>IF(F49=0, "-", F15/F49)</f>
        <v>1.3961280714817573E-3</v>
      </c>
      <c r="H15" s="65">
        <v>8</v>
      </c>
      <c r="I15" s="21">
        <f>IF(H49=0, "-", H15/H49)</f>
        <v>9.1324200913242006E-4</v>
      </c>
      <c r="J15" s="20">
        <f t="shared" si="0"/>
        <v>-1</v>
      </c>
      <c r="K15" s="21">
        <f t="shared" si="1"/>
        <v>0.875</v>
      </c>
    </row>
    <row r="16" spans="1:11" x14ac:dyDescent="0.2">
      <c r="A16" s="7" t="s">
        <v>42</v>
      </c>
      <c r="B16" s="65">
        <v>4</v>
      </c>
      <c r="C16" s="39">
        <f>IF(B49=0, "-", B16/B49)</f>
        <v>2.205071664829107E-3</v>
      </c>
      <c r="D16" s="65">
        <v>6</v>
      </c>
      <c r="E16" s="21">
        <f>IF(D49=0, "-", D16/D49)</f>
        <v>3.2119914346895075E-3</v>
      </c>
      <c r="F16" s="81">
        <v>28</v>
      </c>
      <c r="G16" s="39">
        <f>IF(F49=0, "-", F16/F49)</f>
        <v>2.6061057334326137E-3</v>
      </c>
      <c r="H16" s="65">
        <v>23</v>
      </c>
      <c r="I16" s="21">
        <f>IF(H49=0, "-", H16/H49)</f>
        <v>2.625570776255708E-3</v>
      </c>
      <c r="J16" s="20">
        <f t="shared" si="0"/>
        <v>-0.33333333333333331</v>
      </c>
      <c r="K16" s="21">
        <f t="shared" si="1"/>
        <v>0.21739130434782608</v>
      </c>
    </row>
    <row r="17" spans="1:11" x14ac:dyDescent="0.2">
      <c r="A17" s="7" t="s">
        <v>44</v>
      </c>
      <c r="B17" s="65">
        <v>32</v>
      </c>
      <c r="C17" s="39">
        <f>IF(B49=0, "-", B17/B49)</f>
        <v>1.7640573318632856E-2</v>
      </c>
      <c r="D17" s="65">
        <v>70</v>
      </c>
      <c r="E17" s="21">
        <f>IF(D49=0, "-", D17/D49)</f>
        <v>3.7473233404710919E-2</v>
      </c>
      <c r="F17" s="81">
        <v>178</v>
      </c>
      <c r="G17" s="39">
        <f>IF(F49=0, "-", F17/F49)</f>
        <v>1.6567386448250187E-2</v>
      </c>
      <c r="H17" s="65">
        <v>212</v>
      </c>
      <c r="I17" s="21">
        <f>IF(H49=0, "-", H17/H49)</f>
        <v>2.4200913242009132E-2</v>
      </c>
      <c r="J17" s="20">
        <f t="shared" si="0"/>
        <v>-0.54285714285714282</v>
      </c>
      <c r="K17" s="21">
        <f t="shared" si="1"/>
        <v>-0.16037735849056603</v>
      </c>
    </row>
    <row r="18" spans="1:11" x14ac:dyDescent="0.2">
      <c r="A18" s="7" t="s">
        <v>47</v>
      </c>
      <c r="B18" s="65">
        <v>0</v>
      </c>
      <c r="C18" s="39">
        <f>IF(B49=0, "-", B18/B49)</f>
        <v>0</v>
      </c>
      <c r="D18" s="65">
        <v>0</v>
      </c>
      <c r="E18" s="21">
        <f>IF(D49=0, "-", D18/D49)</f>
        <v>0</v>
      </c>
      <c r="F18" s="81">
        <v>2</v>
      </c>
      <c r="G18" s="39">
        <f>IF(F49=0, "-", F18/F49)</f>
        <v>1.8615040953090097E-4</v>
      </c>
      <c r="H18" s="65">
        <v>0</v>
      </c>
      <c r="I18" s="21">
        <f>IF(H49=0, "-", H18/H49)</f>
        <v>0</v>
      </c>
      <c r="J18" s="20" t="str">
        <f t="shared" si="0"/>
        <v>-</v>
      </c>
      <c r="K18" s="21" t="str">
        <f t="shared" si="1"/>
        <v>-</v>
      </c>
    </row>
    <row r="19" spans="1:11" x14ac:dyDescent="0.2">
      <c r="A19" s="7" t="s">
        <v>50</v>
      </c>
      <c r="B19" s="65">
        <v>0</v>
      </c>
      <c r="C19" s="39">
        <f>IF(B49=0, "-", B19/B49)</f>
        <v>0</v>
      </c>
      <c r="D19" s="65">
        <v>10</v>
      </c>
      <c r="E19" s="21">
        <f>IF(D49=0, "-", D19/D49)</f>
        <v>5.3533190578158455E-3</v>
      </c>
      <c r="F19" s="81">
        <v>0</v>
      </c>
      <c r="G19" s="39">
        <f>IF(F49=0, "-", F19/F49)</f>
        <v>0</v>
      </c>
      <c r="H19" s="65">
        <v>141</v>
      </c>
      <c r="I19" s="21">
        <f>IF(H49=0, "-", H19/H49)</f>
        <v>1.6095890410958904E-2</v>
      </c>
      <c r="J19" s="20">
        <f t="shared" si="0"/>
        <v>-1</v>
      </c>
      <c r="K19" s="21">
        <f t="shared" si="1"/>
        <v>-1</v>
      </c>
    </row>
    <row r="20" spans="1:11" x14ac:dyDescent="0.2">
      <c r="A20" s="7" t="s">
        <v>51</v>
      </c>
      <c r="B20" s="65">
        <v>15</v>
      </c>
      <c r="C20" s="39">
        <f>IF(B49=0, "-", B20/B49)</f>
        <v>8.2690187431091518E-3</v>
      </c>
      <c r="D20" s="65">
        <v>82</v>
      </c>
      <c r="E20" s="21">
        <f>IF(D49=0, "-", D20/D49)</f>
        <v>4.3897216274089934E-2</v>
      </c>
      <c r="F20" s="81">
        <v>220</v>
      </c>
      <c r="G20" s="39">
        <f>IF(F49=0, "-", F20/F49)</f>
        <v>2.0476545048399106E-2</v>
      </c>
      <c r="H20" s="65">
        <v>424</v>
      </c>
      <c r="I20" s="21">
        <f>IF(H49=0, "-", H20/H49)</f>
        <v>4.8401826484018265E-2</v>
      </c>
      <c r="J20" s="20">
        <f t="shared" si="0"/>
        <v>-0.81707317073170727</v>
      </c>
      <c r="K20" s="21">
        <f t="shared" si="1"/>
        <v>-0.48113207547169812</v>
      </c>
    </row>
    <row r="21" spans="1:11" x14ac:dyDescent="0.2">
      <c r="A21" s="7" t="s">
        <v>52</v>
      </c>
      <c r="B21" s="65">
        <v>280</v>
      </c>
      <c r="C21" s="39">
        <f>IF(B49=0, "-", B21/B49)</f>
        <v>0.15435501653803749</v>
      </c>
      <c r="D21" s="65">
        <v>241</v>
      </c>
      <c r="E21" s="21">
        <f>IF(D49=0, "-", D21/D49)</f>
        <v>0.12901498929336189</v>
      </c>
      <c r="F21" s="81">
        <v>1483</v>
      </c>
      <c r="G21" s="39">
        <f>IF(F49=0, "-", F21/F49)</f>
        <v>0.13803052866716306</v>
      </c>
      <c r="H21" s="65">
        <v>1161</v>
      </c>
      <c r="I21" s="21">
        <f>IF(H49=0, "-", H21/H49)</f>
        <v>0.13253424657534246</v>
      </c>
      <c r="J21" s="20">
        <f t="shared" si="0"/>
        <v>0.16182572614107885</v>
      </c>
      <c r="K21" s="21">
        <f t="shared" si="1"/>
        <v>0.27734711455641686</v>
      </c>
    </row>
    <row r="22" spans="1:11" x14ac:dyDescent="0.2">
      <c r="A22" s="7" t="s">
        <v>54</v>
      </c>
      <c r="B22" s="65">
        <v>0</v>
      </c>
      <c r="C22" s="39">
        <f>IF(B49=0, "-", B22/B49)</f>
        <v>0</v>
      </c>
      <c r="D22" s="65">
        <v>0</v>
      </c>
      <c r="E22" s="21">
        <f>IF(D49=0, "-", D22/D49)</f>
        <v>0</v>
      </c>
      <c r="F22" s="81">
        <v>0</v>
      </c>
      <c r="G22" s="39">
        <f>IF(F49=0, "-", F22/F49)</f>
        <v>0</v>
      </c>
      <c r="H22" s="65">
        <v>6</v>
      </c>
      <c r="I22" s="21">
        <f>IF(H49=0, "-", H22/H49)</f>
        <v>6.8493150684931507E-4</v>
      </c>
      <c r="J22" s="20" t="str">
        <f t="shared" si="0"/>
        <v>-</v>
      </c>
      <c r="K22" s="21">
        <f t="shared" si="1"/>
        <v>-1</v>
      </c>
    </row>
    <row r="23" spans="1:11" x14ac:dyDescent="0.2">
      <c r="A23" s="7" t="s">
        <v>60</v>
      </c>
      <c r="B23" s="65">
        <v>9</v>
      </c>
      <c r="C23" s="39">
        <f>IF(B49=0, "-", B23/B49)</f>
        <v>4.9614112458654909E-3</v>
      </c>
      <c r="D23" s="65">
        <v>2</v>
      </c>
      <c r="E23" s="21">
        <f>IF(D49=0, "-", D23/D49)</f>
        <v>1.0706638115631692E-3</v>
      </c>
      <c r="F23" s="81">
        <v>14</v>
      </c>
      <c r="G23" s="39">
        <f>IF(F49=0, "-", F23/F49)</f>
        <v>1.3030528667163069E-3</v>
      </c>
      <c r="H23" s="65">
        <v>11</v>
      </c>
      <c r="I23" s="21">
        <f>IF(H49=0, "-", H23/H49)</f>
        <v>1.2557077625570776E-3</v>
      </c>
      <c r="J23" s="20">
        <f t="shared" si="0"/>
        <v>3.5</v>
      </c>
      <c r="K23" s="21">
        <f t="shared" si="1"/>
        <v>0.27272727272727271</v>
      </c>
    </row>
    <row r="24" spans="1:11" x14ac:dyDescent="0.2">
      <c r="A24" s="7" t="s">
        <v>63</v>
      </c>
      <c r="B24" s="65">
        <v>382</v>
      </c>
      <c r="C24" s="39">
        <f>IF(B49=0, "-", B24/B49)</f>
        <v>0.2105843439911797</v>
      </c>
      <c r="D24" s="65">
        <v>307</v>
      </c>
      <c r="E24" s="21">
        <f>IF(D49=0, "-", D24/D49)</f>
        <v>0.16434689507494646</v>
      </c>
      <c r="F24" s="81">
        <v>2208</v>
      </c>
      <c r="G24" s="39">
        <f>IF(F49=0, "-", F24/F49)</f>
        <v>0.20551005212211468</v>
      </c>
      <c r="H24" s="65">
        <v>1380</v>
      </c>
      <c r="I24" s="21">
        <f>IF(H49=0, "-", H24/H49)</f>
        <v>0.15753424657534246</v>
      </c>
      <c r="J24" s="20">
        <f t="shared" si="0"/>
        <v>0.24429967426710097</v>
      </c>
      <c r="K24" s="21">
        <f t="shared" si="1"/>
        <v>0.6</v>
      </c>
    </row>
    <row r="25" spans="1:11" x14ac:dyDescent="0.2">
      <c r="A25" s="7" t="s">
        <v>64</v>
      </c>
      <c r="B25" s="65">
        <v>0</v>
      </c>
      <c r="C25" s="39">
        <f>IF(B49=0, "-", B25/B49)</f>
        <v>0</v>
      </c>
      <c r="D25" s="65">
        <v>0</v>
      </c>
      <c r="E25" s="21">
        <f>IF(D49=0, "-", D25/D49)</f>
        <v>0</v>
      </c>
      <c r="F25" s="81">
        <v>2</v>
      </c>
      <c r="G25" s="39">
        <f>IF(F49=0, "-", F25/F49)</f>
        <v>1.8615040953090097E-4</v>
      </c>
      <c r="H25" s="65">
        <v>4</v>
      </c>
      <c r="I25" s="21">
        <f>IF(H49=0, "-", H25/H49)</f>
        <v>4.5662100456621003E-4</v>
      </c>
      <c r="J25" s="20" t="str">
        <f t="shared" si="0"/>
        <v>-</v>
      </c>
      <c r="K25" s="21">
        <f t="shared" si="1"/>
        <v>-0.5</v>
      </c>
    </row>
    <row r="26" spans="1:11" x14ac:dyDescent="0.2">
      <c r="A26" s="7" t="s">
        <v>66</v>
      </c>
      <c r="B26" s="65">
        <v>8</v>
      </c>
      <c r="C26" s="39">
        <f>IF(B49=0, "-", B26/B49)</f>
        <v>4.410143329658214E-3</v>
      </c>
      <c r="D26" s="65">
        <v>3</v>
      </c>
      <c r="E26" s="21">
        <f>IF(D49=0, "-", D26/D49)</f>
        <v>1.6059957173447537E-3</v>
      </c>
      <c r="F26" s="81">
        <v>30</v>
      </c>
      <c r="G26" s="39">
        <f>IF(F49=0, "-", F26/F49)</f>
        <v>2.7922561429635146E-3</v>
      </c>
      <c r="H26" s="65">
        <v>20</v>
      </c>
      <c r="I26" s="21">
        <f>IF(H49=0, "-", H26/H49)</f>
        <v>2.2831050228310501E-3</v>
      </c>
      <c r="J26" s="20">
        <f t="shared" si="0"/>
        <v>1.6666666666666667</v>
      </c>
      <c r="K26" s="21">
        <f t="shared" si="1"/>
        <v>0.5</v>
      </c>
    </row>
    <row r="27" spans="1:11" x14ac:dyDescent="0.2">
      <c r="A27" s="7" t="s">
        <v>67</v>
      </c>
      <c r="B27" s="65">
        <v>16</v>
      </c>
      <c r="C27" s="39">
        <f>IF(B49=0, "-", B27/B49)</f>
        <v>8.8202866593164279E-3</v>
      </c>
      <c r="D27" s="65">
        <v>12</v>
      </c>
      <c r="E27" s="21">
        <f>IF(D49=0, "-", D27/D49)</f>
        <v>6.4239828693790149E-3</v>
      </c>
      <c r="F27" s="81">
        <v>96</v>
      </c>
      <c r="G27" s="39">
        <f>IF(F49=0, "-", F27/F49)</f>
        <v>8.9352196574832461E-3</v>
      </c>
      <c r="H27" s="65">
        <v>43</v>
      </c>
      <c r="I27" s="21">
        <f>IF(H49=0, "-", H27/H49)</f>
        <v>4.9086757990867581E-3</v>
      </c>
      <c r="J27" s="20">
        <f t="shared" si="0"/>
        <v>0.33333333333333331</v>
      </c>
      <c r="K27" s="21">
        <f t="shared" si="1"/>
        <v>1.2325581395348837</v>
      </c>
    </row>
    <row r="28" spans="1:11" x14ac:dyDescent="0.2">
      <c r="A28" s="7" t="s">
        <v>68</v>
      </c>
      <c r="B28" s="65">
        <v>0</v>
      </c>
      <c r="C28" s="39">
        <f>IF(B49=0, "-", B28/B49)</f>
        <v>0</v>
      </c>
      <c r="D28" s="65">
        <v>0</v>
      </c>
      <c r="E28" s="21">
        <f>IF(D49=0, "-", D28/D49)</f>
        <v>0</v>
      </c>
      <c r="F28" s="81">
        <v>2</v>
      </c>
      <c r="G28" s="39">
        <f>IF(F49=0, "-", F28/F49)</f>
        <v>1.8615040953090097E-4</v>
      </c>
      <c r="H28" s="65">
        <v>2</v>
      </c>
      <c r="I28" s="21">
        <f>IF(H49=0, "-", H28/H49)</f>
        <v>2.2831050228310502E-4</v>
      </c>
      <c r="J28" s="20" t="str">
        <f t="shared" si="0"/>
        <v>-</v>
      </c>
      <c r="K28" s="21">
        <f t="shared" si="1"/>
        <v>0</v>
      </c>
    </row>
    <row r="29" spans="1:11" x14ac:dyDescent="0.2">
      <c r="A29" s="7" t="s">
        <v>71</v>
      </c>
      <c r="B29" s="65">
        <v>3</v>
      </c>
      <c r="C29" s="39">
        <f>IF(B49=0, "-", B29/B49)</f>
        <v>1.6538037486218302E-3</v>
      </c>
      <c r="D29" s="65">
        <v>0</v>
      </c>
      <c r="E29" s="21">
        <f>IF(D49=0, "-", D29/D49)</f>
        <v>0</v>
      </c>
      <c r="F29" s="81">
        <v>8</v>
      </c>
      <c r="G29" s="39">
        <f>IF(F49=0, "-", F29/F49)</f>
        <v>7.4460163812360388E-4</v>
      </c>
      <c r="H29" s="65">
        <v>1</v>
      </c>
      <c r="I29" s="21">
        <f>IF(H49=0, "-", H29/H49)</f>
        <v>1.1415525114155251E-4</v>
      </c>
      <c r="J29" s="20" t="str">
        <f t="shared" si="0"/>
        <v>-</v>
      </c>
      <c r="K29" s="21">
        <f t="shared" si="1"/>
        <v>7</v>
      </c>
    </row>
    <row r="30" spans="1:11" x14ac:dyDescent="0.2">
      <c r="A30" s="7" t="s">
        <v>72</v>
      </c>
      <c r="B30" s="65">
        <v>187</v>
      </c>
      <c r="C30" s="39">
        <f>IF(B49=0, "-", B30/B49)</f>
        <v>0.10308710033076075</v>
      </c>
      <c r="D30" s="65">
        <v>142</v>
      </c>
      <c r="E30" s="21">
        <f>IF(D49=0, "-", D30/D49)</f>
        <v>7.6017130620985016E-2</v>
      </c>
      <c r="F30" s="81">
        <v>905</v>
      </c>
      <c r="G30" s="39">
        <f>IF(F49=0, "-", F30/F49)</f>
        <v>8.4233060312732685E-2</v>
      </c>
      <c r="H30" s="65">
        <v>666</v>
      </c>
      <c r="I30" s="21">
        <f>IF(H49=0, "-", H30/H49)</f>
        <v>7.6027397260273979E-2</v>
      </c>
      <c r="J30" s="20">
        <f t="shared" si="0"/>
        <v>0.31690140845070425</v>
      </c>
      <c r="K30" s="21">
        <f t="shared" si="1"/>
        <v>0.35885885885885888</v>
      </c>
    </row>
    <row r="31" spans="1:11" x14ac:dyDescent="0.2">
      <c r="A31" s="7" t="s">
        <v>73</v>
      </c>
      <c r="B31" s="65">
        <v>3</v>
      </c>
      <c r="C31" s="39">
        <f>IF(B49=0, "-", B31/B49)</f>
        <v>1.6538037486218302E-3</v>
      </c>
      <c r="D31" s="65">
        <v>0</v>
      </c>
      <c r="E31" s="21">
        <f>IF(D49=0, "-", D31/D49)</f>
        <v>0</v>
      </c>
      <c r="F31" s="81">
        <v>5</v>
      </c>
      <c r="G31" s="39">
        <f>IF(F49=0, "-", F31/F49)</f>
        <v>4.6537602382725244E-4</v>
      </c>
      <c r="H31" s="65">
        <v>2</v>
      </c>
      <c r="I31" s="21">
        <f>IF(H49=0, "-", H31/H49)</f>
        <v>2.2831050228310502E-4</v>
      </c>
      <c r="J31" s="20" t="str">
        <f t="shared" si="0"/>
        <v>-</v>
      </c>
      <c r="K31" s="21">
        <f t="shared" si="1"/>
        <v>1.5</v>
      </c>
    </row>
    <row r="32" spans="1:11" x14ac:dyDescent="0.2">
      <c r="A32" s="7" t="s">
        <v>74</v>
      </c>
      <c r="B32" s="65">
        <v>96</v>
      </c>
      <c r="C32" s="39">
        <f>IF(B49=0, "-", B32/B49)</f>
        <v>5.2921719955898568E-2</v>
      </c>
      <c r="D32" s="65">
        <v>122</v>
      </c>
      <c r="E32" s="21">
        <f>IF(D49=0, "-", D32/D49)</f>
        <v>6.5310492505353313E-2</v>
      </c>
      <c r="F32" s="81">
        <v>408</v>
      </c>
      <c r="G32" s="39">
        <f>IF(F49=0, "-", F32/F49)</f>
        <v>3.7974683544303799E-2</v>
      </c>
      <c r="H32" s="65">
        <v>343</v>
      </c>
      <c r="I32" s="21">
        <f>IF(H49=0, "-", H32/H49)</f>
        <v>3.9155251141552515E-2</v>
      </c>
      <c r="J32" s="20">
        <f t="shared" si="0"/>
        <v>-0.21311475409836064</v>
      </c>
      <c r="K32" s="21">
        <f t="shared" si="1"/>
        <v>0.18950437317784258</v>
      </c>
    </row>
    <row r="33" spans="1:11" x14ac:dyDescent="0.2">
      <c r="A33" s="7" t="s">
        <v>76</v>
      </c>
      <c r="B33" s="65">
        <v>1</v>
      </c>
      <c r="C33" s="39">
        <f>IF(B49=0, "-", B33/B49)</f>
        <v>5.5126791620727675E-4</v>
      </c>
      <c r="D33" s="65">
        <v>2</v>
      </c>
      <c r="E33" s="21">
        <f>IF(D49=0, "-", D33/D49)</f>
        <v>1.0706638115631692E-3</v>
      </c>
      <c r="F33" s="81">
        <v>15</v>
      </c>
      <c r="G33" s="39">
        <f>IF(F49=0, "-", F33/F49)</f>
        <v>1.3961280714817573E-3</v>
      </c>
      <c r="H33" s="65">
        <v>11</v>
      </c>
      <c r="I33" s="21">
        <f>IF(H49=0, "-", H33/H49)</f>
        <v>1.2557077625570776E-3</v>
      </c>
      <c r="J33" s="20">
        <f t="shared" si="0"/>
        <v>-0.5</v>
      </c>
      <c r="K33" s="21">
        <f t="shared" si="1"/>
        <v>0.36363636363636365</v>
      </c>
    </row>
    <row r="34" spans="1:11" x14ac:dyDescent="0.2">
      <c r="A34" s="7" t="s">
        <v>77</v>
      </c>
      <c r="B34" s="65">
        <v>130</v>
      </c>
      <c r="C34" s="39">
        <f>IF(B49=0, "-", B34/B49)</f>
        <v>7.1664829106945979E-2</v>
      </c>
      <c r="D34" s="65">
        <v>33</v>
      </c>
      <c r="E34" s="21">
        <f>IF(D49=0, "-", D34/D49)</f>
        <v>1.7665952890792293E-2</v>
      </c>
      <c r="F34" s="81">
        <v>804</v>
      </c>
      <c r="G34" s="39">
        <f>IF(F49=0, "-", F34/F49)</f>
        <v>7.4832464631422194E-2</v>
      </c>
      <c r="H34" s="65">
        <v>210</v>
      </c>
      <c r="I34" s="21">
        <f>IF(H49=0, "-", H34/H49)</f>
        <v>2.3972602739726026E-2</v>
      </c>
      <c r="J34" s="20">
        <f t="shared" si="0"/>
        <v>2.9393939393939394</v>
      </c>
      <c r="K34" s="21">
        <f t="shared" si="1"/>
        <v>2.8285714285714287</v>
      </c>
    </row>
    <row r="35" spans="1:11" x14ac:dyDescent="0.2">
      <c r="A35" s="7" t="s">
        <v>78</v>
      </c>
      <c r="B35" s="65">
        <v>13</v>
      </c>
      <c r="C35" s="39">
        <f>IF(B49=0, "-", B35/B49)</f>
        <v>7.1664829106945979E-3</v>
      </c>
      <c r="D35" s="65">
        <v>15</v>
      </c>
      <c r="E35" s="21">
        <f>IF(D49=0, "-", D35/D49)</f>
        <v>8.0299785867237686E-3</v>
      </c>
      <c r="F35" s="81">
        <v>76</v>
      </c>
      <c r="G35" s="39">
        <f>IF(F49=0, "-", F35/F49)</f>
        <v>7.0737155621742364E-3</v>
      </c>
      <c r="H35" s="65">
        <v>73</v>
      </c>
      <c r="I35" s="21">
        <f>IF(H49=0, "-", H35/H49)</f>
        <v>8.3333333333333332E-3</v>
      </c>
      <c r="J35" s="20">
        <f t="shared" si="0"/>
        <v>-0.13333333333333333</v>
      </c>
      <c r="K35" s="21">
        <f t="shared" si="1"/>
        <v>4.1095890410958902E-2</v>
      </c>
    </row>
    <row r="36" spans="1:11" x14ac:dyDescent="0.2">
      <c r="A36" s="7" t="s">
        <v>79</v>
      </c>
      <c r="B36" s="65">
        <v>16</v>
      </c>
      <c r="C36" s="39">
        <f>IF(B49=0, "-", B36/B49)</f>
        <v>8.8202866593164279E-3</v>
      </c>
      <c r="D36" s="65">
        <v>15</v>
      </c>
      <c r="E36" s="21">
        <f>IF(D49=0, "-", D36/D49)</f>
        <v>8.0299785867237686E-3</v>
      </c>
      <c r="F36" s="81">
        <v>65</v>
      </c>
      <c r="G36" s="39">
        <f>IF(F49=0, "-", F36/F49)</f>
        <v>6.049888309754281E-3</v>
      </c>
      <c r="H36" s="65">
        <v>37</v>
      </c>
      <c r="I36" s="21">
        <f>IF(H49=0, "-", H36/H49)</f>
        <v>4.2237442922374432E-3</v>
      </c>
      <c r="J36" s="20">
        <f t="shared" si="0"/>
        <v>6.6666666666666666E-2</v>
      </c>
      <c r="K36" s="21">
        <f t="shared" si="1"/>
        <v>0.7567567567567568</v>
      </c>
    </row>
    <row r="37" spans="1:11" x14ac:dyDescent="0.2">
      <c r="A37" s="7" t="s">
        <v>80</v>
      </c>
      <c r="B37" s="65">
        <v>5</v>
      </c>
      <c r="C37" s="39">
        <f>IF(B49=0, "-", B37/B49)</f>
        <v>2.7563395810363835E-3</v>
      </c>
      <c r="D37" s="65">
        <v>12</v>
      </c>
      <c r="E37" s="21">
        <f>IF(D49=0, "-", D37/D49)</f>
        <v>6.4239828693790149E-3</v>
      </c>
      <c r="F37" s="81">
        <v>28</v>
      </c>
      <c r="G37" s="39">
        <f>IF(F49=0, "-", F37/F49)</f>
        <v>2.6061057334326137E-3</v>
      </c>
      <c r="H37" s="65">
        <v>26</v>
      </c>
      <c r="I37" s="21">
        <f>IF(H49=0, "-", H37/H49)</f>
        <v>2.9680365296803654E-3</v>
      </c>
      <c r="J37" s="20">
        <f t="shared" si="0"/>
        <v>-0.58333333333333337</v>
      </c>
      <c r="K37" s="21">
        <f t="shared" si="1"/>
        <v>7.6923076923076927E-2</v>
      </c>
    </row>
    <row r="38" spans="1:11" x14ac:dyDescent="0.2">
      <c r="A38" s="7" t="s">
        <v>81</v>
      </c>
      <c r="B38" s="65">
        <v>0</v>
      </c>
      <c r="C38" s="39">
        <f>IF(B49=0, "-", B38/B49)</f>
        <v>0</v>
      </c>
      <c r="D38" s="65">
        <v>0</v>
      </c>
      <c r="E38" s="21">
        <f>IF(D49=0, "-", D38/D49)</f>
        <v>0</v>
      </c>
      <c r="F38" s="81">
        <v>0</v>
      </c>
      <c r="G38" s="39">
        <f>IF(F49=0, "-", F38/F49)</f>
        <v>0</v>
      </c>
      <c r="H38" s="65">
        <v>7</v>
      </c>
      <c r="I38" s="21">
        <f>IF(H49=0, "-", H38/H49)</f>
        <v>7.9908675799086762E-4</v>
      </c>
      <c r="J38" s="20" t="str">
        <f t="shared" si="0"/>
        <v>-</v>
      </c>
      <c r="K38" s="21">
        <f t="shared" si="1"/>
        <v>-1</v>
      </c>
    </row>
    <row r="39" spans="1:11" x14ac:dyDescent="0.2">
      <c r="A39" s="7" t="s">
        <v>82</v>
      </c>
      <c r="B39" s="65">
        <v>9</v>
      </c>
      <c r="C39" s="39">
        <f>IF(B49=0, "-", B39/B49)</f>
        <v>4.9614112458654909E-3</v>
      </c>
      <c r="D39" s="65">
        <v>2</v>
      </c>
      <c r="E39" s="21">
        <f>IF(D49=0, "-", D39/D49)</f>
        <v>1.0706638115631692E-3</v>
      </c>
      <c r="F39" s="81">
        <v>59</v>
      </c>
      <c r="G39" s="39">
        <f>IF(F49=0, "-", F39/F49)</f>
        <v>5.4914370811615784E-3</v>
      </c>
      <c r="H39" s="65">
        <v>23</v>
      </c>
      <c r="I39" s="21">
        <f>IF(H49=0, "-", H39/H49)</f>
        <v>2.625570776255708E-3</v>
      </c>
      <c r="J39" s="20">
        <f t="shared" si="0"/>
        <v>3.5</v>
      </c>
      <c r="K39" s="21">
        <f t="shared" si="1"/>
        <v>1.5652173913043479</v>
      </c>
    </row>
    <row r="40" spans="1:11" x14ac:dyDescent="0.2">
      <c r="A40" s="7" t="s">
        <v>84</v>
      </c>
      <c r="B40" s="65">
        <v>0</v>
      </c>
      <c r="C40" s="39">
        <f>IF(B49=0, "-", B40/B49)</f>
        <v>0</v>
      </c>
      <c r="D40" s="65">
        <v>1</v>
      </c>
      <c r="E40" s="21">
        <f>IF(D49=0, "-", D40/D49)</f>
        <v>5.3533190578158461E-4</v>
      </c>
      <c r="F40" s="81">
        <v>3</v>
      </c>
      <c r="G40" s="39">
        <f>IF(F49=0, "-", F40/F49)</f>
        <v>2.7922561429635144E-4</v>
      </c>
      <c r="H40" s="65">
        <v>12</v>
      </c>
      <c r="I40" s="21">
        <f>IF(H49=0, "-", H40/H49)</f>
        <v>1.3698630136986301E-3</v>
      </c>
      <c r="J40" s="20">
        <f t="shared" si="0"/>
        <v>-1</v>
      </c>
      <c r="K40" s="21">
        <f t="shared" si="1"/>
        <v>-0.75</v>
      </c>
    </row>
    <row r="41" spans="1:11" x14ac:dyDescent="0.2">
      <c r="A41" s="7" t="s">
        <v>85</v>
      </c>
      <c r="B41" s="65">
        <v>0</v>
      </c>
      <c r="C41" s="39">
        <f>IF(B49=0, "-", B41/B49)</f>
        <v>0</v>
      </c>
      <c r="D41" s="65">
        <v>0</v>
      </c>
      <c r="E41" s="21">
        <f>IF(D49=0, "-", D41/D49)</f>
        <v>0</v>
      </c>
      <c r="F41" s="81">
        <v>3</v>
      </c>
      <c r="G41" s="39">
        <f>IF(F49=0, "-", F41/F49)</f>
        <v>2.7922561429635144E-4</v>
      </c>
      <c r="H41" s="65">
        <v>2</v>
      </c>
      <c r="I41" s="21">
        <f>IF(H49=0, "-", H41/H49)</f>
        <v>2.2831050228310502E-4</v>
      </c>
      <c r="J41" s="20" t="str">
        <f t="shared" si="0"/>
        <v>-</v>
      </c>
      <c r="K41" s="21">
        <f t="shared" si="1"/>
        <v>0.5</v>
      </c>
    </row>
    <row r="42" spans="1:11" x14ac:dyDescent="0.2">
      <c r="A42" s="7" t="s">
        <v>87</v>
      </c>
      <c r="B42" s="65">
        <v>12</v>
      </c>
      <c r="C42" s="39">
        <f>IF(B49=0, "-", B42/B49)</f>
        <v>6.615214994487321E-3</v>
      </c>
      <c r="D42" s="65">
        <v>13</v>
      </c>
      <c r="E42" s="21">
        <f>IF(D49=0, "-", D42/D49)</f>
        <v>6.9593147751605992E-3</v>
      </c>
      <c r="F42" s="81">
        <v>113</v>
      </c>
      <c r="G42" s="39">
        <f>IF(F49=0, "-", F42/F49)</f>
        <v>1.0517498138495904E-2</v>
      </c>
      <c r="H42" s="65">
        <v>59</v>
      </c>
      <c r="I42" s="21">
        <f>IF(H49=0, "-", H42/H49)</f>
        <v>6.735159817351598E-3</v>
      </c>
      <c r="J42" s="20">
        <f t="shared" si="0"/>
        <v>-7.6923076923076927E-2</v>
      </c>
      <c r="K42" s="21">
        <f t="shared" si="1"/>
        <v>0.9152542372881356</v>
      </c>
    </row>
    <row r="43" spans="1:11" x14ac:dyDescent="0.2">
      <c r="A43" s="7" t="s">
        <v>89</v>
      </c>
      <c r="B43" s="65">
        <v>32</v>
      </c>
      <c r="C43" s="39">
        <f>IF(B49=0, "-", B43/B49)</f>
        <v>1.7640573318632856E-2</v>
      </c>
      <c r="D43" s="65">
        <v>60</v>
      </c>
      <c r="E43" s="21">
        <f>IF(D49=0, "-", D43/D49)</f>
        <v>3.2119914346895075E-2</v>
      </c>
      <c r="F43" s="81">
        <v>235</v>
      </c>
      <c r="G43" s="39">
        <f>IF(F49=0, "-", F43/F49)</f>
        <v>2.1872673119880864E-2</v>
      </c>
      <c r="H43" s="65">
        <v>236</v>
      </c>
      <c r="I43" s="21">
        <f>IF(H49=0, "-", H43/H49)</f>
        <v>2.6940639269406392E-2</v>
      </c>
      <c r="J43" s="20">
        <f t="shared" si="0"/>
        <v>-0.46666666666666667</v>
      </c>
      <c r="K43" s="21">
        <f t="shared" si="1"/>
        <v>-4.2372881355932203E-3</v>
      </c>
    </row>
    <row r="44" spans="1:11" x14ac:dyDescent="0.2">
      <c r="A44" s="7" t="s">
        <v>90</v>
      </c>
      <c r="B44" s="65">
        <v>97</v>
      </c>
      <c r="C44" s="39">
        <f>IF(B49=0, "-", B44/B49)</f>
        <v>5.3472987872105845E-2</v>
      </c>
      <c r="D44" s="65">
        <v>128</v>
      </c>
      <c r="E44" s="21">
        <f>IF(D49=0, "-", D44/D49)</f>
        <v>6.852248394004283E-2</v>
      </c>
      <c r="F44" s="81">
        <v>645</v>
      </c>
      <c r="G44" s="39">
        <f>IF(F49=0, "-", F44/F49)</f>
        <v>6.0033507073715561E-2</v>
      </c>
      <c r="H44" s="65">
        <v>569</v>
      </c>
      <c r="I44" s="21">
        <f>IF(H49=0, "-", H44/H49)</f>
        <v>6.4954337899543385E-2</v>
      </c>
      <c r="J44" s="20">
        <f t="shared" si="0"/>
        <v>-0.2421875</v>
      </c>
      <c r="K44" s="21">
        <f t="shared" si="1"/>
        <v>0.1335676625659051</v>
      </c>
    </row>
    <row r="45" spans="1:11" x14ac:dyDescent="0.2">
      <c r="A45" s="7" t="s">
        <v>91</v>
      </c>
      <c r="B45" s="65">
        <v>290</v>
      </c>
      <c r="C45" s="39">
        <f>IF(B49=0, "-", B45/B49)</f>
        <v>0.15986769570011025</v>
      </c>
      <c r="D45" s="65">
        <v>327</v>
      </c>
      <c r="E45" s="21">
        <f>IF(D49=0, "-", D45/D49)</f>
        <v>0.17505353319057815</v>
      </c>
      <c r="F45" s="81">
        <v>2278</v>
      </c>
      <c r="G45" s="39">
        <f>IF(F49=0, "-", F45/F49)</f>
        <v>0.21202531645569619</v>
      </c>
      <c r="H45" s="65">
        <v>2059</v>
      </c>
      <c r="I45" s="21">
        <f>IF(H49=0, "-", H45/H49)</f>
        <v>0.23504566210045663</v>
      </c>
      <c r="J45" s="20">
        <f t="shared" si="0"/>
        <v>-0.11314984709480122</v>
      </c>
      <c r="K45" s="21">
        <f t="shared" si="1"/>
        <v>0.10636231180184555</v>
      </c>
    </row>
    <row r="46" spans="1:11" x14ac:dyDescent="0.2">
      <c r="A46" s="7" t="s">
        <v>93</v>
      </c>
      <c r="B46" s="65">
        <v>70</v>
      </c>
      <c r="C46" s="39">
        <f>IF(B49=0, "-", B46/B49)</f>
        <v>3.8588754134509372E-2</v>
      </c>
      <c r="D46" s="65">
        <v>123</v>
      </c>
      <c r="E46" s="21">
        <f>IF(D49=0, "-", D46/D49)</f>
        <v>6.5845824411134901E-2</v>
      </c>
      <c r="F46" s="81">
        <v>264</v>
      </c>
      <c r="G46" s="39">
        <f>IF(F49=0, "-", F46/F49)</f>
        <v>2.4571854058078928E-2</v>
      </c>
      <c r="H46" s="65">
        <v>498</v>
      </c>
      <c r="I46" s="21">
        <f>IF(H49=0, "-", H46/H49)</f>
        <v>5.6849315068493153E-2</v>
      </c>
      <c r="J46" s="20">
        <f t="shared" si="0"/>
        <v>-0.43089430894308944</v>
      </c>
      <c r="K46" s="21">
        <f t="shared" si="1"/>
        <v>-0.46987951807228917</v>
      </c>
    </row>
    <row r="47" spans="1:11" x14ac:dyDescent="0.2">
      <c r="A47" s="7" t="s">
        <v>94</v>
      </c>
      <c r="B47" s="65">
        <v>1</v>
      </c>
      <c r="C47" s="39">
        <f>IF(B49=0, "-", B47/B49)</f>
        <v>5.5126791620727675E-4</v>
      </c>
      <c r="D47" s="65">
        <v>5</v>
      </c>
      <c r="E47" s="21">
        <f>IF(D49=0, "-", D47/D49)</f>
        <v>2.6766595289079227E-3</v>
      </c>
      <c r="F47" s="81">
        <v>5</v>
      </c>
      <c r="G47" s="39">
        <f>IF(F49=0, "-", F47/F49)</f>
        <v>4.6537602382725244E-4</v>
      </c>
      <c r="H47" s="65">
        <v>19</v>
      </c>
      <c r="I47" s="21">
        <f>IF(H49=0, "-", H47/H49)</f>
        <v>2.1689497716894978E-3</v>
      </c>
      <c r="J47" s="20">
        <f t="shared" si="0"/>
        <v>-0.8</v>
      </c>
      <c r="K47" s="21">
        <f t="shared" si="1"/>
        <v>-0.73684210526315785</v>
      </c>
    </row>
    <row r="48" spans="1:11" x14ac:dyDescent="0.2">
      <c r="A48" s="2"/>
      <c r="B48" s="68"/>
      <c r="C48" s="33"/>
      <c r="D48" s="68"/>
      <c r="E48" s="6"/>
      <c r="F48" s="82"/>
      <c r="G48" s="33"/>
      <c r="H48" s="68"/>
      <c r="I48" s="6"/>
      <c r="J48" s="5"/>
      <c r="K48" s="6"/>
    </row>
    <row r="49" spans="1:11" s="43" customFormat="1" x14ac:dyDescent="0.2">
      <c r="A49" s="162" t="s">
        <v>565</v>
      </c>
      <c r="B49" s="71">
        <f>SUM(B7:B48)</f>
        <v>1814</v>
      </c>
      <c r="C49" s="40">
        <v>1</v>
      </c>
      <c r="D49" s="71">
        <f>SUM(D7:D48)</f>
        <v>1868</v>
      </c>
      <c r="E49" s="41">
        <v>1</v>
      </c>
      <c r="F49" s="77">
        <f>SUM(F7:F48)</f>
        <v>10744</v>
      </c>
      <c r="G49" s="42">
        <v>1</v>
      </c>
      <c r="H49" s="71">
        <f>SUM(H7:H48)</f>
        <v>8760</v>
      </c>
      <c r="I49" s="41">
        <v>1</v>
      </c>
      <c r="J49" s="37">
        <f>IF(D49=0, "-", (B49-D49)/D49)</f>
        <v>-2.8907922912205567E-2</v>
      </c>
      <c r="K49" s="38">
        <f>IF(H49=0, "-", (F49-H49)/H49)</f>
        <v>0.22648401826484019</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2021-07-04T20:26:05Z</dcterms:modified>
</cp:coreProperties>
</file>