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VFACTS\Output\2022\Jun22\Std Reports\"/>
    </mc:Choice>
  </mc:AlternateContent>
  <xr:revisionPtr revIDLastSave="0" documentId="13_ncr:1_{C4ADF1A7-D990-4874-9DE7-77152836979A}" xr6:coauthVersionLast="47" xr6:coauthVersionMax="47" xr10:uidLastSave="{00000000-0000-0000-0000-000000000000}"/>
  <bookViews>
    <workbookView xWindow="540" yWindow="660" windowWidth="23205" windowHeight="1420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H9" i="49"/>
  <c r="J9" i="49" s="1"/>
  <c r="G9" i="49"/>
  <c r="I9" i="49" s="1"/>
  <c r="I10" i="49"/>
  <c r="H10" i="49"/>
  <c r="J10" i="49" s="1"/>
  <c r="G10" i="49"/>
  <c r="I11" i="49"/>
  <c r="H11" i="49"/>
  <c r="J11" i="49" s="1"/>
  <c r="G11" i="49"/>
  <c r="H12" i="49"/>
  <c r="J12" i="49" s="1"/>
  <c r="G12" i="49"/>
  <c r="I12" i="49" s="1"/>
  <c r="I15" i="49"/>
  <c r="H15" i="49"/>
  <c r="J15" i="49" s="1"/>
  <c r="G15" i="49"/>
  <c r="I16" i="49"/>
  <c r="H16" i="49"/>
  <c r="J16" i="49" s="1"/>
  <c r="G16" i="49"/>
  <c r="I19" i="49"/>
  <c r="H19" i="49"/>
  <c r="J19" i="49" s="1"/>
  <c r="G19" i="49"/>
  <c r="I20" i="49"/>
  <c r="H20" i="49"/>
  <c r="J20" i="49" s="1"/>
  <c r="G20" i="49"/>
  <c r="I21" i="49"/>
  <c r="H21" i="49"/>
  <c r="J21" i="49" s="1"/>
  <c r="G21" i="49"/>
  <c r="H24" i="49"/>
  <c r="J24" i="49" s="1"/>
  <c r="G24" i="49"/>
  <c r="I24" i="49" s="1"/>
  <c r="H25" i="49"/>
  <c r="J25" i="49" s="1"/>
  <c r="G25" i="49"/>
  <c r="I25" i="49" s="1"/>
  <c r="H26" i="49"/>
  <c r="J26" i="49" s="1"/>
  <c r="G26" i="49"/>
  <c r="I26" i="49" s="1"/>
  <c r="H27" i="49"/>
  <c r="J27" i="49" s="1"/>
  <c r="G27" i="49"/>
  <c r="I27" i="49" s="1"/>
  <c r="H28" i="49"/>
  <c r="J28" i="49" s="1"/>
  <c r="G28" i="49"/>
  <c r="I28" i="49" s="1"/>
  <c r="H29" i="49"/>
  <c r="J29" i="49" s="1"/>
  <c r="G29" i="49"/>
  <c r="I29" i="49" s="1"/>
  <c r="H30" i="49"/>
  <c r="J30" i="49" s="1"/>
  <c r="G30" i="49"/>
  <c r="I30" i="49" s="1"/>
  <c r="I31" i="49"/>
  <c r="H31" i="49"/>
  <c r="J31" i="49" s="1"/>
  <c r="G31" i="49"/>
  <c r="H32" i="49"/>
  <c r="J32" i="49" s="1"/>
  <c r="G32" i="49"/>
  <c r="I32" i="49" s="1"/>
  <c r="H33" i="49"/>
  <c r="J33" i="49" s="1"/>
  <c r="G33" i="49"/>
  <c r="I33" i="49" s="1"/>
  <c r="H34" i="49"/>
  <c r="J34" i="49" s="1"/>
  <c r="G34" i="49"/>
  <c r="I34" i="49" s="1"/>
  <c r="H35" i="49"/>
  <c r="J35" i="49" s="1"/>
  <c r="G35" i="49"/>
  <c r="I35" i="49" s="1"/>
  <c r="H36" i="49"/>
  <c r="J36" i="49" s="1"/>
  <c r="G36" i="49"/>
  <c r="I36" i="49" s="1"/>
  <c r="H37" i="49"/>
  <c r="J37" i="49" s="1"/>
  <c r="G37" i="49"/>
  <c r="I37" i="49" s="1"/>
  <c r="I38" i="49"/>
  <c r="H38" i="49"/>
  <c r="J38" i="49" s="1"/>
  <c r="G38" i="49"/>
  <c r="I39" i="49"/>
  <c r="H39" i="49"/>
  <c r="J39" i="49" s="1"/>
  <c r="G39" i="49"/>
  <c r="H40" i="49"/>
  <c r="J40" i="49" s="1"/>
  <c r="G40" i="49"/>
  <c r="I40" i="49" s="1"/>
  <c r="H43" i="49"/>
  <c r="J43" i="49" s="1"/>
  <c r="G43" i="49"/>
  <c r="I43" i="49" s="1"/>
  <c r="I44" i="49"/>
  <c r="H44" i="49"/>
  <c r="J44" i="49" s="1"/>
  <c r="G44" i="49"/>
  <c r="J45" i="49"/>
  <c r="I45" i="49"/>
  <c r="H45" i="49"/>
  <c r="G45" i="49"/>
  <c r="H46" i="49"/>
  <c r="J46" i="49" s="1"/>
  <c r="G46" i="49"/>
  <c r="I46" i="49" s="1"/>
  <c r="H49" i="49"/>
  <c r="J49" i="49" s="1"/>
  <c r="G49" i="49"/>
  <c r="I49" i="49" s="1"/>
  <c r="H50" i="49"/>
  <c r="J50" i="49" s="1"/>
  <c r="G50" i="49"/>
  <c r="I50" i="49" s="1"/>
  <c r="H51" i="49"/>
  <c r="J51" i="49" s="1"/>
  <c r="G51" i="49"/>
  <c r="I51" i="49" s="1"/>
  <c r="H52" i="49"/>
  <c r="J52" i="49" s="1"/>
  <c r="G52" i="49"/>
  <c r="I52" i="49" s="1"/>
  <c r="H53" i="49"/>
  <c r="J53" i="49" s="1"/>
  <c r="G53" i="49"/>
  <c r="I53" i="49" s="1"/>
  <c r="J54" i="49"/>
  <c r="I54" i="49"/>
  <c r="H54" i="49"/>
  <c r="G54" i="49"/>
  <c r="H55" i="49"/>
  <c r="J55" i="49" s="1"/>
  <c r="G55" i="49"/>
  <c r="I55" i="49" s="1"/>
  <c r="H56" i="49"/>
  <c r="J56" i="49" s="1"/>
  <c r="G56" i="49"/>
  <c r="I56" i="49" s="1"/>
  <c r="J57" i="49"/>
  <c r="I57" i="49"/>
  <c r="H57" i="49"/>
  <c r="G57" i="49"/>
  <c r="H58" i="49"/>
  <c r="J58" i="49" s="1"/>
  <c r="G58" i="49"/>
  <c r="I58" i="49" s="1"/>
  <c r="H59" i="49"/>
  <c r="J59" i="49" s="1"/>
  <c r="G59" i="49"/>
  <c r="I59" i="49" s="1"/>
  <c r="J60" i="49"/>
  <c r="I60" i="49"/>
  <c r="H60" i="49"/>
  <c r="G60" i="49"/>
  <c r="J61" i="49"/>
  <c r="I61" i="49"/>
  <c r="H61" i="49"/>
  <c r="G61" i="49"/>
  <c r="H62" i="49"/>
  <c r="J62" i="49" s="1"/>
  <c r="G62" i="49"/>
  <c r="I62" i="49" s="1"/>
  <c r="H63" i="49"/>
  <c r="J63" i="49" s="1"/>
  <c r="G63" i="49"/>
  <c r="I63" i="49" s="1"/>
  <c r="H64" i="49"/>
  <c r="J64" i="49" s="1"/>
  <c r="G64" i="49"/>
  <c r="I64" i="49" s="1"/>
  <c r="H65" i="49"/>
  <c r="J65" i="49" s="1"/>
  <c r="G65" i="49"/>
  <c r="I65" i="49" s="1"/>
  <c r="H66" i="49"/>
  <c r="J66" i="49" s="1"/>
  <c r="G66" i="49"/>
  <c r="I66" i="49" s="1"/>
  <c r="I67" i="49"/>
  <c r="H67" i="49"/>
  <c r="J67" i="49" s="1"/>
  <c r="G67" i="49"/>
  <c r="H68" i="49"/>
  <c r="J68" i="49" s="1"/>
  <c r="G68" i="49"/>
  <c r="I68" i="49" s="1"/>
  <c r="H69" i="49"/>
  <c r="J69" i="49" s="1"/>
  <c r="G69" i="49"/>
  <c r="I69" i="49" s="1"/>
  <c r="H70" i="49"/>
  <c r="J70" i="49" s="1"/>
  <c r="G70" i="49"/>
  <c r="I70" i="49" s="1"/>
  <c r="J73" i="49"/>
  <c r="I73" i="49"/>
  <c r="H73" i="49"/>
  <c r="G73" i="49"/>
  <c r="H74" i="49"/>
  <c r="J74" i="49" s="1"/>
  <c r="G74" i="49"/>
  <c r="I74" i="49" s="1"/>
  <c r="J75" i="49"/>
  <c r="I75" i="49"/>
  <c r="H75" i="49"/>
  <c r="G75" i="49"/>
  <c r="H76" i="49"/>
  <c r="J76" i="49" s="1"/>
  <c r="G76" i="49"/>
  <c r="I76" i="49" s="1"/>
  <c r="I79" i="49"/>
  <c r="H79" i="49"/>
  <c r="J79" i="49" s="1"/>
  <c r="G79" i="49"/>
  <c r="I80" i="49"/>
  <c r="H80" i="49"/>
  <c r="J80" i="49" s="1"/>
  <c r="G80" i="49"/>
  <c r="I83" i="49"/>
  <c r="H83" i="49"/>
  <c r="J83" i="49" s="1"/>
  <c r="G83" i="49"/>
  <c r="J84" i="49"/>
  <c r="I84" i="49"/>
  <c r="H84" i="49"/>
  <c r="G84" i="49"/>
  <c r="I85" i="49"/>
  <c r="H85" i="49"/>
  <c r="J85" i="49" s="1"/>
  <c r="G85" i="49"/>
  <c r="I86" i="49"/>
  <c r="H86" i="49"/>
  <c r="J86" i="49" s="1"/>
  <c r="G86" i="49"/>
  <c r="H89" i="49"/>
  <c r="J89" i="49" s="1"/>
  <c r="G89" i="49"/>
  <c r="I89" i="49" s="1"/>
  <c r="H90" i="49"/>
  <c r="J90" i="49" s="1"/>
  <c r="G90" i="49"/>
  <c r="I90" i="49" s="1"/>
  <c r="J93" i="49"/>
  <c r="I93" i="49"/>
  <c r="H93" i="49"/>
  <c r="G93" i="49"/>
  <c r="J94" i="49"/>
  <c r="I94" i="49"/>
  <c r="H94" i="49"/>
  <c r="G94" i="49"/>
  <c r="I97" i="49"/>
  <c r="H97" i="49"/>
  <c r="J97" i="49" s="1"/>
  <c r="G97" i="49"/>
  <c r="I98" i="49"/>
  <c r="H98" i="49"/>
  <c r="J98" i="49" s="1"/>
  <c r="G98" i="49"/>
  <c r="H101" i="49"/>
  <c r="J101" i="49" s="1"/>
  <c r="G101" i="49"/>
  <c r="I101" i="49" s="1"/>
  <c r="H102" i="49"/>
  <c r="J102" i="49" s="1"/>
  <c r="G102" i="49"/>
  <c r="I102" i="49" s="1"/>
  <c r="H105" i="49"/>
  <c r="J105" i="49" s="1"/>
  <c r="G105" i="49"/>
  <c r="I105" i="49" s="1"/>
  <c r="H106" i="49"/>
  <c r="J106" i="49" s="1"/>
  <c r="G106" i="49"/>
  <c r="I106" i="49" s="1"/>
  <c r="I109" i="49"/>
  <c r="H109" i="49"/>
  <c r="J109" i="49" s="1"/>
  <c r="G109" i="49"/>
  <c r="I110" i="49"/>
  <c r="H110" i="49"/>
  <c r="J110" i="49" s="1"/>
  <c r="G110" i="49"/>
  <c r="H111" i="49"/>
  <c r="J111" i="49" s="1"/>
  <c r="G111" i="49"/>
  <c r="I111" i="49" s="1"/>
  <c r="H112" i="49"/>
  <c r="J112" i="49" s="1"/>
  <c r="G112" i="49"/>
  <c r="I112" i="49" s="1"/>
  <c r="H113" i="49"/>
  <c r="J113" i="49" s="1"/>
  <c r="G113" i="49"/>
  <c r="I113" i="49" s="1"/>
  <c r="H114" i="49"/>
  <c r="J114" i="49" s="1"/>
  <c r="G114" i="49"/>
  <c r="I114" i="49" s="1"/>
  <c r="I115" i="49"/>
  <c r="H115" i="49"/>
  <c r="J115" i="49" s="1"/>
  <c r="G115" i="49"/>
  <c r="H116" i="49"/>
  <c r="J116" i="49" s="1"/>
  <c r="G116" i="49"/>
  <c r="I116" i="49" s="1"/>
  <c r="H117" i="49"/>
  <c r="J117" i="49" s="1"/>
  <c r="G117" i="49"/>
  <c r="I117" i="49" s="1"/>
  <c r="H118" i="49"/>
  <c r="J118" i="49" s="1"/>
  <c r="G118" i="49"/>
  <c r="I118" i="49" s="1"/>
  <c r="H119" i="49"/>
  <c r="J119" i="49" s="1"/>
  <c r="G119" i="49"/>
  <c r="I119" i="49" s="1"/>
  <c r="H120" i="49"/>
  <c r="J120" i="49" s="1"/>
  <c r="G120" i="49"/>
  <c r="I120" i="49" s="1"/>
  <c r="H121" i="49"/>
  <c r="J121" i="49" s="1"/>
  <c r="G121" i="49"/>
  <c r="I121" i="49" s="1"/>
  <c r="H122" i="49"/>
  <c r="J122" i="49" s="1"/>
  <c r="G122" i="49"/>
  <c r="I122" i="49" s="1"/>
  <c r="H125" i="49"/>
  <c r="J125" i="49" s="1"/>
  <c r="G125" i="49"/>
  <c r="I125" i="49" s="1"/>
  <c r="H126" i="49"/>
  <c r="J126" i="49" s="1"/>
  <c r="G126" i="49"/>
  <c r="I126" i="49" s="1"/>
  <c r="H129" i="49"/>
  <c r="J129" i="49" s="1"/>
  <c r="G129" i="49"/>
  <c r="I129" i="49" s="1"/>
  <c r="H130" i="49"/>
  <c r="J130" i="49" s="1"/>
  <c r="G130" i="49"/>
  <c r="I130" i="49" s="1"/>
  <c r="H131" i="49"/>
  <c r="J131" i="49" s="1"/>
  <c r="G131" i="49"/>
  <c r="I131" i="49" s="1"/>
  <c r="H132" i="49"/>
  <c r="J132" i="49" s="1"/>
  <c r="G132" i="49"/>
  <c r="I132" i="49" s="1"/>
  <c r="I135" i="49"/>
  <c r="H135" i="49"/>
  <c r="J135" i="49" s="1"/>
  <c r="G135" i="49"/>
  <c r="I136" i="49"/>
  <c r="H136" i="49"/>
  <c r="J136" i="49" s="1"/>
  <c r="G136" i="49"/>
  <c r="J137" i="49"/>
  <c r="I137" i="49"/>
  <c r="H137" i="49"/>
  <c r="G137" i="49"/>
  <c r="J138" i="49"/>
  <c r="I138" i="49"/>
  <c r="H138" i="49"/>
  <c r="G138" i="49"/>
  <c r="H139" i="49"/>
  <c r="J139" i="49" s="1"/>
  <c r="G139" i="49"/>
  <c r="I139" i="49" s="1"/>
  <c r="H140" i="49"/>
  <c r="J140" i="49" s="1"/>
  <c r="G140" i="49"/>
  <c r="I140" i="49" s="1"/>
  <c r="H143" i="49"/>
  <c r="J143" i="49" s="1"/>
  <c r="G143" i="49"/>
  <c r="I143" i="49" s="1"/>
  <c r="H144" i="49"/>
  <c r="J144" i="49" s="1"/>
  <c r="G144" i="49"/>
  <c r="I144" i="49" s="1"/>
  <c r="H145" i="49"/>
  <c r="J145" i="49" s="1"/>
  <c r="G145" i="49"/>
  <c r="I145" i="49" s="1"/>
  <c r="H146" i="49"/>
  <c r="J146" i="49" s="1"/>
  <c r="G146" i="49"/>
  <c r="I146" i="49" s="1"/>
  <c r="H147" i="49"/>
  <c r="J147" i="49" s="1"/>
  <c r="G147" i="49"/>
  <c r="I147" i="49" s="1"/>
  <c r="H148" i="49"/>
  <c r="J148" i="49" s="1"/>
  <c r="G148" i="49"/>
  <c r="I148" i="49" s="1"/>
  <c r="J149" i="49"/>
  <c r="I149" i="49"/>
  <c r="H149" i="49"/>
  <c r="G149" i="49"/>
  <c r="H150" i="49"/>
  <c r="J150" i="49" s="1"/>
  <c r="G150" i="49"/>
  <c r="I150" i="49" s="1"/>
  <c r="H151" i="49"/>
  <c r="J151" i="49" s="1"/>
  <c r="G151" i="49"/>
  <c r="I151" i="49" s="1"/>
  <c r="H154" i="49"/>
  <c r="J154" i="49" s="1"/>
  <c r="G154" i="49"/>
  <c r="I154" i="49" s="1"/>
  <c r="H155" i="49"/>
  <c r="J155" i="49" s="1"/>
  <c r="G155" i="49"/>
  <c r="I155" i="49" s="1"/>
  <c r="H156" i="49"/>
  <c r="J156" i="49" s="1"/>
  <c r="G156" i="49"/>
  <c r="I156" i="49" s="1"/>
  <c r="H157" i="49"/>
  <c r="J157" i="49" s="1"/>
  <c r="G157" i="49"/>
  <c r="I157" i="49" s="1"/>
  <c r="I160" i="49"/>
  <c r="H160" i="49"/>
  <c r="J160" i="49" s="1"/>
  <c r="G160" i="49"/>
  <c r="H161" i="49"/>
  <c r="J161" i="49" s="1"/>
  <c r="G161" i="49"/>
  <c r="I161" i="49" s="1"/>
  <c r="H162" i="49"/>
  <c r="J162" i="49" s="1"/>
  <c r="G162" i="49"/>
  <c r="I162" i="49" s="1"/>
  <c r="H163" i="49"/>
  <c r="J163" i="49" s="1"/>
  <c r="G163" i="49"/>
  <c r="I163" i="49" s="1"/>
  <c r="I164" i="49"/>
  <c r="H164" i="49"/>
  <c r="J164" i="49" s="1"/>
  <c r="G164" i="49"/>
  <c r="H165" i="49"/>
  <c r="J165" i="49" s="1"/>
  <c r="G165" i="49"/>
  <c r="I165" i="49" s="1"/>
  <c r="H166" i="49"/>
  <c r="J166" i="49" s="1"/>
  <c r="G166" i="49"/>
  <c r="I166" i="49" s="1"/>
  <c r="J169" i="49"/>
  <c r="I169" i="49"/>
  <c r="H169" i="49"/>
  <c r="G169" i="49"/>
  <c r="H170" i="49"/>
  <c r="J170" i="49" s="1"/>
  <c r="G170" i="49"/>
  <c r="I170" i="49" s="1"/>
  <c r="H171" i="49"/>
  <c r="J171" i="49" s="1"/>
  <c r="G171" i="49"/>
  <c r="I171" i="49" s="1"/>
  <c r="H172" i="49"/>
  <c r="J172" i="49" s="1"/>
  <c r="G172" i="49"/>
  <c r="I172" i="49" s="1"/>
  <c r="H173" i="49"/>
  <c r="J173" i="49" s="1"/>
  <c r="G173" i="49"/>
  <c r="I173" i="49" s="1"/>
  <c r="J174" i="49"/>
  <c r="I174" i="49"/>
  <c r="H174" i="49"/>
  <c r="G174" i="49"/>
  <c r="H175" i="49"/>
  <c r="J175" i="49" s="1"/>
  <c r="G175" i="49"/>
  <c r="I175" i="49" s="1"/>
  <c r="H176" i="49"/>
  <c r="J176" i="49" s="1"/>
  <c r="G176" i="49"/>
  <c r="I176" i="49" s="1"/>
  <c r="H177" i="49"/>
  <c r="J177" i="49" s="1"/>
  <c r="G177" i="49"/>
  <c r="I177" i="49" s="1"/>
  <c r="H178" i="49"/>
  <c r="J178" i="49" s="1"/>
  <c r="G178" i="49"/>
  <c r="I178" i="49" s="1"/>
  <c r="J179" i="49"/>
  <c r="I179" i="49"/>
  <c r="H179" i="49"/>
  <c r="G179" i="49"/>
  <c r="J180" i="49"/>
  <c r="I180" i="49"/>
  <c r="H180" i="49"/>
  <c r="G180" i="49"/>
  <c r="H181" i="49"/>
  <c r="J181" i="49" s="1"/>
  <c r="G181" i="49"/>
  <c r="I181" i="49" s="1"/>
  <c r="I182" i="49"/>
  <c r="H182" i="49"/>
  <c r="J182" i="49" s="1"/>
  <c r="G182" i="49"/>
  <c r="H183" i="49"/>
  <c r="J183" i="49" s="1"/>
  <c r="G183" i="49"/>
  <c r="I183" i="49" s="1"/>
  <c r="H184" i="49"/>
  <c r="J184" i="49" s="1"/>
  <c r="G184" i="49"/>
  <c r="I184" i="49" s="1"/>
  <c r="J187" i="49"/>
  <c r="I187" i="49"/>
  <c r="H187" i="49"/>
  <c r="G187" i="49"/>
  <c r="H188" i="49"/>
  <c r="J188" i="49" s="1"/>
  <c r="G188" i="49"/>
  <c r="I188" i="49" s="1"/>
  <c r="I189" i="49"/>
  <c r="H189" i="49"/>
  <c r="J189" i="49" s="1"/>
  <c r="G189" i="49"/>
  <c r="H190" i="49"/>
  <c r="J190" i="49" s="1"/>
  <c r="G190" i="49"/>
  <c r="I190" i="49" s="1"/>
  <c r="H191" i="49"/>
  <c r="J191" i="49" s="1"/>
  <c r="G191" i="49"/>
  <c r="I191" i="49" s="1"/>
  <c r="H194" i="49"/>
  <c r="J194" i="49" s="1"/>
  <c r="G194" i="49"/>
  <c r="I194" i="49" s="1"/>
  <c r="H195" i="49"/>
  <c r="J195" i="49" s="1"/>
  <c r="G195" i="49"/>
  <c r="I195" i="49" s="1"/>
  <c r="H198" i="49"/>
  <c r="J198" i="49" s="1"/>
  <c r="G198" i="49"/>
  <c r="I198" i="49" s="1"/>
  <c r="H199" i="49"/>
  <c r="J199" i="49" s="1"/>
  <c r="G199" i="49"/>
  <c r="I199" i="49" s="1"/>
  <c r="H200" i="49"/>
  <c r="J200" i="49" s="1"/>
  <c r="G200" i="49"/>
  <c r="I200" i="49" s="1"/>
  <c r="H201" i="49"/>
  <c r="J201" i="49" s="1"/>
  <c r="G201" i="49"/>
  <c r="I201" i="49" s="1"/>
  <c r="H204" i="49"/>
  <c r="J204" i="49" s="1"/>
  <c r="G204" i="49"/>
  <c r="I204" i="49" s="1"/>
  <c r="H205" i="49"/>
  <c r="J205" i="49" s="1"/>
  <c r="G205" i="49"/>
  <c r="I205" i="49" s="1"/>
  <c r="H206" i="49"/>
  <c r="J206" i="49" s="1"/>
  <c r="G206" i="49"/>
  <c r="I206" i="49" s="1"/>
  <c r="H207" i="49"/>
  <c r="J207" i="49" s="1"/>
  <c r="G207" i="49"/>
  <c r="I207" i="49" s="1"/>
  <c r="J210" i="49"/>
  <c r="I210" i="49"/>
  <c r="H210" i="49"/>
  <c r="G210" i="49"/>
  <c r="J211" i="49"/>
  <c r="I211" i="49"/>
  <c r="H211" i="49"/>
  <c r="G211" i="49"/>
  <c r="H214" i="49"/>
  <c r="J214" i="49" s="1"/>
  <c r="G214" i="49"/>
  <c r="I214" i="49" s="1"/>
  <c r="I215" i="49"/>
  <c r="H215" i="49"/>
  <c r="J215" i="49" s="1"/>
  <c r="G215" i="49"/>
  <c r="H216" i="49"/>
  <c r="J216" i="49" s="1"/>
  <c r="G216" i="49"/>
  <c r="I216" i="49" s="1"/>
  <c r="I217" i="49"/>
  <c r="H217" i="49"/>
  <c r="J217" i="49" s="1"/>
  <c r="G217" i="49"/>
  <c r="H218" i="49"/>
  <c r="J218" i="49" s="1"/>
  <c r="G218" i="49"/>
  <c r="I218" i="49" s="1"/>
  <c r="H221" i="49"/>
  <c r="J221" i="49" s="1"/>
  <c r="G221" i="49"/>
  <c r="I221" i="49" s="1"/>
  <c r="H222" i="49"/>
  <c r="J222" i="49" s="1"/>
  <c r="G222" i="49"/>
  <c r="I222" i="49" s="1"/>
  <c r="I223" i="49"/>
  <c r="H223" i="49"/>
  <c r="J223" i="49" s="1"/>
  <c r="G223" i="49"/>
  <c r="I224" i="49"/>
  <c r="H224" i="49"/>
  <c r="J224" i="49" s="1"/>
  <c r="G224" i="49"/>
  <c r="H225" i="49"/>
  <c r="J225" i="49" s="1"/>
  <c r="G225" i="49"/>
  <c r="I225" i="49" s="1"/>
  <c r="H226" i="49"/>
  <c r="J226" i="49" s="1"/>
  <c r="G226" i="49"/>
  <c r="I226" i="49" s="1"/>
  <c r="H227" i="49"/>
  <c r="J227" i="49" s="1"/>
  <c r="G227" i="49"/>
  <c r="I227" i="49" s="1"/>
  <c r="H230" i="49"/>
  <c r="J230" i="49" s="1"/>
  <c r="G230" i="49"/>
  <c r="I230" i="49" s="1"/>
  <c r="I231" i="49"/>
  <c r="H231" i="49"/>
  <c r="J231" i="49" s="1"/>
  <c r="G231" i="49"/>
  <c r="H232" i="49"/>
  <c r="J232" i="49" s="1"/>
  <c r="G232" i="49"/>
  <c r="I232" i="49" s="1"/>
  <c r="H233" i="49"/>
  <c r="J233" i="49" s="1"/>
  <c r="G233" i="49"/>
  <c r="I233" i="49" s="1"/>
  <c r="H234" i="49"/>
  <c r="J234" i="49" s="1"/>
  <c r="G234" i="49"/>
  <c r="I234" i="49" s="1"/>
  <c r="H235" i="49"/>
  <c r="J235" i="49" s="1"/>
  <c r="G235" i="49"/>
  <c r="I235" i="49" s="1"/>
  <c r="H238" i="49"/>
  <c r="J238" i="49" s="1"/>
  <c r="G238" i="49"/>
  <c r="I238" i="49" s="1"/>
  <c r="H239" i="49"/>
  <c r="J239" i="49" s="1"/>
  <c r="G239" i="49"/>
  <c r="I239" i="49" s="1"/>
  <c r="H242" i="49"/>
  <c r="J242" i="49" s="1"/>
  <c r="G242" i="49"/>
  <c r="I242" i="49" s="1"/>
  <c r="H243" i="49"/>
  <c r="J243" i="49" s="1"/>
  <c r="G243" i="49"/>
  <c r="I243" i="49" s="1"/>
  <c r="J244" i="49"/>
  <c r="I244" i="49"/>
  <c r="H244" i="49"/>
  <c r="G244" i="49"/>
  <c r="H245" i="49"/>
  <c r="J245" i="49" s="1"/>
  <c r="G245" i="49"/>
  <c r="I245" i="49" s="1"/>
  <c r="H246" i="49"/>
  <c r="J246" i="49" s="1"/>
  <c r="G246" i="49"/>
  <c r="I246" i="49" s="1"/>
  <c r="H247" i="49"/>
  <c r="J247" i="49" s="1"/>
  <c r="G247" i="49"/>
  <c r="I247" i="49" s="1"/>
  <c r="H248" i="49"/>
  <c r="J248" i="49" s="1"/>
  <c r="G248" i="49"/>
  <c r="I248" i="49" s="1"/>
  <c r="H249" i="49"/>
  <c r="J249" i="49" s="1"/>
  <c r="G249" i="49"/>
  <c r="I249" i="49" s="1"/>
  <c r="H250" i="49"/>
  <c r="J250" i="49" s="1"/>
  <c r="G250" i="49"/>
  <c r="I250" i="49" s="1"/>
  <c r="H251" i="49"/>
  <c r="J251" i="49" s="1"/>
  <c r="G251" i="49"/>
  <c r="I251" i="49" s="1"/>
  <c r="H252" i="49"/>
  <c r="J252" i="49" s="1"/>
  <c r="G252" i="49"/>
  <c r="I252" i="49" s="1"/>
  <c r="H253" i="49"/>
  <c r="J253" i="49" s="1"/>
  <c r="G253" i="49"/>
  <c r="I253" i="49" s="1"/>
  <c r="I256" i="49"/>
  <c r="H256" i="49"/>
  <c r="J256" i="49" s="1"/>
  <c r="G256" i="49"/>
  <c r="H257" i="49"/>
  <c r="J257" i="49" s="1"/>
  <c r="G257" i="49"/>
  <c r="I257" i="49" s="1"/>
  <c r="H258" i="49"/>
  <c r="J258" i="49" s="1"/>
  <c r="G258" i="49"/>
  <c r="I258" i="49" s="1"/>
  <c r="H261" i="49"/>
  <c r="J261" i="49" s="1"/>
  <c r="G261" i="49"/>
  <c r="I261" i="49" s="1"/>
  <c r="H262" i="49"/>
  <c r="J262" i="49" s="1"/>
  <c r="G262" i="49"/>
  <c r="I262" i="49" s="1"/>
  <c r="H263" i="49"/>
  <c r="J263" i="49" s="1"/>
  <c r="G263" i="49"/>
  <c r="I263" i="49" s="1"/>
  <c r="H264" i="49"/>
  <c r="J264" i="49" s="1"/>
  <c r="G264" i="49"/>
  <c r="I264" i="49" s="1"/>
  <c r="H265" i="49"/>
  <c r="J265" i="49" s="1"/>
  <c r="G265" i="49"/>
  <c r="I265" i="49" s="1"/>
  <c r="H266" i="49"/>
  <c r="J266" i="49" s="1"/>
  <c r="G266" i="49"/>
  <c r="I266" i="49" s="1"/>
  <c r="H267" i="49"/>
  <c r="J267" i="49" s="1"/>
  <c r="G267" i="49"/>
  <c r="I267" i="49" s="1"/>
  <c r="H268" i="49"/>
  <c r="J268" i="49" s="1"/>
  <c r="G268" i="49"/>
  <c r="I268" i="49" s="1"/>
  <c r="H271" i="49"/>
  <c r="J271" i="49" s="1"/>
  <c r="G271" i="49"/>
  <c r="I271" i="49" s="1"/>
  <c r="H272" i="49"/>
  <c r="J272" i="49" s="1"/>
  <c r="G272" i="49"/>
  <c r="I272" i="49" s="1"/>
  <c r="H273" i="49"/>
  <c r="J273" i="49" s="1"/>
  <c r="G273" i="49"/>
  <c r="I273" i="49" s="1"/>
  <c r="H274" i="49"/>
  <c r="J274" i="49" s="1"/>
  <c r="G274" i="49"/>
  <c r="I274" i="49" s="1"/>
  <c r="H275" i="49"/>
  <c r="J275" i="49" s="1"/>
  <c r="G275" i="49"/>
  <c r="I275" i="49" s="1"/>
  <c r="H276" i="49"/>
  <c r="J276" i="49" s="1"/>
  <c r="G276" i="49"/>
  <c r="I276" i="49" s="1"/>
  <c r="H277" i="49"/>
  <c r="J277" i="49" s="1"/>
  <c r="G277" i="49"/>
  <c r="I277" i="49" s="1"/>
  <c r="H278" i="49"/>
  <c r="J278" i="49" s="1"/>
  <c r="G278" i="49"/>
  <c r="I278" i="49" s="1"/>
  <c r="H281" i="49"/>
  <c r="J281" i="49" s="1"/>
  <c r="G281" i="49"/>
  <c r="I281" i="49" s="1"/>
  <c r="H282" i="49"/>
  <c r="J282" i="49" s="1"/>
  <c r="G282" i="49"/>
  <c r="I282" i="49" s="1"/>
  <c r="I283" i="49"/>
  <c r="H283" i="49"/>
  <c r="J283" i="49" s="1"/>
  <c r="G283" i="49"/>
  <c r="H284" i="49"/>
  <c r="J284" i="49" s="1"/>
  <c r="G284" i="49"/>
  <c r="I284" i="49" s="1"/>
  <c r="H285" i="49"/>
  <c r="J285" i="49" s="1"/>
  <c r="G285" i="49"/>
  <c r="I285" i="49" s="1"/>
  <c r="I286" i="49"/>
  <c r="H286" i="49"/>
  <c r="J286" i="49" s="1"/>
  <c r="G286" i="49"/>
  <c r="H287" i="49"/>
  <c r="J287" i="49" s="1"/>
  <c r="G287" i="49"/>
  <c r="I287" i="49" s="1"/>
  <c r="H288" i="49"/>
  <c r="J288" i="49" s="1"/>
  <c r="G288" i="49"/>
  <c r="I288" i="49" s="1"/>
  <c r="H289" i="49"/>
  <c r="J289" i="49" s="1"/>
  <c r="G289" i="49"/>
  <c r="I289" i="49" s="1"/>
  <c r="H290" i="49"/>
  <c r="J290" i="49" s="1"/>
  <c r="G290" i="49"/>
  <c r="I290" i="49" s="1"/>
  <c r="H291" i="49"/>
  <c r="J291" i="49" s="1"/>
  <c r="G291" i="49"/>
  <c r="I291" i="49" s="1"/>
  <c r="H292" i="49"/>
  <c r="J292" i="49" s="1"/>
  <c r="G292" i="49"/>
  <c r="I292" i="49" s="1"/>
  <c r="I295" i="49"/>
  <c r="H295" i="49"/>
  <c r="J295" i="49" s="1"/>
  <c r="G295" i="49"/>
  <c r="I296" i="49"/>
  <c r="H296" i="49"/>
  <c r="J296" i="49" s="1"/>
  <c r="G296" i="49"/>
  <c r="H299" i="49"/>
  <c r="J299" i="49" s="1"/>
  <c r="G299" i="49"/>
  <c r="I299" i="49" s="1"/>
  <c r="H300" i="49"/>
  <c r="J300" i="49" s="1"/>
  <c r="G300" i="49"/>
  <c r="I300" i="49" s="1"/>
  <c r="H303" i="49"/>
  <c r="J303" i="49" s="1"/>
  <c r="G303" i="49"/>
  <c r="I303" i="49" s="1"/>
  <c r="H304" i="49"/>
  <c r="J304" i="49" s="1"/>
  <c r="G304" i="49"/>
  <c r="I304" i="49" s="1"/>
  <c r="H305" i="49"/>
  <c r="J305" i="49" s="1"/>
  <c r="G305" i="49"/>
  <c r="I305" i="49" s="1"/>
  <c r="J308" i="49"/>
  <c r="I308" i="49"/>
  <c r="H308" i="49"/>
  <c r="G308" i="49"/>
  <c r="H309" i="49"/>
  <c r="J309" i="49" s="1"/>
  <c r="G309" i="49"/>
  <c r="I309" i="49" s="1"/>
  <c r="H310" i="49"/>
  <c r="J310" i="49" s="1"/>
  <c r="G310" i="49"/>
  <c r="I310" i="49" s="1"/>
  <c r="H311" i="49"/>
  <c r="J311" i="49" s="1"/>
  <c r="G311" i="49"/>
  <c r="I311" i="49" s="1"/>
  <c r="H314" i="49"/>
  <c r="J314" i="49" s="1"/>
  <c r="G314" i="49"/>
  <c r="I314" i="49" s="1"/>
  <c r="H315" i="49"/>
  <c r="J315" i="49" s="1"/>
  <c r="G315" i="49"/>
  <c r="I315" i="49" s="1"/>
  <c r="H316" i="49"/>
  <c r="J316" i="49" s="1"/>
  <c r="G316" i="49"/>
  <c r="I316" i="49" s="1"/>
  <c r="H317" i="49"/>
  <c r="J317" i="49" s="1"/>
  <c r="G317" i="49"/>
  <c r="I317" i="49" s="1"/>
  <c r="H318" i="49"/>
  <c r="J318" i="49" s="1"/>
  <c r="G318" i="49"/>
  <c r="I318" i="49" s="1"/>
  <c r="H319" i="49"/>
  <c r="J319" i="49" s="1"/>
  <c r="G319" i="49"/>
  <c r="I319" i="49" s="1"/>
  <c r="H320" i="49"/>
  <c r="J320" i="49" s="1"/>
  <c r="G320" i="49"/>
  <c r="I320" i="49" s="1"/>
  <c r="H321" i="49"/>
  <c r="J321" i="49" s="1"/>
  <c r="G321" i="49"/>
  <c r="I321" i="49" s="1"/>
  <c r="H322" i="49"/>
  <c r="J322" i="49" s="1"/>
  <c r="G322" i="49"/>
  <c r="I322" i="49" s="1"/>
  <c r="H323" i="49"/>
  <c r="J323" i="49" s="1"/>
  <c r="G323" i="49"/>
  <c r="I323" i="49" s="1"/>
  <c r="H324" i="49"/>
  <c r="J324" i="49" s="1"/>
  <c r="G324" i="49"/>
  <c r="I324" i="49" s="1"/>
  <c r="H325" i="49"/>
  <c r="J325" i="49" s="1"/>
  <c r="G325" i="49"/>
  <c r="I325" i="49" s="1"/>
  <c r="H326" i="49"/>
  <c r="J326" i="49" s="1"/>
  <c r="G326" i="49"/>
  <c r="I326" i="49" s="1"/>
  <c r="H329" i="49"/>
  <c r="J329" i="49" s="1"/>
  <c r="G329" i="49"/>
  <c r="I329" i="49" s="1"/>
  <c r="H330" i="49"/>
  <c r="J330" i="49" s="1"/>
  <c r="G330" i="49"/>
  <c r="I330" i="49" s="1"/>
  <c r="I333" i="49"/>
  <c r="H333" i="49"/>
  <c r="J333" i="49" s="1"/>
  <c r="G333" i="49"/>
  <c r="H334" i="49"/>
  <c r="J334" i="49" s="1"/>
  <c r="G334" i="49"/>
  <c r="I334" i="49" s="1"/>
  <c r="H335" i="49"/>
  <c r="J335" i="49" s="1"/>
  <c r="G335" i="49"/>
  <c r="I335" i="49" s="1"/>
  <c r="H336" i="49"/>
  <c r="J336" i="49" s="1"/>
  <c r="G336" i="49"/>
  <c r="I336" i="49" s="1"/>
  <c r="H337" i="49"/>
  <c r="J337" i="49" s="1"/>
  <c r="G337" i="49"/>
  <c r="I337" i="49" s="1"/>
  <c r="H338" i="49"/>
  <c r="J338" i="49" s="1"/>
  <c r="G338" i="49"/>
  <c r="I338" i="49" s="1"/>
  <c r="I339" i="49"/>
  <c r="H339" i="49"/>
  <c r="J339" i="49" s="1"/>
  <c r="G339" i="49"/>
  <c r="H340" i="49"/>
  <c r="J340" i="49" s="1"/>
  <c r="G340" i="49"/>
  <c r="I340" i="49" s="1"/>
  <c r="H341" i="49"/>
  <c r="J341" i="49" s="1"/>
  <c r="G341" i="49"/>
  <c r="I341" i="49" s="1"/>
  <c r="H342" i="49"/>
  <c r="J342" i="49" s="1"/>
  <c r="G342" i="49"/>
  <c r="I342" i="49" s="1"/>
  <c r="H343" i="49"/>
  <c r="J343" i="49" s="1"/>
  <c r="G343" i="49"/>
  <c r="I343" i="49" s="1"/>
  <c r="H344" i="49"/>
  <c r="J344" i="49" s="1"/>
  <c r="G344" i="49"/>
  <c r="I344" i="49" s="1"/>
  <c r="H345" i="49"/>
  <c r="J345" i="49" s="1"/>
  <c r="G345" i="49"/>
  <c r="I345" i="49" s="1"/>
  <c r="H346" i="49"/>
  <c r="J346" i="49" s="1"/>
  <c r="G346" i="49"/>
  <c r="I346" i="49" s="1"/>
  <c r="H347" i="49"/>
  <c r="J347" i="49" s="1"/>
  <c r="G347" i="49"/>
  <c r="I347" i="49" s="1"/>
  <c r="H348" i="49"/>
  <c r="J348" i="49" s="1"/>
  <c r="G348" i="49"/>
  <c r="I348" i="49" s="1"/>
  <c r="H349" i="49"/>
  <c r="J349" i="49" s="1"/>
  <c r="G349" i="49"/>
  <c r="I349" i="49" s="1"/>
  <c r="H350" i="49"/>
  <c r="J350" i="49" s="1"/>
  <c r="G350" i="49"/>
  <c r="I350" i="49" s="1"/>
  <c r="H351" i="49"/>
  <c r="J351" i="49" s="1"/>
  <c r="G351" i="49"/>
  <c r="I351" i="49" s="1"/>
  <c r="H352" i="49"/>
  <c r="J352" i="49" s="1"/>
  <c r="G352" i="49"/>
  <c r="I352" i="49" s="1"/>
  <c r="H353" i="49"/>
  <c r="J353" i="49" s="1"/>
  <c r="G353" i="49"/>
  <c r="I353" i="49" s="1"/>
  <c r="H356" i="49"/>
  <c r="J356" i="49" s="1"/>
  <c r="G356" i="49"/>
  <c r="I356" i="49" s="1"/>
  <c r="H357" i="49"/>
  <c r="J357" i="49" s="1"/>
  <c r="G357" i="49"/>
  <c r="I357" i="49" s="1"/>
  <c r="H358" i="49"/>
  <c r="J358" i="49" s="1"/>
  <c r="G358" i="49"/>
  <c r="I358" i="49" s="1"/>
  <c r="J361" i="49"/>
  <c r="I361" i="49"/>
  <c r="H361" i="49"/>
  <c r="G361" i="49"/>
  <c r="H362" i="49"/>
  <c r="J362" i="49" s="1"/>
  <c r="G362" i="49"/>
  <c r="I362" i="49" s="1"/>
  <c r="H363" i="49"/>
  <c r="J363" i="49" s="1"/>
  <c r="G363" i="49"/>
  <c r="I363" i="49" s="1"/>
  <c r="H364" i="49"/>
  <c r="J364" i="49" s="1"/>
  <c r="G364" i="49"/>
  <c r="I364" i="49" s="1"/>
  <c r="I365" i="49"/>
  <c r="H365" i="49"/>
  <c r="J365" i="49" s="1"/>
  <c r="G365" i="49"/>
  <c r="H366" i="49"/>
  <c r="J366" i="49" s="1"/>
  <c r="G366" i="49"/>
  <c r="I366" i="49" s="1"/>
  <c r="I367" i="49"/>
  <c r="H367" i="49"/>
  <c r="J367" i="49" s="1"/>
  <c r="G367" i="49"/>
  <c r="H368" i="49"/>
  <c r="J368" i="49" s="1"/>
  <c r="G368" i="49"/>
  <c r="I368" i="49" s="1"/>
  <c r="H371" i="49"/>
  <c r="J371" i="49" s="1"/>
  <c r="G371" i="49"/>
  <c r="I371" i="49" s="1"/>
  <c r="H372" i="49"/>
  <c r="J372" i="49" s="1"/>
  <c r="G372" i="49"/>
  <c r="I372" i="49" s="1"/>
  <c r="H373" i="49"/>
  <c r="J373" i="49" s="1"/>
  <c r="G373" i="49"/>
  <c r="I373" i="49" s="1"/>
  <c r="H374" i="49"/>
  <c r="J374" i="49" s="1"/>
  <c r="G374" i="49"/>
  <c r="I374" i="49" s="1"/>
  <c r="H377" i="49"/>
  <c r="J377" i="49" s="1"/>
  <c r="G377" i="49"/>
  <c r="I377" i="49" s="1"/>
  <c r="H378" i="49"/>
  <c r="J378" i="49" s="1"/>
  <c r="G378" i="49"/>
  <c r="I378" i="49" s="1"/>
  <c r="H379" i="49"/>
  <c r="J379" i="49" s="1"/>
  <c r="G379" i="49"/>
  <c r="I379" i="49" s="1"/>
  <c r="H380" i="49"/>
  <c r="J380" i="49" s="1"/>
  <c r="G380" i="49"/>
  <c r="I380" i="49" s="1"/>
  <c r="H381" i="49"/>
  <c r="J381" i="49" s="1"/>
  <c r="G381" i="49"/>
  <c r="I381" i="49" s="1"/>
  <c r="H384" i="49"/>
  <c r="J384" i="49" s="1"/>
  <c r="G384" i="49"/>
  <c r="I384" i="49" s="1"/>
  <c r="H385" i="49"/>
  <c r="J385" i="49" s="1"/>
  <c r="G385" i="49"/>
  <c r="I385" i="49" s="1"/>
  <c r="H386" i="49"/>
  <c r="J386" i="49" s="1"/>
  <c r="G386" i="49"/>
  <c r="I386" i="49" s="1"/>
  <c r="H387" i="49"/>
  <c r="J387" i="49" s="1"/>
  <c r="G387" i="49"/>
  <c r="I387" i="49" s="1"/>
  <c r="H388" i="49"/>
  <c r="J388" i="49" s="1"/>
  <c r="G388" i="49"/>
  <c r="I388" i="49" s="1"/>
  <c r="H389" i="49"/>
  <c r="J389" i="49" s="1"/>
  <c r="G389" i="49"/>
  <c r="I389" i="49" s="1"/>
  <c r="H390" i="49"/>
  <c r="J390" i="49" s="1"/>
  <c r="G390" i="49"/>
  <c r="I390" i="49" s="1"/>
  <c r="H391" i="49"/>
  <c r="J391" i="49" s="1"/>
  <c r="G391" i="49"/>
  <c r="I391" i="49" s="1"/>
  <c r="H392" i="49"/>
  <c r="J392" i="49" s="1"/>
  <c r="G392" i="49"/>
  <c r="I392" i="49" s="1"/>
  <c r="H393" i="49"/>
  <c r="J393" i="49" s="1"/>
  <c r="G393" i="49"/>
  <c r="I393" i="49" s="1"/>
  <c r="H396" i="49"/>
  <c r="J396" i="49" s="1"/>
  <c r="G396" i="49"/>
  <c r="I396" i="49" s="1"/>
  <c r="I397" i="49"/>
  <c r="H397" i="49"/>
  <c r="J397" i="49" s="1"/>
  <c r="G397" i="49"/>
  <c r="H398" i="49"/>
  <c r="J398" i="49" s="1"/>
  <c r="G398" i="49"/>
  <c r="I398" i="49" s="1"/>
  <c r="H399" i="49"/>
  <c r="J399" i="49" s="1"/>
  <c r="G399" i="49"/>
  <c r="I399" i="49" s="1"/>
  <c r="H400" i="49"/>
  <c r="J400" i="49" s="1"/>
  <c r="G400" i="49"/>
  <c r="I400" i="49" s="1"/>
  <c r="H401" i="49"/>
  <c r="J401" i="49" s="1"/>
  <c r="G401" i="49"/>
  <c r="I401" i="49" s="1"/>
  <c r="I402" i="49"/>
  <c r="H402" i="49"/>
  <c r="J402" i="49" s="1"/>
  <c r="G402" i="49"/>
  <c r="H403" i="49"/>
  <c r="J403" i="49" s="1"/>
  <c r="G403" i="49"/>
  <c r="I403" i="49" s="1"/>
  <c r="H404" i="49"/>
  <c r="J404" i="49" s="1"/>
  <c r="G404" i="49"/>
  <c r="I404" i="49" s="1"/>
  <c r="H405" i="49"/>
  <c r="J405" i="49" s="1"/>
  <c r="G405" i="49"/>
  <c r="I405" i="49" s="1"/>
  <c r="H406" i="49"/>
  <c r="J406" i="49" s="1"/>
  <c r="G406" i="49"/>
  <c r="I406" i="49" s="1"/>
  <c r="H409" i="49"/>
  <c r="J409" i="49" s="1"/>
  <c r="G409" i="49"/>
  <c r="I409" i="49" s="1"/>
  <c r="H410" i="49"/>
  <c r="J410" i="49" s="1"/>
  <c r="G410" i="49"/>
  <c r="I410" i="49" s="1"/>
  <c r="H411" i="49"/>
  <c r="J411" i="49" s="1"/>
  <c r="G411" i="49"/>
  <c r="I411" i="49" s="1"/>
  <c r="J412" i="49"/>
  <c r="I412" i="49"/>
  <c r="H412" i="49"/>
  <c r="G412" i="49"/>
  <c r="I413" i="49"/>
  <c r="H413" i="49"/>
  <c r="J413" i="49" s="1"/>
  <c r="G413" i="49"/>
  <c r="H414" i="49"/>
  <c r="J414" i="49" s="1"/>
  <c r="G414" i="49"/>
  <c r="I414" i="49" s="1"/>
  <c r="H415" i="49"/>
  <c r="J415" i="49" s="1"/>
  <c r="G415" i="49"/>
  <c r="I415" i="49" s="1"/>
  <c r="H416" i="49"/>
  <c r="J416" i="49" s="1"/>
  <c r="G416" i="49"/>
  <c r="I416" i="49" s="1"/>
  <c r="J419" i="49"/>
  <c r="I419" i="49"/>
  <c r="H419" i="49"/>
  <c r="G419" i="49"/>
  <c r="J420" i="49"/>
  <c r="I420" i="49"/>
  <c r="H420" i="49"/>
  <c r="G420" i="49"/>
  <c r="H423" i="49"/>
  <c r="J423" i="49" s="1"/>
  <c r="G423" i="49"/>
  <c r="I423" i="49" s="1"/>
  <c r="H424" i="49"/>
  <c r="J424" i="49" s="1"/>
  <c r="G424" i="49"/>
  <c r="I424" i="49" s="1"/>
  <c r="H425" i="49"/>
  <c r="J425" i="49" s="1"/>
  <c r="G425" i="49"/>
  <c r="I425" i="49" s="1"/>
  <c r="H426" i="49"/>
  <c r="J426" i="49" s="1"/>
  <c r="G426" i="49"/>
  <c r="I426" i="49" s="1"/>
  <c r="H427" i="49"/>
  <c r="J427" i="49" s="1"/>
  <c r="G427" i="49"/>
  <c r="I427" i="49" s="1"/>
  <c r="H428" i="49"/>
  <c r="J428" i="49" s="1"/>
  <c r="G428" i="49"/>
  <c r="I428" i="49" s="1"/>
  <c r="J429" i="49"/>
  <c r="I429" i="49"/>
  <c r="H429" i="49"/>
  <c r="G429" i="49"/>
  <c r="H430" i="49"/>
  <c r="J430" i="49" s="1"/>
  <c r="G430" i="49"/>
  <c r="I430" i="49" s="1"/>
  <c r="H431" i="49"/>
  <c r="J431" i="49" s="1"/>
  <c r="G431" i="49"/>
  <c r="I431" i="49" s="1"/>
  <c r="H434" i="49"/>
  <c r="J434" i="49" s="1"/>
  <c r="G434" i="49"/>
  <c r="I434" i="49" s="1"/>
  <c r="J435" i="49"/>
  <c r="I435" i="49"/>
  <c r="H435" i="49"/>
  <c r="G435" i="49"/>
  <c r="J436" i="49"/>
  <c r="I436" i="49"/>
  <c r="H436" i="49"/>
  <c r="G436" i="49"/>
  <c r="H437" i="49"/>
  <c r="J437" i="49" s="1"/>
  <c r="G437" i="49"/>
  <c r="I437" i="49" s="1"/>
  <c r="J440" i="49"/>
  <c r="I440" i="49"/>
  <c r="H440" i="49"/>
  <c r="G440" i="49"/>
  <c r="H441" i="49"/>
  <c r="J441" i="49" s="1"/>
  <c r="G441" i="49"/>
  <c r="I441" i="49" s="1"/>
  <c r="H442" i="49"/>
  <c r="J442" i="49" s="1"/>
  <c r="G442" i="49"/>
  <c r="I442" i="49" s="1"/>
  <c r="H443" i="49"/>
  <c r="J443" i="49" s="1"/>
  <c r="G443" i="49"/>
  <c r="I443" i="49" s="1"/>
  <c r="H444" i="49"/>
  <c r="J444" i="49" s="1"/>
  <c r="G444" i="49"/>
  <c r="I444" i="49" s="1"/>
  <c r="I445" i="49"/>
  <c r="H445" i="49"/>
  <c r="J445" i="49" s="1"/>
  <c r="G445" i="49"/>
  <c r="I446" i="49"/>
  <c r="H446" i="49"/>
  <c r="J446" i="49" s="1"/>
  <c r="G446" i="49"/>
  <c r="H447" i="49"/>
  <c r="J447" i="49" s="1"/>
  <c r="G447" i="49"/>
  <c r="I447" i="49" s="1"/>
  <c r="H448" i="49"/>
  <c r="J448" i="49" s="1"/>
  <c r="G448" i="49"/>
  <c r="I448" i="49" s="1"/>
  <c r="I451" i="49"/>
  <c r="H451" i="49"/>
  <c r="J451" i="49" s="1"/>
  <c r="G451" i="49"/>
  <c r="I452" i="49"/>
  <c r="H452" i="49"/>
  <c r="J452" i="49" s="1"/>
  <c r="G452" i="49"/>
  <c r="I453" i="49"/>
  <c r="H453" i="49"/>
  <c r="J453" i="49" s="1"/>
  <c r="G453" i="49"/>
  <c r="I454" i="49"/>
  <c r="H454" i="49"/>
  <c r="J454" i="49" s="1"/>
  <c r="G454" i="49"/>
  <c r="H457" i="49"/>
  <c r="J457" i="49" s="1"/>
  <c r="G457" i="49"/>
  <c r="I457" i="49" s="1"/>
  <c r="H458" i="49"/>
  <c r="J458" i="49" s="1"/>
  <c r="G458" i="49"/>
  <c r="I458" i="49" s="1"/>
  <c r="J461" i="49"/>
  <c r="I461" i="49"/>
  <c r="H461" i="49"/>
  <c r="G461" i="49"/>
  <c r="J462" i="49"/>
  <c r="I462" i="49"/>
  <c r="H462" i="49"/>
  <c r="G462" i="49"/>
  <c r="H465" i="49"/>
  <c r="J465" i="49" s="1"/>
  <c r="G465" i="49"/>
  <c r="I465" i="49" s="1"/>
  <c r="H466" i="49"/>
  <c r="J466" i="49" s="1"/>
  <c r="G466" i="49"/>
  <c r="I466" i="49" s="1"/>
  <c r="H467" i="49"/>
  <c r="J467" i="49" s="1"/>
  <c r="G467" i="49"/>
  <c r="I467" i="49" s="1"/>
  <c r="H468" i="49"/>
  <c r="J468" i="49" s="1"/>
  <c r="G468" i="49"/>
  <c r="I468" i="49" s="1"/>
  <c r="H469" i="49"/>
  <c r="J469" i="49" s="1"/>
  <c r="G469" i="49"/>
  <c r="I469" i="49" s="1"/>
  <c r="H470" i="49"/>
  <c r="J470" i="49" s="1"/>
  <c r="G470" i="49"/>
  <c r="I470" i="49" s="1"/>
  <c r="H471" i="49"/>
  <c r="J471" i="49" s="1"/>
  <c r="G471" i="49"/>
  <c r="I471" i="49" s="1"/>
  <c r="H472" i="49"/>
  <c r="J472" i="49" s="1"/>
  <c r="G472" i="49"/>
  <c r="I472" i="49" s="1"/>
  <c r="H475" i="49"/>
  <c r="J475" i="49" s="1"/>
  <c r="G475" i="49"/>
  <c r="I475" i="49" s="1"/>
  <c r="H476" i="49"/>
  <c r="J476" i="49" s="1"/>
  <c r="G476" i="49"/>
  <c r="I476" i="49" s="1"/>
  <c r="H477" i="49"/>
  <c r="J477" i="49" s="1"/>
  <c r="G477" i="49"/>
  <c r="I477" i="49" s="1"/>
  <c r="H478" i="49"/>
  <c r="J478" i="49" s="1"/>
  <c r="G478" i="49"/>
  <c r="I478" i="49" s="1"/>
  <c r="I481" i="49"/>
  <c r="H481" i="49"/>
  <c r="J481" i="49" s="1"/>
  <c r="G481" i="49"/>
  <c r="H482" i="49"/>
  <c r="J482" i="49" s="1"/>
  <c r="G482" i="49"/>
  <c r="I482" i="49" s="1"/>
  <c r="H483" i="49"/>
  <c r="J483" i="49" s="1"/>
  <c r="G483" i="49"/>
  <c r="I483" i="49" s="1"/>
  <c r="I484" i="49"/>
  <c r="H484" i="49"/>
  <c r="J484" i="49" s="1"/>
  <c r="G484" i="49"/>
  <c r="H485" i="49"/>
  <c r="J485" i="49" s="1"/>
  <c r="G485" i="49"/>
  <c r="I485" i="49" s="1"/>
  <c r="H486" i="49"/>
  <c r="J486" i="49" s="1"/>
  <c r="G486" i="49"/>
  <c r="I486" i="49" s="1"/>
  <c r="H487" i="49"/>
  <c r="J487" i="49" s="1"/>
  <c r="G487" i="49"/>
  <c r="I487" i="49" s="1"/>
  <c r="H488" i="49"/>
  <c r="J488" i="49" s="1"/>
  <c r="G488" i="49"/>
  <c r="I488" i="49" s="1"/>
  <c r="H489" i="49"/>
  <c r="J489" i="49" s="1"/>
  <c r="G489" i="49"/>
  <c r="I489" i="49" s="1"/>
  <c r="H492" i="49"/>
  <c r="J492" i="49" s="1"/>
  <c r="G492" i="49"/>
  <c r="I492" i="49" s="1"/>
  <c r="H493" i="49"/>
  <c r="J493" i="49" s="1"/>
  <c r="G493" i="49"/>
  <c r="I493" i="49" s="1"/>
  <c r="H494" i="49"/>
  <c r="J494" i="49" s="1"/>
  <c r="G494" i="49"/>
  <c r="I494" i="49" s="1"/>
  <c r="H495" i="49"/>
  <c r="J495" i="49" s="1"/>
  <c r="G495" i="49"/>
  <c r="I495" i="49" s="1"/>
  <c r="H496" i="49"/>
  <c r="J496" i="49" s="1"/>
  <c r="G496" i="49"/>
  <c r="I496" i="49" s="1"/>
  <c r="H497" i="49"/>
  <c r="J497" i="49" s="1"/>
  <c r="G497" i="49"/>
  <c r="I497" i="49" s="1"/>
  <c r="H498" i="49"/>
  <c r="J498" i="49" s="1"/>
  <c r="G498" i="49"/>
  <c r="I498" i="49" s="1"/>
  <c r="J501" i="49"/>
  <c r="I501" i="49"/>
  <c r="H501" i="49"/>
  <c r="G501" i="49"/>
  <c r="J502" i="49"/>
  <c r="I502" i="49"/>
  <c r="H502" i="49"/>
  <c r="G502" i="49"/>
  <c r="H505" i="49"/>
  <c r="J505" i="49" s="1"/>
  <c r="G505" i="49"/>
  <c r="I505" i="49" s="1"/>
  <c r="H506" i="49"/>
  <c r="J506" i="49" s="1"/>
  <c r="G506" i="49"/>
  <c r="I506" i="49" s="1"/>
  <c r="H507" i="49"/>
  <c r="J507" i="49" s="1"/>
  <c r="G507" i="49"/>
  <c r="I507" i="49" s="1"/>
  <c r="H508" i="49"/>
  <c r="J508" i="49" s="1"/>
  <c r="G508" i="49"/>
  <c r="I508" i="49" s="1"/>
  <c r="H509" i="49"/>
  <c r="J509" i="49" s="1"/>
  <c r="G509" i="49"/>
  <c r="I509" i="49" s="1"/>
  <c r="H510" i="49"/>
  <c r="J510" i="49" s="1"/>
  <c r="G510" i="49"/>
  <c r="I510" i="49" s="1"/>
  <c r="I511" i="49"/>
  <c r="H511" i="49"/>
  <c r="J511" i="49" s="1"/>
  <c r="G511" i="49"/>
  <c r="H512" i="49"/>
  <c r="J512" i="49" s="1"/>
  <c r="G512" i="49"/>
  <c r="I512" i="49" s="1"/>
  <c r="H513" i="49"/>
  <c r="J513" i="49" s="1"/>
  <c r="G513" i="49"/>
  <c r="I513" i="49" s="1"/>
  <c r="H514" i="49"/>
  <c r="J514" i="49" s="1"/>
  <c r="G514" i="49"/>
  <c r="I514" i="49" s="1"/>
  <c r="H515" i="49"/>
  <c r="J515" i="49" s="1"/>
  <c r="G515" i="49"/>
  <c r="I515" i="49" s="1"/>
  <c r="H516" i="49"/>
  <c r="J516" i="49" s="1"/>
  <c r="G516" i="49"/>
  <c r="I516" i="49" s="1"/>
  <c r="H517" i="49"/>
  <c r="J517" i="49" s="1"/>
  <c r="G517" i="49"/>
  <c r="I517" i="49" s="1"/>
  <c r="H518" i="49"/>
  <c r="J518" i="49" s="1"/>
  <c r="G518" i="49"/>
  <c r="I518" i="49" s="1"/>
  <c r="H519" i="49"/>
  <c r="J519" i="49" s="1"/>
  <c r="G519" i="49"/>
  <c r="I519" i="49" s="1"/>
  <c r="H520" i="49"/>
  <c r="J520" i="49" s="1"/>
  <c r="G520" i="49"/>
  <c r="I520" i="49" s="1"/>
  <c r="H521" i="49"/>
  <c r="J521" i="49" s="1"/>
  <c r="G521" i="49"/>
  <c r="I521" i="49" s="1"/>
  <c r="H522" i="49"/>
  <c r="J522" i="49" s="1"/>
  <c r="G522" i="49"/>
  <c r="I522" i="49" s="1"/>
  <c r="I523" i="49"/>
  <c r="H523" i="49"/>
  <c r="J523" i="49" s="1"/>
  <c r="G523" i="49"/>
  <c r="H524" i="49"/>
  <c r="J524" i="49" s="1"/>
  <c r="G524" i="49"/>
  <c r="I524" i="49" s="1"/>
  <c r="H525" i="49"/>
  <c r="J525" i="49" s="1"/>
  <c r="G525" i="49"/>
  <c r="I525" i="49" s="1"/>
  <c r="H526" i="49"/>
  <c r="J526" i="49" s="1"/>
  <c r="G526" i="49"/>
  <c r="I526" i="49" s="1"/>
  <c r="H529" i="49"/>
  <c r="J529" i="49" s="1"/>
  <c r="G529" i="49"/>
  <c r="I529" i="49" s="1"/>
  <c r="H530" i="49"/>
  <c r="J530" i="49" s="1"/>
  <c r="G530" i="49"/>
  <c r="I530" i="49" s="1"/>
  <c r="H531" i="49"/>
  <c r="J531" i="49" s="1"/>
  <c r="G531" i="49"/>
  <c r="I531" i="49" s="1"/>
  <c r="H534" i="49"/>
  <c r="J534" i="49" s="1"/>
  <c r="G534" i="49"/>
  <c r="I534" i="49" s="1"/>
  <c r="J535" i="49"/>
  <c r="I535" i="49"/>
  <c r="H535" i="49"/>
  <c r="G535" i="49"/>
  <c r="I536" i="49"/>
  <c r="H536" i="49"/>
  <c r="J536" i="49" s="1"/>
  <c r="G536" i="49"/>
  <c r="I537" i="49"/>
  <c r="H537" i="49"/>
  <c r="J537" i="49" s="1"/>
  <c r="G537" i="49"/>
  <c r="I538" i="49"/>
  <c r="H538" i="49"/>
  <c r="J538" i="49" s="1"/>
  <c r="G538" i="49"/>
  <c r="I539" i="49"/>
  <c r="H539" i="49"/>
  <c r="J539" i="49" s="1"/>
  <c r="G539" i="49"/>
  <c r="H540" i="49"/>
  <c r="J540" i="49" s="1"/>
  <c r="G540" i="49"/>
  <c r="I540" i="49" s="1"/>
  <c r="H541" i="49"/>
  <c r="J541" i="49" s="1"/>
  <c r="G541" i="49"/>
  <c r="I541" i="49" s="1"/>
  <c r="H542" i="49"/>
  <c r="J542" i="49" s="1"/>
  <c r="G542" i="49"/>
  <c r="I542" i="49" s="1"/>
  <c r="H543" i="49"/>
  <c r="J543" i="49" s="1"/>
  <c r="G543" i="49"/>
  <c r="I543" i="49" s="1"/>
  <c r="H544" i="49"/>
  <c r="J544" i="49" s="1"/>
  <c r="G544" i="49"/>
  <c r="I544" i="49" s="1"/>
  <c r="H545" i="49"/>
  <c r="J545" i="49" s="1"/>
  <c r="G545" i="49"/>
  <c r="I545" i="49" s="1"/>
  <c r="H546" i="49"/>
  <c r="J546" i="49" s="1"/>
  <c r="G546" i="49"/>
  <c r="I546" i="49" s="1"/>
  <c r="H547" i="49"/>
  <c r="J547" i="49" s="1"/>
  <c r="G547" i="49"/>
  <c r="I547" i="49" s="1"/>
  <c r="H548" i="49"/>
  <c r="J548" i="49" s="1"/>
  <c r="G548" i="49"/>
  <c r="I548" i="49" s="1"/>
  <c r="H549" i="49"/>
  <c r="J549" i="49" s="1"/>
  <c r="G549" i="49"/>
  <c r="I549" i="49" s="1"/>
  <c r="H550" i="49"/>
  <c r="J550" i="49" s="1"/>
  <c r="G550" i="49"/>
  <c r="I550" i="49" s="1"/>
  <c r="H551" i="49"/>
  <c r="J551" i="49" s="1"/>
  <c r="G551" i="49"/>
  <c r="I551" i="49" s="1"/>
  <c r="H552" i="49"/>
  <c r="J552" i="49" s="1"/>
  <c r="G552" i="49"/>
  <c r="I552" i="49" s="1"/>
  <c r="H553" i="49"/>
  <c r="J553" i="49" s="1"/>
  <c r="G553" i="49"/>
  <c r="I553" i="49" s="1"/>
  <c r="H556" i="49"/>
  <c r="J556" i="49" s="1"/>
  <c r="G556" i="49"/>
  <c r="I556" i="49" s="1"/>
  <c r="I557" i="49"/>
  <c r="H557" i="49"/>
  <c r="J557" i="49" s="1"/>
  <c r="G557" i="49"/>
  <c r="J558" i="49"/>
  <c r="I558" i="49"/>
  <c r="H558" i="49"/>
  <c r="G558" i="49"/>
  <c r="H559" i="49"/>
  <c r="J559" i="49" s="1"/>
  <c r="G559" i="49"/>
  <c r="I559" i="49" s="1"/>
  <c r="H560" i="49"/>
  <c r="J560" i="49" s="1"/>
  <c r="G560" i="49"/>
  <c r="I560" i="49" s="1"/>
  <c r="H561" i="49"/>
  <c r="J561" i="49" s="1"/>
  <c r="G561" i="49"/>
  <c r="I561" i="49" s="1"/>
  <c r="H562" i="49"/>
  <c r="J562" i="49" s="1"/>
  <c r="G562" i="49"/>
  <c r="I562" i="49" s="1"/>
  <c r="H565" i="49"/>
  <c r="J565" i="49" s="1"/>
  <c r="G565" i="49"/>
  <c r="I565" i="49" s="1"/>
  <c r="I566" i="49"/>
  <c r="H566" i="49"/>
  <c r="J566" i="49" s="1"/>
  <c r="G566" i="49"/>
  <c r="H567" i="49"/>
  <c r="J567" i="49" s="1"/>
  <c r="G567" i="49"/>
  <c r="I567" i="49" s="1"/>
  <c r="H570" i="49"/>
  <c r="J570" i="49" s="1"/>
  <c r="G570" i="49"/>
  <c r="I570" i="49" s="1"/>
  <c r="H571" i="49"/>
  <c r="J571" i="49" s="1"/>
  <c r="G571" i="49"/>
  <c r="I571"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K31" i="56"/>
  <c r="J31" i="56"/>
  <c r="H33" i="56"/>
  <c r="I30" i="56" s="1"/>
  <c r="F33" i="56"/>
  <c r="G31" i="56" s="1"/>
  <c r="D33" i="56"/>
  <c r="E29" i="56" s="1"/>
  <c r="B33" i="56"/>
  <c r="C31"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23" i="57" s="1"/>
  <c r="B26" i="57"/>
  <c r="C24"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H45" i="58"/>
  <c r="I42" i="58" s="1"/>
  <c r="F45" i="58"/>
  <c r="G43" i="58" s="1"/>
  <c r="D45" i="58"/>
  <c r="E42" i="58" s="1"/>
  <c r="B45" i="58"/>
  <c r="C43"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H50" i="50"/>
  <c r="I46" i="50" s="1"/>
  <c r="F50" i="50"/>
  <c r="G48" i="50" s="1"/>
  <c r="D50" i="50"/>
  <c r="E47" i="50" s="1"/>
  <c r="B50" i="50"/>
  <c r="C48" i="50" s="1"/>
  <c r="K7" i="50"/>
  <c r="J7" i="50"/>
  <c r="B5" i="50"/>
  <c r="D5" i="50" s="1"/>
  <c r="H5" i="50" s="1"/>
  <c r="B5" i="53"/>
  <c r="F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K34" i="53"/>
  <c r="J34" i="53"/>
  <c r="K35" i="53"/>
  <c r="J35" i="53"/>
  <c r="H37" i="53"/>
  <c r="I34" i="53" s="1"/>
  <c r="F37" i="53"/>
  <c r="G35" i="53" s="1"/>
  <c r="D37" i="53"/>
  <c r="E33" i="53" s="1"/>
  <c r="B37" i="53"/>
  <c r="C35" i="53" s="1"/>
  <c r="K25" i="53"/>
  <c r="J25" i="53"/>
  <c r="K41" i="53"/>
  <c r="J41"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H57" i="53"/>
  <c r="I54" i="53" s="1"/>
  <c r="F57" i="53"/>
  <c r="G55" i="53" s="1"/>
  <c r="D57" i="53"/>
  <c r="E54" i="53" s="1"/>
  <c r="B57" i="53"/>
  <c r="C55" i="53" s="1"/>
  <c r="K40" i="53"/>
  <c r="J40" i="53"/>
  <c r="I59" i="53"/>
  <c r="G59" i="53"/>
  <c r="E59" i="53"/>
  <c r="C59" i="53"/>
  <c r="B5" i="54"/>
  <c r="D5" i="54" s="1"/>
  <c r="H5" i="54" s="1"/>
  <c r="K8" i="54"/>
  <c r="J8" i="54"/>
  <c r="K9" i="54"/>
  <c r="J9" i="54"/>
  <c r="K10" i="54"/>
  <c r="J10" i="54"/>
  <c r="K11" i="54"/>
  <c r="J11" i="54"/>
  <c r="K12" i="54"/>
  <c r="J12" i="54"/>
  <c r="H14" i="54"/>
  <c r="I11" i="54" s="1"/>
  <c r="F14" i="54"/>
  <c r="G12" i="54" s="1"/>
  <c r="D14" i="54"/>
  <c r="E11" i="54" s="1"/>
  <c r="B14" i="54"/>
  <c r="C12" i="54" s="1"/>
  <c r="K7" i="54"/>
  <c r="J7" i="54"/>
  <c r="H19" i="54"/>
  <c r="F19" i="54"/>
  <c r="G19" i="54" s="1"/>
  <c r="D19" i="54"/>
  <c r="B19" i="54"/>
  <c r="C19" i="54" s="1"/>
  <c r="K17" i="54"/>
  <c r="J17" i="54"/>
  <c r="K23" i="54"/>
  <c r="J23" i="54"/>
  <c r="K24" i="54"/>
  <c r="J24" i="54"/>
  <c r="H26" i="54"/>
  <c r="I23" i="54" s="1"/>
  <c r="F26" i="54"/>
  <c r="G24" i="54" s="1"/>
  <c r="D26" i="54"/>
  <c r="E24" i="54" s="1"/>
  <c r="B26" i="54"/>
  <c r="C24" i="54" s="1"/>
  <c r="K22" i="54"/>
  <c r="J22" i="54"/>
  <c r="K30" i="54"/>
  <c r="J30" i="54"/>
  <c r="K31" i="54"/>
  <c r="J31" i="54"/>
  <c r="K32" i="54"/>
  <c r="J32" i="54"/>
  <c r="K33" i="54"/>
  <c r="J33" i="54"/>
  <c r="K34" i="54"/>
  <c r="J34" i="54"/>
  <c r="K35" i="54"/>
  <c r="J35" i="54"/>
  <c r="K36" i="54"/>
  <c r="J36" i="54"/>
  <c r="K37" i="54"/>
  <c r="J37" i="54"/>
  <c r="K38" i="54"/>
  <c r="J38" i="54"/>
  <c r="K39" i="54"/>
  <c r="J39" i="54"/>
  <c r="H41" i="54"/>
  <c r="I38" i="54" s="1"/>
  <c r="F41" i="54"/>
  <c r="G39" i="54" s="1"/>
  <c r="D41" i="54"/>
  <c r="E38" i="54" s="1"/>
  <c r="B41" i="54"/>
  <c r="C39" i="54" s="1"/>
  <c r="K29" i="54"/>
  <c r="J29" i="54"/>
  <c r="K45" i="54"/>
  <c r="J45" i="54"/>
  <c r="K46" i="54"/>
  <c r="J46" i="54"/>
  <c r="K47" i="54"/>
  <c r="J47" i="54"/>
  <c r="K48" i="54"/>
  <c r="J48" i="54"/>
  <c r="K49" i="54"/>
  <c r="J49" i="54"/>
  <c r="K50" i="54"/>
  <c r="J50" i="54"/>
  <c r="K51" i="54"/>
  <c r="J51" i="54"/>
  <c r="H53" i="54"/>
  <c r="I49" i="54" s="1"/>
  <c r="F53" i="54"/>
  <c r="G51" i="54" s="1"/>
  <c r="D53" i="54"/>
  <c r="E50" i="54" s="1"/>
  <c r="B53" i="54"/>
  <c r="C51" i="54" s="1"/>
  <c r="K44" i="54"/>
  <c r="J44" i="54"/>
  <c r="K57" i="54"/>
  <c r="J57"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H76" i="54"/>
  <c r="I73" i="54" s="1"/>
  <c r="F76" i="54"/>
  <c r="G74" i="54" s="1"/>
  <c r="D76" i="54"/>
  <c r="E74" i="54" s="1"/>
  <c r="B76" i="54"/>
  <c r="C74" i="54" s="1"/>
  <c r="K56" i="54"/>
  <c r="J56" i="54"/>
  <c r="I78" i="54"/>
  <c r="G78" i="54"/>
  <c r="E78" i="54"/>
  <c r="C78" i="54"/>
  <c r="B5" i="55"/>
  <c r="D5" i="55" s="1"/>
  <c r="H5" i="55" s="1"/>
  <c r="K8" i="55"/>
  <c r="J8" i="55"/>
  <c r="K9" i="55"/>
  <c r="J9" i="55"/>
  <c r="K10" i="55"/>
  <c r="J10" i="55"/>
  <c r="K11" i="55"/>
  <c r="J11" i="55"/>
  <c r="K12" i="55"/>
  <c r="J12" i="55"/>
  <c r="K13" i="55"/>
  <c r="J13" i="55"/>
  <c r="K14" i="55"/>
  <c r="J14" i="55"/>
  <c r="K15" i="55"/>
  <c r="J15" i="55"/>
  <c r="K16" i="55"/>
  <c r="J16" i="55"/>
  <c r="K17" i="55"/>
  <c r="J17" i="55"/>
  <c r="H19" i="55"/>
  <c r="I16" i="55" s="1"/>
  <c r="F19" i="55"/>
  <c r="G17" i="55" s="1"/>
  <c r="D19" i="55"/>
  <c r="E16" i="55" s="1"/>
  <c r="B19" i="55"/>
  <c r="C17" i="55" s="1"/>
  <c r="K7" i="55"/>
  <c r="J7" i="55"/>
  <c r="I21" i="55"/>
  <c r="G21" i="55"/>
  <c r="E21" i="55"/>
  <c r="C21" i="55"/>
  <c r="J21" i="55"/>
  <c r="K21" i="55"/>
  <c r="B24" i="55"/>
  <c r="D24" i="55" s="1"/>
  <c r="H24" i="55" s="1"/>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5" i="55" s="1"/>
  <c r="F49" i="55"/>
  <c r="G47" i="55" s="1"/>
  <c r="D49" i="55"/>
  <c r="E45" i="55" s="1"/>
  <c r="B49" i="55"/>
  <c r="C47" i="55" s="1"/>
  <c r="K26" i="55"/>
  <c r="J26" i="55"/>
  <c r="K53" i="55"/>
  <c r="J53" i="55"/>
  <c r="K54" i="55"/>
  <c r="J54" i="55"/>
  <c r="K55" i="55"/>
  <c r="J55" i="55"/>
  <c r="K56" i="55"/>
  <c r="J56" i="55"/>
  <c r="K57" i="55"/>
  <c r="J57" i="55"/>
  <c r="K58" i="55"/>
  <c r="J58" i="55"/>
  <c r="K59" i="55"/>
  <c r="J59" i="55"/>
  <c r="K60" i="55"/>
  <c r="J60" i="55"/>
  <c r="K61" i="55"/>
  <c r="J61" i="55"/>
  <c r="H63" i="55"/>
  <c r="I60" i="55" s="1"/>
  <c r="F63" i="55"/>
  <c r="G61" i="55" s="1"/>
  <c r="D63" i="55"/>
  <c r="E60" i="55" s="1"/>
  <c r="B63" i="55"/>
  <c r="C61" i="55" s="1"/>
  <c r="K52" i="55"/>
  <c r="J52" i="55"/>
  <c r="I65" i="55"/>
  <c r="G65" i="55"/>
  <c r="E65" i="55"/>
  <c r="C65" i="55"/>
  <c r="J65" i="55"/>
  <c r="K65" i="55"/>
  <c r="B68" i="55"/>
  <c r="D68" i="55" s="1"/>
  <c r="H68" i="55" s="1"/>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H90" i="55"/>
  <c r="I87" i="55" s="1"/>
  <c r="F90" i="55"/>
  <c r="G88" i="55" s="1"/>
  <c r="D90" i="55"/>
  <c r="E87" i="55" s="1"/>
  <c r="B90" i="55"/>
  <c r="C88" i="55" s="1"/>
  <c r="K70" i="55"/>
  <c r="J70" i="55"/>
  <c r="K94" i="55"/>
  <c r="J94" i="55"/>
  <c r="K95" i="55"/>
  <c r="J95" i="55"/>
  <c r="K96" i="55"/>
  <c r="J96" i="55"/>
  <c r="K97" i="55"/>
  <c r="J97" i="55"/>
  <c r="K98" i="55"/>
  <c r="J98" i="55"/>
  <c r="K99" i="55"/>
  <c r="J99" i="55"/>
  <c r="K100" i="55"/>
  <c r="J100" i="55"/>
  <c r="K101" i="55"/>
  <c r="J101" i="55"/>
  <c r="K102" i="55"/>
  <c r="J102" i="55"/>
  <c r="K103" i="55"/>
  <c r="J103" i="55"/>
  <c r="K104" i="55"/>
  <c r="J104" i="55"/>
  <c r="K105" i="55"/>
  <c r="J105" i="55"/>
  <c r="K106" i="55"/>
  <c r="J106" i="55"/>
  <c r="K107" i="55"/>
  <c r="J107" i="55"/>
  <c r="K108" i="55"/>
  <c r="J108" i="55"/>
  <c r="H110" i="55"/>
  <c r="I107" i="55" s="1"/>
  <c r="F110" i="55"/>
  <c r="G108" i="55" s="1"/>
  <c r="D110" i="55"/>
  <c r="E107" i="55" s="1"/>
  <c r="B110" i="55"/>
  <c r="C108" i="55" s="1"/>
  <c r="K93" i="55"/>
  <c r="J93" i="55"/>
  <c r="I112" i="55"/>
  <c r="G112" i="55"/>
  <c r="E112" i="55"/>
  <c r="C112" i="55"/>
  <c r="K112" i="55"/>
  <c r="J112" i="55"/>
  <c r="B115" i="55"/>
  <c r="F115" i="55" s="1"/>
  <c r="K118" i="55"/>
  <c r="J118" i="55"/>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H141" i="55"/>
  <c r="I138" i="55" s="1"/>
  <c r="F141" i="55"/>
  <c r="G139" i="55" s="1"/>
  <c r="D141" i="55"/>
  <c r="E137" i="55" s="1"/>
  <c r="B141" i="55"/>
  <c r="C139" i="55" s="1"/>
  <c r="K117" i="55"/>
  <c r="J117" i="55"/>
  <c r="K145" i="55"/>
  <c r="J145" i="55"/>
  <c r="K146" i="55"/>
  <c r="J146" i="55"/>
  <c r="K147" i="55"/>
  <c r="J147"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H165" i="55"/>
  <c r="I162" i="55" s="1"/>
  <c r="F165" i="55"/>
  <c r="G163" i="55" s="1"/>
  <c r="D165" i="55"/>
  <c r="E162" i="55" s="1"/>
  <c r="B165" i="55"/>
  <c r="C163" i="55" s="1"/>
  <c r="K144" i="55"/>
  <c r="J144" i="55"/>
  <c r="I167" i="55"/>
  <c r="G167" i="55"/>
  <c r="E167" i="55"/>
  <c r="C167" i="55"/>
  <c r="K167" i="55"/>
  <c r="J167" i="55"/>
  <c r="B170" i="55"/>
  <c r="F170" i="55" s="1"/>
  <c r="K173" i="55"/>
  <c r="J173" i="55"/>
  <c r="H175" i="55"/>
  <c r="I173" i="55" s="1"/>
  <c r="F175" i="55"/>
  <c r="G173" i="55" s="1"/>
  <c r="D175" i="55"/>
  <c r="E173" i="55" s="1"/>
  <c r="B175" i="55"/>
  <c r="C173" i="55" s="1"/>
  <c r="K172" i="55"/>
  <c r="J172" i="55"/>
  <c r="K179" i="55"/>
  <c r="J179" i="55"/>
  <c r="K180" i="55"/>
  <c r="J180" i="55"/>
  <c r="K181" i="55"/>
  <c r="J181" i="55"/>
  <c r="K182" i="55"/>
  <c r="J182" i="55"/>
  <c r="K183" i="55"/>
  <c r="J183" i="55"/>
  <c r="K184" i="55"/>
  <c r="J184" i="55"/>
  <c r="K185" i="55"/>
  <c r="J185" i="55"/>
  <c r="K186" i="55"/>
  <c r="J186" i="55"/>
  <c r="K187" i="55"/>
  <c r="J187" i="55"/>
  <c r="K188" i="55"/>
  <c r="J188" i="55"/>
  <c r="H190" i="55"/>
  <c r="I187" i="55" s="1"/>
  <c r="F190" i="55"/>
  <c r="G188" i="55" s="1"/>
  <c r="D190" i="55"/>
  <c r="E185" i="55" s="1"/>
  <c r="B190" i="55"/>
  <c r="C188" i="55" s="1"/>
  <c r="K178" i="55"/>
  <c r="J178" i="55"/>
  <c r="I192" i="55"/>
  <c r="G192" i="55"/>
  <c r="E192" i="55"/>
  <c r="C192" i="55"/>
  <c r="J192" i="55"/>
  <c r="K192" i="55"/>
  <c r="I196" i="55"/>
  <c r="G196" i="55"/>
  <c r="E196" i="55"/>
  <c r="C196" i="55"/>
  <c r="H194" i="55"/>
  <c r="I194" i="55" s="1"/>
  <c r="F194" i="55"/>
  <c r="G194" i="55" s="1"/>
  <c r="D194" i="55"/>
  <c r="E194" i="55" s="1"/>
  <c r="B194" i="55"/>
  <c r="C194" i="55" s="1"/>
  <c r="K196" i="55"/>
  <c r="J196" i="55"/>
  <c r="K198" i="55"/>
  <c r="J198" i="55"/>
  <c r="I198" i="55"/>
  <c r="G198" i="55"/>
  <c r="E198" i="55"/>
  <c r="C198" i="55"/>
  <c r="B5" i="48"/>
  <c r="F5" i="48" s="1"/>
  <c r="K8" i="48"/>
  <c r="J8" i="48"/>
  <c r="K9" i="48"/>
  <c r="J9" i="48"/>
  <c r="H11" i="48"/>
  <c r="I8" i="48" s="1"/>
  <c r="F11" i="48"/>
  <c r="G9" i="48" s="1"/>
  <c r="D11" i="48"/>
  <c r="E8" i="48" s="1"/>
  <c r="B11" i="48"/>
  <c r="C9" i="48" s="1"/>
  <c r="K7" i="48"/>
  <c r="J7" i="48"/>
  <c r="I13" i="48"/>
  <c r="G13" i="48"/>
  <c r="E13" i="48"/>
  <c r="C13" i="48"/>
  <c r="J13" i="48"/>
  <c r="K13" i="48"/>
  <c r="B16" i="48"/>
  <c r="F16" i="48" s="1"/>
  <c r="K19" i="48"/>
  <c r="J19" i="48"/>
  <c r="K20" i="48"/>
  <c r="J20" i="48"/>
  <c r="K21" i="48"/>
  <c r="J21" i="48"/>
  <c r="K22" i="48"/>
  <c r="J22" i="48"/>
  <c r="K23" i="48"/>
  <c r="J23" i="48"/>
  <c r="K24" i="48"/>
  <c r="J24" i="48"/>
  <c r="K25" i="48"/>
  <c r="J25" i="48"/>
  <c r="K26" i="48"/>
  <c r="J26" i="48"/>
  <c r="K27" i="48"/>
  <c r="J27" i="48"/>
  <c r="K28" i="48"/>
  <c r="J28" i="48"/>
  <c r="H30" i="48"/>
  <c r="I28" i="48" s="1"/>
  <c r="F30" i="48"/>
  <c r="G28" i="48" s="1"/>
  <c r="D30" i="48"/>
  <c r="E28" i="48" s="1"/>
  <c r="B30" i="48"/>
  <c r="C27" i="48" s="1"/>
  <c r="K18" i="48"/>
  <c r="J18" i="48"/>
  <c r="K34" i="48"/>
  <c r="J34" i="48"/>
  <c r="K35" i="48"/>
  <c r="J35" i="48"/>
  <c r="H37" i="48"/>
  <c r="I35" i="48" s="1"/>
  <c r="F37" i="48"/>
  <c r="G35" i="48" s="1"/>
  <c r="D37" i="48"/>
  <c r="E35" i="48" s="1"/>
  <c r="B37" i="48"/>
  <c r="C35" i="48" s="1"/>
  <c r="K33" i="48"/>
  <c r="J33" i="48"/>
  <c r="I39" i="48"/>
  <c r="G39" i="48"/>
  <c r="E39" i="48"/>
  <c r="C39" i="48"/>
  <c r="K39" i="48"/>
  <c r="J39" i="48"/>
  <c r="B42" i="48"/>
  <c r="F42" i="48" s="1"/>
  <c r="K45" i="48"/>
  <c r="J45" i="48"/>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H60" i="48"/>
  <c r="I57" i="48" s="1"/>
  <c r="F60" i="48"/>
  <c r="G58" i="48" s="1"/>
  <c r="D60" i="48"/>
  <c r="E57" i="48" s="1"/>
  <c r="B60" i="48"/>
  <c r="C58" i="48" s="1"/>
  <c r="K44" i="48"/>
  <c r="J44" i="48"/>
  <c r="K64" i="48"/>
  <c r="J64" i="48"/>
  <c r="K65" i="48"/>
  <c r="J65" i="48"/>
  <c r="K66" i="48"/>
  <c r="J66" i="48"/>
  <c r="K67" i="48"/>
  <c r="J67" i="48"/>
  <c r="K68" i="48"/>
  <c r="J68" i="48"/>
  <c r="K69" i="48"/>
  <c r="J69" i="48"/>
  <c r="K70" i="48"/>
  <c r="J70" i="48"/>
  <c r="K71" i="48"/>
  <c r="J71" i="48"/>
  <c r="H73" i="48"/>
  <c r="I70" i="48" s="1"/>
  <c r="F73" i="48"/>
  <c r="G71" i="48" s="1"/>
  <c r="D73" i="48"/>
  <c r="E70" i="48" s="1"/>
  <c r="B73" i="48"/>
  <c r="C71" i="48" s="1"/>
  <c r="K63" i="48"/>
  <c r="J63" i="48"/>
  <c r="I75" i="48"/>
  <c r="G75" i="48"/>
  <c r="E75" i="48"/>
  <c r="C75" i="48"/>
  <c r="K75" i="48"/>
  <c r="J75" i="48"/>
  <c r="B78" i="48"/>
  <c r="F78" i="48" s="1"/>
  <c r="K81" i="48"/>
  <c r="J81" i="48"/>
  <c r="K82" i="48"/>
  <c r="J82" i="48"/>
  <c r="K83" i="48"/>
  <c r="J83" i="48"/>
  <c r="K84" i="48"/>
  <c r="J84" i="48"/>
  <c r="K85" i="48"/>
  <c r="J85" i="48"/>
  <c r="K86" i="48"/>
  <c r="J86" i="48"/>
  <c r="K87" i="48"/>
  <c r="J87" i="48"/>
  <c r="K88" i="48"/>
  <c r="J88" i="48"/>
  <c r="K89" i="48"/>
  <c r="J89" i="48"/>
  <c r="H91" i="48"/>
  <c r="I88" i="48" s="1"/>
  <c r="F91" i="48"/>
  <c r="G89" i="48" s="1"/>
  <c r="D91" i="48"/>
  <c r="E88" i="48" s="1"/>
  <c r="B91" i="48"/>
  <c r="C89" i="48" s="1"/>
  <c r="K80" i="48"/>
  <c r="J80"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K108" i="48"/>
  <c r="J108" i="48"/>
  <c r="K109" i="48"/>
  <c r="J109" i="48"/>
  <c r="K110" i="48"/>
  <c r="J110" i="48"/>
  <c r="K111" i="48"/>
  <c r="J111" i="48"/>
  <c r="H113" i="48"/>
  <c r="I109" i="48" s="1"/>
  <c r="F113" i="48"/>
  <c r="G111" i="48" s="1"/>
  <c r="D113" i="48"/>
  <c r="E108" i="48" s="1"/>
  <c r="B113" i="48"/>
  <c r="C111" i="48" s="1"/>
  <c r="K94" i="48"/>
  <c r="J94" i="48"/>
  <c r="I115" i="48"/>
  <c r="G115" i="48"/>
  <c r="E115" i="48"/>
  <c r="C115" i="48"/>
  <c r="K115" i="48"/>
  <c r="J115" i="48"/>
  <c r="B118" i="48"/>
  <c r="F118" i="48" s="1"/>
  <c r="K121" i="48"/>
  <c r="J121" i="48"/>
  <c r="H123" i="48"/>
  <c r="I121" i="48" s="1"/>
  <c r="F123" i="48"/>
  <c r="G121" i="48" s="1"/>
  <c r="D123" i="48"/>
  <c r="E121" i="48" s="1"/>
  <c r="B123" i="48"/>
  <c r="C121" i="48" s="1"/>
  <c r="K120" i="48"/>
  <c r="J120" i="48"/>
  <c r="K127" i="48"/>
  <c r="J127" i="48"/>
  <c r="K128" i="48"/>
  <c r="J128" i="48"/>
  <c r="K129" i="48"/>
  <c r="J129" i="48"/>
  <c r="K130" i="48"/>
  <c r="J130" i="48"/>
  <c r="K131" i="48"/>
  <c r="J131" i="48"/>
  <c r="K132" i="48"/>
  <c r="J132" i="48"/>
  <c r="K133" i="48"/>
  <c r="J133" i="48"/>
  <c r="K134" i="48"/>
  <c r="J134" i="48"/>
  <c r="K135" i="48"/>
  <c r="J135" i="48"/>
  <c r="H137" i="48"/>
  <c r="I134" i="48" s="1"/>
  <c r="F137" i="48"/>
  <c r="G135" i="48" s="1"/>
  <c r="D137" i="48"/>
  <c r="E134" i="48" s="1"/>
  <c r="B137" i="48"/>
  <c r="C135" i="48" s="1"/>
  <c r="K126" i="48"/>
  <c r="J126" i="48"/>
  <c r="I139" i="48"/>
  <c r="G139" i="48"/>
  <c r="E139" i="48"/>
  <c r="C139" i="48"/>
  <c r="J139" i="48"/>
  <c r="K139" i="48"/>
  <c r="B142" i="48"/>
  <c r="F142" i="48" s="1"/>
  <c r="H146" i="48"/>
  <c r="K146" i="48" s="1"/>
  <c r="F146" i="48"/>
  <c r="G146" i="48" s="1"/>
  <c r="D146" i="48"/>
  <c r="J146" i="48" s="1"/>
  <c r="B146" i="48"/>
  <c r="C146" i="48" s="1"/>
  <c r="K144" i="48"/>
  <c r="J144" i="48"/>
  <c r="K150" i="48"/>
  <c r="J150" i="48"/>
  <c r="K151" i="48"/>
  <c r="J151" i="48"/>
  <c r="K152" i="48"/>
  <c r="J152" i="48"/>
  <c r="K153" i="48"/>
  <c r="J153" i="48"/>
  <c r="K154" i="48"/>
  <c r="J154" i="48"/>
  <c r="K155" i="48"/>
  <c r="J155" i="48"/>
  <c r="K156" i="48"/>
  <c r="J156" i="48"/>
  <c r="H158" i="48"/>
  <c r="I155" i="48" s="1"/>
  <c r="F158" i="48"/>
  <c r="G156" i="48" s="1"/>
  <c r="D158" i="48"/>
  <c r="E153" i="48" s="1"/>
  <c r="B158" i="48"/>
  <c r="C156" i="48" s="1"/>
  <c r="K149" i="48"/>
  <c r="J149" i="48"/>
  <c r="I160" i="48"/>
  <c r="G160" i="48"/>
  <c r="E160" i="48"/>
  <c r="C160" i="48"/>
  <c r="J160" i="48"/>
  <c r="K160" i="48"/>
  <c r="D163" i="48"/>
  <c r="H163" i="48" s="1"/>
  <c r="B163" i="48"/>
  <c r="F163" i="48" s="1"/>
  <c r="K166" i="48"/>
  <c r="J166" i="48"/>
  <c r="K167" i="48"/>
  <c r="J167" i="48"/>
  <c r="K168" i="48"/>
  <c r="J168" i="48"/>
  <c r="K169" i="48"/>
  <c r="J169" i="48"/>
  <c r="K170" i="48"/>
  <c r="J170" i="48"/>
  <c r="K171" i="48"/>
  <c r="J171" i="48"/>
  <c r="K172" i="48"/>
  <c r="J172" i="48"/>
  <c r="H174" i="48"/>
  <c r="I171" i="48" s="1"/>
  <c r="F174" i="48"/>
  <c r="G172" i="48" s="1"/>
  <c r="D174" i="48"/>
  <c r="E172" i="48" s="1"/>
  <c r="B174" i="48"/>
  <c r="C172" i="48" s="1"/>
  <c r="K165" i="48"/>
  <c r="J165" i="48"/>
  <c r="K178" i="48"/>
  <c r="J178" i="48"/>
  <c r="K179" i="48"/>
  <c r="J179" i="48"/>
  <c r="K180" i="48"/>
  <c r="J180" i="48"/>
  <c r="K181" i="48"/>
  <c r="J181" i="48"/>
  <c r="H183" i="48"/>
  <c r="I180" i="48" s="1"/>
  <c r="F183" i="48"/>
  <c r="G181" i="48" s="1"/>
  <c r="D183" i="48"/>
  <c r="J183" i="48" s="1"/>
  <c r="B183" i="48"/>
  <c r="C181" i="48" s="1"/>
  <c r="K177" i="48"/>
  <c r="J177" i="48"/>
  <c r="I185" i="48"/>
  <c r="G185" i="48"/>
  <c r="E185" i="48"/>
  <c r="C185" i="48"/>
  <c r="J185" i="48"/>
  <c r="K185" i="48"/>
  <c r="B188" i="48"/>
  <c r="D188" i="48" s="1"/>
  <c r="H188" i="48" s="1"/>
  <c r="K191" i="48"/>
  <c r="J191" i="48"/>
  <c r="K192" i="48"/>
  <c r="J192" i="48"/>
  <c r="K193" i="48"/>
  <c r="J193" i="48"/>
  <c r="K194" i="48"/>
  <c r="J194" i="48"/>
  <c r="K195" i="48"/>
  <c r="J195" i="48"/>
  <c r="K196" i="48"/>
  <c r="J196" i="48"/>
  <c r="K197" i="48"/>
  <c r="J197" i="48"/>
  <c r="H199" i="48"/>
  <c r="I196" i="48" s="1"/>
  <c r="F199" i="48"/>
  <c r="G197" i="48" s="1"/>
  <c r="D199" i="48"/>
  <c r="E196" i="48" s="1"/>
  <c r="B199" i="48"/>
  <c r="C197" i="48" s="1"/>
  <c r="K190" i="48"/>
  <c r="J190" i="48"/>
  <c r="K203" i="48"/>
  <c r="J203" i="48"/>
  <c r="K204" i="48"/>
  <c r="J204" i="48"/>
  <c r="K205" i="48"/>
  <c r="J205" i="48"/>
  <c r="K206" i="48"/>
  <c r="J206" i="48"/>
  <c r="K207" i="48"/>
  <c r="J207" i="48"/>
  <c r="K208" i="48"/>
  <c r="J208" i="48"/>
  <c r="K209" i="48"/>
  <c r="J209" i="48"/>
  <c r="K210" i="48"/>
  <c r="J210" i="48"/>
  <c r="K211" i="48"/>
  <c r="J211" i="48"/>
  <c r="K212" i="48"/>
  <c r="J212" i="48"/>
  <c r="K213" i="48"/>
  <c r="J213" i="48"/>
  <c r="K214" i="48"/>
  <c r="J214" i="48"/>
  <c r="K215" i="48"/>
  <c r="J215" i="48"/>
  <c r="K216" i="48"/>
  <c r="J216" i="48"/>
  <c r="K217" i="48"/>
  <c r="J217" i="48"/>
  <c r="H219" i="48"/>
  <c r="I216" i="48" s="1"/>
  <c r="F219" i="48"/>
  <c r="G217" i="48" s="1"/>
  <c r="D219" i="48"/>
  <c r="E215" i="48" s="1"/>
  <c r="B219" i="48"/>
  <c r="C217" i="48" s="1"/>
  <c r="K202" i="48"/>
  <c r="J202" i="48"/>
  <c r="K223" i="48"/>
  <c r="J223" i="48"/>
  <c r="K224" i="48"/>
  <c r="J224" i="48"/>
  <c r="K225" i="48"/>
  <c r="J225" i="48"/>
  <c r="K226" i="48"/>
  <c r="J226" i="48"/>
  <c r="K227" i="48"/>
  <c r="J227" i="48"/>
  <c r="K228" i="48"/>
  <c r="J228" i="48"/>
  <c r="K229" i="48"/>
  <c r="J229" i="48"/>
  <c r="K230" i="48"/>
  <c r="J230" i="48"/>
  <c r="K231" i="48"/>
  <c r="J231" i="48"/>
  <c r="K232" i="48"/>
  <c r="J232" i="48"/>
  <c r="K233" i="48"/>
  <c r="J233" i="48"/>
  <c r="H235" i="48"/>
  <c r="I232" i="48" s="1"/>
  <c r="F235" i="48"/>
  <c r="G233" i="48" s="1"/>
  <c r="D235" i="48"/>
  <c r="E231" i="48" s="1"/>
  <c r="B235" i="48"/>
  <c r="C233" i="48" s="1"/>
  <c r="K222" i="48"/>
  <c r="J222" i="48"/>
  <c r="I237" i="48"/>
  <c r="G237" i="48"/>
  <c r="E237" i="48"/>
  <c r="C237" i="48"/>
  <c r="J237" i="48"/>
  <c r="K237" i="48"/>
  <c r="I241" i="48"/>
  <c r="G241" i="48"/>
  <c r="E241" i="48"/>
  <c r="C241" i="48"/>
  <c r="H239" i="48"/>
  <c r="I239" i="48" s="1"/>
  <c r="F239" i="48"/>
  <c r="G239" i="48" s="1"/>
  <c r="D239" i="48"/>
  <c r="E239" i="48" s="1"/>
  <c r="B239" i="48"/>
  <c r="C239" i="48" s="1"/>
  <c r="K241" i="48"/>
  <c r="J241" i="48"/>
  <c r="K243" i="48"/>
  <c r="J243" i="48"/>
  <c r="I243" i="48"/>
  <c r="G243" i="48"/>
  <c r="E243" i="48"/>
  <c r="C243" i="48"/>
  <c r="K78" i="54"/>
  <c r="J78" i="54"/>
  <c r="K59" i="53"/>
  <c r="J59" i="53"/>
  <c r="H16" i="44"/>
  <c r="J16" i="44" s="1"/>
  <c r="G16" i="44"/>
  <c r="I16" i="44" s="1"/>
  <c r="H17" i="44"/>
  <c r="J17" i="44" s="1"/>
  <c r="G17" i="44"/>
  <c r="I17" i="44" s="1"/>
  <c r="I18" i="44"/>
  <c r="H18" i="44"/>
  <c r="J18" i="44" s="1"/>
  <c r="G18" i="44"/>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2" i="44"/>
  <c r="J42" i="44" s="1"/>
  <c r="G42" i="44"/>
  <c r="I42"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J41" i="44"/>
  <c r="I41" i="44"/>
  <c r="H41" i="44"/>
  <c r="G41" i="44"/>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J23" i="47"/>
  <c r="I23" i="47"/>
  <c r="H23" i="47"/>
  <c r="G23" i="47"/>
  <c r="H24" i="47"/>
  <c r="J24" i="47" s="1"/>
  <c r="G24" i="47"/>
  <c r="I24" i="47" s="1"/>
  <c r="H32" i="47"/>
  <c r="J32" i="47" s="1"/>
  <c r="G32" i="47"/>
  <c r="I32" i="47" s="1"/>
  <c r="H33" i="47"/>
  <c r="J33" i="47" s="1"/>
  <c r="G33" i="47"/>
  <c r="I33" i="47" s="1"/>
  <c r="H34" i="47"/>
  <c r="J34" i="47" s="1"/>
  <c r="G34" i="47"/>
  <c r="I34" i="47" s="1"/>
  <c r="H35" i="47"/>
  <c r="J35" i="47" s="1"/>
  <c r="G35" i="47"/>
  <c r="I35" i="47" s="1"/>
  <c r="E25" i="46"/>
  <c r="J25" i="46" s="1"/>
  <c r="D25" i="46"/>
  <c r="H25" i="46" s="1"/>
  <c r="C25" i="46"/>
  <c r="B25" i="46"/>
  <c r="G25" i="46" s="1"/>
  <c r="I25" i="46" s="1"/>
  <c r="E19" i="46"/>
  <c r="J19" i="46" s="1"/>
  <c r="D19" i="46"/>
  <c r="H19" i="46" s="1"/>
  <c r="C19" i="46"/>
  <c r="B19" i="46"/>
  <c r="G19" i="46" s="1"/>
  <c r="I19" i="46" s="1"/>
  <c r="E13" i="46"/>
  <c r="J13" i="46" s="1"/>
  <c r="D13" i="46"/>
  <c r="H13" i="46" s="1"/>
  <c r="C13" i="46"/>
  <c r="B13" i="46"/>
  <c r="G13" i="46" s="1"/>
  <c r="I13" i="46" s="1"/>
  <c r="I7" i="46"/>
  <c r="G7" i="46"/>
  <c r="E7" i="46"/>
  <c r="D7" i="46"/>
  <c r="H7" i="46" s="1"/>
  <c r="C7" i="46"/>
  <c r="B7" i="46"/>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I7" i="26"/>
  <c r="H7" i="26"/>
  <c r="J7" i="26" s="1"/>
  <c r="G7" i="26"/>
  <c r="I8" i="26"/>
  <c r="H8" i="26"/>
  <c r="J8" i="26" s="1"/>
  <c r="G8" i="26"/>
  <c r="H9" i="26"/>
  <c r="J9" i="26" s="1"/>
  <c r="G9" i="26"/>
  <c r="I9" i="26" s="1"/>
  <c r="H10" i="26"/>
  <c r="J10" i="26" s="1"/>
  <c r="G10" i="26"/>
  <c r="I10" i="26" s="1"/>
  <c r="H11" i="26"/>
  <c r="J11" i="26" s="1"/>
  <c r="G11" i="26"/>
  <c r="I11" i="26" s="1"/>
  <c r="H12" i="26"/>
  <c r="J12" i="26" s="1"/>
  <c r="G12" i="26"/>
  <c r="I12" i="26" s="1"/>
  <c r="I13" i="26"/>
  <c r="H13" i="26"/>
  <c r="J13" i="26" s="1"/>
  <c r="G13" i="26"/>
  <c r="I14" i="26"/>
  <c r="H14" i="26"/>
  <c r="J14" i="26" s="1"/>
  <c r="G14" i="26"/>
  <c r="I15" i="26"/>
  <c r="H15" i="26"/>
  <c r="J15" i="26" s="1"/>
  <c r="G15" i="26"/>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J24" i="26"/>
  <c r="I24" i="26"/>
  <c r="H24" i="26"/>
  <c r="G24" i="26"/>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I32" i="26"/>
  <c r="H32" i="26"/>
  <c r="J32" i="26" s="1"/>
  <c r="G32" i="26"/>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J43" i="26"/>
  <c r="I43" i="26"/>
  <c r="H43" i="26"/>
  <c r="G43" i="26"/>
  <c r="H44" i="26"/>
  <c r="J44" i="26" s="1"/>
  <c r="G44" i="26"/>
  <c r="I44" i="26" s="1"/>
  <c r="H45" i="26"/>
  <c r="J45" i="26" s="1"/>
  <c r="G45" i="26"/>
  <c r="I45" i="26" s="1"/>
  <c r="H46" i="26"/>
  <c r="J46" i="26" s="1"/>
  <c r="G46" i="26"/>
  <c r="I46" i="26" s="1"/>
  <c r="I47" i="26"/>
  <c r="H47" i="26"/>
  <c r="J47" i="26" s="1"/>
  <c r="G47" i="26"/>
  <c r="H48" i="26"/>
  <c r="J48" i="26" s="1"/>
  <c r="G48" i="26"/>
  <c r="I48" i="26" s="1"/>
  <c r="H49" i="26"/>
  <c r="J49" i="26" s="1"/>
  <c r="G49" i="26"/>
  <c r="I49" i="26" s="1"/>
  <c r="H50" i="26"/>
  <c r="J50" i="26" s="1"/>
  <c r="G50" i="26"/>
  <c r="I50" i="26" s="1"/>
  <c r="H51" i="26"/>
  <c r="J51" i="26" s="1"/>
  <c r="G51" i="26"/>
  <c r="I51" i="26" s="1"/>
  <c r="J52" i="26"/>
  <c r="I52" i="26"/>
  <c r="H52" i="26"/>
  <c r="G52" i="26"/>
  <c r="H53" i="26"/>
  <c r="J53" i="26" s="1"/>
  <c r="G53" i="26"/>
  <c r="I53" i="26" s="1"/>
  <c r="H54" i="26"/>
  <c r="J54" i="26" s="1"/>
  <c r="G54" i="26"/>
  <c r="I54" i="26" s="1"/>
  <c r="H55" i="26"/>
  <c r="J55" i="26" s="1"/>
  <c r="G55" i="26"/>
  <c r="I55" i="26" s="1"/>
  <c r="H56" i="26"/>
  <c r="J56" i="26" s="1"/>
  <c r="G56" i="26"/>
  <c r="I56" i="26" s="1"/>
  <c r="J57" i="26"/>
  <c r="I57" i="26"/>
  <c r="H57" i="26"/>
  <c r="G57" i="26"/>
  <c r="H58" i="26"/>
  <c r="J58" i="26" s="1"/>
  <c r="G58" i="26"/>
  <c r="I58" i="26" s="1"/>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I68" i="26"/>
  <c r="H68" i="26"/>
  <c r="J68" i="26" s="1"/>
  <c r="G68" i="26"/>
  <c r="H69" i="26"/>
  <c r="J69" i="26" s="1"/>
  <c r="G69" i="26"/>
  <c r="I69" i="26" s="1"/>
  <c r="J70" i="26"/>
  <c r="I70" i="26"/>
  <c r="H70" i="26"/>
  <c r="G70" i="26"/>
  <c r="H71" i="26"/>
  <c r="J71" i="26" s="1"/>
  <c r="G71" i="26"/>
  <c r="I71" i="26" s="1"/>
  <c r="I72" i="26"/>
  <c r="H72" i="26"/>
  <c r="J72" i="26" s="1"/>
  <c r="G72" i="26"/>
  <c r="H73" i="26"/>
  <c r="J73" i="26" s="1"/>
  <c r="G73" i="26"/>
  <c r="I73"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7" i="46" l="1"/>
  <c r="D170" i="55"/>
  <c r="H170" i="55" s="1"/>
  <c r="D142" i="48"/>
  <c r="H142" i="48" s="1"/>
  <c r="D118" i="48"/>
  <c r="H118" i="48" s="1"/>
  <c r="D78" i="48"/>
  <c r="H78" i="48" s="1"/>
  <c r="D42" i="48"/>
  <c r="H42" i="48" s="1"/>
  <c r="K194" i="55"/>
  <c r="D115" i="55"/>
  <c r="H115" i="55" s="1"/>
  <c r="C7" i="56"/>
  <c r="G7" i="56"/>
  <c r="E7" i="56"/>
  <c r="I7" i="56"/>
  <c r="C8" i="56"/>
  <c r="G8" i="56"/>
  <c r="E8" i="56"/>
  <c r="I8" i="56"/>
  <c r="E9" i="56"/>
  <c r="I9" i="56"/>
  <c r="C9" i="56"/>
  <c r="G9" i="56"/>
  <c r="C10" i="56"/>
  <c r="G10" i="56"/>
  <c r="E10" i="56"/>
  <c r="I10" i="56"/>
  <c r="C11" i="56"/>
  <c r="G11" i="56"/>
  <c r="E11" i="56"/>
  <c r="I11" i="56"/>
  <c r="E12" i="56"/>
  <c r="I12" i="56"/>
  <c r="C12" i="56"/>
  <c r="G12" i="56"/>
  <c r="C13" i="56"/>
  <c r="G13" i="56"/>
  <c r="E13" i="56"/>
  <c r="I13" i="56"/>
  <c r="C14" i="56"/>
  <c r="G14" i="56"/>
  <c r="E14" i="56"/>
  <c r="I14" i="56"/>
  <c r="C15" i="56"/>
  <c r="G15" i="56"/>
  <c r="E15" i="56"/>
  <c r="I15" i="56"/>
  <c r="C16" i="56"/>
  <c r="G16" i="56"/>
  <c r="E16" i="56"/>
  <c r="I16" i="56"/>
  <c r="C17" i="56"/>
  <c r="G17" i="56"/>
  <c r="E17" i="56"/>
  <c r="I17" i="56"/>
  <c r="E18" i="56"/>
  <c r="I18" i="56"/>
  <c r="C18" i="56"/>
  <c r="G18" i="56"/>
  <c r="C19" i="56"/>
  <c r="G19" i="56"/>
  <c r="E19" i="56"/>
  <c r="I19" i="56"/>
  <c r="C20" i="56"/>
  <c r="G20" i="56"/>
  <c r="E20" i="56"/>
  <c r="I20" i="56"/>
  <c r="E21" i="56"/>
  <c r="I21" i="56"/>
  <c r="C21" i="56"/>
  <c r="G21" i="56"/>
  <c r="C22" i="56"/>
  <c r="G22" i="56"/>
  <c r="E22" i="56"/>
  <c r="I22" i="56"/>
  <c r="C23" i="56"/>
  <c r="G23" i="56"/>
  <c r="E23" i="56"/>
  <c r="I23" i="56"/>
  <c r="C24" i="56"/>
  <c r="G24" i="56"/>
  <c r="E24" i="56"/>
  <c r="I24" i="56"/>
  <c r="C25" i="56"/>
  <c r="G25" i="56"/>
  <c r="E25" i="56"/>
  <c r="I25" i="56"/>
  <c r="C26" i="56"/>
  <c r="G26" i="56"/>
  <c r="E26" i="56"/>
  <c r="I26" i="56"/>
  <c r="E27" i="56"/>
  <c r="I27" i="56"/>
  <c r="C27" i="56"/>
  <c r="G27" i="56"/>
  <c r="C28" i="56"/>
  <c r="G28" i="56"/>
  <c r="E28" i="56"/>
  <c r="I28" i="56"/>
  <c r="C29" i="56"/>
  <c r="G29" i="56"/>
  <c r="I29" i="56"/>
  <c r="C30" i="56"/>
  <c r="G30" i="56"/>
  <c r="J33" i="56"/>
  <c r="E30" i="56"/>
  <c r="K33" i="56"/>
  <c r="E31" i="56"/>
  <c r="I31" i="56"/>
  <c r="F5" i="56"/>
  <c r="C7" i="57"/>
  <c r="G7" i="57"/>
  <c r="E7" i="57"/>
  <c r="I7" i="57"/>
  <c r="E8" i="57"/>
  <c r="I8" i="57"/>
  <c r="C8" i="57"/>
  <c r="G8" i="57"/>
  <c r="E9" i="57"/>
  <c r="I9" i="57"/>
  <c r="C9" i="57"/>
  <c r="G9" i="57"/>
  <c r="C10" i="57"/>
  <c r="G10" i="57"/>
  <c r="E10" i="57"/>
  <c r="I10" i="57"/>
  <c r="C11" i="57"/>
  <c r="G11" i="57"/>
  <c r="E11" i="57"/>
  <c r="I11" i="57"/>
  <c r="C12" i="57"/>
  <c r="G12" i="57"/>
  <c r="E12" i="57"/>
  <c r="I12" i="57"/>
  <c r="E13" i="57"/>
  <c r="I13" i="57"/>
  <c r="C13" i="57"/>
  <c r="G13" i="57"/>
  <c r="C14" i="57"/>
  <c r="G14" i="57"/>
  <c r="E14" i="57"/>
  <c r="I14" i="57"/>
  <c r="C15" i="57"/>
  <c r="G15" i="57"/>
  <c r="E15" i="57"/>
  <c r="I15" i="57"/>
  <c r="C16" i="57"/>
  <c r="G16" i="57"/>
  <c r="E16" i="57"/>
  <c r="I16" i="57"/>
  <c r="E17" i="57"/>
  <c r="I17" i="57"/>
  <c r="C17" i="57"/>
  <c r="G17" i="57"/>
  <c r="C18" i="57"/>
  <c r="G18" i="57"/>
  <c r="E18" i="57"/>
  <c r="I18" i="57"/>
  <c r="E19" i="57"/>
  <c r="I19" i="57"/>
  <c r="C19" i="57"/>
  <c r="G19" i="57"/>
  <c r="E20" i="57"/>
  <c r="I20" i="57"/>
  <c r="C20" i="57"/>
  <c r="G20" i="57"/>
  <c r="C21" i="57"/>
  <c r="G21" i="57"/>
  <c r="E21" i="57"/>
  <c r="I21" i="57"/>
  <c r="E22" i="57"/>
  <c r="I22" i="57"/>
  <c r="C22" i="57"/>
  <c r="G22" i="57"/>
  <c r="C23" i="57"/>
  <c r="G23" i="57"/>
  <c r="J26" i="57"/>
  <c r="K26" i="57"/>
  <c r="E24" i="57"/>
  <c r="I24" i="57"/>
  <c r="F5" i="57"/>
  <c r="C7" i="58"/>
  <c r="G7" i="58"/>
  <c r="E7" i="58"/>
  <c r="I7" i="58"/>
  <c r="C8" i="58"/>
  <c r="G8" i="58"/>
  <c r="E8" i="58"/>
  <c r="I8" i="58"/>
  <c r="E9" i="58"/>
  <c r="I9" i="58"/>
  <c r="C9" i="58"/>
  <c r="G9" i="58"/>
  <c r="C10" i="58"/>
  <c r="G10" i="58"/>
  <c r="E10" i="58"/>
  <c r="I10" i="58"/>
  <c r="C11" i="58"/>
  <c r="G11" i="58"/>
  <c r="E11" i="58"/>
  <c r="I11" i="58"/>
  <c r="C12" i="58"/>
  <c r="G12" i="58"/>
  <c r="E12" i="58"/>
  <c r="I12" i="58"/>
  <c r="E13" i="58"/>
  <c r="I13" i="58"/>
  <c r="C13" i="58"/>
  <c r="G13" i="58"/>
  <c r="E14" i="58"/>
  <c r="I14" i="58"/>
  <c r="C14" i="58"/>
  <c r="G14" i="58"/>
  <c r="E15" i="58"/>
  <c r="I15" i="58"/>
  <c r="C15" i="58"/>
  <c r="G15" i="58"/>
  <c r="C16" i="58"/>
  <c r="G16" i="58"/>
  <c r="E16" i="58"/>
  <c r="I16" i="58"/>
  <c r="C17" i="58"/>
  <c r="G17" i="58"/>
  <c r="E17" i="58"/>
  <c r="I17" i="58"/>
  <c r="E18" i="58"/>
  <c r="I18" i="58"/>
  <c r="C18" i="58"/>
  <c r="G18" i="58"/>
  <c r="E19" i="58"/>
  <c r="I19" i="58"/>
  <c r="C19" i="58"/>
  <c r="G19" i="58"/>
  <c r="C20" i="58"/>
  <c r="G20" i="58"/>
  <c r="E20" i="58"/>
  <c r="I20" i="58"/>
  <c r="C21" i="58"/>
  <c r="G21" i="58"/>
  <c r="E21" i="58"/>
  <c r="I21" i="58"/>
  <c r="C22" i="58"/>
  <c r="G22" i="58"/>
  <c r="E22" i="58"/>
  <c r="I22" i="58"/>
  <c r="C23" i="58"/>
  <c r="G23" i="58"/>
  <c r="E23" i="58"/>
  <c r="I23" i="58"/>
  <c r="C24" i="58"/>
  <c r="G24" i="58"/>
  <c r="E24" i="58"/>
  <c r="I24" i="58"/>
  <c r="C25" i="58"/>
  <c r="G25" i="58"/>
  <c r="E25" i="58"/>
  <c r="I25" i="58"/>
  <c r="C26" i="58"/>
  <c r="G26" i="58"/>
  <c r="E26" i="58"/>
  <c r="I26" i="58"/>
  <c r="C27" i="58"/>
  <c r="G27" i="58"/>
  <c r="E27" i="58"/>
  <c r="I27" i="58"/>
  <c r="C28" i="58"/>
  <c r="G28" i="58"/>
  <c r="E28" i="58"/>
  <c r="I28" i="58"/>
  <c r="C29" i="58"/>
  <c r="G29" i="58"/>
  <c r="E29" i="58"/>
  <c r="I29" i="58"/>
  <c r="C30" i="58"/>
  <c r="G30" i="58"/>
  <c r="E30" i="58"/>
  <c r="I30" i="58"/>
  <c r="C31" i="58"/>
  <c r="G31" i="58"/>
  <c r="E31" i="58"/>
  <c r="I31" i="58"/>
  <c r="C32" i="58"/>
  <c r="G32" i="58"/>
  <c r="E32" i="58"/>
  <c r="I32" i="58"/>
  <c r="E33" i="58"/>
  <c r="I33" i="58"/>
  <c r="C33" i="58"/>
  <c r="G33" i="58"/>
  <c r="C34" i="58"/>
  <c r="G34" i="58"/>
  <c r="E34" i="58"/>
  <c r="I34" i="58"/>
  <c r="E35" i="58"/>
  <c r="I35" i="58"/>
  <c r="C35" i="58"/>
  <c r="G35" i="58"/>
  <c r="C36" i="58"/>
  <c r="G36" i="58"/>
  <c r="E36" i="58"/>
  <c r="I36" i="58"/>
  <c r="C37" i="58"/>
  <c r="G37" i="58"/>
  <c r="E37" i="58"/>
  <c r="I37" i="58"/>
  <c r="C38" i="58"/>
  <c r="G38" i="58"/>
  <c r="E38" i="58"/>
  <c r="I38" i="58"/>
  <c r="C39" i="58"/>
  <c r="G39" i="58"/>
  <c r="E39" i="58"/>
  <c r="I39" i="58"/>
  <c r="C40" i="58"/>
  <c r="G40" i="58"/>
  <c r="E40" i="58"/>
  <c r="I40" i="58"/>
  <c r="C41" i="58"/>
  <c r="G41" i="58"/>
  <c r="E41" i="58"/>
  <c r="I41" i="58"/>
  <c r="C42" i="58"/>
  <c r="G42" i="58"/>
  <c r="J45" i="58"/>
  <c r="K45" i="58"/>
  <c r="E43" i="58"/>
  <c r="I43" i="58"/>
  <c r="F5" i="58"/>
  <c r="C7" i="50"/>
  <c r="G7" i="50"/>
  <c r="E7" i="50"/>
  <c r="I7" i="50"/>
  <c r="C8" i="50"/>
  <c r="G8" i="50"/>
  <c r="E8" i="50"/>
  <c r="I8" i="50"/>
  <c r="E9" i="50"/>
  <c r="I9" i="50"/>
  <c r="C9" i="50"/>
  <c r="G9" i="50"/>
  <c r="C10" i="50"/>
  <c r="G10" i="50"/>
  <c r="E10" i="50"/>
  <c r="I10" i="50"/>
  <c r="C11" i="50"/>
  <c r="G11" i="50"/>
  <c r="E11" i="50"/>
  <c r="I11" i="50"/>
  <c r="C12" i="50"/>
  <c r="G12" i="50"/>
  <c r="E12" i="50"/>
  <c r="I12" i="50"/>
  <c r="E13" i="50"/>
  <c r="I13" i="50"/>
  <c r="C13" i="50"/>
  <c r="G13" i="50"/>
  <c r="C14" i="50"/>
  <c r="G14" i="50"/>
  <c r="E14" i="50"/>
  <c r="I14" i="50"/>
  <c r="C15" i="50"/>
  <c r="G15" i="50"/>
  <c r="E15" i="50"/>
  <c r="I15" i="50"/>
  <c r="C16" i="50"/>
  <c r="G16" i="50"/>
  <c r="E16" i="50"/>
  <c r="I16" i="50"/>
  <c r="C17" i="50"/>
  <c r="G17" i="50"/>
  <c r="E17" i="50"/>
  <c r="I17" i="50"/>
  <c r="C18" i="50"/>
  <c r="G18" i="50"/>
  <c r="E18" i="50"/>
  <c r="I18" i="50"/>
  <c r="E19" i="50"/>
  <c r="I19" i="50"/>
  <c r="C19" i="50"/>
  <c r="G19" i="50"/>
  <c r="C20" i="50"/>
  <c r="G20" i="50"/>
  <c r="E20" i="50"/>
  <c r="I20" i="50"/>
  <c r="C21" i="50"/>
  <c r="G21" i="50"/>
  <c r="E21" i="50"/>
  <c r="I21" i="50"/>
  <c r="E22" i="50"/>
  <c r="I22" i="50"/>
  <c r="C22" i="50"/>
  <c r="G22" i="50"/>
  <c r="C23" i="50"/>
  <c r="G23" i="50"/>
  <c r="E23" i="50"/>
  <c r="I23" i="50"/>
  <c r="C24" i="50"/>
  <c r="G24" i="50"/>
  <c r="E24" i="50"/>
  <c r="I24" i="50"/>
  <c r="C25" i="50"/>
  <c r="G25" i="50"/>
  <c r="E25" i="50"/>
  <c r="I25" i="50"/>
  <c r="E26" i="50"/>
  <c r="I26" i="50"/>
  <c r="C26" i="50"/>
  <c r="G26" i="50"/>
  <c r="E27" i="50"/>
  <c r="I27" i="50"/>
  <c r="C27" i="50"/>
  <c r="G27" i="50"/>
  <c r="C28" i="50"/>
  <c r="G28" i="50"/>
  <c r="E28" i="50"/>
  <c r="I28" i="50"/>
  <c r="E29" i="50"/>
  <c r="I29" i="50"/>
  <c r="C29" i="50"/>
  <c r="G29" i="50"/>
  <c r="C30" i="50"/>
  <c r="G30" i="50"/>
  <c r="E30" i="50"/>
  <c r="I30" i="50"/>
  <c r="E31" i="50"/>
  <c r="I31" i="50"/>
  <c r="C31" i="50"/>
  <c r="G31" i="50"/>
  <c r="E32" i="50"/>
  <c r="I32" i="50"/>
  <c r="C32" i="50"/>
  <c r="G32" i="50"/>
  <c r="E33" i="50"/>
  <c r="I33" i="50"/>
  <c r="C33" i="50"/>
  <c r="G33" i="50"/>
  <c r="C34" i="50"/>
  <c r="G34" i="50"/>
  <c r="E34" i="50"/>
  <c r="I34" i="50"/>
  <c r="C35" i="50"/>
  <c r="G35" i="50"/>
  <c r="E35" i="50"/>
  <c r="I35" i="50"/>
  <c r="C36" i="50"/>
  <c r="G36" i="50"/>
  <c r="E36" i="50"/>
  <c r="I36" i="50"/>
  <c r="C37" i="50"/>
  <c r="G37" i="50"/>
  <c r="E37" i="50"/>
  <c r="I37" i="50"/>
  <c r="E38" i="50"/>
  <c r="I38" i="50"/>
  <c r="C38" i="50"/>
  <c r="G38" i="50"/>
  <c r="E39" i="50"/>
  <c r="I39" i="50"/>
  <c r="C39" i="50"/>
  <c r="G39" i="50"/>
  <c r="C40" i="50"/>
  <c r="G40" i="50"/>
  <c r="E40" i="50"/>
  <c r="I40" i="50"/>
  <c r="C41" i="50"/>
  <c r="G41" i="50"/>
  <c r="E41" i="50"/>
  <c r="I41" i="50"/>
  <c r="C42" i="50"/>
  <c r="G42" i="50"/>
  <c r="E42" i="50"/>
  <c r="I42" i="50"/>
  <c r="C43" i="50"/>
  <c r="G43" i="50"/>
  <c r="E43" i="50"/>
  <c r="I43" i="50"/>
  <c r="C44" i="50"/>
  <c r="G44" i="50"/>
  <c r="E44" i="50"/>
  <c r="I44" i="50"/>
  <c r="C45" i="50"/>
  <c r="G45" i="50"/>
  <c r="E45" i="50"/>
  <c r="I45" i="50"/>
  <c r="C46" i="50"/>
  <c r="G46" i="50"/>
  <c r="E46" i="50"/>
  <c r="C47" i="50"/>
  <c r="G47" i="50"/>
  <c r="K50" i="50"/>
  <c r="I47" i="50"/>
  <c r="J50" i="50"/>
  <c r="E48" i="50"/>
  <c r="I48" i="50"/>
  <c r="F5" i="50"/>
  <c r="C40" i="53"/>
  <c r="G40" i="53"/>
  <c r="C57" i="53"/>
  <c r="G57" i="53"/>
  <c r="C25" i="53"/>
  <c r="G25" i="53"/>
  <c r="C37" i="53"/>
  <c r="G37" i="53"/>
  <c r="C7" i="53"/>
  <c r="G7" i="53"/>
  <c r="C22" i="53"/>
  <c r="G22" i="53"/>
  <c r="E40" i="53"/>
  <c r="I40" i="53"/>
  <c r="E57" i="53"/>
  <c r="I57" i="53"/>
  <c r="E25" i="53"/>
  <c r="I25" i="53"/>
  <c r="E37" i="53"/>
  <c r="I37" i="53"/>
  <c r="E7" i="53"/>
  <c r="I7" i="53"/>
  <c r="E22" i="53"/>
  <c r="I22" i="53"/>
  <c r="D5" i="53"/>
  <c r="H5" i="53" s="1"/>
  <c r="E8" i="53"/>
  <c r="I8" i="53"/>
  <c r="C8" i="53"/>
  <c r="G8" i="53"/>
  <c r="C9" i="53"/>
  <c r="G9" i="53"/>
  <c r="E9" i="53"/>
  <c r="I9" i="53"/>
  <c r="C10" i="53"/>
  <c r="G10" i="53"/>
  <c r="E10" i="53"/>
  <c r="I10" i="53"/>
  <c r="E11" i="53"/>
  <c r="I11" i="53"/>
  <c r="C11" i="53"/>
  <c r="G11" i="53"/>
  <c r="C12" i="53"/>
  <c r="G12" i="53"/>
  <c r="E12" i="53"/>
  <c r="I12" i="53"/>
  <c r="C13" i="53"/>
  <c r="G13" i="53"/>
  <c r="E13" i="53"/>
  <c r="I13" i="53"/>
  <c r="C14" i="53"/>
  <c r="G14" i="53"/>
  <c r="E14" i="53"/>
  <c r="I14" i="53"/>
  <c r="C15" i="53"/>
  <c r="G15" i="53"/>
  <c r="E15" i="53"/>
  <c r="I15" i="53"/>
  <c r="C16" i="53"/>
  <c r="G16" i="53"/>
  <c r="E16" i="53"/>
  <c r="I16" i="53"/>
  <c r="C17" i="53"/>
  <c r="G17" i="53"/>
  <c r="E17" i="53"/>
  <c r="I17" i="53"/>
  <c r="E18" i="53"/>
  <c r="I18" i="53"/>
  <c r="C18" i="53"/>
  <c r="G18" i="53"/>
  <c r="C19" i="53"/>
  <c r="G19" i="53"/>
  <c r="J22" i="53"/>
  <c r="K22" i="53"/>
  <c r="E20" i="53"/>
  <c r="I20" i="53"/>
  <c r="C26" i="53"/>
  <c r="G26" i="53"/>
  <c r="E26" i="53"/>
  <c r="I26" i="53"/>
  <c r="E27" i="53"/>
  <c r="I27" i="53"/>
  <c r="C27" i="53"/>
  <c r="G27" i="53"/>
  <c r="C28" i="53"/>
  <c r="G28" i="53"/>
  <c r="E28" i="53"/>
  <c r="I28" i="53"/>
  <c r="C29" i="53"/>
  <c r="G29" i="53"/>
  <c r="E29" i="53"/>
  <c r="I29" i="53"/>
  <c r="E30" i="53"/>
  <c r="I30" i="53"/>
  <c r="C30" i="53"/>
  <c r="G30" i="53"/>
  <c r="C31" i="53"/>
  <c r="G31" i="53"/>
  <c r="E31" i="53"/>
  <c r="I31" i="53"/>
  <c r="C32" i="53"/>
  <c r="G32" i="53"/>
  <c r="E32" i="53"/>
  <c r="I32" i="53"/>
  <c r="I33" i="53"/>
  <c r="C33" i="53"/>
  <c r="G33" i="53"/>
  <c r="C34" i="53"/>
  <c r="G34" i="53"/>
  <c r="J37" i="53"/>
  <c r="E34" i="53"/>
  <c r="K37" i="53"/>
  <c r="E35" i="53"/>
  <c r="I35" i="53"/>
  <c r="C41" i="53"/>
  <c r="G41" i="53"/>
  <c r="E41" i="53"/>
  <c r="I41" i="53"/>
  <c r="C42" i="53"/>
  <c r="G42" i="53"/>
  <c r="E42" i="53"/>
  <c r="I42" i="53"/>
  <c r="C43" i="53"/>
  <c r="G43" i="53"/>
  <c r="E43" i="53"/>
  <c r="I43" i="53"/>
  <c r="C44" i="53"/>
  <c r="G44" i="53"/>
  <c r="E44" i="53"/>
  <c r="I44" i="53"/>
  <c r="C45" i="53"/>
  <c r="G45" i="53"/>
  <c r="E45" i="53"/>
  <c r="I45" i="53"/>
  <c r="E46" i="53"/>
  <c r="I46" i="53"/>
  <c r="C46" i="53"/>
  <c r="G46" i="53"/>
  <c r="C47" i="53"/>
  <c r="G47" i="53"/>
  <c r="E47" i="53"/>
  <c r="I47" i="53"/>
  <c r="E48" i="53"/>
  <c r="I48" i="53"/>
  <c r="C48" i="53"/>
  <c r="G48" i="53"/>
  <c r="C49" i="53"/>
  <c r="G49" i="53"/>
  <c r="E49" i="53"/>
  <c r="I49" i="53"/>
  <c r="C50" i="53"/>
  <c r="G50" i="53"/>
  <c r="E50" i="53"/>
  <c r="I50" i="53"/>
  <c r="C51" i="53"/>
  <c r="G51" i="53"/>
  <c r="E51" i="53"/>
  <c r="I51" i="53"/>
  <c r="E52" i="53"/>
  <c r="I52" i="53"/>
  <c r="C52" i="53"/>
  <c r="G52" i="53"/>
  <c r="C53" i="53"/>
  <c r="G53" i="53"/>
  <c r="E53" i="53"/>
  <c r="I53" i="53"/>
  <c r="C54" i="53"/>
  <c r="G54" i="53"/>
  <c r="J57" i="53"/>
  <c r="K57" i="53"/>
  <c r="E55" i="53"/>
  <c r="I55" i="53"/>
  <c r="E56" i="54"/>
  <c r="I56" i="54"/>
  <c r="E76" i="54"/>
  <c r="I76" i="54"/>
  <c r="E44" i="54"/>
  <c r="I44" i="54"/>
  <c r="E53" i="54"/>
  <c r="I53" i="54"/>
  <c r="E29" i="54"/>
  <c r="I29" i="54"/>
  <c r="E41" i="54"/>
  <c r="I41" i="54"/>
  <c r="E22" i="54"/>
  <c r="I22" i="54"/>
  <c r="E26" i="54"/>
  <c r="I26" i="54"/>
  <c r="J19" i="54"/>
  <c r="K19" i="54"/>
  <c r="E17" i="54"/>
  <c r="I17" i="54"/>
  <c r="E19" i="54"/>
  <c r="I19" i="54"/>
  <c r="E7" i="54"/>
  <c r="I7" i="54"/>
  <c r="E14" i="54"/>
  <c r="I14" i="54"/>
  <c r="C56" i="54"/>
  <c r="G56" i="54"/>
  <c r="C76" i="54"/>
  <c r="G76" i="54"/>
  <c r="C44" i="54"/>
  <c r="G44" i="54"/>
  <c r="C53" i="54"/>
  <c r="G53" i="54"/>
  <c r="C29" i="54"/>
  <c r="G29" i="54"/>
  <c r="C41" i="54"/>
  <c r="G41" i="54"/>
  <c r="C22" i="54"/>
  <c r="G22" i="54"/>
  <c r="C26" i="54"/>
  <c r="G26" i="54"/>
  <c r="C17" i="54"/>
  <c r="G17" i="54"/>
  <c r="C7" i="54"/>
  <c r="G7" i="54"/>
  <c r="C14" i="54"/>
  <c r="G14" i="54"/>
  <c r="F5" i="54"/>
  <c r="C8" i="54"/>
  <c r="G8" i="54"/>
  <c r="E8" i="54"/>
  <c r="I8" i="54"/>
  <c r="C9" i="54"/>
  <c r="G9" i="54"/>
  <c r="E9" i="54"/>
  <c r="I9" i="54"/>
  <c r="C10" i="54"/>
  <c r="G10" i="54"/>
  <c r="E10" i="54"/>
  <c r="I10" i="54"/>
  <c r="C11" i="54"/>
  <c r="G11" i="54"/>
  <c r="K14" i="54"/>
  <c r="J14" i="54"/>
  <c r="E12" i="54"/>
  <c r="I12" i="54"/>
  <c r="C23" i="54"/>
  <c r="G23" i="54"/>
  <c r="E23" i="54"/>
  <c r="K26" i="54"/>
  <c r="J26" i="54"/>
  <c r="I24" i="54"/>
  <c r="C30" i="54"/>
  <c r="G30" i="54"/>
  <c r="E30" i="54"/>
  <c r="I30" i="54"/>
  <c r="C31" i="54"/>
  <c r="G31" i="54"/>
  <c r="E31" i="54"/>
  <c r="I31" i="54"/>
  <c r="C32" i="54"/>
  <c r="G32" i="54"/>
  <c r="E32" i="54"/>
  <c r="I32" i="54"/>
  <c r="C33" i="54"/>
  <c r="G33" i="54"/>
  <c r="E33" i="54"/>
  <c r="I33" i="54"/>
  <c r="C34" i="54"/>
  <c r="G34" i="54"/>
  <c r="E34" i="54"/>
  <c r="I34" i="54"/>
  <c r="C35" i="54"/>
  <c r="G35" i="54"/>
  <c r="E35" i="54"/>
  <c r="I35" i="54"/>
  <c r="C36" i="54"/>
  <c r="G36" i="54"/>
  <c r="E36" i="54"/>
  <c r="I36" i="54"/>
  <c r="C37" i="54"/>
  <c r="G37" i="54"/>
  <c r="E37" i="54"/>
  <c r="I37" i="54"/>
  <c r="C38" i="54"/>
  <c r="G38" i="54"/>
  <c r="J41" i="54"/>
  <c r="K41" i="54"/>
  <c r="E39" i="54"/>
  <c r="I39" i="54"/>
  <c r="C45" i="54"/>
  <c r="G45" i="54"/>
  <c r="E45" i="54"/>
  <c r="I45" i="54"/>
  <c r="C46" i="54"/>
  <c r="G46" i="54"/>
  <c r="E46" i="54"/>
  <c r="I46" i="54"/>
  <c r="C47" i="54"/>
  <c r="G47" i="54"/>
  <c r="E47" i="54"/>
  <c r="I47" i="54"/>
  <c r="C48" i="54"/>
  <c r="G48" i="54"/>
  <c r="E48" i="54"/>
  <c r="I48" i="54"/>
  <c r="C49" i="54"/>
  <c r="G49" i="54"/>
  <c r="E49" i="54"/>
  <c r="C50" i="54"/>
  <c r="G50" i="54"/>
  <c r="K53" i="54"/>
  <c r="I50" i="54"/>
  <c r="J53" i="54"/>
  <c r="E51" i="54"/>
  <c r="I51" i="54"/>
  <c r="E57" i="54"/>
  <c r="I57" i="54"/>
  <c r="C57" i="54"/>
  <c r="G57" i="54"/>
  <c r="C58" i="54"/>
  <c r="G58" i="54"/>
  <c r="E58" i="54"/>
  <c r="I58" i="54"/>
  <c r="E59" i="54"/>
  <c r="I59" i="54"/>
  <c r="C59" i="54"/>
  <c r="G59" i="54"/>
  <c r="E60" i="54"/>
  <c r="I60" i="54"/>
  <c r="C60" i="54"/>
  <c r="G60" i="54"/>
  <c r="C61" i="54"/>
  <c r="G61" i="54"/>
  <c r="E61" i="54"/>
  <c r="I61" i="54"/>
  <c r="E62" i="54"/>
  <c r="I62" i="54"/>
  <c r="C62" i="54"/>
  <c r="G62" i="54"/>
  <c r="C63" i="54"/>
  <c r="G63" i="54"/>
  <c r="E63" i="54"/>
  <c r="I63" i="54"/>
  <c r="C64" i="54"/>
  <c r="G64" i="54"/>
  <c r="E64" i="54"/>
  <c r="I64" i="54"/>
  <c r="C65" i="54"/>
  <c r="G65" i="54"/>
  <c r="E65" i="54"/>
  <c r="I65" i="54"/>
  <c r="C66" i="54"/>
  <c r="G66" i="54"/>
  <c r="E66" i="54"/>
  <c r="I66" i="54"/>
  <c r="E67" i="54"/>
  <c r="I67" i="54"/>
  <c r="C67" i="54"/>
  <c r="G67" i="54"/>
  <c r="C68" i="54"/>
  <c r="G68" i="54"/>
  <c r="E68" i="54"/>
  <c r="I68" i="54"/>
  <c r="E69" i="54"/>
  <c r="I69" i="54"/>
  <c r="C69" i="54"/>
  <c r="G69" i="54"/>
  <c r="C70" i="54"/>
  <c r="G70" i="54"/>
  <c r="E70" i="54"/>
  <c r="I70" i="54"/>
  <c r="E71" i="54"/>
  <c r="I71" i="54"/>
  <c r="C71" i="54"/>
  <c r="G71" i="54"/>
  <c r="E72" i="54"/>
  <c r="I72" i="54"/>
  <c r="C72" i="54"/>
  <c r="G72" i="54"/>
  <c r="C73" i="54"/>
  <c r="G73" i="54"/>
  <c r="E73" i="54"/>
  <c r="K76" i="54"/>
  <c r="J76" i="54"/>
  <c r="I74" i="54"/>
  <c r="E178" i="55"/>
  <c r="I178" i="55"/>
  <c r="E190" i="55"/>
  <c r="I190" i="55"/>
  <c r="E172" i="55"/>
  <c r="I172" i="55"/>
  <c r="E175" i="55"/>
  <c r="I175" i="55"/>
  <c r="E144" i="55"/>
  <c r="I144" i="55"/>
  <c r="E165" i="55"/>
  <c r="I165" i="55"/>
  <c r="E117" i="55"/>
  <c r="I117" i="55"/>
  <c r="E141" i="55"/>
  <c r="I141" i="55"/>
  <c r="E93" i="55"/>
  <c r="I93" i="55"/>
  <c r="E110" i="55"/>
  <c r="I110" i="55"/>
  <c r="E70" i="55"/>
  <c r="I70" i="55"/>
  <c r="E90" i="55"/>
  <c r="I90" i="55"/>
  <c r="C52" i="55"/>
  <c r="G52" i="55"/>
  <c r="C63" i="55"/>
  <c r="G63" i="55"/>
  <c r="C26" i="55"/>
  <c r="G26" i="55"/>
  <c r="C49" i="55"/>
  <c r="G49" i="55"/>
  <c r="E7" i="55"/>
  <c r="I7" i="55"/>
  <c r="E19" i="55"/>
  <c r="I19" i="55"/>
  <c r="J194" i="55"/>
  <c r="C178" i="55"/>
  <c r="G178" i="55"/>
  <c r="C190" i="55"/>
  <c r="G190" i="55"/>
  <c r="C172" i="55"/>
  <c r="G172" i="55"/>
  <c r="C175" i="55"/>
  <c r="G175" i="55"/>
  <c r="C144" i="55"/>
  <c r="G144" i="55"/>
  <c r="C165" i="55"/>
  <c r="G165" i="55"/>
  <c r="C117" i="55"/>
  <c r="G117" i="55"/>
  <c r="C141" i="55"/>
  <c r="G141" i="55"/>
  <c r="C93" i="55"/>
  <c r="G93" i="55"/>
  <c r="C110" i="55"/>
  <c r="G110" i="55"/>
  <c r="C70" i="55"/>
  <c r="G70" i="55"/>
  <c r="C90" i="55"/>
  <c r="G90" i="55"/>
  <c r="E52" i="55"/>
  <c r="I52" i="55"/>
  <c r="E63" i="55"/>
  <c r="I63" i="55"/>
  <c r="E26" i="55"/>
  <c r="I26" i="55"/>
  <c r="E49" i="55"/>
  <c r="I49" i="55"/>
  <c r="C7" i="55"/>
  <c r="G7" i="55"/>
  <c r="C19" i="55"/>
  <c r="G19" i="55"/>
  <c r="F5" i="55"/>
  <c r="E8" i="55"/>
  <c r="I8" i="55"/>
  <c r="C8" i="55"/>
  <c r="G8" i="55"/>
  <c r="C9" i="55"/>
  <c r="G9" i="55"/>
  <c r="E9" i="55"/>
  <c r="I9" i="55"/>
  <c r="E10" i="55"/>
  <c r="I10" i="55"/>
  <c r="C10" i="55"/>
  <c r="G10" i="55"/>
  <c r="C11" i="55"/>
  <c r="G11" i="55"/>
  <c r="E11" i="55"/>
  <c r="I11" i="55"/>
  <c r="C12" i="55"/>
  <c r="G12" i="55"/>
  <c r="E12" i="55"/>
  <c r="I12" i="55"/>
  <c r="C13" i="55"/>
  <c r="G13" i="55"/>
  <c r="E13" i="55"/>
  <c r="I13" i="55"/>
  <c r="C14" i="55"/>
  <c r="G14" i="55"/>
  <c r="E14" i="55"/>
  <c r="I14" i="55"/>
  <c r="C15" i="55"/>
  <c r="G15" i="55"/>
  <c r="E15" i="55"/>
  <c r="I15" i="55"/>
  <c r="C16" i="55"/>
  <c r="G16" i="55"/>
  <c r="J19" i="55"/>
  <c r="K19" i="55"/>
  <c r="E17" i="55"/>
  <c r="I17" i="55"/>
  <c r="F24" i="55"/>
  <c r="C27" i="55"/>
  <c r="G27" i="55"/>
  <c r="E27" i="55"/>
  <c r="I27" i="55"/>
  <c r="C28" i="55"/>
  <c r="G28" i="55"/>
  <c r="E28" i="55"/>
  <c r="I28" i="55"/>
  <c r="C29" i="55"/>
  <c r="G29" i="55"/>
  <c r="E29" i="55"/>
  <c r="I29" i="55"/>
  <c r="E30" i="55"/>
  <c r="I30" i="55"/>
  <c r="C30" i="55"/>
  <c r="G30" i="55"/>
  <c r="C31" i="55"/>
  <c r="G31" i="55"/>
  <c r="E31" i="55"/>
  <c r="I31" i="55"/>
  <c r="C32" i="55"/>
  <c r="G32" i="55"/>
  <c r="E32" i="55"/>
  <c r="I32" i="55"/>
  <c r="C33" i="55"/>
  <c r="G33" i="55"/>
  <c r="E33" i="55"/>
  <c r="I33" i="55"/>
  <c r="C34" i="55"/>
  <c r="G34" i="55"/>
  <c r="E34" i="55"/>
  <c r="I34" i="55"/>
  <c r="E35" i="55"/>
  <c r="I35" i="55"/>
  <c r="C35" i="55"/>
  <c r="G35" i="55"/>
  <c r="C36" i="55"/>
  <c r="G36" i="55"/>
  <c r="E36" i="55"/>
  <c r="I36" i="55"/>
  <c r="E37" i="55"/>
  <c r="I37" i="55"/>
  <c r="C37" i="55"/>
  <c r="G37" i="55"/>
  <c r="C38" i="55"/>
  <c r="G38" i="55"/>
  <c r="E38" i="55"/>
  <c r="I38" i="55"/>
  <c r="C39" i="55"/>
  <c r="G39" i="55"/>
  <c r="E39" i="55"/>
  <c r="I39" i="55"/>
  <c r="C40" i="55"/>
  <c r="G40" i="55"/>
  <c r="E40" i="55"/>
  <c r="I40" i="55"/>
  <c r="C41" i="55"/>
  <c r="G41" i="55"/>
  <c r="E41" i="55"/>
  <c r="I41" i="55"/>
  <c r="E42" i="55"/>
  <c r="I42" i="55"/>
  <c r="C42" i="55"/>
  <c r="G42" i="55"/>
  <c r="C43" i="55"/>
  <c r="G43" i="55"/>
  <c r="E43" i="55"/>
  <c r="I43" i="55"/>
  <c r="C44" i="55"/>
  <c r="G44" i="55"/>
  <c r="E44" i="55"/>
  <c r="I44" i="55"/>
  <c r="C45" i="55"/>
  <c r="G45" i="55"/>
  <c r="K49" i="55"/>
  <c r="J49" i="55"/>
  <c r="E46" i="55"/>
  <c r="I46" i="55"/>
  <c r="C46" i="55"/>
  <c r="G46" i="55"/>
  <c r="E47" i="55"/>
  <c r="I47" i="55"/>
  <c r="C53" i="55"/>
  <c r="G53" i="55"/>
  <c r="E53" i="55"/>
  <c r="I53" i="55"/>
  <c r="C54" i="55"/>
  <c r="G54" i="55"/>
  <c r="E54" i="55"/>
  <c r="I54" i="55"/>
  <c r="C55" i="55"/>
  <c r="G55" i="55"/>
  <c r="E55" i="55"/>
  <c r="I55" i="55"/>
  <c r="C56" i="55"/>
  <c r="G56" i="55"/>
  <c r="E56" i="55"/>
  <c r="I56" i="55"/>
  <c r="C57" i="55"/>
  <c r="G57" i="55"/>
  <c r="E57" i="55"/>
  <c r="I57" i="55"/>
  <c r="C58" i="55"/>
  <c r="G58" i="55"/>
  <c r="E58" i="55"/>
  <c r="I58" i="55"/>
  <c r="E59" i="55"/>
  <c r="I59" i="55"/>
  <c r="C59" i="55"/>
  <c r="G59" i="55"/>
  <c r="C60" i="55"/>
  <c r="G60" i="55"/>
  <c r="J63" i="55"/>
  <c r="K63" i="55"/>
  <c r="E61" i="55"/>
  <c r="I61" i="55"/>
  <c r="F68" i="55"/>
  <c r="E71" i="55"/>
  <c r="I71" i="55"/>
  <c r="C71" i="55"/>
  <c r="G71" i="55"/>
  <c r="C72" i="55"/>
  <c r="G72" i="55"/>
  <c r="E72" i="55"/>
  <c r="I72" i="55"/>
  <c r="C73" i="55"/>
  <c r="G73" i="55"/>
  <c r="E73" i="55"/>
  <c r="I73" i="55"/>
  <c r="C74" i="55"/>
  <c r="G74" i="55"/>
  <c r="E74" i="55"/>
  <c r="I74" i="55"/>
  <c r="C75" i="55"/>
  <c r="G75" i="55"/>
  <c r="E75" i="55"/>
  <c r="I75" i="55"/>
  <c r="C76" i="55"/>
  <c r="G76" i="55"/>
  <c r="E76" i="55"/>
  <c r="I76" i="55"/>
  <c r="C77" i="55"/>
  <c r="G77" i="55"/>
  <c r="E77" i="55"/>
  <c r="I77" i="55"/>
  <c r="C78" i="55"/>
  <c r="G78" i="55"/>
  <c r="E78" i="55"/>
  <c r="I78" i="55"/>
  <c r="E79" i="55"/>
  <c r="I79" i="55"/>
  <c r="C79" i="55"/>
  <c r="G79" i="55"/>
  <c r="C80" i="55"/>
  <c r="G80" i="55"/>
  <c r="E80" i="55"/>
  <c r="I80" i="55"/>
  <c r="C81" i="55"/>
  <c r="G81" i="55"/>
  <c r="E81" i="55"/>
  <c r="I81" i="55"/>
  <c r="C82" i="55"/>
  <c r="G82" i="55"/>
  <c r="E82" i="55"/>
  <c r="I82" i="55"/>
  <c r="C83" i="55"/>
  <c r="G83" i="55"/>
  <c r="E83" i="55"/>
  <c r="I83" i="55"/>
  <c r="C84" i="55"/>
  <c r="G84" i="55"/>
  <c r="E84" i="55"/>
  <c r="I84" i="55"/>
  <c r="E85" i="55"/>
  <c r="I85" i="55"/>
  <c r="C85" i="55"/>
  <c r="G85" i="55"/>
  <c r="C86" i="55"/>
  <c r="G86" i="55"/>
  <c r="E86" i="55"/>
  <c r="I86" i="55"/>
  <c r="C87" i="55"/>
  <c r="G87" i="55"/>
  <c r="J90" i="55"/>
  <c r="K90" i="55"/>
  <c r="E88" i="55"/>
  <c r="I88" i="55"/>
  <c r="E94" i="55"/>
  <c r="I94" i="55"/>
  <c r="C94" i="55"/>
  <c r="G94" i="55"/>
  <c r="E95" i="55"/>
  <c r="I95" i="55"/>
  <c r="C95" i="55"/>
  <c r="G95" i="55"/>
  <c r="E96" i="55"/>
  <c r="I96" i="55"/>
  <c r="C96" i="55"/>
  <c r="G96" i="55"/>
  <c r="C97" i="55"/>
  <c r="G97" i="55"/>
  <c r="E97" i="55"/>
  <c r="I97" i="55"/>
  <c r="E98" i="55"/>
  <c r="I98" i="55"/>
  <c r="C98" i="55"/>
  <c r="G98" i="55"/>
  <c r="E99" i="55"/>
  <c r="I99" i="55"/>
  <c r="C99" i="55"/>
  <c r="G99" i="55"/>
  <c r="E100" i="55"/>
  <c r="I100" i="55"/>
  <c r="C100" i="55"/>
  <c r="G100" i="55"/>
  <c r="E101" i="55"/>
  <c r="I101" i="55"/>
  <c r="C101" i="55"/>
  <c r="G101" i="55"/>
  <c r="E102" i="55"/>
  <c r="I102" i="55"/>
  <c r="C102" i="55"/>
  <c r="G102" i="55"/>
  <c r="E103" i="55"/>
  <c r="I103" i="55"/>
  <c r="C103" i="55"/>
  <c r="G103" i="55"/>
  <c r="E104" i="55"/>
  <c r="I104" i="55"/>
  <c r="C104" i="55"/>
  <c r="G104" i="55"/>
  <c r="C105" i="55"/>
  <c r="G105" i="55"/>
  <c r="E105" i="55"/>
  <c r="I105" i="55"/>
  <c r="E106" i="55"/>
  <c r="I106" i="55"/>
  <c r="C106" i="55"/>
  <c r="G106" i="55"/>
  <c r="C107" i="55"/>
  <c r="G107" i="55"/>
  <c r="J110" i="55"/>
  <c r="K110" i="55"/>
  <c r="E108" i="55"/>
  <c r="I108" i="55"/>
  <c r="E118" i="55"/>
  <c r="I118" i="55"/>
  <c r="C118" i="55"/>
  <c r="G118" i="55"/>
  <c r="E119" i="55"/>
  <c r="I119" i="55"/>
  <c r="C119" i="55"/>
  <c r="G119" i="55"/>
  <c r="E120" i="55"/>
  <c r="I120" i="55"/>
  <c r="C120" i="55"/>
  <c r="G120" i="55"/>
  <c r="C121" i="55"/>
  <c r="G121" i="55"/>
  <c r="E121" i="55"/>
  <c r="I121" i="55"/>
  <c r="C122" i="55"/>
  <c r="G122" i="55"/>
  <c r="E122" i="55"/>
  <c r="I122" i="55"/>
  <c r="C123" i="55"/>
  <c r="G123" i="55"/>
  <c r="E123" i="55"/>
  <c r="I123" i="55"/>
  <c r="C124" i="55"/>
  <c r="G124" i="55"/>
  <c r="E124" i="55"/>
  <c r="I124" i="55"/>
  <c r="E125" i="55"/>
  <c r="I125" i="55"/>
  <c r="C125" i="55"/>
  <c r="G125" i="55"/>
  <c r="C126" i="55"/>
  <c r="G126" i="55"/>
  <c r="E126" i="55"/>
  <c r="I126" i="55"/>
  <c r="C127" i="55"/>
  <c r="G127" i="55"/>
  <c r="E127" i="55"/>
  <c r="I127" i="55"/>
  <c r="C128" i="55"/>
  <c r="G128" i="55"/>
  <c r="E128" i="55"/>
  <c r="I128" i="55"/>
  <c r="C129" i="55"/>
  <c r="G129" i="55"/>
  <c r="E129" i="55"/>
  <c r="I129" i="55"/>
  <c r="G130" i="55"/>
  <c r="C130" i="55"/>
  <c r="E130" i="55"/>
  <c r="I130" i="55"/>
  <c r="E131" i="55"/>
  <c r="I131" i="55"/>
  <c r="C131" i="55"/>
  <c r="G131" i="55"/>
  <c r="E132" i="55"/>
  <c r="I132" i="55"/>
  <c r="C132" i="55"/>
  <c r="G132" i="55"/>
  <c r="E133" i="55"/>
  <c r="I133" i="55"/>
  <c r="C133" i="55"/>
  <c r="G133" i="55"/>
  <c r="C134" i="55"/>
  <c r="G134" i="55"/>
  <c r="E134" i="55"/>
  <c r="I134" i="55"/>
  <c r="E135" i="55"/>
  <c r="I135" i="55"/>
  <c r="C135" i="55"/>
  <c r="G135" i="55"/>
  <c r="E136" i="55"/>
  <c r="I136" i="55"/>
  <c r="C136" i="55"/>
  <c r="G136" i="55"/>
  <c r="C137" i="55"/>
  <c r="G137" i="55"/>
  <c r="I137" i="55"/>
  <c r="C138" i="55"/>
  <c r="G138" i="55"/>
  <c r="J141" i="55"/>
  <c r="E138" i="55"/>
  <c r="K141" i="55"/>
  <c r="E139" i="55"/>
  <c r="I139" i="55"/>
  <c r="C145" i="55"/>
  <c r="G145" i="55"/>
  <c r="E145" i="55"/>
  <c r="I145" i="55"/>
  <c r="E146" i="55"/>
  <c r="I146" i="55"/>
  <c r="C146" i="55"/>
  <c r="G146" i="55"/>
  <c r="E147" i="55"/>
  <c r="I147" i="55"/>
  <c r="C147" i="55"/>
  <c r="G147" i="55"/>
  <c r="E148" i="55"/>
  <c r="I148" i="55"/>
  <c r="C148" i="55"/>
  <c r="G148" i="55"/>
  <c r="E149" i="55"/>
  <c r="I149" i="55"/>
  <c r="C149" i="55"/>
  <c r="G149" i="55"/>
  <c r="C150" i="55"/>
  <c r="G150" i="55"/>
  <c r="E150" i="55"/>
  <c r="I150" i="55"/>
  <c r="E151" i="55"/>
  <c r="I151" i="55"/>
  <c r="C151" i="55"/>
  <c r="G151" i="55"/>
  <c r="C152" i="55"/>
  <c r="G152" i="55"/>
  <c r="E152" i="55"/>
  <c r="I152" i="55"/>
  <c r="C153" i="55"/>
  <c r="G153" i="55"/>
  <c r="E153" i="55"/>
  <c r="I153" i="55"/>
  <c r="C154" i="55"/>
  <c r="G154" i="55"/>
  <c r="E154" i="55"/>
  <c r="I154" i="55"/>
  <c r="C155" i="55"/>
  <c r="G155" i="55"/>
  <c r="E155" i="55"/>
  <c r="I155" i="55"/>
  <c r="E156" i="55"/>
  <c r="I156" i="55"/>
  <c r="C156" i="55"/>
  <c r="G156" i="55"/>
  <c r="C157" i="55"/>
  <c r="G157" i="55"/>
  <c r="E157" i="55"/>
  <c r="I157" i="55"/>
  <c r="C158" i="55"/>
  <c r="G158" i="55"/>
  <c r="E158" i="55"/>
  <c r="I158" i="55"/>
  <c r="C159" i="55"/>
  <c r="G159" i="55"/>
  <c r="E159" i="55"/>
  <c r="I159" i="55"/>
  <c r="C160" i="55"/>
  <c r="G160" i="55"/>
  <c r="E160" i="55"/>
  <c r="I160" i="55"/>
  <c r="C161" i="55"/>
  <c r="G161" i="55"/>
  <c r="E161" i="55"/>
  <c r="I161" i="55"/>
  <c r="C162" i="55"/>
  <c r="G162" i="55"/>
  <c r="J165" i="55"/>
  <c r="K165" i="55"/>
  <c r="E163" i="55"/>
  <c r="I163" i="55"/>
  <c r="J175" i="55"/>
  <c r="K175" i="55"/>
  <c r="C179" i="55"/>
  <c r="G179" i="55"/>
  <c r="E179" i="55"/>
  <c r="I179" i="55"/>
  <c r="C180" i="55"/>
  <c r="G180" i="55"/>
  <c r="E180" i="55"/>
  <c r="I180" i="55"/>
  <c r="C181" i="55"/>
  <c r="G181" i="55"/>
  <c r="E181" i="55"/>
  <c r="I181" i="55"/>
  <c r="C182" i="55"/>
  <c r="G182" i="55"/>
  <c r="E182" i="55"/>
  <c r="I182" i="55"/>
  <c r="C183" i="55"/>
  <c r="G183" i="55"/>
  <c r="E183" i="55"/>
  <c r="I183" i="55"/>
  <c r="E184" i="55"/>
  <c r="I184" i="55"/>
  <c r="C184" i="55"/>
  <c r="G184" i="55"/>
  <c r="C185" i="55"/>
  <c r="G185" i="55"/>
  <c r="I185" i="55"/>
  <c r="J190" i="55"/>
  <c r="E186" i="55"/>
  <c r="I186" i="55"/>
  <c r="C186" i="55"/>
  <c r="G186" i="55"/>
  <c r="E187" i="55"/>
  <c r="C187" i="55"/>
  <c r="G187" i="55"/>
  <c r="K190" i="55"/>
  <c r="E188" i="55"/>
  <c r="I188" i="55"/>
  <c r="G222" i="48"/>
  <c r="C235" i="48"/>
  <c r="G235" i="48"/>
  <c r="E222" i="48"/>
  <c r="I222" i="48"/>
  <c r="E235" i="48"/>
  <c r="I235" i="48"/>
  <c r="E202" i="48"/>
  <c r="I202" i="48"/>
  <c r="E219" i="48"/>
  <c r="I219" i="48"/>
  <c r="E190" i="48"/>
  <c r="I190" i="48"/>
  <c r="E199" i="48"/>
  <c r="I199" i="48"/>
  <c r="C177" i="48"/>
  <c r="G177" i="48"/>
  <c r="C183" i="48"/>
  <c r="G183" i="48"/>
  <c r="C165" i="48"/>
  <c r="G165" i="48"/>
  <c r="C174" i="48"/>
  <c r="G174" i="48"/>
  <c r="C149" i="48"/>
  <c r="G149" i="48"/>
  <c r="C158" i="48"/>
  <c r="G158" i="48"/>
  <c r="C144" i="48"/>
  <c r="G144" i="48"/>
  <c r="C126" i="48"/>
  <c r="G126" i="48"/>
  <c r="C137" i="48"/>
  <c r="G137" i="48"/>
  <c r="C120" i="48"/>
  <c r="G120" i="48"/>
  <c r="C123" i="48"/>
  <c r="G123" i="48"/>
  <c r="C94" i="48"/>
  <c r="G94" i="48"/>
  <c r="C113" i="48"/>
  <c r="G113" i="48"/>
  <c r="C80" i="48"/>
  <c r="G80" i="48"/>
  <c r="C91" i="48"/>
  <c r="G91" i="48"/>
  <c r="C63" i="48"/>
  <c r="G63" i="48"/>
  <c r="C73" i="48"/>
  <c r="G73" i="48"/>
  <c r="C44" i="48"/>
  <c r="G44" i="48"/>
  <c r="C60" i="48"/>
  <c r="G60" i="48"/>
  <c r="C33" i="48"/>
  <c r="G33" i="48"/>
  <c r="C37" i="48"/>
  <c r="G37" i="48"/>
  <c r="C18" i="48"/>
  <c r="G18" i="48"/>
  <c r="C30" i="48"/>
  <c r="G30" i="48"/>
  <c r="C7" i="48"/>
  <c r="G7" i="48"/>
  <c r="C11" i="48"/>
  <c r="G11" i="48"/>
  <c r="C222" i="48"/>
  <c r="C202" i="48"/>
  <c r="G202" i="48"/>
  <c r="C219" i="48"/>
  <c r="G219" i="48"/>
  <c r="C190" i="48"/>
  <c r="G190" i="48"/>
  <c r="C199" i="48"/>
  <c r="G199" i="48"/>
  <c r="E177" i="48"/>
  <c r="I177" i="48"/>
  <c r="E183" i="48"/>
  <c r="I183" i="48"/>
  <c r="E165" i="48"/>
  <c r="I165" i="48"/>
  <c r="E174" i="48"/>
  <c r="I174" i="48"/>
  <c r="E149" i="48"/>
  <c r="I149" i="48"/>
  <c r="E158" i="48"/>
  <c r="I158" i="48"/>
  <c r="E144" i="48"/>
  <c r="I144" i="48"/>
  <c r="E146" i="48"/>
  <c r="I146" i="48"/>
  <c r="E126" i="48"/>
  <c r="I126" i="48"/>
  <c r="E137" i="48"/>
  <c r="I137" i="48"/>
  <c r="E120" i="48"/>
  <c r="I120" i="48"/>
  <c r="E123" i="48"/>
  <c r="I123" i="48"/>
  <c r="E94" i="48"/>
  <c r="I94" i="48"/>
  <c r="E113" i="48"/>
  <c r="I113" i="48"/>
  <c r="E80" i="48"/>
  <c r="I80" i="48"/>
  <c r="E91" i="48"/>
  <c r="I91" i="48"/>
  <c r="E63" i="48"/>
  <c r="I63" i="48"/>
  <c r="E73" i="48"/>
  <c r="I73" i="48"/>
  <c r="E44" i="48"/>
  <c r="I44" i="48"/>
  <c r="E60" i="48"/>
  <c r="I60" i="48"/>
  <c r="E33" i="48"/>
  <c r="I33" i="48"/>
  <c r="E37" i="48"/>
  <c r="I37" i="48"/>
  <c r="E18" i="48"/>
  <c r="I18" i="48"/>
  <c r="E30" i="48"/>
  <c r="I30" i="48"/>
  <c r="D16" i="48"/>
  <c r="H16" i="48" s="1"/>
  <c r="E7" i="48"/>
  <c r="I7" i="48"/>
  <c r="E11" i="48"/>
  <c r="I11" i="48"/>
  <c r="D5" i="48"/>
  <c r="H5" i="48" s="1"/>
  <c r="C8" i="48"/>
  <c r="G8" i="48"/>
  <c r="J11" i="48"/>
  <c r="K11" i="48"/>
  <c r="E9" i="48"/>
  <c r="I9" i="48"/>
  <c r="E19" i="48"/>
  <c r="I19" i="48"/>
  <c r="C19" i="48"/>
  <c r="G19" i="48"/>
  <c r="C20" i="48"/>
  <c r="G20" i="48"/>
  <c r="E20" i="48"/>
  <c r="I20" i="48"/>
  <c r="C21" i="48"/>
  <c r="G21" i="48"/>
  <c r="E21" i="48"/>
  <c r="I21" i="48"/>
  <c r="C22" i="48"/>
  <c r="G22" i="48"/>
  <c r="E22" i="48"/>
  <c r="I22" i="48"/>
  <c r="C23" i="48"/>
  <c r="G23" i="48"/>
  <c r="E23" i="48"/>
  <c r="I23" i="48"/>
  <c r="C24" i="48"/>
  <c r="G24" i="48"/>
  <c r="E24" i="48"/>
  <c r="I24" i="48"/>
  <c r="E25" i="48"/>
  <c r="I25" i="48"/>
  <c r="C25" i="48"/>
  <c r="G25" i="48"/>
  <c r="C26" i="48"/>
  <c r="G26" i="48"/>
  <c r="E26" i="48"/>
  <c r="I26" i="48"/>
  <c r="E27" i="48"/>
  <c r="I27" i="48"/>
  <c r="G27" i="48"/>
  <c r="J30" i="48"/>
  <c r="K30" i="48"/>
  <c r="C28" i="48"/>
  <c r="C34" i="48"/>
  <c r="G34" i="48"/>
  <c r="E34" i="48"/>
  <c r="I34" i="48"/>
  <c r="J37" i="48"/>
  <c r="K37" i="48"/>
  <c r="C45" i="48"/>
  <c r="G45" i="48"/>
  <c r="E45" i="48"/>
  <c r="I45" i="48"/>
  <c r="C46" i="48"/>
  <c r="G46" i="48"/>
  <c r="E46" i="48"/>
  <c r="I46" i="48"/>
  <c r="E47" i="48"/>
  <c r="I47" i="48"/>
  <c r="C47" i="48"/>
  <c r="G47" i="48"/>
  <c r="C48" i="48"/>
  <c r="G48" i="48"/>
  <c r="E48" i="48"/>
  <c r="I48" i="48"/>
  <c r="C49" i="48"/>
  <c r="G49" i="48"/>
  <c r="E49" i="48"/>
  <c r="I49" i="48"/>
  <c r="C50" i="48"/>
  <c r="G50" i="48"/>
  <c r="E50" i="48"/>
  <c r="I50" i="48"/>
  <c r="C51" i="48"/>
  <c r="G51" i="48"/>
  <c r="E51" i="48"/>
  <c r="I51" i="48"/>
  <c r="E52" i="48"/>
  <c r="I52" i="48"/>
  <c r="C52" i="48"/>
  <c r="G52" i="48"/>
  <c r="C53" i="48"/>
  <c r="G53" i="48"/>
  <c r="E53" i="48"/>
  <c r="I53" i="48"/>
  <c r="C54" i="48"/>
  <c r="G54" i="48"/>
  <c r="E54" i="48"/>
  <c r="I54" i="48"/>
  <c r="C55" i="48"/>
  <c r="G55" i="48"/>
  <c r="E55" i="48"/>
  <c r="I55" i="48"/>
  <c r="C56" i="48"/>
  <c r="G56" i="48"/>
  <c r="E56" i="48"/>
  <c r="I56" i="48"/>
  <c r="C57" i="48"/>
  <c r="G57" i="48"/>
  <c r="J60" i="48"/>
  <c r="K60" i="48"/>
  <c r="E58" i="48"/>
  <c r="I58" i="48"/>
  <c r="C64" i="48"/>
  <c r="G64" i="48"/>
  <c r="E64" i="48"/>
  <c r="I64" i="48"/>
  <c r="E65" i="48"/>
  <c r="I65" i="48"/>
  <c r="C65" i="48"/>
  <c r="G65" i="48"/>
  <c r="E66" i="48"/>
  <c r="I66" i="48"/>
  <c r="C66" i="48"/>
  <c r="G66" i="48"/>
  <c r="C67" i="48"/>
  <c r="G67" i="48"/>
  <c r="E67" i="48"/>
  <c r="I67" i="48"/>
  <c r="C68" i="48"/>
  <c r="G68" i="48"/>
  <c r="E68" i="48"/>
  <c r="I68" i="48"/>
  <c r="C69" i="48"/>
  <c r="G69" i="48"/>
  <c r="E69" i="48"/>
  <c r="I69" i="48"/>
  <c r="C70" i="48"/>
  <c r="G70" i="48"/>
  <c r="J73" i="48"/>
  <c r="K73" i="48"/>
  <c r="E71" i="48"/>
  <c r="I71" i="48"/>
  <c r="C81" i="48"/>
  <c r="G81" i="48"/>
  <c r="E81" i="48"/>
  <c r="I81" i="48"/>
  <c r="E82" i="48"/>
  <c r="I82" i="48"/>
  <c r="C82" i="48"/>
  <c r="G82" i="48"/>
  <c r="C83" i="48"/>
  <c r="G83" i="48"/>
  <c r="E83" i="48"/>
  <c r="I83" i="48"/>
  <c r="C84" i="48"/>
  <c r="G84" i="48"/>
  <c r="E84" i="48"/>
  <c r="I84" i="48"/>
  <c r="C85" i="48"/>
  <c r="G85" i="48"/>
  <c r="E85" i="48"/>
  <c r="I85" i="48"/>
  <c r="E86" i="48"/>
  <c r="I86" i="48"/>
  <c r="C86" i="48"/>
  <c r="G86" i="48"/>
  <c r="C87" i="48"/>
  <c r="G87" i="48"/>
  <c r="E87" i="48"/>
  <c r="I87" i="48"/>
  <c r="C88" i="48"/>
  <c r="G88" i="48"/>
  <c r="J91" i="48"/>
  <c r="K91" i="48"/>
  <c r="E89" i="48"/>
  <c r="I89" i="48"/>
  <c r="C95" i="48"/>
  <c r="G95" i="48"/>
  <c r="E95" i="48"/>
  <c r="I95" i="48"/>
  <c r="C96" i="48"/>
  <c r="G96" i="48"/>
  <c r="E96" i="48"/>
  <c r="I96" i="48"/>
  <c r="C97" i="48"/>
  <c r="G97" i="48"/>
  <c r="E97" i="48"/>
  <c r="I97" i="48"/>
  <c r="C98" i="48"/>
  <c r="G98" i="48"/>
  <c r="E98" i="48"/>
  <c r="I98" i="48"/>
  <c r="C99" i="48"/>
  <c r="G99" i="48"/>
  <c r="E99" i="48"/>
  <c r="I99" i="48"/>
  <c r="E100" i="48"/>
  <c r="I100" i="48"/>
  <c r="C100" i="48"/>
  <c r="G100" i="48"/>
  <c r="E101" i="48"/>
  <c r="I101" i="48"/>
  <c r="C101" i="48"/>
  <c r="G101" i="48"/>
  <c r="E102" i="48"/>
  <c r="I102" i="48"/>
  <c r="C102" i="48"/>
  <c r="G102" i="48"/>
  <c r="C103" i="48"/>
  <c r="G103" i="48"/>
  <c r="E103" i="48"/>
  <c r="I103" i="48"/>
  <c r="C104" i="48"/>
  <c r="G104" i="48"/>
  <c r="E104" i="48"/>
  <c r="I104" i="48"/>
  <c r="E105" i="48"/>
  <c r="I105" i="48"/>
  <c r="C105" i="48"/>
  <c r="G105" i="48"/>
  <c r="C106" i="48"/>
  <c r="G106" i="48"/>
  <c r="E106" i="48"/>
  <c r="I106" i="48"/>
  <c r="C107" i="48"/>
  <c r="G107" i="48"/>
  <c r="E107" i="48"/>
  <c r="I107" i="48"/>
  <c r="C108" i="48"/>
  <c r="G108" i="48"/>
  <c r="I108" i="48"/>
  <c r="C109" i="48"/>
  <c r="G109" i="48"/>
  <c r="J113" i="48"/>
  <c r="E109" i="48"/>
  <c r="K113" i="48"/>
  <c r="E110" i="48"/>
  <c r="I110" i="48"/>
  <c r="C110" i="48"/>
  <c r="G110" i="48"/>
  <c r="E111" i="48"/>
  <c r="I111" i="48"/>
  <c r="J123" i="48"/>
  <c r="K123" i="48"/>
  <c r="C127" i="48"/>
  <c r="G127" i="48"/>
  <c r="E127" i="48"/>
  <c r="I127" i="48"/>
  <c r="C128" i="48"/>
  <c r="G128" i="48"/>
  <c r="E128" i="48"/>
  <c r="I128" i="48"/>
  <c r="C129" i="48"/>
  <c r="G129" i="48"/>
  <c r="E129" i="48"/>
  <c r="I129" i="48"/>
  <c r="C130" i="48"/>
  <c r="G130" i="48"/>
  <c r="E130" i="48"/>
  <c r="I130" i="48"/>
  <c r="C131" i="48"/>
  <c r="G131" i="48"/>
  <c r="E131" i="48"/>
  <c r="I131" i="48"/>
  <c r="E132" i="48"/>
  <c r="I132" i="48"/>
  <c r="C132" i="48"/>
  <c r="G132" i="48"/>
  <c r="E133" i="48"/>
  <c r="I133" i="48"/>
  <c r="C133" i="48"/>
  <c r="G133" i="48"/>
  <c r="C134" i="48"/>
  <c r="G134" i="48"/>
  <c r="K137" i="48"/>
  <c r="J137" i="48"/>
  <c r="E135" i="48"/>
  <c r="I135" i="48"/>
  <c r="C150" i="48"/>
  <c r="G150" i="48"/>
  <c r="E150" i="48"/>
  <c r="I150" i="48"/>
  <c r="C151" i="48"/>
  <c r="G151" i="48"/>
  <c r="E151" i="48"/>
  <c r="I151" i="48"/>
  <c r="C152" i="48"/>
  <c r="G152" i="48"/>
  <c r="E152" i="48"/>
  <c r="I152" i="48"/>
  <c r="C153" i="48"/>
  <c r="G153" i="48"/>
  <c r="I153" i="48"/>
  <c r="J158" i="48"/>
  <c r="E154" i="48"/>
  <c r="I154" i="48"/>
  <c r="C154" i="48"/>
  <c r="G154" i="48"/>
  <c r="C155" i="48"/>
  <c r="G155" i="48"/>
  <c r="E155" i="48"/>
  <c r="K158" i="48"/>
  <c r="E156" i="48"/>
  <c r="I156" i="48"/>
  <c r="C166" i="48"/>
  <c r="G166" i="48"/>
  <c r="E166" i="48"/>
  <c r="I166" i="48"/>
  <c r="C167" i="48"/>
  <c r="G167" i="48"/>
  <c r="E167" i="48"/>
  <c r="I167" i="48"/>
  <c r="E168" i="48"/>
  <c r="I168" i="48"/>
  <c r="C168" i="48"/>
  <c r="G168" i="48"/>
  <c r="C169" i="48"/>
  <c r="G169" i="48"/>
  <c r="E169" i="48"/>
  <c r="I169" i="48"/>
  <c r="E170" i="48"/>
  <c r="I170" i="48"/>
  <c r="C170" i="48"/>
  <c r="G170" i="48"/>
  <c r="C171" i="48"/>
  <c r="G171" i="48"/>
  <c r="E171" i="48"/>
  <c r="K174" i="48"/>
  <c r="J174" i="48"/>
  <c r="I172" i="48"/>
  <c r="E178" i="48"/>
  <c r="I178" i="48"/>
  <c r="C178" i="48"/>
  <c r="G178" i="48"/>
  <c r="E179" i="48"/>
  <c r="I179" i="48"/>
  <c r="C179" i="48"/>
  <c r="G179" i="48"/>
  <c r="C180" i="48"/>
  <c r="G180" i="48"/>
  <c r="E180" i="48"/>
  <c r="K183" i="48"/>
  <c r="E181" i="48"/>
  <c r="I181" i="48"/>
  <c r="F188" i="48"/>
  <c r="C191" i="48"/>
  <c r="G191" i="48"/>
  <c r="E191" i="48"/>
  <c r="I191" i="48"/>
  <c r="C192" i="48"/>
  <c r="G192" i="48"/>
  <c r="E192" i="48"/>
  <c r="I192" i="48"/>
  <c r="C193" i="48"/>
  <c r="G193" i="48"/>
  <c r="E193" i="48"/>
  <c r="I193" i="48"/>
  <c r="C194" i="48"/>
  <c r="G194" i="48"/>
  <c r="E194" i="48"/>
  <c r="I194" i="48"/>
  <c r="C195" i="48"/>
  <c r="G195" i="48"/>
  <c r="E195" i="48"/>
  <c r="I195" i="48"/>
  <c r="C196" i="48"/>
  <c r="G196" i="48"/>
  <c r="J199" i="48"/>
  <c r="K199" i="48"/>
  <c r="E197" i="48"/>
  <c r="I197" i="48"/>
  <c r="C203" i="48"/>
  <c r="G203" i="48"/>
  <c r="E203" i="48"/>
  <c r="I203" i="48"/>
  <c r="E204" i="48"/>
  <c r="I204" i="48"/>
  <c r="C204" i="48"/>
  <c r="G204" i="48"/>
  <c r="E205" i="48"/>
  <c r="I205" i="48"/>
  <c r="C205" i="48"/>
  <c r="G205" i="48"/>
  <c r="E206" i="48"/>
  <c r="I206" i="48"/>
  <c r="C206" i="48"/>
  <c r="G206" i="48"/>
  <c r="E207" i="48"/>
  <c r="I207" i="48"/>
  <c r="C207" i="48"/>
  <c r="G207" i="48"/>
  <c r="C208" i="48"/>
  <c r="G208" i="48"/>
  <c r="E208" i="48"/>
  <c r="I208" i="48"/>
  <c r="C209" i="48"/>
  <c r="G209" i="48"/>
  <c r="E209" i="48"/>
  <c r="I209" i="48"/>
  <c r="E210" i="48"/>
  <c r="I210" i="48"/>
  <c r="C210" i="48"/>
  <c r="G210" i="48"/>
  <c r="C211" i="48"/>
  <c r="G211" i="48"/>
  <c r="E211" i="48"/>
  <c r="I211" i="48"/>
  <c r="E212" i="48"/>
  <c r="I212" i="48"/>
  <c r="C212" i="48"/>
  <c r="G212" i="48"/>
  <c r="C213" i="48"/>
  <c r="G213" i="48"/>
  <c r="E213" i="48"/>
  <c r="I213" i="48"/>
  <c r="C214" i="48"/>
  <c r="G214" i="48"/>
  <c r="E214" i="48"/>
  <c r="I214" i="48"/>
  <c r="C215" i="48"/>
  <c r="G215" i="48"/>
  <c r="I215" i="48"/>
  <c r="J219" i="48"/>
  <c r="E216" i="48"/>
  <c r="C216" i="48"/>
  <c r="G216" i="48"/>
  <c r="K219" i="48"/>
  <c r="E217" i="48"/>
  <c r="I217" i="48"/>
  <c r="C223" i="48"/>
  <c r="G223" i="48"/>
  <c r="E223" i="48"/>
  <c r="I223" i="48"/>
  <c r="C224" i="48"/>
  <c r="G224" i="48"/>
  <c r="E224" i="48"/>
  <c r="I224" i="48"/>
  <c r="C225" i="48"/>
  <c r="G225" i="48"/>
  <c r="E225" i="48"/>
  <c r="I225" i="48"/>
  <c r="C226" i="48"/>
  <c r="G226" i="48"/>
  <c r="E226" i="48"/>
  <c r="I226" i="48"/>
  <c r="C227" i="48"/>
  <c r="G227" i="48"/>
  <c r="E227" i="48"/>
  <c r="I227" i="48"/>
  <c r="E228" i="48"/>
  <c r="I228" i="48"/>
  <c r="C228" i="48"/>
  <c r="G228" i="48"/>
  <c r="C229" i="48"/>
  <c r="G229" i="48"/>
  <c r="E229" i="48"/>
  <c r="I229" i="48"/>
  <c r="C230" i="48"/>
  <c r="G230" i="48"/>
  <c r="E230" i="48"/>
  <c r="I230" i="48"/>
  <c r="C231" i="48"/>
  <c r="G231" i="48"/>
  <c r="I231" i="48"/>
  <c r="C232" i="48"/>
  <c r="G232" i="48"/>
  <c r="J235" i="48"/>
  <c r="E232" i="48"/>
  <c r="K235" i="48"/>
  <c r="E233" i="48"/>
  <c r="I233" i="48"/>
  <c r="E39" i="47"/>
  <c r="D39" i="47"/>
  <c r="C39" i="47"/>
  <c r="B39" i="47"/>
  <c r="J37" i="47"/>
  <c r="H37" i="47"/>
  <c r="G37" i="47"/>
  <c r="I37" i="47" s="1"/>
  <c r="J31" i="47"/>
  <c r="H31" i="47"/>
  <c r="G31" i="47"/>
  <c r="I31" i="47" s="1"/>
  <c r="E28" i="47"/>
  <c r="D28" i="47"/>
  <c r="C28" i="47"/>
  <c r="B28" i="47"/>
  <c r="H26" i="47"/>
  <c r="J26" i="47" s="1"/>
  <c r="G26" i="47"/>
  <c r="I26" i="47" s="1"/>
  <c r="C13" i="51"/>
  <c r="E13" i="51" s="1"/>
  <c r="F24" i="51"/>
  <c r="D24" i="51"/>
  <c r="I15" i="51"/>
  <c r="I24" i="51" s="1"/>
  <c r="H15" i="51"/>
  <c r="H24" i="51" s="1"/>
  <c r="E24" i="51"/>
  <c r="C24" i="51"/>
  <c r="B33" i="46"/>
  <c r="E33" i="46"/>
  <c r="D33" i="46"/>
  <c r="C33" i="46"/>
  <c r="K239" i="48"/>
  <c r="J239" i="48"/>
  <c r="C11" i="44"/>
  <c r="C44" i="44"/>
  <c r="D11" i="44"/>
  <c r="D44" i="44"/>
  <c r="D45" i="44" s="1"/>
  <c r="E11" i="44"/>
  <c r="E44" i="44"/>
  <c r="B11" i="44"/>
  <c r="B44" i="44"/>
  <c r="E11" i="45"/>
  <c r="D11" i="45"/>
  <c r="C11" i="45"/>
  <c r="B11" i="45"/>
  <c r="E573" i="49"/>
  <c r="D573" i="49"/>
  <c r="C573" i="49"/>
  <c r="B573" i="49"/>
  <c r="B5" i="49"/>
  <c r="C5" i="49" s="1"/>
  <c r="E5" i="49" s="1"/>
  <c r="B5" i="47"/>
  <c r="C5" i="47" s="1"/>
  <c r="E5" i="47" s="1"/>
  <c r="E75" i="26"/>
  <c r="C75" i="26"/>
  <c r="H6" i="26"/>
  <c r="H75" i="26" s="1"/>
  <c r="G6" i="26"/>
  <c r="G75" i="26" s="1"/>
  <c r="D75" i="26"/>
  <c r="B75" i="26"/>
  <c r="B5" i="26"/>
  <c r="C5" i="26" s="1"/>
  <c r="E5" i="26" s="1"/>
  <c r="H26" i="46"/>
  <c r="G26" i="46"/>
  <c r="I26" i="46" s="1"/>
  <c r="J26" i="46"/>
  <c r="J31" i="46"/>
  <c r="H31" i="46"/>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75" i="33" s="1"/>
  <c r="G6" i="33"/>
  <c r="G75" i="33" s="1"/>
  <c r="E75" i="33"/>
  <c r="D75" i="33"/>
  <c r="C75" i="33"/>
  <c r="B75" i="33"/>
  <c r="D5" i="49"/>
  <c r="H33" i="46" l="1"/>
  <c r="D5" i="47"/>
  <c r="H573" i="49"/>
  <c r="J573" i="49" s="1"/>
  <c r="G573" i="49"/>
  <c r="I573" i="49" s="1"/>
  <c r="C5" i="44"/>
  <c r="E5" i="44" s="1"/>
  <c r="H11" i="44"/>
  <c r="H44" i="44"/>
  <c r="J44" i="44" s="1"/>
  <c r="G44" i="44"/>
  <c r="I44" i="44" s="1"/>
  <c r="B45" i="44"/>
  <c r="E45" i="44"/>
  <c r="C45" i="44"/>
  <c r="H28" i="47"/>
  <c r="J28" i="47" s="1"/>
  <c r="G28" i="47"/>
  <c r="I28" i="47" s="1"/>
  <c r="H39" i="47"/>
  <c r="G39" i="47"/>
  <c r="I39" i="47" s="1"/>
  <c r="J39" i="47"/>
  <c r="J33" i="46"/>
  <c r="G33" i="46"/>
  <c r="I33" i="46" s="1"/>
  <c r="D5" i="46"/>
  <c r="D5" i="33"/>
  <c r="I6" i="26"/>
  <c r="J75" i="26"/>
  <c r="J6" i="26"/>
  <c r="I75" i="26"/>
  <c r="D5" i="26"/>
  <c r="H34" i="45"/>
  <c r="J34" i="45" s="1"/>
  <c r="D46" i="45"/>
  <c r="D47" i="45"/>
  <c r="D48" i="45"/>
  <c r="D49" i="45"/>
  <c r="D50" i="45"/>
  <c r="D51" i="45"/>
  <c r="D52" i="45"/>
  <c r="D53" i="45"/>
  <c r="D54" i="45"/>
  <c r="D55" i="45"/>
  <c r="D56" i="45"/>
  <c r="D57" i="45"/>
  <c r="D58" i="45"/>
  <c r="D59" i="45"/>
  <c r="D60" i="45"/>
  <c r="D61" i="45"/>
  <c r="D62" i="45"/>
  <c r="D63" i="45"/>
  <c r="D64" i="45"/>
  <c r="D65" i="45"/>
  <c r="E46" i="45"/>
  <c r="E47" i="45"/>
  <c r="H47" i="45" s="1"/>
  <c r="E48" i="45"/>
  <c r="H48" i="45" s="1"/>
  <c r="E49" i="45"/>
  <c r="H49" i="45" s="1"/>
  <c r="E50" i="45"/>
  <c r="H50" i="45" s="1"/>
  <c r="E51" i="45"/>
  <c r="E52" i="45"/>
  <c r="E53" i="45"/>
  <c r="E54" i="45"/>
  <c r="E55" i="45"/>
  <c r="E56" i="45"/>
  <c r="E57" i="45"/>
  <c r="E58" i="45"/>
  <c r="H58" i="45" s="1"/>
  <c r="E59" i="45"/>
  <c r="E60" i="45"/>
  <c r="E61" i="45"/>
  <c r="E62" i="45"/>
  <c r="E63" i="45"/>
  <c r="H63" i="45" s="1"/>
  <c r="E64" i="45"/>
  <c r="H64" i="45" s="1"/>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2" i="45"/>
  <c r="B41" i="45"/>
  <c r="D41" i="45"/>
  <c r="D42" i="45"/>
  <c r="D39" i="45"/>
  <c r="D40" i="45"/>
  <c r="C39" i="45"/>
  <c r="C40" i="45"/>
  <c r="C41" i="45"/>
  <c r="C42" i="45"/>
  <c r="E39" i="45"/>
  <c r="E40" i="45"/>
  <c r="E41" i="45"/>
  <c r="E42" i="45"/>
  <c r="H42" i="45" s="1"/>
  <c r="G34" i="45"/>
  <c r="I34" i="45" s="1"/>
  <c r="G11" i="45"/>
  <c r="I11" i="45" s="1"/>
  <c r="H11" i="45"/>
  <c r="J11" i="45" s="1"/>
  <c r="J15" i="51"/>
  <c r="J24" i="51"/>
  <c r="K15" i="51"/>
  <c r="K24" i="51"/>
  <c r="D13" i="51"/>
  <c r="F13" i="51" s="1"/>
  <c r="G45" i="44"/>
  <c r="G11" i="44"/>
  <c r="C6" i="45"/>
  <c r="B38" i="45"/>
  <c r="I11" i="44"/>
  <c r="H40" i="45" l="1"/>
  <c r="H45" i="44"/>
  <c r="J45" i="44" s="1"/>
  <c r="I45" i="44"/>
  <c r="G42" i="45"/>
  <c r="E43" i="45"/>
  <c r="C43" i="45"/>
  <c r="D43" i="45"/>
  <c r="H43" i="45" s="1"/>
  <c r="H39" i="45"/>
  <c r="H41" i="45"/>
  <c r="G39" i="45"/>
  <c r="B43" i="45"/>
  <c r="C66" i="45"/>
  <c r="G64" i="45"/>
  <c r="G62" i="45"/>
  <c r="G60" i="45"/>
  <c r="G58" i="45"/>
  <c r="G56" i="45"/>
  <c r="G54" i="45"/>
  <c r="G52" i="45"/>
  <c r="G50" i="45"/>
  <c r="G48" i="45"/>
  <c r="G46" i="45"/>
  <c r="B66" i="45"/>
  <c r="E66" i="45"/>
  <c r="H62" i="45"/>
  <c r="H60" i="45"/>
  <c r="H56" i="45"/>
  <c r="H54" i="45"/>
  <c r="H52" i="45"/>
  <c r="D66" i="45"/>
  <c r="H46" i="45"/>
  <c r="G41" i="45"/>
  <c r="G40" i="45"/>
  <c r="G65" i="45"/>
  <c r="G63" i="45"/>
  <c r="G61" i="45"/>
  <c r="G59" i="45"/>
  <c r="G57" i="45"/>
  <c r="G55" i="45"/>
  <c r="G53" i="45"/>
  <c r="G51" i="45"/>
  <c r="G49" i="45"/>
  <c r="G47" i="45"/>
  <c r="H65" i="45"/>
  <c r="H61" i="45"/>
  <c r="H59" i="45"/>
  <c r="H57" i="45"/>
  <c r="H55" i="45"/>
  <c r="H53" i="45"/>
  <c r="H51" i="45"/>
  <c r="C38" i="45"/>
  <c r="E6" i="45"/>
  <c r="E38" i="45" s="1"/>
  <c r="H66" i="45" l="1"/>
  <c r="G66" i="45"/>
  <c r="G43" i="45"/>
</calcChain>
</file>

<file path=xl/sharedStrings.xml><?xml version="1.0" encoding="utf-8"?>
<sst xmlns="http://schemas.openxmlformats.org/spreadsheetml/2006/main" count="1907" uniqueCount="683">
  <si>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</si>
  <si>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</si>
  <si>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</si>
  <si>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</si>
  <si>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</si>
  <si>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</si>
  <si>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</si>
  <si>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</si>
  <si>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</si>
  <si>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</si>
  <si>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</si>
  <si>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</si>
  <si>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</si>
  <si>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</si>
  <si>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</si>
  <si>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</si>
  <si>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</si>
  <si>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</si>
  <si>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</si>
  <si>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</si>
  <si>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</si>
  <si>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</si>
  <si>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</si>
  <si>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</si>
  <si>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</si>
  <si>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</si>
  <si>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</si>
  <si>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</si>
  <si>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</si>
  <si>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</si>
  <si>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</si>
  <si>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</si>
  <si>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</si>
  <si>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</si>
  <si>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</si>
  <si>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</si>
  <si>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</si>
  <si>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Chevrolet</t>
  </si>
  <si>
    <t>Chrysler</t>
  </si>
  <si>
    <t>Citroen</t>
  </si>
  <si>
    <t>Daf</t>
  </si>
  <si>
    <t>Dennis Eagle</t>
  </si>
  <si>
    <t>Ferrari</t>
  </si>
  <si>
    <t>Fiat</t>
  </si>
  <si>
    <t>Fiat Professional</t>
  </si>
  <si>
    <t>Ford</t>
  </si>
  <si>
    <t>Freightliner</t>
  </si>
  <si>
    <t>Fuso</t>
  </si>
  <si>
    <t>Genesis</t>
  </si>
  <si>
    <t>GWM</t>
  </si>
  <si>
    <t>Hino</t>
  </si>
  <si>
    <t>Honda</t>
  </si>
  <si>
    <t>Hyundai</t>
  </si>
  <si>
    <t>Hyundai Commercial Vehicles</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</si>
  <si>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</si>
  <si>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</si>
  <si>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</si>
  <si>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</si>
  <si>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</si>
  <si>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</si>
  <si>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</si>
  <si>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</si>
  <si>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</si>
  <si>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</si>
  <si>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</si>
  <si>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</si>
  <si>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</si>
  <si>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</si>
  <si>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</si>
  <si>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</si>
  <si>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</si>
  <si>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</si>
  <si>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</si>
  <si>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</si>
  <si>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</si>
  <si>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</si>
  <si>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</si>
  <si>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</si>
  <si>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</si>
  <si>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</si>
  <si>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</si>
  <si>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</si>
  <si>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</si>
  <si>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</si>
  <si>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</si>
  <si>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</si>
  <si>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</si>
  <si>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</si>
  <si>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</si>
  <si>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</si>
  <si>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</si>
  <si>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</si>
  <si>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</si>
  <si>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</si>
  <si>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</si>
  <si>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</si>
  <si>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</si>
  <si>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</si>
  <si>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</si>
  <si>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WA REPORT</t>
  </si>
  <si>
    <t>JUNE 2022</t>
  </si>
  <si>
    <t>AUSTRALIAN CAPITAL TERRITORY</t>
  </si>
  <si>
    <t>NEW SOUTH WALES</t>
  </si>
  <si>
    <t>NORTHERN TERRITORY</t>
  </si>
  <si>
    <t>QUEENSLAND</t>
  </si>
  <si>
    <t>SOUTH AUSTRALIA</t>
  </si>
  <si>
    <t>TASMANIA</t>
  </si>
  <si>
    <t>VICTORIA</t>
  </si>
  <si>
    <t>WESTERN AUSTRALIA</t>
  </si>
  <si>
    <t>WA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</si>
  <si>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</si>
  <si>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</si>
  <si>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</si>
  <si>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</si>
  <si>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</si>
  <si>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</si>
  <si>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</si>
  <si>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</si>
  <si>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</si>
  <si>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</si>
  <si>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</si>
  <si>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</si>
  <si>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</si>
  <si>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</si>
  <si>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</si>
  <si>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</si>
  <si>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</si>
  <si>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</si>
  <si>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</si>
  <si>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</si>
  <si>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</si>
  <si>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</si>
  <si>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</si>
  <si>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</si>
  <si>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</si>
  <si>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</si>
  <si>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</si>
  <si>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</si>
  <si>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</si>
  <si>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</si>
  <si>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</si>
  <si>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</si>
  <si>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</si>
  <si>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</si>
  <si>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</si>
  <si>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</si>
  <si>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</si>
  <si>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</si>
  <si>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</si>
  <si>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</si>
  <si>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</si>
  <si>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</si>
  <si>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</si>
  <si>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</si>
  <si>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</si>
  <si>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</si>
  <si>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</si>
  <si>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</si>
  <si>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</si>
  <si>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</si>
  <si>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</si>
  <si>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</si>
  <si>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</si>
  <si>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</si>
  <si>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</si>
  <si>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</si>
  <si>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</si>
  <si>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</si>
  <si>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</si>
  <si>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</si>
  <si>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</si>
  <si>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</si>
  <si>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</si>
  <si>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</si>
  <si>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</si>
  <si>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</si>
  <si>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</si>
  <si>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</si>
  <si>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</si>
  <si>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</si>
  <si>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</si>
  <si>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</si>
  <si>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</si>
  <si>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</si>
  <si>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</si>
  <si>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</si>
  <si>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</si>
  <si>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</si>
  <si>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</si>
  <si>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</si>
  <si>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</si>
  <si>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</si>
  <si>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</si>
  <si>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</si>
  <si>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</si>
  <si>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</si>
  <si>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</si>
  <si>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</si>
  <si>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</si>
  <si>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</si>
  <si>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</si>
  <si>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Jazz</t>
  </si>
  <si>
    <t>Hyundai i20</t>
  </si>
  <si>
    <t>Kia Rio</t>
  </si>
  <si>
    <t>Mazda2</t>
  </si>
  <si>
    <t>MG MG3</t>
  </si>
  <si>
    <t>Skoda Fabia</t>
  </si>
  <si>
    <t>Suzuki Baleno</t>
  </si>
  <si>
    <t>Suzuki Swift</t>
  </si>
  <si>
    <t>Toyota Yaris</t>
  </si>
  <si>
    <t>Volkswagen Polo</t>
  </si>
  <si>
    <t>Audi A1</t>
  </si>
  <si>
    <t>Citroen C3</t>
  </si>
  <si>
    <t>MINI Hatch</t>
  </si>
  <si>
    <t>Alfa Romeo Giulietta</t>
  </si>
  <si>
    <t>Ford Focus</t>
  </si>
  <si>
    <t>Honda Civic</t>
  </si>
  <si>
    <t>Hyundai i30</t>
  </si>
  <si>
    <t>Hyundai Ioniq</t>
  </si>
  <si>
    <t>Kia Cerato</t>
  </si>
  <si>
    <t>Mazda3</t>
  </si>
  <si>
    <t>Renault Megane</t>
  </si>
  <si>
    <t>Skoda Scala</t>
  </si>
  <si>
    <t>Subaru Impreza</t>
  </si>
  <si>
    <t>Subaru WRX</t>
  </si>
  <si>
    <t>Toyota Corolla</t>
  </si>
  <si>
    <t>Toyota Prius</t>
  </si>
  <si>
    <t>Toyota Prius V</t>
  </si>
  <si>
    <t>Volkswagen Golf</t>
  </si>
  <si>
    <t>Audi A3</t>
  </si>
  <si>
    <t>BMW 1 Series</t>
  </si>
  <si>
    <t>BMW 2 Series Gran Coupe</t>
  </si>
  <si>
    <t>BMW i3</t>
  </si>
  <si>
    <t>Lexus CT200H</t>
  </si>
  <si>
    <t>Mercedes-Benz A-Class</t>
  </si>
  <si>
    <t>Mercedes-Benz B-Class</t>
  </si>
  <si>
    <t>MINI Clubman</t>
  </si>
  <si>
    <t>Nissan Leaf</t>
  </si>
  <si>
    <t>Ford Mondeo</t>
  </si>
  <si>
    <t>Honda Accord</t>
  </si>
  <si>
    <t>Hyundai Sonata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</si>
  <si>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</si>
  <si>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</si>
  <si>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</si>
  <si>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</si>
  <si>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</si>
  <si>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</si>
  <si>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</si>
  <si>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</si>
  <si>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</si>
  <si>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</si>
  <si>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</si>
  <si>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</si>
  <si>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BMW i4</t>
  </si>
  <si>
    <t>Genesis G70</t>
  </si>
  <si>
    <t>Jaguar XE</t>
  </si>
  <si>
    <t>Lexus ES</t>
  </si>
  <si>
    <t>Lexus IS</t>
  </si>
  <si>
    <t>Mercedes-Benz C-Class</t>
  </si>
  <si>
    <t>Mercedes-Benz CLA-Class</t>
  </si>
  <si>
    <t>Polestar 2</t>
  </si>
  <si>
    <t>Tesla Model 3</t>
  </si>
  <si>
    <t>Volkswagen Arteon</t>
  </si>
  <si>
    <t>Volvo S60</t>
  </si>
  <si>
    <t>Volvo V60</t>
  </si>
  <si>
    <t>Volvo V60 Cross Country</t>
  </si>
  <si>
    <t>Kia Stinger</t>
  </si>
  <si>
    <t>Skoda Superb</t>
  </si>
  <si>
    <t>Audi A6</t>
  </si>
  <si>
    <t>Audi A7</t>
  </si>
  <si>
    <t>BMW 5 Series</t>
  </si>
  <si>
    <t>Genesis G80</t>
  </si>
  <si>
    <t>Jaguar XF</t>
  </si>
  <si>
    <t>Lexus GS</t>
  </si>
  <si>
    <t>Maserati Ghibli</t>
  </si>
  <si>
    <t>Mercedes-Benz CLS-Class</t>
  </si>
  <si>
    <t>Mercedes-Benz E-Class</t>
  </si>
  <si>
    <t>Porsche Taycan</t>
  </si>
  <si>
    <t>Chrysler 300</t>
  </si>
  <si>
    <t>Audi A8</t>
  </si>
  <si>
    <t>Bentley Sedan</t>
  </si>
  <si>
    <t>BMW 6 Series GT</t>
  </si>
  <si>
    <t>BMW 8 Series Gran Coupe</t>
  </si>
  <si>
    <t>Lexus LS</t>
  </si>
  <si>
    <t>Mercedes-Benz S-Class</t>
  </si>
  <si>
    <t>Porsche Panamera</t>
  </si>
  <si>
    <t>Rolls-Royce Sedan</t>
  </si>
  <si>
    <t>Honda Odyssey</t>
  </si>
  <si>
    <t>Hyundai iMAX</t>
  </si>
  <si>
    <t>Hyundai Staria</t>
  </si>
  <si>
    <t>Kia Carnival</t>
  </si>
  <si>
    <t>LDV G10 Wagon</t>
  </si>
  <si>
    <t>Volkswagen Caddy</t>
  </si>
  <si>
    <t>Volkswagen Caravelle</t>
  </si>
  <si>
    <t>Volkswagen Multivan</t>
  </si>
  <si>
    <t>Mercedes-Benz Marco Polo</t>
  </si>
  <si>
    <t>Mercedes-Benz Valente</t>
  </si>
  <si>
    <t>Mercedes-Benz V-Class</t>
  </si>
  <si>
    <t>Toyota Granvia</t>
  </si>
  <si>
    <t>Volkswagen California</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</si>
  <si>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</si>
  <si>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</si>
  <si>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</si>
  <si>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</si>
  <si>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</si>
  <si>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</si>
  <si>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</si>
  <si>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</si>
  <si>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</si>
  <si>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</si>
  <si>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</si>
  <si>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</si>
  <si>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</si>
  <si>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</si>
  <si>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Chevrolet Corvette Stingray</t>
  </si>
  <si>
    <t>Jaguar F-Type</t>
  </si>
  <si>
    <t>Lexus LC</t>
  </si>
  <si>
    <t>Lexus RC</t>
  </si>
  <si>
    <t>Lotus Exige</t>
  </si>
  <si>
    <t>Mercedes-Benz C-Class Cpe/Conv</t>
  </si>
  <si>
    <t>Mercedes-Benz E-Class Cpe/Conv</t>
  </si>
  <si>
    <t>Porsche Boxster</t>
  </si>
  <si>
    <t>Porsche Cayman</t>
  </si>
  <si>
    <t>Toyota Supra</t>
  </si>
  <si>
    <t>Aston Martin Coupe/Conv</t>
  </si>
  <si>
    <t>Audi R8</t>
  </si>
  <si>
    <t>Bentley Coupe/Conv</t>
  </si>
  <si>
    <t>BMW 8 Series</t>
  </si>
  <si>
    <t>Ferrari Coupe/Conv</t>
  </si>
  <si>
    <t>Lamborghini Coupe/Conv</t>
  </si>
  <si>
    <t>Maserati Coupe/Conv</t>
  </si>
  <si>
    <t>McLaren Coupe/Conv</t>
  </si>
  <si>
    <t>Mercedes-AMG GT Cpe/Conv</t>
  </si>
  <si>
    <t>Nissan GT-R</t>
  </si>
  <si>
    <t>Porsche 911</t>
  </si>
  <si>
    <t>Rolls-Royce Coupe/Conv</t>
  </si>
  <si>
    <t>Ford EcoSport</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</si>
  <si>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</si>
  <si>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</si>
  <si>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</si>
  <si>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</si>
  <si>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</si>
  <si>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</si>
  <si>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</si>
  <si>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</si>
  <si>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</si>
  <si>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</si>
  <si>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</si>
  <si>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</si>
  <si>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</si>
  <si>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</si>
  <si>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</si>
  <si>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</si>
  <si>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</si>
  <si>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</si>
  <si>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</si>
  <si>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</si>
  <si>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</si>
  <si>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</si>
  <si>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</si>
  <si>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</si>
  <si>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</si>
  <si>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</si>
  <si>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</si>
  <si>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</si>
  <si>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</si>
  <si>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</si>
  <si>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</si>
  <si>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</si>
  <si>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</si>
  <si>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</si>
  <si>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</si>
  <si>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</si>
  <si>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</si>
  <si>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</si>
  <si>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</si>
  <si>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</si>
  <si>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</si>
  <si>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</si>
  <si>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Citroen C5 Aircross</t>
  </si>
  <si>
    <t>Ford Escape</t>
  </si>
  <si>
    <t>GWM Haval H6</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</si>
  <si>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</si>
  <si>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</si>
  <si>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</si>
  <si>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</si>
  <si>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</si>
  <si>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</si>
  <si>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</si>
  <si>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</si>
  <si>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</si>
  <si>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</si>
  <si>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</si>
  <si>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</si>
  <si>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</si>
  <si>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</si>
  <si>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</si>
  <si>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</si>
  <si>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</si>
  <si>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</si>
  <si>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</si>
  <si>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</si>
  <si>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Genesis GV60</t>
  </si>
  <si>
    <t>Genesis GV70</t>
  </si>
  <si>
    <t>Hyundai Ioniq 5</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</si>
  <si>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</si>
  <si>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</si>
  <si>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</si>
  <si>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</si>
  <si>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</si>
  <si>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</si>
  <si>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</si>
  <si>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</si>
  <si>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</si>
  <si>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</si>
  <si>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</si>
  <si>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</si>
  <si>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</si>
  <si>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</si>
  <si>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</si>
  <si>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</si>
  <si>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</si>
  <si>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</si>
  <si>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</si>
  <si>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</si>
  <si>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</si>
  <si>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</si>
  <si>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</si>
  <si>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</si>
  <si>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</si>
  <si>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</si>
  <si>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</si>
  <si>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</si>
  <si>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</si>
  <si>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</si>
  <si>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</si>
  <si>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</si>
  <si>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</si>
  <si>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</si>
  <si>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</si>
  <si>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</si>
  <si>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</si>
  <si>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</si>
  <si>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</si>
  <si>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</si>
  <si>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</si>
  <si>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</si>
  <si>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</si>
  <si>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</si>
  <si>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</si>
  <si>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</si>
  <si>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</si>
  <si>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</si>
  <si>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</si>
  <si>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</si>
  <si>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</si>
  <si>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</si>
  <si>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</si>
  <si>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</si>
  <si>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</si>
  <si>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</si>
  <si>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</si>
  <si>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</si>
  <si>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</si>
  <si>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</si>
  <si>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</si>
  <si>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</si>
  <si>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</si>
  <si>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</si>
  <si>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</si>
  <si>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Iveco Daily Minibus &lt; 20 Seats</t>
  </si>
  <si>
    <t>LDV Deliver 9 Bus</t>
  </si>
  <si>
    <t>Mercedes-Benz Sprinter Bus</t>
  </si>
  <si>
    <t>Renault Master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</si>
  <si>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</si>
  <si>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</si>
  <si>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</si>
  <si>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</si>
  <si>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</si>
  <si>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</si>
  <si>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</si>
  <si>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</si>
  <si>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</si>
  <si>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</si>
  <si>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</si>
  <si>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 Van</t>
  </si>
  <si>
    <t>Mitsubishi Express</t>
  </si>
  <si>
    <t>Peugeot Expert</t>
  </si>
  <si>
    <t>Renault Trafic</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</si>
  <si>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</si>
  <si>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</si>
  <si>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</si>
  <si>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</si>
  <si>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</si>
  <si>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</si>
  <si>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</si>
  <si>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</si>
  <si>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</si>
  <si>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</si>
  <si>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</si>
  <si>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</si>
  <si>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</si>
  <si>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</si>
  <si>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</si>
  <si>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</si>
  <si>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</si>
  <si>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</si>
  <si>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</si>
  <si>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</si>
  <si>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</si>
  <si>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</si>
  <si>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</si>
  <si>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</si>
  <si>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</si>
  <si>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</si>
  <si>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</si>
  <si>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</si>
  <si>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</si>
  <si>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</si>
  <si>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</si>
  <si>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</si>
  <si>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</si>
  <si>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</si>
  <si>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</si>
  <si>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</si>
  <si>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</si>
  <si>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</si>
  <si>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</si>
  <si>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</si>
  <si>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</si>
  <si>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</si>
  <si>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</si>
  <si>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Fuso Fighter (MD)</t>
  </si>
  <si>
    <t>Hino (MD)</t>
  </si>
  <si>
    <t>Hyundai EX10</t>
  </si>
  <si>
    <t>Hyundai EX9</t>
  </si>
  <si>
    <t>Isuzu N-Series (MD)</t>
  </si>
  <si>
    <t>Iveco (MD)</t>
  </si>
  <si>
    <t>MAN (MD)</t>
  </si>
  <si>
    <t>Mercedes (MD)</t>
  </si>
  <si>
    <t>SEA Electric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</si>
  <si>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</si>
  <si>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</si>
  <si>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</si>
  <si>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</si>
  <si>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</si>
  <si>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</si>
  <si>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</si>
  <si>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</si>
  <si>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</si>
  <si>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</si>
  <si>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</si>
  <si>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</si>
  <si>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</si>
  <si>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</si>
  <si>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</si>
  <si>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</si>
  <si>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</si>
  <si>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</si>
  <si>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</si>
  <si>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</si>
  <si>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</si>
  <si>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</si>
  <si>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</si>
  <si>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</si>
  <si>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</si>
  <si>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</si>
  <si>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</si>
  <si>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</si>
  <si>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</si>
  <si>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</si>
  <si>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</si>
  <si>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</si>
  <si>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</si>
  <si>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</si>
  <si>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</si>
  <si>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</si>
  <si>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</si>
  <si>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</si>
  <si>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</si>
  <si>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</si>
  <si>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</si>
  <si>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</si>
  <si>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</si>
  <si>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</si>
  <si>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</si>
  <si>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</si>
  <si>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</si>
  <si>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</si>
  <si>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</si>
  <si>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</si>
  <si>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</si>
  <si>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</si>
  <si>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</si>
  <si>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</si>
  <si>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</si>
  <si>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</si>
  <si>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</si>
  <si>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</si>
  <si>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</si>
  <si>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</si>
  <si>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</si>
  <si>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</si>
  <si>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</si>
  <si>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</si>
  <si>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</si>
  <si>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</si>
  <si>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</si>
  <si>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</si>
  <si>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</si>
  <si>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</si>
  <si>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</si>
  <si>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</si>
  <si>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</si>
  <si>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</si>
  <si>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</si>
  <si>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</si>
  <si>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</si>
  <si>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</si>
  <si>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</si>
  <si>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</si>
  <si>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</si>
  <si>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</si>
  <si>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</si>
  <si>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</si>
  <si>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</si>
  <si>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</si>
  <si>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</si>
  <si>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</si>
  <si>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</si>
  <si>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</si>
  <si>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</si>
  <si>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</si>
  <si>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</si>
  <si>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</si>
  <si>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</si>
  <si>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</si>
  <si>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</si>
  <si>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</si>
  <si>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</si>
  <si>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</si>
  <si>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</si>
  <si>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</si>
  <si>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</si>
  <si>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</si>
  <si>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</si>
  <si>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</si>
  <si>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</si>
  <si>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</si>
  <si>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</si>
  <si>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</si>
  <si>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</si>
  <si>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</si>
  <si>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</si>
  <si>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</si>
  <si>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</si>
  <si>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</si>
  <si>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</si>
  <si>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</si>
  <si>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</si>
  <si>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</si>
  <si>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</si>
  <si>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</si>
  <si>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</si>
  <si>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</si>
  <si>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</si>
  <si>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</si>
  <si>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</si>
  <si>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</si>
  <si>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</si>
  <si>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</si>
  <si>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</si>
  <si>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</si>
  <si>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</si>
  <si>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</si>
  <si>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</si>
  <si>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</si>
  <si>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</si>
  <si>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</si>
  <si>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</si>
  <si>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</si>
  <si>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</si>
  <si>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2022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</si>
</sst>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99</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100</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101</v>
      </c>
      <c r="C15" s="109">
        <v>1486</v>
      </c>
      <c r="D15" s="110">
        <v>1681</v>
      </c>
      <c r="E15" s="109">
        <v>8145</v>
      </c>
      <c r="F15" s="110">
        <v>8984</v>
      </c>
      <c r="G15" s="111"/>
      <c r="H15" s="109">
        <f t="shared" ref="H15:H22" si="0">C15-D15</f>
        <v>-195</v>
      </c>
      <c r="I15" s="110">
        <f t="shared" ref="I15:I22" si="1">E15-F15</f>
        <v>-839</v>
      </c>
      <c r="J15" s="112">
        <f t="shared" ref="J15:J22" si="2">IF(D15=0, "-", IF(H15/D15&lt;10, H15/D15, "&gt;999%"))</f>
        <v>-0.11600237953599048</v>
      </c>
      <c r="K15" s="113">
        <f t="shared" ref="K15:K22" si="3">IF(F15=0, "-", IF(I15/F15&lt;10, I15/F15, "&gt;999%"))</f>
        <v>-9.3388245770258241E-2</v>
      </c>
      <c r="L15" s="99"/>
    </row>
    <row r="16" spans="1:12" ht="15" x14ac:dyDescent="0.2">
      <c r="A16" s="99"/>
      <c r="B16" s="108" t="s">
        <v>102</v>
      </c>
      <c r="C16" s="109">
        <v>32027</v>
      </c>
      <c r="D16" s="110">
        <v>34633</v>
      </c>
      <c r="E16" s="109">
        <v>169835</v>
      </c>
      <c r="F16" s="110">
        <v>181900</v>
      </c>
      <c r="G16" s="111"/>
      <c r="H16" s="109">
        <f t="shared" si="0"/>
        <v>-2606</v>
      </c>
      <c r="I16" s="110">
        <f t="shared" si="1"/>
        <v>-12065</v>
      </c>
      <c r="J16" s="112">
        <f t="shared" si="2"/>
        <v>-7.5246152513498685E-2</v>
      </c>
      <c r="K16" s="113">
        <f t="shared" si="3"/>
        <v>-6.6327652556349648E-2</v>
      </c>
      <c r="L16" s="99"/>
    </row>
    <row r="17" spans="1:12" ht="15" x14ac:dyDescent="0.2">
      <c r="A17" s="99"/>
      <c r="B17" s="108" t="s">
        <v>103</v>
      </c>
      <c r="C17" s="109">
        <v>1115</v>
      </c>
      <c r="D17" s="110">
        <v>959</v>
      </c>
      <c r="E17" s="109">
        <v>5197</v>
      </c>
      <c r="F17" s="110">
        <v>5197</v>
      </c>
      <c r="G17" s="111"/>
      <c r="H17" s="109">
        <f t="shared" si="0"/>
        <v>156</v>
      </c>
      <c r="I17" s="110">
        <f t="shared" si="1"/>
        <v>0</v>
      </c>
      <c r="J17" s="112">
        <f t="shared" si="2"/>
        <v>0.16266944734098018</v>
      </c>
      <c r="K17" s="113">
        <f t="shared" si="3"/>
        <v>0</v>
      </c>
      <c r="L17" s="99"/>
    </row>
    <row r="18" spans="1:12" ht="15" x14ac:dyDescent="0.2">
      <c r="A18" s="99"/>
      <c r="B18" s="108" t="s">
        <v>104</v>
      </c>
      <c r="C18" s="109">
        <v>21983</v>
      </c>
      <c r="D18" s="110">
        <v>25321</v>
      </c>
      <c r="E18" s="109">
        <v>115003</v>
      </c>
      <c r="F18" s="110">
        <v>122849</v>
      </c>
      <c r="G18" s="111"/>
      <c r="H18" s="109">
        <f t="shared" si="0"/>
        <v>-3338</v>
      </c>
      <c r="I18" s="110">
        <f t="shared" si="1"/>
        <v>-7846</v>
      </c>
      <c r="J18" s="112">
        <f t="shared" si="2"/>
        <v>-0.13182733699300975</v>
      </c>
      <c r="K18" s="113">
        <f t="shared" si="3"/>
        <v>-6.3867023744597032E-2</v>
      </c>
      <c r="L18" s="99"/>
    </row>
    <row r="19" spans="1:12" ht="15" x14ac:dyDescent="0.2">
      <c r="A19" s="99"/>
      <c r="B19" s="108" t="s">
        <v>105</v>
      </c>
      <c r="C19" s="109">
        <v>6214</v>
      </c>
      <c r="D19" s="110">
        <v>6802</v>
      </c>
      <c r="E19" s="109">
        <v>35131</v>
      </c>
      <c r="F19" s="110">
        <v>36274</v>
      </c>
      <c r="G19" s="111"/>
      <c r="H19" s="109">
        <f t="shared" si="0"/>
        <v>-588</v>
      </c>
      <c r="I19" s="110">
        <f t="shared" si="1"/>
        <v>-1143</v>
      </c>
      <c r="J19" s="112">
        <f t="shared" si="2"/>
        <v>-8.6445163187297849E-2</v>
      </c>
      <c r="K19" s="113">
        <f t="shared" si="3"/>
        <v>-3.1510172575398357E-2</v>
      </c>
      <c r="L19" s="99"/>
    </row>
    <row r="20" spans="1:12" ht="15" x14ac:dyDescent="0.2">
      <c r="A20" s="99"/>
      <c r="B20" s="108" t="s">
        <v>106</v>
      </c>
      <c r="C20" s="109">
        <v>1572</v>
      </c>
      <c r="D20" s="110">
        <v>1899</v>
      </c>
      <c r="E20" s="109">
        <v>9486</v>
      </c>
      <c r="F20" s="110">
        <v>9507</v>
      </c>
      <c r="G20" s="111"/>
      <c r="H20" s="109">
        <f t="shared" si="0"/>
        <v>-327</v>
      </c>
      <c r="I20" s="110">
        <f t="shared" si="1"/>
        <v>-21</v>
      </c>
      <c r="J20" s="112">
        <f t="shared" si="2"/>
        <v>-0.17219589257503951</v>
      </c>
      <c r="K20" s="113">
        <f t="shared" si="3"/>
        <v>-2.208898706216472E-3</v>
      </c>
      <c r="L20" s="99"/>
    </row>
    <row r="21" spans="1:12" ht="15" x14ac:dyDescent="0.2">
      <c r="A21" s="99"/>
      <c r="B21" s="108" t="s">
        <v>107</v>
      </c>
      <c r="C21" s="109">
        <v>25764</v>
      </c>
      <c r="D21" s="110">
        <v>29332</v>
      </c>
      <c r="E21" s="109">
        <v>141996</v>
      </c>
      <c r="F21" s="110">
        <v>146231</v>
      </c>
      <c r="G21" s="111"/>
      <c r="H21" s="109">
        <f t="shared" si="0"/>
        <v>-3568</v>
      </c>
      <c r="I21" s="110">
        <f t="shared" si="1"/>
        <v>-4235</v>
      </c>
      <c r="J21" s="112">
        <f t="shared" si="2"/>
        <v>-0.1216418928133097</v>
      </c>
      <c r="K21" s="113">
        <f t="shared" si="3"/>
        <v>-2.8961027415527488E-2</v>
      </c>
      <c r="L21" s="99"/>
    </row>
    <row r="22" spans="1:12" ht="15" x14ac:dyDescent="0.2">
      <c r="A22" s="99"/>
      <c r="B22" s="108" t="s">
        <v>108</v>
      </c>
      <c r="C22" s="109">
        <v>9813</v>
      </c>
      <c r="D22" s="110">
        <v>10037</v>
      </c>
      <c r="E22" s="109">
        <v>53065</v>
      </c>
      <c r="F22" s="110">
        <v>56526</v>
      </c>
      <c r="G22" s="111"/>
      <c r="H22" s="109">
        <f t="shared" si="0"/>
        <v>-224</v>
      </c>
      <c r="I22" s="110">
        <f t="shared" si="1"/>
        <v>-3461</v>
      </c>
      <c r="J22" s="112">
        <f t="shared" si="2"/>
        <v>-2.2317425525555445E-2</v>
      </c>
      <c r="K22" s="113">
        <f t="shared" si="3"/>
        <v>-6.1228461239075826E-2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99974</v>
      </c>
      <c r="D24" s="121">
        <f>SUM(D15:D23)</f>
        <v>110664</v>
      </c>
      <c r="E24" s="120">
        <f>SUM(E15:E23)</f>
        <v>537858</v>
      </c>
      <c r="F24" s="121">
        <f>SUM(F15:F23)</f>
        <v>567468</v>
      </c>
      <c r="G24" s="122"/>
      <c r="H24" s="120">
        <f>SUM(H15:H23)</f>
        <v>-10690</v>
      </c>
      <c r="I24" s="121">
        <f>SUM(I15:I23)</f>
        <v>-29610</v>
      </c>
      <c r="J24" s="123">
        <f>IF(D24=0, 0, H24/D24)</f>
        <v>-9.6598713222005347E-2</v>
      </c>
      <c r="K24" s="124">
        <f>IF(F24=0, 0, I24/F24)</f>
        <v>-5.2179153714394466E-2</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682</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8"/>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164" t="s">
        <v>120</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120</v>
      </c>
      <c r="B6" s="61" t="s">
        <v>12</v>
      </c>
      <c r="C6" s="62" t="s">
        <v>13</v>
      </c>
      <c r="D6" s="61" t="s">
        <v>12</v>
      </c>
      <c r="E6" s="63" t="s">
        <v>13</v>
      </c>
      <c r="F6" s="62" t="s">
        <v>12</v>
      </c>
      <c r="G6" s="62" t="s">
        <v>13</v>
      </c>
      <c r="H6" s="61" t="s">
        <v>12</v>
      </c>
      <c r="I6" s="63" t="s">
        <v>13</v>
      </c>
      <c r="J6" s="61"/>
      <c r="K6" s="63"/>
    </row>
    <row r="7" spans="1:11" x14ac:dyDescent="0.2">
      <c r="A7" s="7" t="s">
        <v>336</v>
      </c>
      <c r="B7" s="65">
        <v>0</v>
      </c>
      <c r="C7" s="34">
        <f>IF(B19=0, "-", B7/B19)</f>
        <v>0</v>
      </c>
      <c r="D7" s="65">
        <v>0</v>
      </c>
      <c r="E7" s="9">
        <f>IF(D19=0, "-", D7/D19)</f>
        <v>0</v>
      </c>
      <c r="F7" s="81">
        <v>0</v>
      </c>
      <c r="G7" s="34">
        <f>IF(F19=0, "-", F7/F19)</f>
        <v>0</v>
      </c>
      <c r="H7" s="65">
        <v>1</v>
      </c>
      <c r="I7" s="9">
        <f>IF(H19=0, "-", H7/H19)</f>
        <v>3.9047247169074581E-4</v>
      </c>
      <c r="J7" s="8" t="str">
        <f t="shared" ref="J7:J17" si="0">IF(D7=0, "-", IF((B7-D7)/D7&lt;10, (B7-D7)/D7, "&gt;999%"))</f>
        <v>-</v>
      </c>
      <c r="K7" s="9">
        <f t="shared" ref="K7:K17" si="1">IF(H7=0, "-", IF((F7-H7)/H7&lt;10, (F7-H7)/H7, "&gt;999%"))</f>
        <v>-1</v>
      </c>
    </row>
    <row r="8" spans="1:11" x14ac:dyDescent="0.2">
      <c r="A8" s="7" t="s">
        <v>337</v>
      </c>
      <c r="B8" s="65">
        <v>28</v>
      </c>
      <c r="C8" s="34">
        <f>IF(B19=0, "-", B8/B19)</f>
        <v>5.5445544554455446E-2</v>
      </c>
      <c r="D8" s="65">
        <v>37</v>
      </c>
      <c r="E8" s="9">
        <f>IF(D19=0, "-", D8/D19)</f>
        <v>7.9569892473118284E-2</v>
      </c>
      <c r="F8" s="81">
        <v>69</v>
      </c>
      <c r="G8" s="34">
        <f>IF(F19=0, "-", F8/F19)</f>
        <v>2.5000000000000001E-2</v>
      </c>
      <c r="H8" s="65">
        <v>145</v>
      </c>
      <c r="I8" s="9">
        <f>IF(H19=0, "-", H8/H19)</f>
        <v>5.661850839515814E-2</v>
      </c>
      <c r="J8" s="8">
        <f t="shared" si="0"/>
        <v>-0.24324324324324326</v>
      </c>
      <c r="K8" s="9">
        <f t="shared" si="1"/>
        <v>-0.52413793103448281</v>
      </c>
    </row>
    <row r="9" spans="1:11" x14ac:dyDescent="0.2">
      <c r="A9" s="7" t="s">
        <v>338</v>
      </c>
      <c r="B9" s="65">
        <v>56</v>
      </c>
      <c r="C9" s="34">
        <f>IF(B19=0, "-", B9/B19)</f>
        <v>0.11089108910891089</v>
      </c>
      <c r="D9" s="65">
        <v>66</v>
      </c>
      <c r="E9" s="9">
        <f>IF(D19=0, "-", D9/D19)</f>
        <v>0.14193548387096774</v>
      </c>
      <c r="F9" s="81">
        <v>364</v>
      </c>
      <c r="G9" s="34">
        <f>IF(F19=0, "-", F9/F19)</f>
        <v>0.13188405797101449</v>
      </c>
      <c r="H9" s="65">
        <v>362</v>
      </c>
      <c r="I9" s="9">
        <f>IF(H19=0, "-", H9/H19)</f>
        <v>0.14135103475204999</v>
      </c>
      <c r="J9" s="8">
        <f t="shared" si="0"/>
        <v>-0.15151515151515152</v>
      </c>
      <c r="K9" s="9">
        <f t="shared" si="1"/>
        <v>5.5248618784530384E-3</v>
      </c>
    </row>
    <row r="10" spans="1:11" x14ac:dyDescent="0.2">
      <c r="A10" s="7" t="s">
        <v>339</v>
      </c>
      <c r="B10" s="65">
        <v>90</v>
      </c>
      <c r="C10" s="34">
        <f>IF(B19=0, "-", B10/B19)</f>
        <v>0.17821782178217821</v>
      </c>
      <c r="D10" s="65">
        <v>52</v>
      </c>
      <c r="E10" s="9">
        <f>IF(D19=0, "-", D10/D19)</f>
        <v>0.11182795698924732</v>
      </c>
      <c r="F10" s="81">
        <v>450</v>
      </c>
      <c r="G10" s="34">
        <f>IF(F19=0, "-", F10/F19)</f>
        <v>0.16304347826086957</v>
      </c>
      <c r="H10" s="65">
        <v>277</v>
      </c>
      <c r="I10" s="9">
        <f>IF(H19=0, "-", H10/H19)</f>
        <v>0.10816087465833658</v>
      </c>
      <c r="J10" s="8">
        <f t="shared" si="0"/>
        <v>0.73076923076923073</v>
      </c>
      <c r="K10" s="9">
        <f t="shared" si="1"/>
        <v>0.62454873646209386</v>
      </c>
    </row>
    <row r="11" spans="1:11" x14ac:dyDescent="0.2">
      <c r="A11" s="7" t="s">
        <v>340</v>
      </c>
      <c r="B11" s="65">
        <v>82</v>
      </c>
      <c r="C11" s="34">
        <f>IF(B19=0, "-", B11/B19)</f>
        <v>0.16237623762376238</v>
      </c>
      <c r="D11" s="65">
        <v>90</v>
      </c>
      <c r="E11" s="9">
        <f>IF(D19=0, "-", D11/D19)</f>
        <v>0.19354838709677419</v>
      </c>
      <c r="F11" s="81">
        <v>370</v>
      </c>
      <c r="G11" s="34">
        <f>IF(F19=0, "-", F11/F19)</f>
        <v>0.13405797101449277</v>
      </c>
      <c r="H11" s="65">
        <v>732</v>
      </c>
      <c r="I11" s="9">
        <f>IF(H19=0, "-", H11/H19)</f>
        <v>0.28582584927762594</v>
      </c>
      <c r="J11" s="8">
        <f t="shared" si="0"/>
        <v>-8.8888888888888892E-2</v>
      </c>
      <c r="K11" s="9">
        <f t="shared" si="1"/>
        <v>-0.49453551912568305</v>
      </c>
    </row>
    <row r="12" spans="1:11" x14ac:dyDescent="0.2">
      <c r="A12" s="7" t="s">
        <v>341</v>
      </c>
      <c r="B12" s="65">
        <v>11</v>
      </c>
      <c r="C12" s="34">
        <f>IF(B19=0, "-", B12/B19)</f>
        <v>2.1782178217821781E-2</v>
      </c>
      <c r="D12" s="65">
        <v>9</v>
      </c>
      <c r="E12" s="9">
        <f>IF(D19=0, "-", D12/D19)</f>
        <v>1.935483870967742E-2</v>
      </c>
      <c r="F12" s="81">
        <v>66</v>
      </c>
      <c r="G12" s="34">
        <f>IF(F19=0, "-", F12/F19)</f>
        <v>2.391304347826087E-2</v>
      </c>
      <c r="H12" s="65">
        <v>84</v>
      </c>
      <c r="I12" s="9">
        <f>IF(H19=0, "-", H12/H19)</f>
        <v>3.279968762202265E-2</v>
      </c>
      <c r="J12" s="8">
        <f t="shared" si="0"/>
        <v>0.22222222222222221</v>
      </c>
      <c r="K12" s="9">
        <f t="shared" si="1"/>
        <v>-0.21428571428571427</v>
      </c>
    </row>
    <row r="13" spans="1:11" x14ac:dyDescent="0.2">
      <c r="A13" s="7" t="s">
        <v>342</v>
      </c>
      <c r="B13" s="65">
        <v>7</v>
      </c>
      <c r="C13" s="34">
        <f>IF(B19=0, "-", B13/B19)</f>
        <v>1.3861386138613862E-2</v>
      </c>
      <c r="D13" s="65">
        <v>12</v>
      </c>
      <c r="E13" s="9">
        <f>IF(D19=0, "-", D13/D19)</f>
        <v>2.5806451612903226E-2</v>
      </c>
      <c r="F13" s="81">
        <v>70</v>
      </c>
      <c r="G13" s="34">
        <f>IF(F19=0, "-", F13/F19)</f>
        <v>2.5362318840579712E-2</v>
      </c>
      <c r="H13" s="65">
        <v>25</v>
      </c>
      <c r="I13" s="9">
        <f>IF(H19=0, "-", H13/H19)</f>
        <v>9.7618117922686452E-3</v>
      </c>
      <c r="J13" s="8">
        <f t="shared" si="0"/>
        <v>-0.41666666666666669</v>
      </c>
      <c r="K13" s="9">
        <f t="shared" si="1"/>
        <v>1.8</v>
      </c>
    </row>
    <row r="14" spans="1:11" x14ac:dyDescent="0.2">
      <c r="A14" s="7" t="s">
        <v>343</v>
      </c>
      <c r="B14" s="65">
        <v>23</v>
      </c>
      <c r="C14" s="34">
        <f>IF(B19=0, "-", B14/B19)</f>
        <v>4.5544554455445543E-2</v>
      </c>
      <c r="D14" s="65">
        <v>26</v>
      </c>
      <c r="E14" s="9">
        <f>IF(D19=0, "-", D14/D19)</f>
        <v>5.5913978494623658E-2</v>
      </c>
      <c r="F14" s="81">
        <v>132</v>
      </c>
      <c r="G14" s="34">
        <f>IF(F19=0, "-", F14/F19)</f>
        <v>4.7826086956521741E-2</v>
      </c>
      <c r="H14" s="65">
        <v>110</v>
      </c>
      <c r="I14" s="9">
        <f>IF(H19=0, "-", H14/H19)</f>
        <v>4.2951971885982036E-2</v>
      </c>
      <c r="J14" s="8">
        <f t="shared" si="0"/>
        <v>-0.11538461538461539</v>
      </c>
      <c r="K14" s="9">
        <f t="shared" si="1"/>
        <v>0.2</v>
      </c>
    </row>
    <row r="15" spans="1:11" x14ac:dyDescent="0.2">
      <c r="A15" s="7" t="s">
        <v>344</v>
      </c>
      <c r="B15" s="65">
        <v>94</v>
      </c>
      <c r="C15" s="34">
        <f>IF(B19=0, "-", B15/B19)</f>
        <v>0.18613861386138614</v>
      </c>
      <c r="D15" s="65">
        <v>73</v>
      </c>
      <c r="E15" s="9">
        <f>IF(D19=0, "-", D15/D19)</f>
        <v>0.15698924731182795</v>
      </c>
      <c r="F15" s="81">
        <v>639</v>
      </c>
      <c r="G15" s="34">
        <f>IF(F19=0, "-", F15/F19)</f>
        <v>0.23152173913043478</v>
      </c>
      <c r="H15" s="65">
        <v>155</v>
      </c>
      <c r="I15" s="9">
        <f>IF(H19=0, "-", H15/H19)</f>
        <v>6.0523233112065603E-2</v>
      </c>
      <c r="J15" s="8">
        <f t="shared" si="0"/>
        <v>0.28767123287671231</v>
      </c>
      <c r="K15" s="9">
        <f t="shared" si="1"/>
        <v>3.1225806451612903</v>
      </c>
    </row>
    <row r="16" spans="1:11" x14ac:dyDescent="0.2">
      <c r="A16" s="7" t="s">
        <v>345</v>
      </c>
      <c r="B16" s="65">
        <v>42</v>
      </c>
      <c r="C16" s="34">
        <f>IF(B19=0, "-", B16/B19)</f>
        <v>8.3168316831683173E-2</v>
      </c>
      <c r="D16" s="65">
        <v>56</v>
      </c>
      <c r="E16" s="9">
        <f>IF(D19=0, "-", D16/D19)</f>
        <v>0.12043010752688173</v>
      </c>
      <c r="F16" s="81">
        <v>410</v>
      </c>
      <c r="G16" s="34">
        <f>IF(F19=0, "-", F16/F19)</f>
        <v>0.14855072463768115</v>
      </c>
      <c r="H16" s="65">
        <v>375</v>
      </c>
      <c r="I16" s="9">
        <f>IF(H19=0, "-", H16/H19)</f>
        <v>0.14642717688402968</v>
      </c>
      <c r="J16" s="8">
        <f t="shared" si="0"/>
        <v>-0.25</v>
      </c>
      <c r="K16" s="9">
        <f t="shared" si="1"/>
        <v>9.3333333333333338E-2</v>
      </c>
    </row>
    <row r="17" spans="1:11" x14ac:dyDescent="0.2">
      <c r="A17" s="7" t="s">
        <v>346</v>
      </c>
      <c r="B17" s="65">
        <v>72</v>
      </c>
      <c r="C17" s="34">
        <f>IF(B19=0, "-", B17/B19)</f>
        <v>0.14257425742574256</v>
      </c>
      <c r="D17" s="65">
        <v>44</v>
      </c>
      <c r="E17" s="9">
        <f>IF(D19=0, "-", D17/D19)</f>
        <v>9.4623655913978491E-2</v>
      </c>
      <c r="F17" s="81">
        <v>190</v>
      </c>
      <c r="G17" s="34">
        <f>IF(F19=0, "-", F17/F19)</f>
        <v>6.8840579710144928E-2</v>
      </c>
      <c r="H17" s="65">
        <v>295</v>
      </c>
      <c r="I17" s="9">
        <f>IF(H19=0, "-", H17/H19)</f>
        <v>0.11518937914877002</v>
      </c>
      <c r="J17" s="8">
        <f t="shared" si="0"/>
        <v>0.63636363636363635</v>
      </c>
      <c r="K17" s="9">
        <f t="shared" si="1"/>
        <v>-0.3559322033898305</v>
      </c>
    </row>
    <row r="18" spans="1:11" x14ac:dyDescent="0.2">
      <c r="A18" s="2"/>
      <c r="B18" s="68"/>
      <c r="C18" s="33"/>
      <c r="D18" s="68"/>
      <c r="E18" s="6"/>
      <c r="F18" s="82"/>
      <c r="G18" s="33"/>
      <c r="H18" s="68"/>
      <c r="I18" s="6"/>
      <c r="J18" s="5"/>
      <c r="K18" s="6"/>
    </row>
    <row r="19" spans="1:11" s="43" customFormat="1" x14ac:dyDescent="0.2">
      <c r="A19" s="162" t="s">
        <v>598</v>
      </c>
      <c r="B19" s="71">
        <f>SUM(B7:B18)</f>
        <v>505</v>
      </c>
      <c r="C19" s="40">
        <f>B19/9813</f>
        <v>5.1462345867726488E-2</v>
      </c>
      <c r="D19" s="71">
        <f>SUM(D7:D18)</f>
        <v>465</v>
      </c>
      <c r="E19" s="41">
        <f>D19/10037</f>
        <v>4.6328584238318225E-2</v>
      </c>
      <c r="F19" s="77">
        <f>SUM(F7:F18)</f>
        <v>2760</v>
      </c>
      <c r="G19" s="42">
        <f>F19/53065</f>
        <v>5.2011683784038441E-2</v>
      </c>
      <c r="H19" s="71">
        <f>SUM(H7:H18)</f>
        <v>2561</v>
      </c>
      <c r="I19" s="41">
        <f>H19/56526</f>
        <v>4.5306584580547003E-2</v>
      </c>
      <c r="J19" s="37">
        <f>IF(D19=0, "-", IF((B19-D19)/D19&lt;10, (B19-D19)/D19, "&gt;999%"))</f>
        <v>8.6021505376344093E-2</v>
      </c>
      <c r="K19" s="38">
        <f>IF(H19=0, "-", IF((F19-H19)/H19&lt;10, (F19-H19)/H19, "&gt;999%"))</f>
        <v>7.7704021866458417E-2</v>
      </c>
    </row>
    <row r="20" spans="1:11" x14ac:dyDescent="0.2">
      <c r="B20" s="83"/>
      <c r="D20" s="83"/>
      <c r="F20" s="83"/>
      <c r="H20" s="83"/>
    </row>
    <row r="21" spans="1:11" s="43" customFormat="1" x14ac:dyDescent="0.2">
      <c r="A21" s="162" t="s">
        <v>598</v>
      </c>
      <c r="B21" s="71">
        <v>505</v>
      </c>
      <c r="C21" s="40">
        <f>B21/9813</f>
        <v>5.1462345867726488E-2</v>
      </c>
      <c r="D21" s="71">
        <v>465</v>
      </c>
      <c r="E21" s="41">
        <f>D21/10037</f>
        <v>4.6328584238318225E-2</v>
      </c>
      <c r="F21" s="77">
        <v>2760</v>
      </c>
      <c r="G21" s="42">
        <f>F21/53065</f>
        <v>5.2011683784038441E-2</v>
      </c>
      <c r="H21" s="71">
        <v>2561</v>
      </c>
      <c r="I21" s="41">
        <f>H21/56526</f>
        <v>4.5306584580547003E-2</v>
      </c>
      <c r="J21" s="37">
        <f>IF(D21=0, "-", IF((B21-D21)/D21&lt;10, (B21-D21)/D21, "&gt;999%"))</f>
        <v>8.6021505376344093E-2</v>
      </c>
      <c r="K21" s="38">
        <f>IF(H21=0, "-", IF((F21-H21)/H21&lt;10, (F21-H21)/H21, "&gt;999%"))</f>
        <v>7.7704021866458417E-2</v>
      </c>
    </row>
    <row r="22" spans="1:11" x14ac:dyDescent="0.2">
      <c r="B22" s="83"/>
      <c r="D22" s="83"/>
      <c r="F22" s="83"/>
      <c r="H22" s="83"/>
    </row>
    <row r="23" spans="1:11" ht="15.75" x14ac:dyDescent="0.25">
      <c r="A23" s="164" t="s">
        <v>121</v>
      </c>
      <c r="B23" s="196" t="s">
        <v>1</v>
      </c>
      <c r="C23" s="200"/>
      <c r="D23" s="200"/>
      <c r="E23" s="197"/>
      <c r="F23" s="196" t="s">
        <v>14</v>
      </c>
      <c r="G23" s="200"/>
      <c r="H23" s="200"/>
      <c r="I23" s="197"/>
      <c r="J23" s="196" t="s">
        <v>15</v>
      </c>
      <c r="K23" s="197"/>
    </row>
    <row r="24" spans="1:11" x14ac:dyDescent="0.2">
      <c r="A24" s="22"/>
      <c r="B24" s="196">
        <f>VALUE(RIGHT($B$2, 4))</f>
        <v>2022</v>
      </c>
      <c r="C24" s="197"/>
      <c r="D24" s="196">
        <f>B24-1</f>
        <v>2021</v>
      </c>
      <c r="E24" s="204"/>
      <c r="F24" s="196">
        <f>B24</f>
        <v>2022</v>
      </c>
      <c r="G24" s="204"/>
      <c r="H24" s="196">
        <f>D24</f>
        <v>2021</v>
      </c>
      <c r="I24" s="204"/>
      <c r="J24" s="140" t="s">
        <v>4</v>
      </c>
      <c r="K24" s="141" t="s">
        <v>2</v>
      </c>
    </row>
    <row r="25" spans="1:11" x14ac:dyDescent="0.2">
      <c r="A25" s="163" t="s">
        <v>151</v>
      </c>
      <c r="B25" s="61" t="s">
        <v>12</v>
      </c>
      <c r="C25" s="62" t="s">
        <v>13</v>
      </c>
      <c r="D25" s="61" t="s">
        <v>12</v>
      </c>
      <c r="E25" s="63" t="s">
        <v>13</v>
      </c>
      <c r="F25" s="62" t="s">
        <v>12</v>
      </c>
      <c r="G25" s="62" t="s">
        <v>13</v>
      </c>
      <c r="H25" s="61" t="s">
        <v>12</v>
      </c>
      <c r="I25" s="63" t="s">
        <v>13</v>
      </c>
      <c r="J25" s="61"/>
      <c r="K25" s="63"/>
    </row>
    <row r="26" spans="1:11" x14ac:dyDescent="0.2">
      <c r="A26" s="7" t="s">
        <v>347</v>
      </c>
      <c r="B26" s="65">
        <v>0</v>
      </c>
      <c r="C26" s="34">
        <f>IF(B49=0, "-", B26/B49)</f>
        <v>0</v>
      </c>
      <c r="D26" s="65">
        <v>0</v>
      </c>
      <c r="E26" s="9">
        <f>IF(D49=0, "-", D26/D49)</f>
        <v>0</v>
      </c>
      <c r="F26" s="81">
        <v>5</v>
      </c>
      <c r="G26" s="34">
        <f>IF(F49=0, "-", F26/F49)</f>
        <v>8.5207907293796865E-4</v>
      </c>
      <c r="H26" s="65">
        <v>0</v>
      </c>
      <c r="I26" s="9">
        <f>IF(H49=0, "-", H26/H49)</f>
        <v>0</v>
      </c>
      <c r="J26" s="8" t="str">
        <f t="shared" ref="J26:J47" si="2">IF(D26=0, "-", IF((B26-D26)/D26&lt;10, (B26-D26)/D26, "&gt;999%"))</f>
        <v>-</v>
      </c>
      <c r="K26" s="9" t="str">
        <f t="shared" ref="K26:K47" si="3">IF(H26=0, "-", IF((F26-H26)/H26&lt;10, (F26-H26)/H26, "&gt;999%"))</f>
        <v>-</v>
      </c>
    </row>
    <row r="27" spans="1:11" x14ac:dyDescent="0.2">
      <c r="A27" s="7" t="s">
        <v>348</v>
      </c>
      <c r="B27" s="65">
        <v>0</v>
      </c>
      <c r="C27" s="34">
        <f>IF(B49=0, "-", B27/B49)</f>
        <v>0</v>
      </c>
      <c r="D27" s="65">
        <v>19</v>
      </c>
      <c r="E27" s="9">
        <f>IF(D49=0, "-", D27/D49)</f>
        <v>1.7463235294117647E-2</v>
      </c>
      <c r="F27" s="81">
        <v>0</v>
      </c>
      <c r="G27" s="34">
        <f>IF(F49=0, "-", F27/F49)</f>
        <v>0</v>
      </c>
      <c r="H27" s="65">
        <v>133</v>
      </c>
      <c r="I27" s="9">
        <f>IF(H49=0, "-", H27/H49)</f>
        <v>1.9963974782347644E-2</v>
      </c>
      <c r="J27" s="8">
        <f t="shared" si="2"/>
        <v>-1</v>
      </c>
      <c r="K27" s="9">
        <f t="shared" si="3"/>
        <v>-1</v>
      </c>
    </row>
    <row r="28" spans="1:11" x14ac:dyDescent="0.2">
      <c r="A28" s="7" t="s">
        <v>349</v>
      </c>
      <c r="B28" s="65">
        <v>46</v>
      </c>
      <c r="C28" s="34">
        <f>IF(B49=0, "-", B28/B49)</f>
        <v>4.6558704453441298E-2</v>
      </c>
      <c r="D28" s="65">
        <v>33</v>
      </c>
      <c r="E28" s="9">
        <f>IF(D49=0, "-", D28/D49)</f>
        <v>3.0330882352941176E-2</v>
      </c>
      <c r="F28" s="81">
        <v>233</v>
      </c>
      <c r="G28" s="34">
        <f>IF(F49=0, "-", F28/F49)</f>
        <v>3.9706884798909339E-2</v>
      </c>
      <c r="H28" s="65">
        <v>57</v>
      </c>
      <c r="I28" s="9">
        <f>IF(H49=0, "-", H28/H49)</f>
        <v>8.5559891924347035E-3</v>
      </c>
      <c r="J28" s="8">
        <f t="shared" si="2"/>
        <v>0.39393939393939392</v>
      </c>
      <c r="K28" s="9">
        <f t="shared" si="3"/>
        <v>3.0877192982456139</v>
      </c>
    </row>
    <row r="29" spans="1:11" x14ac:dyDescent="0.2">
      <c r="A29" s="7" t="s">
        <v>350</v>
      </c>
      <c r="B29" s="65">
        <v>27</v>
      </c>
      <c r="C29" s="34">
        <f>IF(B49=0, "-", B29/B49)</f>
        <v>2.7327935222672066E-2</v>
      </c>
      <c r="D29" s="65">
        <v>16</v>
      </c>
      <c r="E29" s="9">
        <f>IF(D49=0, "-", D29/D49)</f>
        <v>1.4705882352941176E-2</v>
      </c>
      <c r="F29" s="81">
        <v>202</v>
      </c>
      <c r="G29" s="34">
        <f>IF(F49=0, "-", F29/F49)</f>
        <v>3.4423994546693933E-2</v>
      </c>
      <c r="H29" s="65">
        <v>272</v>
      </c>
      <c r="I29" s="9">
        <f>IF(H49=0, "-", H29/H49)</f>
        <v>4.08285800060042E-2</v>
      </c>
      <c r="J29" s="8">
        <f t="shared" si="2"/>
        <v>0.6875</v>
      </c>
      <c r="K29" s="9">
        <f t="shared" si="3"/>
        <v>-0.25735294117647056</v>
      </c>
    </row>
    <row r="30" spans="1:11" x14ac:dyDescent="0.2">
      <c r="A30" s="7" t="s">
        <v>351</v>
      </c>
      <c r="B30" s="65">
        <v>137</v>
      </c>
      <c r="C30" s="34">
        <f>IF(B49=0, "-", B30/B49)</f>
        <v>0.13866396761133604</v>
      </c>
      <c r="D30" s="65">
        <v>143</v>
      </c>
      <c r="E30" s="9">
        <f>IF(D49=0, "-", D30/D49)</f>
        <v>0.13143382352941177</v>
      </c>
      <c r="F30" s="81">
        <v>765</v>
      </c>
      <c r="G30" s="34">
        <f>IF(F49=0, "-", F30/F49)</f>
        <v>0.1303680981595092</v>
      </c>
      <c r="H30" s="65">
        <v>898</v>
      </c>
      <c r="I30" s="9">
        <f>IF(H49=0, "-", H30/H49)</f>
        <v>0.13479435604923445</v>
      </c>
      <c r="J30" s="8">
        <f t="shared" si="2"/>
        <v>-4.195804195804196E-2</v>
      </c>
      <c r="K30" s="9">
        <f t="shared" si="3"/>
        <v>-0.14810690423162584</v>
      </c>
    </row>
    <row r="31" spans="1:11" x14ac:dyDescent="0.2">
      <c r="A31" s="7" t="s">
        <v>352</v>
      </c>
      <c r="B31" s="65">
        <v>8</v>
      </c>
      <c r="C31" s="34">
        <f>IF(B49=0, "-", B31/B49)</f>
        <v>8.0971659919028341E-3</v>
      </c>
      <c r="D31" s="65">
        <v>0</v>
      </c>
      <c r="E31" s="9">
        <f>IF(D49=0, "-", D31/D49)</f>
        <v>0</v>
      </c>
      <c r="F31" s="81">
        <v>46</v>
      </c>
      <c r="G31" s="34">
        <f>IF(F49=0, "-", F31/F49)</f>
        <v>7.8391274710293123E-3</v>
      </c>
      <c r="H31" s="65">
        <v>35</v>
      </c>
      <c r="I31" s="9">
        <f>IF(H49=0, "-", H31/H49)</f>
        <v>5.2536775743020113E-3</v>
      </c>
      <c r="J31" s="8" t="str">
        <f t="shared" si="2"/>
        <v>-</v>
      </c>
      <c r="K31" s="9">
        <f t="shared" si="3"/>
        <v>0.31428571428571428</v>
      </c>
    </row>
    <row r="32" spans="1:11" x14ac:dyDescent="0.2">
      <c r="A32" s="7" t="s">
        <v>353</v>
      </c>
      <c r="B32" s="65">
        <v>6</v>
      </c>
      <c r="C32" s="34">
        <f>IF(B49=0, "-", B32/B49)</f>
        <v>6.0728744939271256E-3</v>
      </c>
      <c r="D32" s="65">
        <v>6</v>
      </c>
      <c r="E32" s="9">
        <f>IF(D49=0, "-", D32/D49)</f>
        <v>5.5147058823529415E-3</v>
      </c>
      <c r="F32" s="81">
        <v>30</v>
      </c>
      <c r="G32" s="34">
        <f>IF(F49=0, "-", F32/F49)</f>
        <v>5.1124744376278121E-3</v>
      </c>
      <c r="H32" s="65">
        <v>8</v>
      </c>
      <c r="I32" s="9">
        <f>IF(H49=0, "-", H32/H49)</f>
        <v>1.2008405884118883E-3</v>
      </c>
      <c r="J32" s="8">
        <f t="shared" si="2"/>
        <v>0</v>
      </c>
      <c r="K32" s="9">
        <f t="shared" si="3"/>
        <v>2.75</v>
      </c>
    </row>
    <row r="33" spans="1:11" x14ac:dyDescent="0.2">
      <c r="A33" s="7" t="s">
        <v>354</v>
      </c>
      <c r="B33" s="65">
        <v>123</v>
      </c>
      <c r="C33" s="34">
        <f>IF(B49=0, "-", B33/B49)</f>
        <v>0.12449392712550607</v>
      </c>
      <c r="D33" s="65">
        <v>96</v>
      </c>
      <c r="E33" s="9">
        <f>IF(D49=0, "-", D33/D49)</f>
        <v>8.8235294117647065E-2</v>
      </c>
      <c r="F33" s="81">
        <v>457</v>
      </c>
      <c r="G33" s="34">
        <f>IF(F49=0, "-", F33/F49)</f>
        <v>7.788002726653033E-2</v>
      </c>
      <c r="H33" s="65">
        <v>446</v>
      </c>
      <c r="I33" s="9">
        <f>IF(H49=0, "-", H33/H49)</f>
        <v>6.6946862803962767E-2</v>
      </c>
      <c r="J33" s="8">
        <f t="shared" si="2"/>
        <v>0.28125</v>
      </c>
      <c r="K33" s="9">
        <f t="shared" si="3"/>
        <v>2.4663677130044841E-2</v>
      </c>
    </row>
    <row r="34" spans="1:11" x14ac:dyDescent="0.2">
      <c r="A34" s="7" t="s">
        <v>355</v>
      </c>
      <c r="B34" s="65">
        <v>100</v>
      </c>
      <c r="C34" s="34">
        <f>IF(B49=0, "-", B34/B49)</f>
        <v>0.10121457489878542</v>
      </c>
      <c r="D34" s="65">
        <v>134</v>
      </c>
      <c r="E34" s="9">
        <f>IF(D49=0, "-", D34/D49)</f>
        <v>0.12316176470588236</v>
      </c>
      <c r="F34" s="81">
        <v>792</v>
      </c>
      <c r="G34" s="34">
        <f>IF(F49=0, "-", F34/F49)</f>
        <v>0.13496932515337423</v>
      </c>
      <c r="H34" s="65">
        <v>656</v>
      </c>
      <c r="I34" s="9">
        <f>IF(H49=0, "-", H34/H49)</f>
        <v>9.8468928249774837E-2</v>
      </c>
      <c r="J34" s="8">
        <f t="shared" si="2"/>
        <v>-0.2537313432835821</v>
      </c>
      <c r="K34" s="9">
        <f t="shared" si="3"/>
        <v>0.2073170731707317</v>
      </c>
    </row>
    <row r="35" spans="1:11" x14ac:dyDescent="0.2">
      <c r="A35" s="7" t="s">
        <v>356</v>
      </c>
      <c r="B35" s="65">
        <v>12</v>
      </c>
      <c r="C35" s="34">
        <f>IF(B49=0, "-", B35/B49)</f>
        <v>1.2145748987854251E-2</v>
      </c>
      <c r="D35" s="65">
        <v>12</v>
      </c>
      <c r="E35" s="9">
        <f>IF(D49=0, "-", D35/D49)</f>
        <v>1.1029411764705883E-2</v>
      </c>
      <c r="F35" s="81">
        <v>31</v>
      </c>
      <c r="G35" s="34">
        <f>IF(F49=0, "-", F35/F49)</f>
        <v>5.2828902522154058E-3</v>
      </c>
      <c r="H35" s="65">
        <v>36</v>
      </c>
      <c r="I35" s="9">
        <f>IF(H49=0, "-", H35/H49)</f>
        <v>5.4037826478534976E-3</v>
      </c>
      <c r="J35" s="8">
        <f t="shared" si="2"/>
        <v>0</v>
      </c>
      <c r="K35" s="9">
        <f t="shared" si="3"/>
        <v>-0.1388888888888889</v>
      </c>
    </row>
    <row r="36" spans="1:11" x14ac:dyDescent="0.2">
      <c r="A36" s="7" t="s">
        <v>357</v>
      </c>
      <c r="B36" s="65">
        <v>155</v>
      </c>
      <c r="C36" s="34">
        <f>IF(B49=0, "-", B36/B49)</f>
        <v>0.15688259109311742</v>
      </c>
      <c r="D36" s="65">
        <v>130</v>
      </c>
      <c r="E36" s="9">
        <f>IF(D49=0, "-", D36/D49)</f>
        <v>0.11948529411764706</v>
      </c>
      <c r="F36" s="81">
        <v>1024</v>
      </c>
      <c r="G36" s="34">
        <f>IF(F49=0, "-", F36/F49)</f>
        <v>0.17450579413769599</v>
      </c>
      <c r="H36" s="65">
        <v>614</v>
      </c>
      <c r="I36" s="9">
        <f>IF(H49=0, "-", H36/H49)</f>
        <v>9.2164515160612429E-2</v>
      </c>
      <c r="J36" s="8">
        <f t="shared" si="2"/>
        <v>0.19230769230769232</v>
      </c>
      <c r="K36" s="9">
        <f t="shared" si="3"/>
        <v>0.66775244299674263</v>
      </c>
    </row>
    <row r="37" spans="1:11" x14ac:dyDescent="0.2">
      <c r="A37" s="7" t="s">
        <v>358</v>
      </c>
      <c r="B37" s="65">
        <v>104</v>
      </c>
      <c r="C37" s="34">
        <f>IF(B49=0, "-", B37/B49)</f>
        <v>0.10526315789473684</v>
      </c>
      <c r="D37" s="65">
        <v>77</v>
      </c>
      <c r="E37" s="9">
        <f>IF(D49=0, "-", D37/D49)</f>
        <v>7.077205882352941E-2</v>
      </c>
      <c r="F37" s="81">
        <v>776</v>
      </c>
      <c r="G37" s="34">
        <f>IF(F49=0, "-", F37/F49)</f>
        <v>0.13224267211997273</v>
      </c>
      <c r="H37" s="65">
        <v>1075</v>
      </c>
      <c r="I37" s="9">
        <f>IF(H49=0, "-", H37/H49)</f>
        <v>0.16136295406784748</v>
      </c>
      <c r="J37" s="8">
        <f t="shared" si="2"/>
        <v>0.35064935064935066</v>
      </c>
      <c r="K37" s="9">
        <f t="shared" si="3"/>
        <v>-0.27813953488372095</v>
      </c>
    </row>
    <row r="38" spans="1:11" x14ac:dyDescent="0.2">
      <c r="A38" s="7" t="s">
        <v>359</v>
      </c>
      <c r="B38" s="65">
        <v>51</v>
      </c>
      <c r="C38" s="34">
        <f>IF(B49=0, "-", B38/B49)</f>
        <v>5.1619433198380568E-2</v>
      </c>
      <c r="D38" s="65">
        <v>51</v>
      </c>
      <c r="E38" s="9">
        <f>IF(D49=0, "-", D38/D49)</f>
        <v>4.6875E-2</v>
      </c>
      <c r="F38" s="81">
        <v>376</v>
      </c>
      <c r="G38" s="34">
        <f>IF(F49=0, "-", F38/F49)</f>
        <v>6.4076346284935248E-2</v>
      </c>
      <c r="H38" s="65">
        <v>445</v>
      </c>
      <c r="I38" s="9">
        <f>IF(H49=0, "-", H38/H49)</f>
        <v>6.6796757730411285E-2</v>
      </c>
      <c r="J38" s="8">
        <f t="shared" si="2"/>
        <v>0</v>
      </c>
      <c r="K38" s="9">
        <f t="shared" si="3"/>
        <v>-0.15505617977528091</v>
      </c>
    </row>
    <row r="39" spans="1:11" x14ac:dyDescent="0.2">
      <c r="A39" s="7" t="s">
        <v>360</v>
      </c>
      <c r="B39" s="65">
        <v>0</v>
      </c>
      <c r="C39" s="34">
        <f>IF(B49=0, "-", B39/B49)</f>
        <v>0</v>
      </c>
      <c r="D39" s="65">
        <v>88</v>
      </c>
      <c r="E39" s="9">
        <f>IF(D49=0, "-", D39/D49)</f>
        <v>8.0882352941176475E-2</v>
      </c>
      <c r="F39" s="81">
        <v>0</v>
      </c>
      <c r="G39" s="34">
        <f>IF(F49=0, "-", F39/F49)</f>
        <v>0</v>
      </c>
      <c r="H39" s="65">
        <v>489</v>
      </c>
      <c r="I39" s="9">
        <f>IF(H49=0, "-", H39/H49)</f>
        <v>7.3401380966676671E-2</v>
      </c>
      <c r="J39" s="8">
        <f t="shared" si="2"/>
        <v>-1</v>
      </c>
      <c r="K39" s="9">
        <f t="shared" si="3"/>
        <v>-1</v>
      </c>
    </row>
    <row r="40" spans="1:11" x14ac:dyDescent="0.2">
      <c r="A40" s="7" t="s">
        <v>361</v>
      </c>
      <c r="B40" s="65">
        <v>1</v>
      </c>
      <c r="C40" s="34">
        <f>IF(B49=0, "-", B40/B49)</f>
        <v>1.0121457489878543E-3</v>
      </c>
      <c r="D40" s="65">
        <v>4</v>
      </c>
      <c r="E40" s="9">
        <f>IF(D49=0, "-", D40/D49)</f>
        <v>3.6764705882352941E-3</v>
      </c>
      <c r="F40" s="81">
        <v>5</v>
      </c>
      <c r="G40" s="34">
        <f>IF(F49=0, "-", F40/F49)</f>
        <v>8.5207907293796865E-4</v>
      </c>
      <c r="H40" s="65">
        <v>16</v>
      </c>
      <c r="I40" s="9">
        <f>IF(H49=0, "-", H40/H49)</f>
        <v>2.4016811768237767E-3</v>
      </c>
      <c r="J40" s="8">
        <f t="shared" si="2"/>
        <v>-0.75</v>
      </c>
      <c r="K40" s="9">
        <f t="shared" si="3"/>
        <v>-0.6875</v>
      </c>
    </row>
    <row r="41" spans="1:11" x14ac:dyDescent="0.2">
      <c r="A41" s="7" t="s">
        <v>362</v>
      </c>
      <c r="B41" s="65">
        <v>10</v>
      </c>
      <c r="C41" s="34">
        <f>IF(B49=0, "-", B41/B49)</f>
        <v>1.0121457489878543E-2</v>
      </c>
      <c r="D41" s="65">
        <v>0</v>
      </c>
      <c r="E41" s="9">
        <f>IF(D49=0, "-", D41/D49)</f>
        <v>0</v>
      </c>
      <c r="F41" s="81">
        <v>39</v>
      </c>
      <c r="G41" s="34">
        <f>IF(F49=0, "-", F41/F49)</f>
        <v>6.6462167689161555E-3</v>
      </c>
      <c r="H41" s="65">
        <v>0</v>
      </c>
      <c r="I41" s="9">
        <f>IF(H49=0, "-", H41/H49)</f>
        <v>0</v>
      </c>
      <c r="J41" s="8" t="str">
        <f t="shared" si="2"/>
        <v>-</v>
      </c>
      <c r="K41" s="9" t="str">
        <f t="shared" si="3"/>
        <v>-</v>
      </c>
    </row>
    <row r="42" spans="1:11" x14ac:dyDescent="0.2">
      <c r="A42" s="7" t="s">
        <v>363</v>
      </c>
      <c r="B42" s="65">
        <v>9</v>
      </c>
      <c r="C42" s="34">
        <f>IF(B49=0, "-", B42/B49)</f>
        <v>9.1093117408906875E-3</v>
      </c>
      <c r="D42" s="65">
        <v>9</v>
      </c>
      <c r="E42" s="9">
        <f>IF(D49=0, "-", D42/D49)</f>
        <v>8.2720588235294119E-3</v>
      </c>
      <c r="F42" s="81">
        <v>36</v>
      </c>
      <c r="G42" s="34">
        <f>IF(F49=0, "-", F42/F49)</f>
        <v>6.1349693251533744E-3</v>
      </c>
      <c r="H42" s="65">
        <v>63</v>
      </c>
      <c r="I42" s="9">
        <f>IF(H49=0, "-", H42/H49)</f>
        <v>9.4566196337436213E-3</v>
      </c>
      <c r="J42" s="8">
        <f t="shared" si="2"/>
        <v>0</v>
      </c>
      <c r="K42" s="9">
        <f t="shared" si="3"/>
        <v>-0.42857142857142855</v>
      </c>
    </row>
    <row r="43" spans="1:11" x14ac:dyDescent="0.2">
      <c r="A43" s="7" t="s">
        <v>364</v>
      </c>
      <c r="B43" s="65">
        <v>73</v>
      </c>
      <c r="C43" s="34">
        <f>IF(B49=0, "-", B43/B49)</f>
        <v>7.3886639676113364E-2</v>
      </c>
      <c r="D43" s="65">
        <v>117</v>
      </c>
      <c r="E43" s="9">
        <f>IF(D49=0, "-", D43/D49)</f>
        <v>0.10753676470588236</v>
      </c>
      <c r="F43" s="81">
        <v>402</v>
      </c>
      <c r="G43" s="34">
        <f>IF(F49=0, "-", F43/F49)</f>
        <v>6.8507157464212681E-2</v>
      </c>
      <c r="H43" s="65">
        <v>488</v>
      </c>
      <c r="I43" s="9">
        <f>IF(H49=0, "-", H43/H49)</f>
        <v>7.3251275893125189E-2</v>
      </c>
      <c r="J43" s="8">
        <f t="shared" si="2"/>
        <v>-0.37606837606837606</v>
      </c>
      <c r="K43" s="9">
        <f t="shared" si="3"/>
        <v>-0.17622950819672131</v>
      </c>
    </row>
    <row r="44" spans="1:11" x14ac:dyDescent="0.2">
      <c r="A44" s="7" t="s">
        <v>365</v>
      </c>
      <c r="B44" s="65">
        <v>0</v>
      </c>
      <c r="C44" s="34">
        <f>IF(B49=0, "-", B44/B49)</f>
        <v>0</v>
      </c>
      <c r="D44" s="65">
        <v>7</v>
      </c>
      <c r="E44" s="9">
        <f>IF(D49=0, "-", D44/D49)</f>
        <v>6.4338235294117644E-3</v>
      </c>
      <c r="F44" s="81">
        <v>7</v>
      </c>
      <c r="G44" s="34">
        <f>IF(F49=0, "-", F44/F49)</f>
        <v>1.1929107021131562E-3</v>
      </c>
      <c r="H44" s="65">
        <v>35</v>
      </c>
      <c r="I44" s="9">
        <f>IF(H49=0, "-", H44/H49)</f>
        <v>5.2536775743020113E-3</v>
      </c>
      <c r="J44" s="8">
        <f t="shared" si="2"/>
        <v>-1</v>
      </c>
      <c r="K44" s="9">
        <f t="shared" si="3"/>
        <v>-0.8</v>
      </c>
    </row>
    <row r="45" spans="1:11" x14ac:dyDescent="0.2">
      <c r="A45" s="7" t="s">
        <v>366</v>
      </c>
      <c r="B45" s="65">
        <v>43</v>
      </c>
      <c r="C45" s="34">
        <f>IF(B49=0, "-", B45/B49)</f>
        <v>4.3522267206477734E-2</v>
      </c>
      <c r="D45" s="65">
        <v>71</v>
      </c>
      <c r="E45" s="9">
        <f>IF(D49=0, "-", D45/D49)</f>
        <v>6.5257352941176475E-2</v>
      </c>
      <c r="F45" s="81">
        <v>108</v>
      </c>
      <c r="G45" s="34">
        <f>IF(F49=0, "-", F45/F49)</f>
        <v>1.8404907975460124E-2</v>
      </c>
      <c r="H45" s="65">
        <v>334</v>
      </c>
      <c r="I45" s="9">
        <f>IF(H49=0, "-", H45/H49)</f>
        <v>5.0135094566196338E-2</v>
      </c>
      <c r="J45" s="8">
        <f t="shared" si="2"/>
        <v>-0.39436619718309857</v>
      </c>
      <c r="K45" s="9">
        <f t="shared" si="3"/>
        <v>-0.67664670658682635</v>
      </c>
    </row>
    <row r="46" spans="1:11" x14ac:dyDescent="0.2">
      <c r="A46" s="7" t="s">
        <v>367</v>
      </c>
      <c r="B46" s="65">
        <v>83</v>
      </c>
      <c r="C46" s="34">
        <f>IF(B49=0, "-", B46/B49)</f>
        <v>8.4008097165991905E-2</v>
      </c>
      <c r="D46" s="65">
        <v>34</v>
      </c>
      <c r="E46" s="9">
        <f>IF(D49=0, "-", D46/D49)</f>
        <v>3.125E-2</v>
      </c>
      <c r="F46" s="81">
        <v>425</v>
      </c>
      <c r="G46" s="34">
        <f>IF(F49=0, "-", F46/F49)</f>
        <v>7.2426721199727331E-2</v>
      </c>
      <c r="H46" s="65">
        <v>389</v>
      </c>
      <c r="I46" s="9">
        <f>IF(H49=0, "-", H46/H49)</f>
        <v>5.8390873611528067E-2</v>
      </c>
      <c r="J46" s="8">
        <f t="shared" si="2"/>
        <v>1.4411764705882353</v>
      </c>
      <c r="K46" s="9">
        <f t="shared" si="3"/>
        <v>9.2544987146529561E-2</v>
      </c>
    </row>
    <row r="47" spans="1:11" x14ac:dyDescent="0.2">
      <c r="A47" s="7" t="s">
        <v>368</v>
      </c>
      <c r="B47" s="65">
        <v>0</v>
      </c>
      <c r="C47" s="34">
        <f>IF(B49=0, "-", B47/B49)</f>
        <v>0</v>
      </c>
      <c r="D47" s="65">
        <v>41</v>
      </c>
      <c r="E47" s="9">
        <f>IF(D49=0, "-", D47/D49)</f>
        <v>3.7683823529411763E-2</v>
      </c>
      <c r="F47" s="81">
        <v>109</v>
      </c>
      <c r="G47" s="34">
        <f>IF(F49=0, "-", F47/F49)</f>
        <v>1.8575323790047716E-2</v>
      </c>
      <c r="H47" s="65">
        <v>173</v>
      </c>
      <c r="I47" s="9">
        <f>IF(H49=0, "-", H47/H49)</f>
        <v>2.5968177724407085E-2</v>
      </c>
      <c r="J47" s="8">
        <f t="shared" si="2"/>
        <v>-1</v>
      </c>
      <c r="K47" s="9">
        <f t="shared" si="3"/>
        <v>-0.36994219653179189</v>
      </c>
    </row>
    <row r="48" spans="1:11" x14ac:dyDescent="0.2">
      <c r="A48" s="2"/>
      <c r="B48" s="68"/>
      <c r="C48" s="33"/>
      <c r="D48" s="68"/>
      <c r="E48" s="6"/>
      <c r="F48" s="82"/>
      <c r="G48" s="33"/>
      <c r="H48" s="68"/>
      <c r="I48" s="6"/>
      <c r="J48" s="5"/>
      <c r="K48" s="6"/>
    </row>
    <row r="49" spans="1:11" s="43" customFormat="1" x14ac:dyDescent="0.2">
      <c r="A49" s="162" t="s">
        <v>597</v>
      </c>
      <c r="B49" s="71">
        <f>SUM(B26:B48)</f>
        <v>988</v>
      </c>
      <c r="C49" s="40">
        <f>B49/9813</f>
        <v>0.10068276775705697</v>
      </c>
      <c r="D49" s="71">
        <f>SUM(D26:D48)</f>
        <v>1088</v>
      </c>
      <c r="E49" s="41">
        <f>D49/10037</f>
        <v>0.10839892398126931</v>
      </c>
      <c r="F49" s="77">
        <f>SUM(F26:F48)</f>
        <v>5868</v>
      </c>
      <c r="G49" s="42">
        <f>F49/53065</f>
        <v>0.11058136247997738</v>
      </c>
      <c r="H49" s="71">
        <f>SUM(H26:H48)</f>
        <v>6662</v>
      </c>
      <c r="I49" s="41">
        <f>H49/56526</f>
        <v>0.11785726922124332</v>
      </c>
      <c r="J49" s="37">
        <f>IF(D49=0, "-", IF((B49-D49)/D49&lt;10, (B49-D49)/D49, "&gt;999%"))</f>
        <v>-9.1911764705882359E-2</v>
      </c>
      <c r="K49" s="38">
        <f>IF(H49=0, "-", IF((F49-H49)/H49&lt;10, (F49-H49)/H49, "&gt;999%"))</f>
        <v>-0.11918342839987991</v>
      </c>
    </row>
    <row r="50" spans="1:11" x14ac:dyDescent="0.2">
      <c r="B50" s="83"/>
      <c r="D50" s="83"/>
      <c r="F50" s="83"/>
      <c r="H50" s="83"/>
    </row>
    <row r="51" spans="1:11" x14ac:dyDescent="0.2">
      <c r="A51" s="163" t="s">
        <v>152</v>
      </c>
      <c r="B51" s="61" t="s">
        <v>12</v>
      </c>
      <c r="C51" s="62" t="s">
        <v>13</v>
      </c>
      <c r="D51" s="61" t="s">
        <v>12</v>
      </c>
      <c r="E51" s="63" t="s">
        <v>13</v>
      </c>
      <c r="F51" s="62" t="s">
        <v>12</v>
      </c>
      <c r="G51" s="62" t="s">
        <v>13</v>
      </c>
      <c r="H51" s="61" t="s">
        <v>12</v>
      </c>
      <c r="I51" s="63" t="s">
        <v>13</v>
      </c>
      <c r="J51" s="61"/>
      <c r="K51" s="63"/>
    </row>
    <row r="52" spans="1:11" x14ac:dyDescent="0.2">
      <c r="A52" s="7" t="s">
        <v>369</v>
      </c>
      <c r="B52" s="65">
        <v>1</v>
      </c>
      <c r="C52" s="34">
        <f>IF(B63=0, "-", B52/B63)</f>
        <v>7.462686567164179E-3</v>
      </c>
      <c r="D52" s="65">
        <v>8</v>
      </c>
      <c r="E52" s="9">
        <f>IF(D63=0, "-", D52/D63)</f>
        <v>6.5040650406504072E-2</v>
      </c>
      <c r="F52" s="81">
        <v>4</v>
      </c>
      <c r="G52" s="34">
        <f>IF(F63=0, "-", F52/F63)</f>
        <v>5.7971014492753624E-3</v>
      </c>
      <c r="H52" s="65">
        <v>58</v>
      </c>
      <c r="I52" s="9">
        <f>IF(H63=0, "-", H52/H63)</f>
        <v>6.8075117370892016E-2</v>
      </c>
      <c r="J52" s="8">
        <f t="shared" ref="J52:J61" si="4">IF(D52=0, "-", IF((B52-D52)/D52&lt;10, (B52-D52)/D52, "&gt;999%"))</f>
        <v>-0.875</v>
      </c>
      <c r="K52" s="9">
        <f t="shared" ref="K52:K61" si="5">IF(H52=0, "-", IF((F52-H52)/H52&lt;10, (F52-H52)/H52, "&gt;999%"))</f>
        <v>-0.93103448275862066</v>
      </c>
    </row>
    <row r="53" spans="1:11" x14ac:dyDescent="0.2">
      <c r="A53" s="7" t="s">
        <v>370</v>
      </c>
      <c r="B53" s="65">
        <v>17</v>
      </c>
      <c r="C53" s="34">
        <f>IF(B63=0, "-", B53/B63)</f>
        <v>0.12686567164179105</v>
      </c>
      <c r="D53" s="65">
        <v>23</v>
      </c>
      <c r="E53" s="9">
        <f>IF(D63=0, "-", D53/D63)</f>
        <v>0.18699186991869918</v>
      </c>
      <c r="F53" s="81">
        <v>100</v>
      </c>
      <c r="G53" s="34">
        <f>IF(F63=0, "-", F53/F63)</f>
        <v>0.14492753623188406</v>
      </c>
      <c r="H53" s="65">
        <v>272</v>
      </c>
      <c r="I53" s="9">
        <f>IF(H63=0, "-", H53/H63)</f>
        <v>0.31924882629107981</v>
      </c>
      <c r="J53" s="8">
        <f t="shared" si="4"/>
        <v>-0.2608695652173913</v>
      </c>
      <c r="K53" s="9">
        <f t="shared" si="5"/>
        <v>-0.63235294117647056</v>
      </c>
    </row>
    <row r="54" spans="1:11" x14ac:dyDescent="0.2">
      <c r="A54" s="7" t="s">
        <v>371</v>
      </c>
      <c r="B54" s="65">
        <v>20</v>
      </c>
      <c r="C54" s="34">
        <f>IF(B63=0, "-", B54/B63)</f>
        <v>0.14925373134328357</v>
      </c>
      <c r="D54" s="65">
        <v>23</v>
      </c>
      <c r="E54" s="9">
        <f>IF(D63=0, "-", D54/D63)</f>
        <v>0.18699186991869918</v>
      </c>
      <c r="F54" s="81">
        <v>97</v>
      </c>
      <c r="G54" s="34">
        <f>IF(F63=0, "-", F54/F63)</f>
        <v>0.14057971014492754</v>
      </c>
      <c r="H54" s="65">
        <v>109</v>
      </c>
      <c r="I54" s="9">
        <f>IF(H63=0, "-", H54/H63)</f>
        <v>0.12793427230046947</v>
      </c>
      <c r="J54" s="8">
        <f t="shared" si="4"/>
        <v>-0.13043478260869565</v>
      </c>
      <c r="K54" s="9">
        <f t="shared" si="5"/>
        <v>-0.11009174311926606</v>
      </c>
    </row>
    <row r="55" spans="1:11" x14ac:dyDescent="0.2">
      <c r="A55" s="7" t="s">
        <v>372</v>
      </c>
      <c r="B55" s="65">
        <v>4</v>
      </c>
      <c r="C55" s="34">
        <f>IF(B63=0, "-", B55/B63)</f>
        <v>2.9850746268656716E-2</v>
      </c>
      <c r="D55" s="65">
        <v>3</v>
      </c>
      <c r="E55" s="9">
        <f>IF(D63=0, "-", D55/D63)</f>
        <v>2.4390243902439025E-2</v>
      </c>
      <c r="F55" s="81">
        <v>12</v>
      </c>
      <c r="G55" s="34">
        <f>IF(F63=0, "-", F55/F63)</f>
        <v>1.7391304347826087E-2</v>
      </c>
      <c r="H55" s="65">
        <v>47</v>
      </c>
      <c r="I55" s="9">
        <f>IF(H63=0, "-", H55/H63)</f>
        <v>5.5164319248826289E-2</v>
      </c>
      <c r="J55" s="8">
        <f t="shared" si="4"/>
        <v>0.33333333333333331</v>
      </c>
      <c r="K55" s="9">
        <f t="shared" si="5"/>
        <v>-0.74468085106382975</v>
      </c>
    </row>
    <row r="56" spans="1:11" x14ac:dyDescent="0.2">
      <c r="A56" s="7" t="s">
        <v>373</v>
      </c>
      <c r="B56" s="65">
        <v>8</v>
      </c>
      <c r="C56" s="34">
        <f>IF(B63=0, "-", B56/B63)</f>
        <v>5.9701492537313432E-2</v>
      </c>
      <c r="D56" s="65">
        <v>8</v>
      </c>
      <c r="E56" s="9">
        <f>IF(D63=0, "-", D56/D63)</f>
        <v>6.5040650406504072E-2</v>
      </c>
      <c r="F56" s="81">
        <v>27</v>
      </c>
      <c r="G56" s="34">
        <f>IF(F63=0, "-", F56/F63)</f>
        <v>3.9130434782608699E-2</v>
      </c>
      <c r="H56" s="65">
        <v>29</v>
      </c>
      <c r="I56" s="9">
        <f>IF(H63=0, "-", H56/H63)</f>
        <v>3.4037558685446008E-2</v>
      </c>
      <c r="J56" s="8">
        <f t="shared" si="4"/>
        <v>0</v>
      </c>
      <c r="K56" s="9">
        <f t="shared" si="5"/>
        <v>-6.8965517241379309E-2</v>
      </c>
    </row>
    <row r="57" spans="1:11" x14ac:dyDescent="0.2">
      <c r="A57" s="7" t="s">
        <v>374</v>
      </c>
      <c r="B57" s="65">
        <v>6</v>
      </c>
      <c r="C57" s="34">
        <f>IF(B63=0, "-", B57/B63)</f>
        <v>4.4776119402985072E-2</v>
      </c>
      <c r="D57" s="65">
        <v>7</v>
      </c>
      <c r="E57" s="9">
        <f>IF(D63=0, "-", D57/D63)</f>
        <v>5.6910569105691054E-2</v>
      </c>
      <c r="F57" s="81">
        <v>39</v>
      </c>
      <c r="G57" s="34">
        <f>IF(F63=0, "-", F57/F63)</f>
        <v>5.6521739130434782E-2</v>
      </c>
      <c r="H57" s="65">
        <v>65</v>
      </c>
      <c r="I57" s="9">
        <f>IF(H63=0, "-", H57/H63)</f>
        <v>7.6291079812206578E-2</v>
      </c>
      <c r="J57" s="8">
        <f t="shared" si="4"/>
        <v>-0.14285714285714285</v>
      </c>
      <c r="K57" s="9">
        <f t="shared" si="5"/>
        <v>-0.4</v>
      </c>
    </row>
    <row r="58" spans="1:11" x14ac:dyDescent="0.2">
      <c r="A58" s="7" t="s">
        <v>375</v>
      </c>
      <c r="B58" s="65">
        <v>6</v>
      </c>
      <c r="C58" s="34">
        <f>IF(B63=0, "-", B58/B63)</f>
        <v>4.4776119402985072E-2</v>
      </c>
      <c r="D58" s="65">
        <v>1</v>
      </c>
      <c r="E58" s="9">
        <f>IF(D63=0, "-", D58/D63)</f>
        <v>8.130081300813009E-3</v>
      </c>
      <c r="F58" s="81">
        <v>54</v>
      </c>
      <c r="G58" s="34">
        <f>IF(F63=0, "-", F58/F63)</f>
        <v>7.8260869565217397E-2</v>
      </c>
      <c r="H58" s="65">
        <v>1</v>
      </c>
      <c r="I58" s="9">
        <f>IF(H63=0, "-", H58/H63)</f>
        <v>1.1737089201877935E-3</v>
      </c>
      <c r="J58" s="8">
        <f t="shared" si="4"/>
        <v>5</v>
      </c>
      <c r="K58" s="9" t="str">
        <f t="shared" si="5"/>
        <v>&gt;999%</v>
      </c>
    </row>
    <row r="59" spans="1:11" x14ac:dyDescent="0.2">
      <c r="A59" s="7" t="s">
        <v>376</v>
      </c>
      <c r="B59" s="65">
        <v>34</v>
      </c>
      <c r="C59" s="34">
        <f>IF(B63=0, "-", B59/B63)</f>
        <v>0.2537313432835821</v>
      </c>
      <c r="D59" s="65">
        <v>31</v>
      </c>
      <c r="E59" s="9">
        <f>IF(D63=0, "-", D59/D63)</f>
        <v>0.25203252032520324</v>
      </c>
      <c r="F59" s="81">
        <v>101</v>
      </c>
      <c r="G59" s="34">
        <f>IF(F63=0, "-", F59/F63)</f>
        <v>0.1463768115942029</v>
      </c>
      <c r="H59" s="65">
        <v>108</v>
      </c>
      <c r="I59" s="9">
        <f>IF(H63=0, "-", H59/H63)</f>
        <v>0.12676056338028169</v>
      </c>
      <c r="J59" s="8">
        <f t="shared" si="4"/>
        <v>9.6774193548387094E-2</v>
      </c>
      <c r="K59" s="9">
        <f t="shared" si="5"/>
        <v>-6.4814814814814811E-2</v>
      </c>
    </row>
    <row r="60" spans="1:11" x14ac:dyDescent="0.2">
      <c r="A60" s="7" t="s">
        <v>377</v>
      </c>
      <c r="B60" s="65">
        <v>5</v>
      </c>
      <c r="C60" s="34">
        <f>IF(B63=0, "-", B60/B63)</f>
        <v>3.7313432835820892E-2</v>
      </c>
      <c r="D60" s="65">
        <v>7</v>
      </c>
      <c r="E60" s="9">
        <f>IF(D63=0, "-", D60/D63)</f>
        <v>5.6910569105691054E-2</v>
      </c>
      <c r="F60" s="81">
        <v>45</v>
      </c>
      <c r="G60" s="34">
        <f>IF(F63=0, "-", F60/F63)</f>
        <v>6.5217391304347824E-2</v>
      </c>
      <c r="H60" s="65">
        <v>46</v>
      </c>
      <c r="I60" s="9">
        <f>IF(H63=0, "-", H60/H63)</f>
        <v>5.39906103286385E-2</v>
      </c>
      <c r="J60" s="8">
        <f t="shared" si="4"/>
        <v>-0.2857142857142857</v>
      </c>
      <c r="K60" s="9">
        <f t="shared" si="5"/>
        <v>-2.1739130434782608E-2</v>
      </c>
    </row>
    <row r="61" spans="1:11" x14ac:dyDescent="0.2">
      <c r="A61" s="7" t="s">
        <v>378</v>
      </c>
      <c r="B61" s="65">
        <v>33</v>
      </c>
      <c r="C61" s="34">
        <f>IF(B63=0, "-", B61/B63)</f>
        <v>0.2462686567164179</v>
      </c>
      <c r="D61" s="65">
        <v>12</v>
      </c>
      <c r="E61" s="9">
        <f>IF(D63=0, "-", D61/D63)</f>
        <v>9.7560975609756101E-2</v>
      </c>
      <c r="F61" s="81">
        <v>211</v>
      </c>
      <c r="G61" s="34">
        <f>IF(F63=0, "-", F61/F63)</f>
        <v>0.30579710144927535</v>
      </c>
      <c r="H61" s="65">
        <v>117</v>
      </c>
      <c r="I61" s="9">
        <f>IF(H63=0, "-", H61/H63)</f>
        <v>0.13732394366197184</v>
      </c>
      <c r="J61" s="8">
        <f t="shared" si="4"/>
        <v>1.75</v>
      </c>
      <c r="K61" s="9">
        <f t="shared" si="5"/>
        <v>0.80341880341880345</v>
      </c>
    </row>
    <row r="62" spans="1:11" x14ac:dyDescent="0.2">
      <c r="A62" s="2"/>
      <c r="B62" s="68"/>
      <c r="C62" s="33"/>
      <c r="D62" s="68"/>
      <c r="E62" s="6"/>
      <c r="F62" s="82"/>
      <c r="G62" s="33"/>
      <c r="H62" s="68"/>
      <c r="I62" s="6"/>
      <c r="J62" s="5"/>
      <c r="K62" s="6"/>
    </row>
    <row r="63" spans="1:11" s="43" customFormat="1" x14ac:dyDescent="0.2">
      <c r="A63" s="162" t="s">
        <v>596</v>
      </c>
      <c r="B63" s="71">
        <f>SUM(B52:B62)</f>
        <v>134</v>
      </c>
      <c r="C63" s="40">
        <f>B63/9813</f>
        <v>1.3655355141139304E-2</v>
      </c>
      <c r="D63" s="71">
        <f>SUM(D52:D62)</f>
        <v>123</v>
      </c>
      <c r="E63" s="41">
        <f>D63/10037</f>
        <v>1.2254657766264819E-2</v>
      </c>
      <c r="F63" s="77">
        <f>SUM(F52:F62)</f>
        <v>690</v>
      </c>
      <c r="G63" s="42">
        <f>F63/53065</f>
        <v>1.300292094600961E-2</v>
      </c>
      <c r="H63" s="71">
        <f>SUM(H52:H62)</f>
        <v>852</v>
      </c>
      <c r="I63" s="41">
        <f>H63/56526</f>
        <v>1.5072709903407281E-2</v>
      </c>
      <c r="J63" s="37">
        <f>IF(D63=0, "-", IF((B63-D63)/D63&lt;10, (B63-D63)/D63, "&gt;999%"))</f>
        <v>8.943089430894309E-2</v>
      </c>
      <c r="K63" s="38">
        <f>IF(H63=0, "-", IF((F63-H63)/H63&lt;10, (F63-H63)/H63, "&gt;999%"))</f>
        <v>-0.19014084507042253</v>
      </c>
    </row>
    <row r="64" spans="1:11" x14ac:dyDescent="0.2">
      <c r="B64" s="83"/>
      <c r="D64" s="83"/>
      <c r="F64" s="83"/>
      <c r="H64" s="83"/>
    </row>
    <row r="65" spans="1:11" s="43" customFormat="1" x14ac:dyDescent="0.2">
      <c r="A65" s="162" t="s">
        <v>595</v>
      </c>
      <c r="B65" s="71">
        <v>1122</v>
      </c>
      <c r="C65" s="40">
        <f>B65/9813</f>
        <v>0.11433812289819627</v>
      </c>
      <c r="D65" s="71">
        <v>1211</v>
      </c>
      <c r="E65" s="41">
        <f>D65/10037</f>
        <v>0.12065358174753413</v>
      </c>
      <c r="F65" s="77">
        <v>6558</v>
      </c>
      <c r="G65" s="42">
        <f>F65/53065</f>
        <v>0.123584283425987</v>
      </c>
      <c r="H65" s="71">
        <v>7514</v>
      </c>
      <c r="I65" s="41">
        <f>H65/56526</f>
        <v>0.1329299791246506</v>
      </c>
      <c r="J65" s="37">
        <f>IF(D65=0, "-", IF((B65-D65)/D65&lt;10, (B65-D65)/D65, "&gt;999%"))</f>
        <v>-7.3492981007431873E-2</v>
      </c>
      <c r="K65" s="38">
        <f>IF(H65=0, "-", IF((F65-H65)/H65&lt;10, (F65-H65)/H65, "&gt;999%"))</f>
        <v>-0.12722917221187116</v>
      </c>
    </row>
    <row r="66" spans="1:11" x14ac:dyDescent="0.2">
      <c r="B66" s="83"/>
      <c r="D66" s="83"/>
      <c r="F66" s="83"/>
      <c r="H66" s="83"/>
    </row>
    <row r="67" spans="1:11" ht="15.75" x14ac:dyDescent="0.25">
      <c r="A67" s="164" t="s">
        <v>122</v>
      </c>
      <c r="B67" s="196" t="s">
        <v>1</v>
      </c>
      <c r="C67" s="200"/>
      <c r="D67" s="200"/>
      <c r="E67" s="197"/>
      <c r="F67" s="196" t="s">
        <v>14</v>
      </c>
      <c r="G67" s="200"/>
      <c r="H67" s="200"/>
      <c r="I67" s="197"/>
      <c r="J67" s="196" t="s">
        <v>15</v>
      </c>
      <c r="K67" s="197"/>
    </row>
    <row r="68" spans="1:11" x14ac:dyDescent="0.2">
      <c r="A68" s="22"/>
      <c r="B68" s="196">
        <f>VALUE(RIGHT($B$2, 4))</f>
        <v>2022</v>
      </c>
      <c r="C68" s="197"/>
      <c r="D68" s="196">
        <f>B68-1</f>
        <v>2021</v>
      </c>
      <c r="E68" s="204"/>
      <c r="F68" s="196">
        <f>B68</f>
        <v>2022</v>
      </c>
      <c r="G68" s="204"/>
      <c r="H68" s="196">
        <f>D68</f>
        <v>2021</v>
      </c>
      <c r="I68" s="204"/>
      <c r="J68" s="140" t="s">
        <v>4</v>
      </c>
      <c r="K68" s="141" t="s">
        <v>2</v>
      </c>
    </row>
    <row r="69" spans="1:11" x14ac:dyDescent="0.2">
      <c r="A69" s="163" t="s">
        <v>153</v>
      </c>
      <c r="B69" s="61" t="s">
        <v>12</v>
      </c>
      <c r="C69" s="62" t="s">
        <v>13</v>
      </c>
      <c r="D69" s="61" t="s">
        <v>12</v>
      </c>
      <c r="E69" s="63" t="s">
        <v>13</v>
      </c>
      <c r="F69" s="62" t="s">
        <v>12</v>
      </c>
      <c r="G69" s="62" t="s">
        <v>13</v>
      </c>
      <c r="H69" s="61" t="s">
        <v>12</v>
      </c>
      <c r="I69" s="63" t="s">
        <v>13</v>
      </c>
      <c r="J69" s="61"/>
      <c r="K69" s="63"/>
    </row>
    <row r="70" spans="1:11" x14ac:dyDescent="0.2">
      <c r="A70" s="7" t="s">
        <v>379</v>
      </c>
      <c r="B70" s="65">
        <v>0</v>
      </c>
      <c r="C70" s="34">
        <f>IF(B90=0, "-", B70/B90)</f>
        <v>0</v>
      </c>
      <c r="D70" s="65">
        <v>0</v>
      </c>
      <c r="E70" s="9">
        <f>IF(D90=0, "-", D70/D90)</f>
        <v>0</v>
      </c>
      <c r="F70" s="81">
        <v>11</v>
      </c>
      <c r="G70" s="34">
        <f>IF(F90=0, "-", F70/F90)</f>
        <v>1.2996219281663517E-3</v>
      </c>
      <c r="H70" s="65">
        <v>1</v>
      </c>
      <c r="I70" s="9">
        <f>IF(H90=0, "-", H70/H90)</f>
        <v>1.1879306248515087E-4</v>
      </c>
      <c r="J70" s="8" t="str">
        <f t="shared" ref="J70:J88" si="6">IF(D70=0, "-", IF((B70-D70)/D70&lt;10, (B70-D70)/D70, "&gt;999%"))</f>
        <v>-</v>
      </c>
      <c r="K70" s="9" t="str">
        <f t="shared" ref="K70:K88" si="7">IF(H70=0, "-", IF((F70-H70)/H70&lt;10, (F70-H70)/H70, "&gt;999%"))</f>
        <v>&gt;999%</v>
      </c>
    </row>
    <row r="71" spans="1:11" x14ac:dyDescent="0.2">
      <c r="A71" s="7" t="s">
        <v>380</v>
      </c>
      <c r="B71" s="65">
        <v>14</v>
      </c>
      <c r="C71" s="34">
        <f>IF(B90=0, "-", B71/B90)</f>
        <v>9.2348284960422165E-3</v>
      </c>
      <c r="D71" s="65">
        <v>14</v>
      </c>
      <c r="E71" s="9">
        <f>IF(D90=0, "-", D71/D90)</f>
        <v>1.1119936457505957E-2</v>
      </c>
      <c r="F71" s="81">
        <v>75</v>
      </c>
      <c r="G71" s="34">
        <f>IF(F90=0, "-", F71/F90)</f>
        <v>8.8610586011342151E-3</v>
      </c>
      <c r="H71" s="65">
        <v>125</v>
      </c>
      <c r="I71" s="9">
        <f>IF(H90=0, "-", H71/H90)</f>
        <v>1.4849132810643859E-2</v>
      </c>
      <c r="J71" s="8">
        <f t="shared" si="6"/>
        <v>0</v>
      </c>
      <c r="K71" s="9">
        <f t="shared" si="7"/>
        <v>-0.4</v>
      </c>
    </row>
    <row r="72" spans="1:11" x14ac:dyDescent="0.2">
      <c r="A72" s="7" t="s">
        <v>381</v>
      </c>
      <c r="B72" s="65">
        <v>71</v>
      </c>
      <c r="C72" s="34">
        <f>IF(B90=0, "-", B72/B90)</f>
        <v>4.6833773087071241E-2</v>
      </c>
      <c r="D72" s="65">
        <v>12</v>
      </c>
      <c r="E72" s="9">
        <f>IF(D90=0, "-", D72/D90)</f>
        <v>9.5313741064336783E-3</v>
      </c>
      <c r="F72" s="81">
        <v>205</v>
      </c>
      <c r="G72" s="34">
        <f>IF(F90=0, "-", F72/F90)</f>
        <v>2.4220226843100188E-2</v>
      </c>
      <c r="H72" s="65">
        <v>37</v>
      </c>
      <c r="I72" s="9">
        <f>IF(H90=0, "-", H72/H90)</f>
        <v>4.395343311950582E-3</v>
      </c>
      <c r="J72" s="8">
        <f t="shared" si="6"/>
        <v>4.916666666666667</v>
      </c>
      <c r="K72" s="9">
        <f t="shared" si="7"/>
        <v>4.5405405405405403</v>
      </c>
    </row>
    <row r="73" spans="1:11" x14ac:dyDescent="0.2">
      <c r="A73" s="7" t="s">
        <v>382</v>
      </c>
      <c r="B73" s="65">
        <v>42</v>
      </c>
      <c r="C73" s="34">
        <f>IF(B90=0, "-", B73/B90)</f>
        <v>2.7704485488126648E-2</v>
      </c>
      <c r="D73" s="65">
        <v>9</v>
      </c>
      <c r="E73" s="9">
        <f>IF(D90=0, "-", D73/D90)</f>
        <v>7.1485305798252583E-3</v>
      </c>
      <c r="F73" s="81">
        <v>378</v>
      </c>
      <c r="G73" s="34">
        <f>IF(F90=0, "-", F73/F90)</f>
        <v>4.4659735349716449E-2</v>
      </c>
      <c r="H73" s="65">
        <v>313</v>
      </c>
      <c r="I73" s="9">
        <f>IF(H90=0, "-", H73/H90)</f>
        <v>3.718222855785222E-2</v>
      </c>
      <c r="J73" s="8">
        <f t="shared" si="6"/>
        <v>3.6666666666666665</v>
      </c>
      <c r="K73" s="9">
        <f t="shared" si="7"/>
        <v>0.20766773162939298</v>
      </c>
    </row>
    <row r="74" spans="1:11" x14ac:dyDescent="0.2">
      <c r="A74" s="7" t="s">
        <v>383</v>
      </c>
      <c r="B74" s="65">
        <v>212</v>
      </c>
      <c r="C74" s="34">
        <f>IF(B90=0, "-", B74/B90)</f>
        <v>0.13984168865435356</v>
      </c>
      <c r="D74" s="65">
        <v>152</v>
      </c>
      <c r="E74" s="9">
        <f>IF(D90=0, "-", D74/D90)</f>
        <v>0.12073073868149325</v>
      </c>
      <c r="F74" s="81">
        <v>538</v>
      </c>
      <c r="G74" s="34">
        <f>IF(F90=0, "-", F74/F90)</f>
        <v>6.3563327032136102E-2</v>
      </c>
      <c r="H74" s="65">
        <v>605</v>
      </c>
      <c r="I74" s="9">
        <f>IF(H90=0, "-", H74/H90)</f>
        <v>7.1869802803516278E-2</v>
      </c>
      <c r="J74" s="8">
        <f t="shared" si="6"/>
        <v>0.39473684210526316</v>
      </c>
      <c r="K74" s="9">
        <f t="shared" si="7"/>
        <v>-0.11074380165289256</v>
      </c>
    </row>
    <row r="75" spans="1:11" x14ac:dyDescent="0.2">
      <c r="A75" s="7" t="s">
        <v>384</v>
      </c>
      <c r="B75" s="65">
        <v>3</v>
      </c>
      <c r="C75" s="34">
        <f>IF(B90=0, "-", B75/B90)</f>
        <v>1.9788918205804751E-3</v>
      </c>
      <c r="D75" s="65">
        <v>6</v>
      </c>
      <c r="E75" s="9">
        <f>IF(D90=0, "-", D75/D90)</f>
        <v>4.7656870532168391E-3</v>
      </c>
      <c r="F75" s="81">
        <v>9</v>
      </c>
      <c r="G75" s="34">
        <f>IF(F90=0, "-", F75/F90)</f>
        <v>1.0633270321361058E-3</v>
      </c>
      <c r="H75" s="65">
        <v>15</v>
      </c>
      <c r="I75" s="9">
        <f>IF(H90=0, "-", H75/H90)</f>
        <v>1.7818959372772631E-3</v>
      </c>
      <c r="J75" s="8">
        <f t="shared" si="6"/>
        <v>-0.5</v>
      </c>
      <c r="K75" s="9">
        <f t="shared" si="7"/>
        <v>-0.4</v>
      </c>
    </row>
    <row r="76" spans="1:11" x14ac:dyDescent="0.2">
      <c r="A76" s="7" t="s">
        <v>385</v>
      </c>
      <c r="B76" s="65">
        <v>178</v>
      </c>
      <c r="C76" s="34">
        <f>IF(B90=0, "-", B76/B90)</f>
        <v>0.11741424802110818</v>
      </c>
      <c r="D76" s="65">
        <v>80</v>
      </c>
      <c r="E76" s="9">
        <f>IF(D90=0, "-", D76/D90)</f>
        <v>6.3542494042891182E-2</v>
      </c>
      <c r="F76" s="81">
        <v>740</v>
      </c>
      <c r="G76" s="34">
        <f>IF(F90=0, "-", F76/F90)</f>
        <v>8.7429111531190928E-2</v>
      </c>
      <c r="H76" s="65">
        <v>372</v>
      </c>
      <c r="I76" s="9">
        <f>IF(H90=0, "-", H76/H90)</f>
        <v>4.4191019244476125E-2</v>
      </c>
      <c r="J76" s="8">
        <f t="shared" si="6"/>
        <v>1.2250000000000001</v>
      </c>
      <c r="K76" s="9">
        <f t="shared" si="7"/>
        <v>0.989247311827957</v>
      </c>
    </row>
    <row r="77" spans="1:11" x14ac:dyDescent="0.2">
      <c r="A77" s="7" t="s">
        <v>386</v>
      </c>
      <c r="B77" s="65">
        <v>105</v>
      </c>
      <c r="C77" s="34">
        <f>IF(B90=0, "-", B77/B90)</f>
        <v>6.9261213720316628E-2</v>
      </c>
      <c r="D77" s="65">
        <v>286</v>
      </c>
      <c r="E77" s="9">
        <f>IF(D90=0, "-", D77/D90)</f>
        <v>0.22716441620333597</v>
      </c>
      <c r="F77" s="81">
        <v>1290</v>
      </c>
      <c r="G77" s="34">
        <f>IF(F90=0, "-", F77/F90)</f>
        <v>0.15241020793950852</v>
      </c>
      <c r="H77" s="65">
        <v>1341</v>
      </c>
      <c r="I77" s="9">
        <f>IF(H90=0, "-", H77/H90)</f>
        <v>0.15930149679258732</v>
      </c>
      <c r="J77" s="8">
        <f t="shared" si="6"/>
        <v>-0.63286713286713292</v>
      </c>
      <c r="K77" s="9">
        <f t="shared" si="7"/>
        <v>-3.803131991051454E-2</v>
      </c>
    </row>
    <row r="78" spans="1:11" x14ac:dyDescent="0.2">
      <c r="A78" s="7" t="s">
        <v>387</v>
      </c>
      <c r="B78" s="65">
        <v>104</v>
      </c>
      <c r="C78" s="34">
        <f>IF(B90=0, "-", B78/B90)</f>
        <v>6.860158311345646E-2</v>
      </c>
      <c r="D78" s="65">
        <v>62</v>
      </c>
      <c r="E78" s="9">
        <f>IF(D90=0, "-", D78/D90)</f>
        <v>4.9245432883240667E-2</v>
      </c>
      <c r="F78" s="81">
        <v>437</v>
      </c>
      <c r="G78" s="34">
        <f>IF(F90=0, "-", F78/F90)</f>
        <v>5.1630434782608696E-2</v>
      </c>
      <c r="H78" s="65">
        <v>157</v>
      </c>
      <c r="I78" s="9">
        <f>IF(H90=0, "-", H78/H90)</f>
        <v>1.8650510810168688E-2</v>
      </c>
      <c r="J78" s="8">
        <f t="shared" si="6"/>
        <v>0.67741935483870963</v>
      </c>
      <c r="K78" s="9">
        <f t="shared" si="7"/>
        <v>1.7834394904458599</v>
      </c>
    </row>
    <row r="79" spans="1:11" x14ac:dyDescent="0.2">
      <c r="A79" s="7" t="s">
        <v>388</v>
      </c>
      <c r="B79" s="65">
        <v>216</v>
      </c>
      <c r="C79" s="34">
        <f>IF(B90=0, "-", B79/B90)</f>
        <v>0.14248021108179421</v>
      </c>
      <c r="D79" s="65">
        <v>107</v>
      </c>
      <c r="E79" s="9">
        <f>IF(D90=0, "-", D79/D90)</f>
        <v>8.4988085782366954E-2</v>
      </c>
      <c r="F79" s="81">
        <v>1290</v>
      </c>
      <c r="G79" s="34">
        <f>IF(F90=0, "-", F79/F90)</f>
        <v>0.15241020793950852</v>
      </c>
      <c r="H79" s="65">
        <v>917</v>
      </c>
      <c r="I79" s="9">
        <f>IF(H90=0, "-", H79/H90)</f>
        <v>0.10893323829888335</v>
      </c>
      <c r="J79" s="8">
        <f t="shared" si="6"/>
        <v>1.0186915887850467</v>
      </c>
      <c r="K79" s="9">
        <f t="shared" si="7"/>
        <v>0.40676117775354415</v>
      </c>
    </row>
    <row r="80" spans="1:11" x14ac:dyDescent="0.2">
      <c r="A80" s="7" t="s">
        <v>389</v>
      </c>
      <c r="B80" s="65">
        <v>108</v>
      </c>
      <c r="C80" s="34">
        <f>IF(B90=0, "-", B80/B90)</f>
        <v>7.1240105540897103E-2</v>
      </c>
      <c r="D80" s="65">
        <v>164</v>
      </c>
      <c r="E80" s="9">
        <f>IF(D90=0, "-", D80/D90)</f>
        <v>0.13026211278792693</v>
      </c>
      <c r="F80" s="81">
        <v>608</v>
      </c>
      <c r="G80" s="34">
        <f>IF(F90=0, "-", F80/F90)</f>
        <v>7.1833648393194713E-2</v>
      </c>
      <c r="H80" s="65">
        <v>1536</v>
      </c>
      <c r="I80" s="9">
        <f>IF(H90=0, "-", H80/H90)</f>
        <v>0.18246614397719174</v>
      </c>
      <c r="J80" s="8">
        <f t="shared" si="6"/>
        <v>-0.34146341463414637</v>
      </c>
      <c r="K80" s="9">
        <f t="shared" si="7"/>
        <v>-0.60416666666666663</v>
      </c>
    </row>
    <row r="81" spans="1:11" x14ac:dyDescent="0.2">
      <c r="A81" s="7" t="s">
        <v>390</v>
      </c>
      <c r="B81" s="65">
        <v>4</v>
      </c>
      <c r="C81" s="34">
        <f>IF(B90=0, "-", B81/B90)</f>
        <v>2.6385224274406332E-3</v>
      </c>
      <c r="D81" s="65">
        <v>5</v>
      </c>
      <c r="E81" s="9">
        <f>IF(D90=0, "-", D81/D90)</f>
        <v>3.9714058776806989E-3</v>
      </c>
      <c r="F81" s="81">
        <v>13</v>
      </c>
      <c r="G81" s="34">
        <f>IF(F90=0, "-", F81/F90)</f>
        <v>1.5359168241965973E-3</v>
      </c>
      <c r="H81" s="65">
        <v>20</v>
      </c>
      <c r="I81" s="9">
        <f>IF(H90=0, "-", H81/H90)</f>
        <v>2.3758612497030173E-3</v>
      </c>
      <c r="J81" s="8">
        <f t="shared" si="6"/>
        <v>-0.2</v>
      </c>
      <c r="K81" s="9">
        <f t="shared" si="7"/>
        <v>-0.35</v>
      </c>
    </row>
    <row r="82" spans="1:11" x14ac:dyDescent="0.2">
      <c r="A82" s="7" t="s">
        <v>391</v>
      </c>
      <c r="B82" s="65">
        <v>0</v>
      </c>
      <c r="C82" s="34">
        <f>IF(B90=0, "-", B82/B90)</f>
        <v>0</v>
      </c>
      <c r="D82" s="65">
        <v>1</v>
      </c>
      <c r="E82" s="9">
        <f>IF(D90=0, "-", D82/D90)</f>
        <v>7.9428117553613975E-4</v>
      </c>
      <c r="F82" s="81">
        <v>6</v>
      </c>
      <c r="G82" s="34">
        <f>IF(F90=0, "-", F82/F90)</f>
        <v>7.0888468809073729E-4</v>
      </c>
      <c r="H82" s="65">
        <v>7</v>
      </c>
      <c r="I82" s="9">
        <f>IF(H90=0, "-", H82/H90)</f>
        <v>8.3155143739605604E-4</v>
      </c>
      <c r="J82" s="8">
        <f t="shared" si="6"/>
        <v>-1</v>
      </c>
      <c r="K82" s="9">
        <f t="shared" si="7"/>
        <v>-0.14285714285714285</v>
      </c>
    </row>
    <row r="83" spans="1:11" x14ac:dyDescent="0.2">
      <c r="A83" s="7" t="s">
        <v>392</v>
      </c>
      <c r="B83" s="65">
        <v>19</v>
      </c>
      <c r="C83" s="34">
        <f>IF(B90=0, "-", B83/B90)</f>
        <v>1.2532981530343008E-2</v>
      </c>
      <c r="D83" s="65">
        <v>23</v>
      </c>
      <c r="E83" s="9">
        <f>IF(D90=0, "-", D83/D90)</f>
        <v>1.8268467037331215E-2</v>
      </c>
      <c r="F83" s="81">
        <v>178</v>
      </c>
      <c r="G83" s="34">
        <f>IF(F90=0, "-", F83/F90)</f>
        <v>2.1030245746691871E-2</v>
      </c>
      <c r="H83" s="65">
        <v>69</v>
      </c>
      <c r="I83" s="9">
        <f>IF(H90=0, "-", H83/H90)</f>
        <v>8.1967213114754103E-3</v>
      </c>
      <c r="J83" s="8">
        <f t="shared" si="6"/>
        <v>-0.17391304347826086</v>
      </c>
      <c r="K83" s="9">
        <f t="shared" si="7"/>
        <v>1.5797101449275361</v>
      </c>
    </row>
    <row r="84" spans="1:11" x14ac:dyDescent="0.2">
      <c r="A84" s="7" t="s">
        <v>393</v>
      </c>
      <c r="B84" s="65">
        <v>2</v>
      </c>
      <c r="C84" s="34">
        <f>IF(B90=0, "-", B84/B90)</f>
        <v>1.3192612137203166E-3</v>
      </c>
      <c r="D84" s="65">
        <v>7</v>
      </c>
      <c r="E84" s="9">
        <f>IF(D90=0, "-", D84/D90)</f>
        <v>5.5599682287529786E-3</v>
      </c>
      <c r="F84" s="81">
        <v>14</v>
      </c>
      <c r="G84" s="34">
        <f>IF(F90=0, "-", F84/F90)</f>
        <v>1.6540642722117202E-3</v>
      </c>
      <c r="H84" s="65">
        <v>39</v>
      </c>
      <c r="I84" s="9">
        <f>IF(H90=0, "-", H84/H90)</f>
        <v>4.6329294369208841E-3</v>
      </c>
      <c r="J84" s="8">
        <f t="shared" si="6"/>
        <v>-0.7142857142857143</v>
      </c>
      <c r="K84" s="9">
        <f t="shared" si="7"/>
        <v>-0.64102564102564108</v>
      </c>
    </row>
    <row r="85" spans="1:11" x14ac:dyDescent="0.2">
      <c r="A85" s="7" t="s">
        <v>394</v>
      </c>
      <c r="B85" s="65">
        <v>3</v>
      </c>
      <c r="C85" s="34">
        <f>IF(B90=0, "-", B85/B90)</f>
        <v>1.9788918205804751E-3</v>
      </c>
      <c r="D85" s="65">
        <v>3</v>
      </c>
      <c r="E85" s="9">
        <f>IF(D90=0, "-", D85/D90)</f>
        <v>2.3828435266084196E-3</v>
      </c>
      <c r="F85" s="81">
        <v>21</v>
      </c>
      <c r="G85" s="34">
        <f>IF(F90=0, "-", F85/F90)</f>
        <v>2.4810964083175802E-3</v>
      </c>
      <c r="H85" s="65">
        <v>16</v>
      </c>
      <c r="I85" s="9">
        <f>IF(H90=0, "-", H85/H90)</f>
        <v>1.9006889997624139E-3</v>
      </c>
      <c r="J85" s="8">
        <f t="shared" si="6"/>
        <v>0</v>
      </c>
      <c r="K85" s="9">
        <f t="shared" si="7"/>
        <v>0.3125</v>
      </c>
    </row>
    <row r="86" spans="1:11" x14ac:dyDescent="0.2">
      <c r="A86" s="7" t="s">
        <v>395</v>
      </c>
      <c r="B86" s="65">
        <v>77</v>
      </c>
      <c r="C86" s="34">
        <f>IF(B90=0, "-", B86/B90)</f>
        <v>5.0791556728232191E-2</v>
      </c>
      <c r="D86" s="65">
        <v>72</v>
      </c>
      <c r="E86" s="9">
        <f>IF(D90=0, "-", D86/D90)</f>
        <v>5.7188244638602066E-2</v>
      </c>
      <c r="F86" s="81">
        <v>603</v>
      </c>
      <c r="G86" s="34">
        <f>IF(F90=0, "-", F86/F90)</f>
        <v>7.1242911153119093E-2</v>
      </c>
      <c r="H86" s="65">
        <v>740</v>
      </c>
      <c r="I86" s="9">
        <f>IF(H90=0, "-", H86/H90)</f>
        <v>8.7906866239011644E-2</v>
      </c>
      <c r="J86" s="8">
        <f t="shared" si="6"/>
        <v>6.9444444444444448E-2</v>
      </c>
      <c r="K86" s="9">
        <f t="shared" si="7"/>
        <v>-0.18513513513513513</v>
      </c>
    </row>
    <row r="87" spans="1:11" x14ac:dyDescent="0.2">
      <c r="A87" s="7" t="s">
        <v>396</v>
      </c>
      <c r="B87" s="65">
        <v>345</v>
      </c>
      <c r="C87" s="34">
        <f>IF(B90=0, "-", B87/B90)</f>
        <v>0.22757255936675461</v>
      </c>
      <c r="D87" s="65">
        <v>231</v>
      </c>
      <c r="E87" s="9">
        <f>IF(D90=0, "-", D87/D90)</f>
        <v>0.1834789515488483</v>
      </c>
      <c r="F87" s="81">
        <v>1977</v>
      </c>
      <c r="G87" s="34">
        <f>IF(F90=0, "-", F87/F90)</f>
        <v>0.23357750472589792</v>
      </c>
      <c r="H87" s="65">
        <v>2043</v>
      </c>
      <c r="I87" s="9">
        <f>IF(H90=0, "-", H87/H90)</f>
        <v>0.24269422665716323</v>
      </c>
      <c r="J87" s="8">
        <f t="shared" si="6"/>
        <v>0.4935064935064935</v>
      </c>
      <c r="K87" s="9">
        <f t="shared" si="7"/>
        <v>-3.2305433186490456E-2</v>
      </c>
    </row>
    <row r="88" spans="1:11" x14ac:dyDescent="0.2">
      <c r="A88" s="7" t="s">
        <v>397</v>
      </c>
      <c r="B88" s="65">
        <v>13</v>
      </c>
      <c r="C88" s="34">
        <f>IF(B90=0, "-", B88/B90)</f>
        <v>8.5751978891820575E-3</v>
      </c>
      <c r="D88" s="65">
        <v>25</v>
      </c>
      <c r="E88" s="9">
        <f>IF(D90=0, "-", D88/D90)</f>
        <v>1.9857029388403495E-2</v>
      </c>
      <c r="F88" s="81">
        <v>71</v>
      </c>
      <c r="G88" s="34">
        <f>IF(F90=0, "-", F88/F90)</f>
        <v>8.3884688090737243E-3</v>
      </c>
      <c r="H88" s="65">
        <v>65</v>
      </c>
      <c r="I88" s="9">
        <f>IF(H90=0, "-", H88/H90)</f>
        <v>7.7215490615348062E-3</v>
      </c>
      <c r="J88" s="8">
        <f t="shared" si="6"/>
        <v>-0.48</v>
      </c>
      <c r="K88" s="9">
        <f t="shared" si="7"/>
        <v>9.2307692307692313E-2</v>
      </c>
    </row>
    <row r="89" spans="1:11" x14ac:dyDescent="0.2">
      <c r="A89" s="2"/>
      <c r="B89" s="68"/>
      <c r="C89" s="33"/>
      <c r="D89" s="68"/>
      <c r="E89" s="6"/>
      <c r="F89" s="82"/>
      <c r="G89" s="33"/>
      <c r="H89" s="68"/>
      <c r="I89" s="6"/>
      <c r="J89" s="5"/>
      <c r="K89" s="6"/>
    </row>
    <row r="90" spans="1:11" s="43" customFormat="1" x14ac:dyDescent="0.2">
      <c r="A90" s="162" t="s">
        <v>594</v>
      </c>
      <c r="B90" s="71">
        <f>SUM(B70:B89)</f>
        <v>1516</v>
      </c>
      <c r="C90" s="40">
        <f>B90/9813</f>
        <v>0.1544889432385611</v>
      </c>
      <c r="D90" s="71">
        <f>SUM(D70:D89)</f>
        <v>1259</v>
      </c>
      <c r="E90" s="41">
        <f>D90/10037</f>
        <v>0.12543588721729601</v>
      </c>
      <c r="F90" s="77">
        <f>SUM(F70:F89)</f>
        <v>8464</v>
      </c>
      <c r="G90" s="42">
        <f>F90/53065</f>
        <v>0.1595024969377179</v>
      </c>
      <c r="H90" s="71">
        <f>SUM(H70:H89)</f>
        <v>8418</v>
      </c>
      <c r="I90" s="41">
        <f>H90/56526</f>
        <v>0.14892261967943954</v>
      </c>
      <c r="J90" s="37">
        <f>IF(D90=0, "-", IF((B90-D90)/D90&lt;10, (B90-D90)/D90, "&gt;999%"))</f>
        <v>0.20413026211278792</v>
      </c>
      <c r="K90" s="38">
        <f>IF(H90=0, "-", IF((F90-H90)/H90&lt;10, (F90-H90)/H90, "&gt;999%"))</f>
        <v>5.4644808743169399E-3</v>
      </c>
    </row>
    <row r="91" spans="1:11" x14ac:dyDescent="0.2">
      <c r="B91" s="83"/>
      <c r="D91" s="83"/>
      <c r="F91" s="83"/>
      <c r="H91" s="83"/>
    </row>
    <row r="92" spans="1:11" x14ac:dyDescent="0.2">
      <c r="A92" s="163" t="s">
        <v>154</v>
      </c>
      <c r="B92" s="61" t="s">
        <v>12</v>
      </c>
      <c r="C92" s="62" t="s">
        <v>13</v>
      </c>
      <c r="D92" s="61" t="s">
        <v>12</v>
      </c>
      <c r="E92" s="63" t="s">
        <v>13</v>
      </c>
      <c r="F92" s="62" t="s">
        <v>12</v>
      </c>
      <c r="G92" s="62" t="s">
        <v>13</v>
      </c>
      <c r="H92" s="61" t="s">
        <v>12</v>
      </c>
      <c r="I92" s="63" t="s">
        <v>13</v>
      </c>
      <c r="J92" s="61"/>
      <c r="K92" s="63"/>
    </row>
    <row r="93" spans="1:11" x14ac:dyDescent="0.2">
      <c r="A93" s="7" t="s">
        <v>398</v>
      </c>
      <c r="B93" s="65">
        <v>1</v>
      </c>
      <c r="C93" s="34">
        <f>IF(B110=0, "-", B93/B110)</f>
        <v>5.4644808743169399E-3</v>
      </c>
      <c r="D93" s="65">
        <v>0</v>
      </c>
      <c r="E93" s="9">
        <f>IF(D110=0, "-", D93/D110)</f>
        <v>0</v>
      </c>
      <c r="F93" s="81">
        <v>8</v>
      </c>
      <c r="G93" s="34">
        <f>IF(F110=0, "-", F93/F110)</f>
        <v>8.1799591002044997E-3</v>
      </c>
      <c r="H93" s="65">
        <v>5</v>
      </c>
      <c r="I93" s="9">
        <f>IF(H110=0, "-", H93/H110)</f>
        <v>5.4824561403508769E-3</v>
      </c>
      <c r="J93" s="8" t="str">
        <f t="shared" ref="J93:J108" si="8">IF(D93=0, "-", IF((B93-D93)/D93&lt;10, (B93-D93)/D93, "&gt;999%"))</f>
        <v>-</v>
      </c>
      <c r="K93" s="9">
        <f t="shared" ref="K93:K108" si="9">IF(H93=0, "-", IF((F93-H93)/H93&lt;10, (F93-H93)/H93, "&gt;999%"))</f>
        <v>0.6</v>
      </c>
    </row>
    <row r="94" spans="1:11" x14ac:dyDescent="0.2">
      <c r="A94" s="7" t="s">
        <v>399</v>
      </c>
      <c r="B94" s="65">
        <v>24</v>
      </c>
      <c r="C94" s="34">
        <f>IF(B110=0, "-", B94/B110)</f>
        <v>0.13114754098360656</v>
      </c>
      <c r="D94" s="65">
        <v>19</v>
      </c>
      <c r="E94" s="9">
        <f>IF(D110=0, "-", D94/D110)</f>
        <v>0.12666666666666668</v>
      </c>
      <c r="F94" s="81">
        <v>110</v>
      </c>
      <c r="G94" s="34">
        <f>IF(F110=0, "-", F94/F110)</f>
        <v>0.11247443762781185</v>
      </c>
      <c r="H94" s="65">
        <v>119</v>
      </c>
      <c r="I94" s="9">
        <f>IF(H110=0, "-", H94/H110)</f>
        <v>0.13048245614035087</v>
      </c>
      <c r="J94" s="8">
        <f t="shared" si="8"/>
        <v>0.26315789473684209</v>
      </c>
      <c r="K94" s="9">
        <f t="shared" si="9"/>
        <v>-7.5630252100840331E-2</v>
      </c>
    </row>
    <row r="95" spans="1:11" x14ac:dyDescent="0.2">
      <c r="A95" s="7" t="s">
        <v>400</v>
      </c>
      <c r="B95" s="65">
        <v>11</v>
      </c>
      <c r="C95" s="34">
        <f>IF(B110=0, "-", B95/B110)</f>
        <v>6.0109289617486336E-2</v>
      </c>
      <c r="D95" s="65">
        <v>25</v>
      </c>
      <c r="E95" s="9">
        <f>IF(D110=0, "-", D95/D110)</f>
        <v>0.16666666666666666</v>
      </c>
      <c r="F95" s="81">
        <v>132</v>
      </c>
      <c r="G95" s="34">
        <f>IF(F110=0, "-", F95/F110)</f>
        <v>0.13496932515337423</v>
      </c>
      <c r="H95" s="65">
        <v>122</v>
      </c>
      <c r="I95" s="9">
        <f>IF(H110=0, "-", H95/H110)</f>
        <v>0.1337719298245614</v>
      </c>
      <c r="J95" s="8">
        <f t="shared" si="8"/>
        <v>-0.56000000000000005</v>
      </c>
      <c r="K95" s="9">
        <f t="shared" si="9"/>
        <v>8.1967213114754092E-2</v>
      </c>
    </row>
    <row r="96" spans="1:11" x14ac:dyDescent="0.2">
      <c r="A96" s="7" t="s">
        <v>401</v>
      </c>
      <c r="B96" s="65">
        <v>7</v>
      </c>
      <c r="C96" s="34">
        <f>IF(B110=0, "-", B96/B110)</f>
        <v>3.825136612021858E-2</v>
      </c>
      <c r="D96" s="65">
        <v>5</v>
      </c>
      <c r="E96" s="9">
        <f>IF(D110=0, "-", D96/D110)</f>
        <v>3.3333333333333333E-2</v>
      </c>
      <c r="F96" s="81">
        <v>40</v>
      </c>
      <c r="G96" s="34">
        <f>IF(F110=0, "-", F96/F110)</f>
        <v>4.0899795501022497E-2</v>
      </c>
      <c r="H96" s="65">
        <v>25</v>
      </c>
      <c r="I96" s="9">
        <f>IF(H110=0, "-", H96/H110)</f>
        <v>2.7412280701754384E-2</v>
      </c>
      <c r="J96" s="8">
        <f t="shared" si="8"/>
        <v>0.4</v>
      </c>
      <c r="K96" s="9">
        <f t="shared" si="9"/>
        <v>0.6</v>
      </c>
    </row>
    <row r="97" spans="1:11" x14ac:dyDescent="0.2">
      <c r="A97" s="7" t="s">
        <v>402</v>
      </c>
      <c r="B97" s="65">
        <v>1</v>
      </c>
      <c r="C97" s="34">
        <f>IF(B110=0, "-", B97/B110)</f>
        <v>5.4644808743169399E-3</v>
      </c>
      <c r="D97" s="65">
        <v>0</v>
      </c>
      <c r="E97" s="9">
        <f>IF(D110=0, "-", D97/D110)</f>
        <v>0</v>
      </c>
      <c r="F97" s="81">
        <v>1</v>
      </c>
      <c r="G97" s="34">
        <f>IF(F110=0, "-", F97/F110)</f>
        <v>1.0224948875255625E-3</v>
      </c>
      <c r="H97" s="65">
        <v>0</v>
      </c>
      <c r="I97" s="9">
        <f>IF(H110=0, "-", H97/H110)</f>
        <v>0</v>
      </c>
      <c r="J97" s="8" t="str">
        <f t="shared" si="8"/>
        <v>-</v>
      </c>
      <c r="K97" s="9" t="str">
        <f t="shared" si="9"/>
        <v>-</v>
      </c>
    </row>
    <row r="98" spans="1:11" x14ac:dyDescent="0.2">
      <c r="A98" s="7" t="s">
        <v>403</v>
      </c>
      <c r="B98" s="65">
        <v>6</v>
      </c>
      <c r="C98" s="34">
        <f>IF(B110=0, "-", B98/B110)</f>
        <v>3.2786885245901641E-2</v>
      </c>
      <c r="D98" s="65">
        <v>0</v>
      </c>
      <c r="E98" s="9">
        <f>IF(D110=0, "-", D98/D110)</f>
        <v>0</v>
      </c>
      <c r="F98" s="81">
        <v>23</v>
      </c>
      <c r="G98" s="34">
        <f>IF(F110=0, "-", F98/F110)</f>
        <v>2.3517382413087935E-2</v>
      </c>
      <c r="H98" s="65">
        <v>0</v>
      </c>
      <c r="I98" s="9">
        <f>IF(H110=0, "-", H98/H110)</f>
        <v>0</v>
      </c>
      <c r="J98" s="8" t="str">
        <f t="shared" si="8"/>
        <v>-</v>
      </c>
      <c r="K98" s="9" t="str">
        <f t="shared" si="9"/>
        <v>-</v>
      </c>
    </row>
    <row r="99" spans="1:11" x14ac:dyDescent="0.2">
      <c r="A99" s="7" t="s">
        <v>404</v>
      </c>
      <c r="B99" s="65">
        <v>8</v>
      </c>
      <c r="C99" s="34">
        <f>IF(B110=0, "-", B99/B110)</f>
        <v>4.3715846994535519E-2</v>
      </c>
      <c r="D99" s="65">
        <v>0</v>
      </c>
      <c r="E99" s="9">
        <f>IF(D110=0, "-", D99/D110)</f>
        <v>0</v>
      </c>
      <c r="F99" s="81">
        <v>25</v>
      </c>
      <c r="G99" s="34">
        <f>IF(F110=0, "-", F99/F110)</f>
        <v>2.556237218813906E-2</v>
      </c>
      <c r="H99" s="65">
        <v>0</v>
      </c>
      <c r="I99" s="9">
        <f>IF(H110=0, "-", H99/H110)</f>
        <v>0</v>
      </c>
      <c r="J99" s="8" t="str">
        <f t="shared" si="8"/>
        <v>-</v>
      </c>
      <c r="K99" s="9" t="str">
        <f t="shared" si="9"/>
        <v>-</v>
      </c>
    </row>
    <row r="100" spans="1:11" x14ac:dyDescent="0.2">
      <c r="A100" s="7" t="s">
        <v>405</v>
      </c>
      <c r="B100" s="65">
        <v>2</v>
      </c>
      <c r="C100" s="34">
        <f>IF(B110=0, "-", B100/B110)</f>
        <v>1.092896174863388E-2</v>
      </c>
      <c r="D100" s="65">
        <v>6</v>
      </c>
      <c r="E100" s="9">
        <f>IF(D110=0, "-", D100/D110)</f>
        <v>0.04</v>
      </c>
      <c r="F100" s="81">
        <v>29</v>
      </c>
      <c r="G100" s="34">
        <f>IF(F110=0, "-", F100/F110)</f>
        <v>2.9652351738241309E-2</v>
      </c>
      <c r="H100" s="65">
        <v>26</v>
      </c>
      <c r="I100" s="9">
        <f>IF(H110=0, "-", H100/H110)</f>
        <v>2.850877192982456E-2</v>
      </c>
      <c r="J100" s="8">
        <f t="shared" si="8"/>
        <v>-0.66666666666666663</v>
      </c>
      <c r="K100" s="9">
        <f t="shared" si="9"/>
        <v>0.11538461538461539</v>
      </c>
    </row>
    <row r="101" spans="1:11" x14ac:dyDescent="0.2">
      <c r="A101" s="7" t="s">
        <v>406</v>
      </c>
      <c r="B101" s="65">
        <v>2</v>
      </c>
      <c r="C101" s="34">
        <f>IF(B110=0, "-", B101/B110)</f>
        <v>1.092896174863388E-2</v>
      </c>
      <c r="D101" s="65">
        <v>17</v>
      </c>
      <c r="E101" s="9">
        <f>IF(D110=0, "-", D101/D110)</f>
        <v>0.11333333333333333</v>
      </c>
      <c r="F101" s="81">
        <v>47</v>
      </c>
      <c r="G101" s="34">
        <f>IF(F110=0, "-", F101/F110)</f>
        <v>4.8057259713701429E-2</v>
      </c>
      <c r="H101" s="65">
        <v>62</v>
      </c>
      <c r="I101" s="9">
        <f>IF(H110=0, "-", H101/H110)</f>
        <v>6.798245614035088E-2</v>
      </c>
      <c r="J101" s="8">
        <f t="shared" si="8"/>
        <v>-0.88235294117647056</v>
      </c>
      <c r="K101" s="9">
        <f t="shared" si="9"/>
        <v>-0.24193548387096775</v>
      </c>
    </row>
    <row r="102" spans="1:11" x14ac:dyDescent="0.2">
      <c r="A102" s="7" t="s">
        <v>407</v>
      </c>
      <c r="B102" s="65">
        <v>15</v>
      </c>
      <c r="C102" s="34">
        <f>IF(B110=0, "-", B102/B110)</f>
        <v>8.1967213114754092E-2</v>
      </c>
      <c r="D102" s="65">
        <v>17</v>
      </c>
      <c r="E102" s="9">
        <f>IF(D110=0, "-", D102/D110)</f>
        <v>0.11333333333333333</v>
      </c>
      <c r="F102" s="81">
        <v>116</v>
      </c>
      <c r="G102" s="34">
        <f>IF(F110=0, "-", F102/F110)</f>
        <v>0.11860940695296524</v>
      </c>
      <c r="H102" s="65">
        <v>124</v>
      </c>
      <c r="I102" s="9">
        <f>IF(H110=0, "-", H102/H110)</f>
        <v>0.13596491228070176</v>
      </c>
      <c r="J102" s="8">
        <f t="shared" si="8"/>
        <v>-0.11764705882352941</v>
      </c>
      <c r="K102" s="9">
        <f t="shared" si="9"/>
        <v>-6.4516129032258063E-2</v>
      </c>
    </row>
    <row r="103" spans="1:11" x14ac:dyDescent="0.2">
      <c r="A103" s="7" t="s">
        <v>408</v>
      </c>
      <c r="B103" s="65">
        <v>1</v>
      </c>
      <c r="C103" s="34">
        <f>IF(B110=0, "-", B103/B110)</f>
        <v>5.4644808743169399E-3</v>
      </c>
      <c r="D103" s="65">
        <v>1</v>
      </c>
      <c r="E103" s="9">
        <f>IF(D110=0, "-", D103/D110)</f>
        <v>6.6666666666666671E-3</v>
      </c>
      <c r="F103" s="81">
        <v>19</v>
      </c>
      <c r="G103" s="34">
        <f>IF(F110=0, "-", F103/F110)</f>
        <v>1.9427402862985686E-2</v>
      </c>
      <c r="H103" s="65">
        <v>2</v>
      </c>
      <c r="I103" s="9">
        <f>IF(H110=0, "-", H103/H110)</f>
        <v>2.1929824561403508E-3</v>
      </c>
      <c r="J103" s="8">
        <f t="shared" si="8"/>
        <v>0</v>
      </c>
      <c r="K103" s="9">
        <f t="shared" si="9"/>
        <v>8.5</v>
      </c>
    </row>
    <row r="104" spans="1:11" x14ac:dyDescent="0.2">
      <c r="A104" s="7" t="s">
        <v>409</v>
      </c>
      <c r="B104" s="65">
        <v>5</v>
      </c>
      <c r="C104" s="34">
        <f>IF(B110=0, "-", B104/B110)</f>
        <v>2.7322404371584699E-2</v>
      </c>
      <c r="D104" s="65">
        <v>12</v>
      </c>
      <c r="E104" s="9">
        <f>IF(D110=0, "-", D104/D110)</f>
        <v>0.08</v>
      </c>
      <c r="F104" s="81">
        <v>29</v>
      </c>
      <c r="G104" s="34">
        <f>IF(F110=0, "-", F104/F110)</f>
        <v>2.9652351738241309E-2</v>
      </c>
      <c r="H104" s="65">
        <v>113</v>
      </c>
      <c r="I104" s="9">
        <f>IF(H110=0, "-", H104/H110)</f>
        <v>0.12390350877192982</v>
      </c>
      <c r="J104" s="8">
        <f t="shared" si="8"/>
        <v>-0.58333333333333337</v>
      </c>
      <c r="K104" s="9">
        <f t="shared" si="9"/>
        <v>-0.74336283185840712</v>
      </c>
    </row>
    <row r="105" spans="1:11" x14ac:dyDescent="0.2">
      <c r="A105" s="7" t="s">
        <v>410</v>
      </c>
      <c r="B105" s="65">
        <v>5</v>
      </c>
      <c r="C105" s="34">
        <f>IF(B110=0, "-", B105/B110)</f>
        <v>2.7322404371584699E-2</v>
      </c>
      <c r="D105" s="65">
        <v>6</v>
      </c>
      <c r="E105" s="9">
        <f>IF(D110=0, "-", D105/D110)</f>
        <v>0.04</v>
      </c>
      <c r="F105" s="81">
        <v>48</v>
      </c>
      <c r="G105" s="34">
        <f>IF(F110=0, "-", F105/F110)</f>
        <v>4.9079754601226995E-2</v>
      </c>
      <c r="H105" s="65">
        <v>19</v>
      </c>
      <c r="I105" s="9">
        <f>IF(H110=0, "-", H105/H110)</f>
        <v>2.0833333333333332E-2</v>
      </c>
      <c r="J105" s="8">
        <f t="shared" si="8"/>
        <v>-0.16666666666666666</v>
      </c>
      <c r="K105" s="9">
        <f t="shared" si="9"/>
        <v>1.5263157894736843</v>
      </c>
    </row>
    <row r="106" spans="1:11" x14ac:dyDescent="0.2">
      <c r="A106" s="7" t="s">
        <v>411</v>
      </c>
      <c r="B106" s="65">
        <v>65</v>
      </c>
      <c r="C106" s="34">
        <f>IF(B110=0, "-", B106/B110)</f>
        <v>0.3551912568306011</v>
      </c>
      <c r="D106" s="65">
        <v>11</v>
      </c>
      <c r="E106" s="9">
        <f>IF(D110=0, "-", D106/D110)</f>
        <v>7.3333333333333334E-2</v>
      </c>
      <c r="F106" s="81">
        <v>149</v>
      </c>
      <c r="G106" s="34">
        <f>IF(F110=0, "-", F106/F110)</f>
        <v>0.15235173824130879</v>
      </c>
      <c r="H106" s="65">
        <v>81</v>
      </c>
      <c r="I106" s="9">
        <f>IF(H110=0, "-", H106/H110)</f>
        <v>8.8815789473684209E-2</v>
      </c>
      <c r="J106" s="8">
        <f t="shared" si="8"/>
        <v>4.9090909090909092</v>
      </c>
      <c r="K106" s="9">
        <f t="shared" si="9"/>
        <v>0.83950617283950613</v>
      </c>
    </row>
    <row r="107" spans="1:11" x14ac:dyDescent="0.2">
      <c r="A107" s="7" t="s">
        <v>412</v>
      </c>
      <c r="B107" s="65">
        <v>15</v>
      </c>
      <c r="C107" s="34">
        <f>IF(B110=0, "-", B107/B110)</f>
        <v>8.1967213114754092E-2</v>
      </c>
      <c r="D107" s="65">
        <v>13</v>
      </c>
      <c r="E107" s="9">
        <f>IF(D110=0, "-", D107/D110)</f>
        <v>8.666666666666667E-2</v>
      </c>
      <c r="F107" s="81">
        <v>96</v>
      </c>
      <c r="G107" s="34">
        <f>IF(F110=0, "-", F107/F110)</f>
        <v>9.815950920245399E-2</v>
      </c>
      <c r="H107" s="65">
        <v>103</v>
      </c>
      <c r="I107" s="9">
        <f>IF(H110=0, "-", H107/H110)</f>
        <v>0.11293859649122807</v>
      </c>
      <c r="J107" s="8">
        <f t="shared" si="8"/>
        <v>0.15384615384615385</v>
      </c>
      <c r="K107" s="9">
        <f t="shared" si="9"/>
        <v>-6.7961165048543687E-2</v>
      </c>
    </row>
    <row r="108" spans="1:11" x14ac:dyDescent="0.2">
      <c r="A108" s="7" t="s">
        <v>413</v>
      </c>
      <c r="B108" s="65">
        <v>15</v>
      </c>
      <c r="C108" s="34">
        <f>IF(B110=0, "-", B108/B110)</f>
        <v>8.1967213114754092E-2</v>
      </c>
      <c r="D108" s="65">
        <v>18</v>
      </c>
      <c r="E108" s="9">
        <f>IF(D110=0, "-", D108/D110)</f>
        <v>0.12</v>
      </c>
      <c r="F108" s="81">
        <v>106</v>
      </c>
      <c r="G108" s="34">
        <f>IF(F110=0, "-", F108/F110)</f>
        <v>0.10838445807770961</v>
      </c>
      <c r="H108" s="65">
        <v>111</v>
      </c>
      <c r="I108" s="9">
        <f>IF(H110=0, "-", H108/H110)</f>
        <v>0.12171052631578948</v>
      </c>
      <c r="J108" s="8">
        <f t="shared" si="8"/>
        <v>-0.16666666666666666</v>
      </c>
      <c r="K108" s="9">
        <f t="shared" si="9"/>
        <v>-4.5045045045045043E-2</v>
      </c>
    </row>
    <row r="109" spans="1:11" x14ac:dyDescent="0.2">
      <c r="A109" s="2"/>
      <c r="B109" s="68"/>
      <c r="C109" s="33"/>
      <c r="D109" s="68"/>
      <c r="E109" s="6"/>
      <c r="F109" s="82"/>
      <c r="G109" s="33"/>
      <c r="H109" s="68"/>
      <c r="I109" s="6"/>
      <c r="J109" s="5"/>
      <c r="K109" s="6"/>
    </row>
    <row r="110" spans="1:11" s="43" customFormat="1" x14ac:dyDescent="0.2">
      <c r="A110" s="162" t="s">
        <v>593</v>
      </c>
      <c r="B110" s="71">
        <f>SUM(B93:B109)</f>
        <v>183</v>
      </c>
      <c r="C110" s="40">
        <f>B110/9813</f>
        <v>1.86487312748395E-2</v>
      </c>
      <c r="D110" s="71">
        <f>SUM(D93:D109)</f>
        <v>150</v>
      </c>
      <c r="E110" s="41">
        <f>D110/10037</f>
        <v>1.4944704593005878E-2</v>
      </c>
      <c r="F110" s="77">
        <f>SUM(F93:F109)</f>
        <v>978</v>
      </c>
      <c r="G110" s="42">
        <f>F110/53065</f>
        <v>1.8430227079996232E-2</v>
      </c>
      <c r="H110" s="71">
        <f>SUM(H93:H109)</f>
        <v>912</v>
      </c>
      <c r="I110" s="41">
        <f>H110/56526</f>
        <v>1.6134168347309203E-2</v>
      </c>
      <c r="J110" s="37">
        <f>IF(D110=0, "-", IF((B110-D110)/D110&lt;10, (B110-D110)/D110, "&gt;999%"))</f>
        <v>0.22</v>
      </c>
      <c r="K110" s="38">
        <f>IF(H110=0, "-", IF((F110-H110)/H110&lt;10, (F110-H110)/H110, "&gt;999%"))</f>
        <v>7.2368421052631582E-2</v>
      </c>
    </row>
    <row r="111" spans="1:11" x14ac:dyDescent="0.2">
      <c r="B111" s="83"/>
      <c r="D111" s="83"/>
      <c r="F111" s="83"/>
      <c r="H111" s="83"/>
    </row>
    <row r="112" spans="1:11" s="43" customFormat="1" x14ac:dyDescent="0.2">
      <c r="A112" s="162" t="s">
        <v>592</v>
      </c>
      <c r="B112" s="71">
        <v>1699</v>
      </c>
      <c r="C112" s="40">
        <f>B112/9813</f>
        <v>0.17313767451340059</v>
      </c>
      <c r="D112" s="71">
        <v>1409</v>
      </c>
      <c r="E112" s="41">
        <f>D112/10037</f>
        <v>0.14038059181030188</v>
      </c>
      <c r="F112" s="77">
        <v>9442</v>
      </c>
      <c r="G112" s="42">
        <f>F112/53065</f>
        <v>0.17793272401771412</v>
      </c>
      <c r="H112" s="71">
        <v>9330</v>
      </c>
      <c r="I112" s="41">
        <f>H112/56526</f>
        <v>0.16505678802674875</v>
      </c>
      <c r="J112" s="37">
        <f>IF(D112=0, "-", IF((B112-D112)/D112&lt;10, (B112-D112)/D112, "&gt;999%"))</f>
        <v>0.20581973030518097</v>
      </c>
      <c r="K112" s="38">
        <f>IF(H112=0, "-", IF((F112-H112)/H112&lt;10, (F112-H112)/H112, "&gt;999%"))</f>
        <v>1.2004287245444802E-2</v>
      </c>
    </row>
    <row r="113" spans="1:11" x14ac:dyDescent="0.2">
      <c r="B113" s="83"/>
      <c r="D113" s="83"/>
      <c r="F113" s="83"/>
      <c r="H113" s="83"/>
    </row>
    <row r="114" spans="1:11" ht="15.75" x14ac:dyDescent="0.25">
      <c r="A114" s="164" t="s">
        <v>123</v>
      </c>
      <c r="B114" s="196" t="s">
        <v>1</v>
      </c>
      <c r="C114" s="200"/>
      <c r="D114" s="200"/>
      <c r="E114" s="197"/>
      <c r="F114" s="196" t="s">
        <v>14</v>
      </c>
      <c r="G114" s="200"/>
      <c r="H114" s="200"/>
      <c r="I114" s="197"/>
      <c r="J114" s="196" t="s">
        <v>15</v>
      </c>
      <c r="K114" s="197"/>
    </row>
    <row r="115" spans="1:11" x14ac:dyDescent="0.2">
      <c r="A115" s="22"/>
      <c r="B115" s="196">
        <f>VALUE(RIGHT($B$2, 4))</f>
        <v>2022</v>
      </c>
      <c r="C115" s="197"/>
      <c r="D115" s="196">
        <f>B115-1</f>
        <v>2021</v>
      </c>
      <c r="E115" s="204"/>
      <c r="F115" s="196">
        <f>B115</f>
        <v>2022</v>
      </c>
      <c r="G115" s="204"/>
      <c r="H115" s="196">
        <f>D115</f>
        <v>2021</v>
      </c>
      <c r="I115" s="204"/>
      <c r="J115" s="140" t="s">
        <v>4</v>
      </c>
      <c r="K115" s="141" t="s">
        <v>2</v>
      </c>
    </row>
    <row r="116" spans="1:11" x14ac:dyDescent="0.2">
      <c r="A116" s="163" t="s">
        <v>155</v>
      </c>
      <c r="B116" s="61" t="s">
        <v>12</v>
      </c>
      <c r="C116" s="62" t="s">
        <v>13</v>
      </c>
      <c r="D116" s="61" t="s">
        <v>12</v>
      </c>
      <c r="E116" s="63" t="s">
        <v>13</v>
      </c>
      <c r="F116" s="62" t="s">
        <v>12</v>
      </c>
      <c r="G116" s="62" t="s">
        <v>13</v>
      </c>
      <c r="H116" s="61" t="s">
        <v>12</v>
      </c>
      <c r="I116" s="63" t="s">
        <v>13</v>
      </c>
      <c r="J116" s="61"/>
      <c r="K116" s="63"/>
    </row>
    <row r="117" spans="1:11" x14ac:dyDescent="0.2">
      <c r="A117" s="7" t="s">
        <v>414</v>
      </c>
      <c r="B117" s="65">
        <v>0</v>
      </c>
      <c r="C117" s="34">
        <f>IF(B141=0, "-", B117/B141)</f>
        <v>0</v>
      </c>
      <c r="D117" s="65">
        <v>0</v>
      </c>
      <c r="E117" s="9">
        <f>IF(D141=0, "-", D117/D141)</f>
        <v>0</v>
      </c>
      <c r="F117" s="81">
        <v>0</v>
      </c>
      <c r="G117" s="34">
        <f>IF(F141=0, "-", F117/F141)</f>
        <v>0</v>
      </c>
      <c r="H117" s="65">
        <v>1</v>
      </c>
      <c r="I117" s="9">
        <f>IF(H141=0, "-", H117/H141)</f>
        <v>1.5410695022345509E-4</v>
      </c>
      <c r="J117" s="8" t="str">
        <f t="shared" ref="J117:J139" si="10">IF(D117=0, "-", IF((B117-D117)/D117&lt;10, (B117-D117)/D117, "&gt;999%"))</f>
        <v>-</v>
      </c>
      <c r="K117" s="9">
        <f t="shared" ref="K117:K139" si="11">IF(H117=0, "-", IF((F117-H117)/H117&lt;10, (F117-H117)/H117, "&gt;999%"))</f>
        <v>-1</v>
      </c>
    </row>
    <row r="118" spans="1:11" x14ac:dyDescent="0.2">
      <c r="A118" s="7" t="s">
        <v>415</v>
      </c>
      <c r="B118" s="65">
        <v>114</v>
      </c>
      <c r="C118" s="34">
        <f>IF(B141=0, "-", B118/B141)</f>
        <v>9.0189873417721514E-2</v>
      </c>
      <c r="D118" s="65">
        <v>100</v>
      </c>
      <c r="E118" s="9">
        <f>IF(D141=0, "-", D118/D141)</f>
        <v>7.320644216691069E-2</v>
      </c>
      <c r="F118" s="81">
        <v>548</v>
      </c>
      <c r="G118" s="34">
        <f>IF(F141=0, "-", F118/F141)</f>
        <v>8.1089079609351883E-2</v>
      </c>
      <c r="H118" s="65">
        <v>512</v>
      </c>
      <c r="I118" s="9">
        <f>IF(H141=0, "-", H118/H141)</f>
        <v>7.8902758514409005E-2</v>
      </c>
      <c r="J118" s="8">
        <f t="shared" si="10"/>
        <v>0.14000000000000001</v>
      </c>
      <c r="K118" s="9">
        <f t="shared" si="11"/>
        <v>7.03125E-2</v>
      </c>
    </row>
    <row r="119" spans="1:11" x14ac:dyDescent="0.2">
      <c r="A119" s="7" t="s">
        <v>416</v>
      </c>
      <c r="B119" s="65">
        <v>0</v>
      </c>
      <c r="C119" s="34">
        <f>IF(B141=0, "-", B119/B141)</f>
        <v>0</v>
      </c>
      <c r="D119" s="65">
        <v>11</v>
      </c>
      <c r="E119" s="9">
        <f>IF(D141=0, "-", D119/D141)</f>
        <v>8.0527086383601759E-3</v>
      </c>
      <c r="F119" s="81">
        <v>0</v>
      </c>
      <c r="G119" s="34">
        <f>IF(F141=0, "-", F119/F141)</f>
        <v>0</v>
      </c>
      <c r="H119" s="65">
        <v>35</v>
      </c>
      <c r="I119" s="9">
        <f>IF(H141=0, "-", H119/H141)</f>
        <v>5.3937432578209281E-3</v>
      </c>
      <c r="J119" s="8">
        <f t="shared" si="10"/>
        <v>-1</v>
      </c>
      <c r="K119" s="9">
        <f t="shared" si="11"/>
        <v>-1</v>
      </c>
    </row>
    <row r="120" spans="1:11" x14ac:dyDescent="0.2">
      <c r="A120" s="7" t="s">
        <v>417</v>
      </c>
      <c r="B120" s="65">
        <v>32</v>
      </c>
      <c r="C120" s="34">
        <f>IF(B141=0, "-", B120/B141)</f>
        <v>2.5316455696202531E-2</v>
      </c>
      <c r="D120" s="65">
        <v>30</v>
      </c>
      <c r="E120" s="9">
        <f>IF(D141=0, "-", D120/D141)</f>
        <v>2.1961932650073207E-2</v>
      </c>
      <c r="F120" s="81">
        <v>189</v>
      </c>
      <c r="G120" s="34">
        <f>IF(F141=0, "-", F120/F141)</f>
        <v>2.7966854098845813E-2</v>
      </c>
      <c r="H120" s="65">
        <v>166</v>
      </c>
      <c r="I120" s="9">
        <f>IF(H141=0, "-", H120/H141)</f>
        <v>2.5581753737093541E-2</v>
      </c>
      <c r="J120" s="8">
        <f t="shared" si="10"/>
        <v>6.6666666666666666E-2</v>
      </c>
      <c r="K120" s="9">
        <f t="shared" si="11"/>
        <v>0.13855421686746988</v>
      </c>
    </row>
    <row r="121" spans="1:11" x14ac:dyDescent="0.2">
      <c r="A121" s="7" t="s">
        <v>418</v>
      </c>
      <c r="B121" s="65">
        <v>41</v>
      </c>
      <c r="C121" s="34">
        <f>IF(B141=0, "-", B121/B141)</f>
        <v>3.2436708860759493E-2</v>
      </c>
      <c r="D121" s="65">
        <v>45</v>
      </c>
      <c r="E121" s="9">
        <f>IF(D141=0, "-", D121/D141)</f>
        <v>3.2942898975109811E-2</v>
      </c>
      <c r="F121" s="81">
        <v>191</v>
      </c>
      <c r="G121" s="34">
        <f>IF(F141=0, "-", F121/F141)</f>
        <v>2.8262799644865343E-2</v>
      </c>
      <c r="H121" s="65">
        <v>264</v>
      </c>
      <c r="I121" s="9">
        <f>IF(H141=0, "-", H121/H141)</f>
        <v>4.0684234858992141E-2</v>
      </c>
      <c r="J121" s="8">
        <f t="shared" si="10"/>
        <v>-8.8888888888888892E-2</v>
      </c>
      <c r="K121" s="9">
        <f t="shared" si="11"/>
        <v>-0.27651515151515149</v>
      </c>
    </row>
    <row r="122" spans="1:11" x14ac:dyDescent="0.2">
      <c r="A122" s="7" t="s">
        <v>419</v>
      </c>
      <c r="B122" s="65">
        <v>132</v>
      </c>
      <c r="C122" s="34">
        <f>IF(B141=0, "-", B122/B141)</f>
        <v>0.10443037974683544</v>
      </c>
      <c r="D122" s="65">
        <v>114</v>
      </c>
      <c r="E122" s="9">
        <f>IF(D141=0, "-", D122/D141)</f>
        <v>8.3455344070278187E-2</v>
      </c>
      <c r="F122" s="81">
        <v>608</v>
      </c>
      <c r="G122" s="34">
        <f>IF(F141=0, "-", F122/F141)</f>
        <v>8.9967445989937847E-2</v>
      </c>
      <c r="H122" s="65">
        <v>748</v>
      </c>
      <c r="I122" s="9">
        <f>IF(H141=0, "-", H122/H141)</f>
        <v>0.1152719987671444</v>
      </c>
      <c r="J122" s="8">
        <f t="shared" si="10"/>
        <v>0.15789473684210525</v>
      </c>
      <c r="K122" s="9">
        <f t="shared" si="11"/>
        <v>-0.18716577540106952</v>
      </c>
    </row>
    <row r="123" spans="1:11" x14ac:dyDescent="0.2">
      <c r="A123" s="7" t="s">
        <v>420</v>
      </c>
      <c r="B123" s="65">
        <v>8</v>
      </c>
      <c r="C123" s="34">
        <f>IF(B141=0, "-", B123/B141)</f>
        <v>6.3291139240506328E-3</v>
      </c>
      <c r="D123" s="65">
        <v>29</v>
      </c>
      <c r="E123" s="9">
        <f>IF(D141=0, "-", D123/D141)</f>
        <v>2.12298682284041E-2</v>
      </c>
      <c r="F123" s="81">
        <v>80</v>
      </c>
      <c r="G123" s="34">
        <f>IF(F141=0, "-", F123/F141)</f>
        <v>1.1837821840781295E-2</v>
      </c>
      <c r="H123" s="65">
        <v>135</v>
      </c>
      <c r="I123" s="9">
        <f>IF(H141=0, "-", H123/H141)</f>
        <v>2.0804438280166437E-2</v>
      </c>
      <c r="J123" s="8">
        <f t="shared" si="10"/>
        <v>-0.72413793103448276</v>
      </c>
      <c r="K123" s="9">
        <f t="shared" si="11"/>
        <v>-0.40740740740740738</v>
      </c>
    </row>
    <row r="124" spans="1:11" x14ac:dyDescent="0.2">
      <c r="A124" s="7" t="s">
        <v>421</v>
      </c>
      <c r="B124" s="65">
        <v>6</v>
      </c>
      <c r="C124" s="34">
        <f>IF(B141=0, "-", B124/B141)</f>
        <v>4.7468354430379748E-3</v>
      </c>
      <c r="D124" s="65">
        <v>16</v>
      </c>
      <c r="E124" s="9">
        <f>IF(D141=0, "-", D124/D141)</f>
        <v>1.171303074670571E-2</v>
      </c>
      <c r="F124" s="81">
        <v>35</v>
      </c>
      <c r="G124" s="34">
        <f>IF(F141=0, "-", F124/F141)</f>
        <v>5.1790470553418171E-3</v>
      </c>
      <c r="H124" s="65">
        <v>75</v>
      </c>
      <c r="I124" s="9">
        <f>IF(H141=0, "-", H124/H141)</f>
        <v>1.155802126675913E-2</v>
      </c>
      <c r="J124" s="8">
        <f t="shared" si="10"/>
        <v>-0.625</v>
      </c>
      <c r="K124" s="9">
        <f t="shared" si="11"/>
        <v>-0.53333333333333333</v>
      </c>
    </row>
    <row r="125" spans="1:11" x14ac:dyDescent="0.2">
      <c r="A125" s="7" t="s">
        <v>422</v>
      </c>
      <c r="B125" s="65">
        <v>60</v>
      </c>
      <c r="C125" s="34">
        <f>IF(B141=0, "-", B125/B141)</f>
        <v>4.746835443037975E-2</v>
      </c>
      <c r="D125" s="65">
        <v>31</v>
      </c>
      <c r="E125" s="9">
        <f>IF(D141=0, "-", D125/D141)</f>
        <v>2.2693997071742314E-2</v>
      </c>
      <c r="F125" s="81">
        <v>212</v>
      </c>
      <c r="G125" s="34">
        <f>IF(F141=0, "-", F125/F141)</f>
        <v>3.1370227878070436E-2</v>
      </c>
      <c r="H125" s="65">
        <v>294</v>
      </c>
      <c r="I125" s="9">
        <f>IF(H141=0, "-", H125/H141)</f>
        <v>4.5307443365695796E-2</v>
      </c>
      <c r="J125" s="8">
        <f t="shared" si="10"/>
        <v>0.93548387096774188</v>
      </c>
      <c r="K125" s="9">
        <f t="shared" si="11"/>
        <v>-0.27891156462585032</v>
      </c>
    </row>
    <row r="126" spans="1:11" x14ac:dyDescent="0.2">
      <c r="A126" s="7" t="s">
        <v>423</v>
      </c>
      <c r="B126" s="65">
        <v>25</v>
      </c>
      <c r="C126" s="34">
        <f>IF(B141=0, "-", B126/B141)</f>
        <v>1.9778481012658229E-2</v>
      </c>
      <c r="D126" s="65">
        <v>7</v>
      </c>
      <c r="E126" s="9">
        <f>IF(D141=0, "-", D126/D141)</f>
        <v>5.1244509516837483E-3</v>
      </c>
      <c r="F126" s="81">
        <v>116</v>
      </c>
      <c r="G126" s="34">
        <f>IF(F141=0, "-", F126/F141)</f>
        <v>1.7164841669132881E-2</v>
      </c>
      <c r="H126" s="65">
        <v>44</v>
      </c>
      <c r="I126" s="9">
        <f>IF(H141=0, "-", H126/H141)</f>
        <v>6.7807058098320232E-3</v>
      </c>
      <c r="J126" s="8">
        <f t="shared" si="10"/>
        <v>2.5714285714285716</v>
      </c>
      <c r="K126" s="9">
        <f t="shared" si="11"/>
        <v>1.6363636363636365</v>
      </c>
    </row>
    <row r="127" spans="1:11" x14ac:dyDescent="0.2">
      <c r="A127" s="7" t="s">
        <v>424</v>
      </c>
      <c r="B127" s="65">
        <v>44</v>
      </c>
      <c r="C127" s="34">
        <f>IF(B141=0, "-", B127/B141)</f>
        <v>3.4810126582278479E-2</v>
      </c>
      <c r="D127" s="65">
        <v>55</v>
      </c>
      <c r="E127" s="9">
        <f>IF(D141=0, "-", D127/D141)</f>
        <v>4.026354319180088E-2</v>
      </c>
      <c r="F127" s="81">
        <v>232</v>
      </c>
      <c r="G127" s="34">
        <f>IF(F141=0, "-", F127/F141)</f>
        <v>3.4329683338265762E-2</v>
      </c>
      <c r="H127" s="65">
        <v>316</v>
      </c>
      <c r="I127" s="9">
        <f>IF(H141=0, "-", H127/H141)</f>
        <v>4.8697796270611805E-2</v>
      </c>
      <c r="J127" s="8">
        <f t="shared" si="10"/>
        <v>-0.2</v>
      </c>
      <c r="K127" s="9">
        <f t="shared" si="11"/>
        <v>-0.26582278481012656</v>
      </c>
    </row>
    <row r="128" spans="1:11" x14ac:dyDescent="0.2">
      <c r="A128" s="7" t="s">
        <v>425</v>
      </c>
      <c r="B128" s="65">
        <v>48</v>
      </c>
      <c r="C128" s="34">
        <f>IF(B141=0, "-", B128/B141)</f>
        <v>3.7974683544303799E-2</v>
      </c>
      <c r="D128" s="65">
        <v>56</v>
      </c>
      <c r="E128" s="9">
        <f>IF(D141=0, "-", D128/D141)</f>
        <v>4.0995607613469986E-2</v>
      </c>
      <c r="F128" s="81">
        <v>299</v>
      </c>
      <c r="G128" s="34">
        <f>IF(F141=0, "-", F128/F141)</f>
        <v>4.4243859129920092E-2</v>
      </c>
      <c r="H128" s="65">
        <v>331</v>
      </c>
      <c r="I128" s="9">
        <f>IF(H141=0, "-", H128/H141)</f>
        <v>5.1009400523963633E-2</v>
      </c>
      <c r="J128" s="8">
        <f t="shared" si="10"/>
        <v>-0.14285714285714285</v>
      </c>
      <c r="K128" s="9">
        <f t="shared" si="11"/>
        <v>-9.6676737160120846E-2</v>
      </c>
    </row>
    <row r="129" spans="1:11" x14ac:dyDescent="0.2">
      <c r="A129" s="7" t="s">
        <v>426</v>
      </c>
      <c r="B129" s="65">
        <v>0</v>
      </c>
      <c r="C129" s="34">
        <f>IF(B141=0, "-", B129/B141)</f>
        <v>0</v>
      </c>
      <c r="D129" s="65">
        <v>80</v>
      </c>
      <c r="E129" s="9">
        <f>IF(D141=0, "-", D129/D141)</f>
        <v>5.8565153733528552E-2</v>
      </c>
      <c r="F129" s="81">
        <v>1</v>
      </c>
      <c r="G129" s="34">
        <f>IF(F141=0, "-", F129/F141)</f>
        <v>1.4797277300976621E-4</v>
      </c>
      <c r="H129" s="65">
        <v>374</v>
      </c>
      <c r="I129" s="9">
        <f>IF(H141=0, "-", H129/H141)</f>
        <v>5.7635999383572202E-2</v>
      </c>
      <c r="J129" s="8">
        <f t="shared" si="10"/>
        <v>-1</v>
      </c>
      <c r="K129" s="9">
        <f t="shared" si="11"/>
        <v>-0.99732620320855614</v>
      </c>
    </row>
    <row r="130" spans="1:11" x14ac:dyDescent="0.2">
      <c r="A130" s="7" t="s">
        <v>427</v>
      </c>
      <c r="B130" s="65">
        <v>24</v>
      </c>
      <c r="C130" s="34">
        <f>IF(B141=0, "-", B130/B141)</f>
        <v>1.8987341772151899E-2</v>
      </c>
      <c r="D130" s="65">
        <v>123</v>
      </c>
      <c r="E130" s="9">
        <f>IF(D141=0, "-", D130/D141)</f>
        <v>9.0043923865300149E-2</v>
      </c>
      <c r="F130" s="81">
        <v>593</v>
      </c>
      <c r="G130" s="34">
        <f>IF(F141=0, "-", F130/F141)</f>
        <v>8.7747854394791353E-2</v>
      </c>
      <c r="H130" s="65">
        <v>461</v>
      </c>
      <c r="I130" s="9">
        <f>IF(H141=0, "-", H130/H141)</f>
        <v>7.104330405301279E-2</v>
      </c>
      <c r="J130" s="8">
        <f t="shared" si="10"/>
        <v>-0.80487804878048785</v>
      </c>
      <c r="K130" s="9">
        <f t="shared" si="11"/>
        <v>0.28633405639913234</v>
      </c>
    </row>
    <row r="131" spans="1:11" x14ac:dyDescent="0.2">
      <c r="A131" s="7" t="s">
        <v>428</v>
      </c>
      <c r="B131" s="65">
        <v>0</v>
      </c>
      <c r="C131" s="34">
        <f>IF(B141=0, "-", B131/B141)</f>
        <v>0</v>
      </c>
      <c r="D131" s="65">
        <v>0</v>
      </c>
      <c r="E131" s="9">
        <f>IF(D141=0, "-", D131/D141)</f>
        <v>0</v>
      </c>
      <c r="F131" s="81">
        <v>0</v>
      </c>
      <c r="G131" s="34">
        <f>IF(F141=0, "-", F131/F141)</f>
        <v>0</v>
      </c>
      <c r="H131" s="65">
        <v>4</v>
      </c>
      <c r="I131" s="9">
        <f>IF(H141=0, "-", H131/H141)</f>
        <v>6.1642780089382035E-4</v>
      </c>
      <c r="J131" s="8" t="str">
        <f t="shared" si="10"/>
        <v>-</v>
      </c>
      <c r="K131" s="9">
        <f t="shared" si="11"/>
        <v>-1</v>
      </c>
    </row>
    <row r="132" spans="1:11" x14ac:dyDescent="0.2">
      <c r="A132" s="7" t="s">
        <v>429</v>
      </c>
      <c r="B132" s="65">
        <v>6</v>
      </c>
      <c r="C132" s="34">
        <f>IF(B141=0, "-", B132/B141)</f>
        <v>4.7468354430379748E-3</v>
      </c>
      <c r="D132" s="65">
        <v>12</v>
      </c>
      <c r="E132" s="9">
        <f>IF(D141=0, "-", D132/D141)</f>
        <v>8.7847730600292828E-3</v>
      </c>
      <c r="F132" s="81">
        <v>34</v>
      </c>
      <c r="G132" s="34">
        <f>IF(F141=0, "-", F132/F141)</f>
        <v>5.0310742823320509E-3</v>
      </c>
      <c r="H132" s="65">
        <v>74</v>
      </c>
      <c r="I132" s="9">
        <f>IF(H141=0, "-", H132/H141)</f>
        <v>1.1403914316535676E-2</v>
      </c>
      <c r="J132" s="8">
        <f t="shared" si="10"/>
        <v>-0.5</v>
      </c>
      <c r="K132" s="9">
        <f t="shared" si="11"/>
        <v>-0.54054054054054057</v>
      </c>
    </row>
    <row r="133" spans="1:11" x14ac:dyDescent="0.2">
      <c r="A133" s="7" t="s">
        <v>430</v>
      </c>
      <c r="B133" s="65">
        <v>17</v>
      </c>
      <c r="C133" s="34">
        <f>IF(B141=0, "-", B133/B141)</f>
        <v>1.3449367088607595E-2</v>
      </c>
      <c r="D133" s="65">
        <v>8</v>
      </c>
      <c r="E133" s="9">
        <f>IF(D141=0, "-", D133/D141)</f>
        <v>5.8565153733528552E-3</v>
      </c>
      <c r="F133" s="81">
        <v>95</v>
      </c>
      <c r="G133" s="34">
        <f>IF(F141=0, "-", F133/F141)</f>
        <v>1.405741343592779E-2</v>
      </c>
      <c r="H133" s="65">
        <v>54</v>
      </c>
      <c r="I133" s="9">
        <f>IF(H141=0, "-", H133/H141)</f>
        <v>8.321775312066574E-3</v>
      </c>
      <c r="J133" s="8">
        <f t="shared" si="10"/>
        <v>1.125</v>
      </c>
      <c r="K133" s="9">
        <f t="shared" si="11"/>
        <v>0.7592592592592593</v>
      </c>
    </row>
    <row r="134" spans="1:11" x14ac:dyDescent="0.2">
      <c r="A134" s="7" t="s">
        <v>431</v>
      </c>
      <c r="B134" s="65">
        <v>99</v>
      </c>
      <c r="C134" s="34">
        <f>IF(B141=0, "-", B134/B141)</f>
        <v>7.8322784810126583E-2</v>
      </c>
      <c r="D134" s="65">
        <v>52</v>
      </c>
      <c r="E134" s="9">
        <f>IF(D141=0, "-", D134/D141)</f>
        <v>3.8067349926793559E-2</v>
      </c>
      <c r="F134" s="81">
        <v>395</v>
      </c>
      <c r="G134" s="34">
        <f>IF(F141=0, "-", F134/F141)</f>
        <v>5.8449245338857647E-2</v>
      </c>
      <c r="H134" s="65">
        <v>427</v>
      </c>
      <c r="I134" s="9">
        <f>IF(H141=0, "-", H134/H141)</f>
        <v>6.5803667745415323E-2</v>
      </c>
      <c r="J134" s="8">
        <f t="shared" si="10"/>
        <v>0.90384615384615385</v>
      </c>
      <c r="K134" s="9">
        <f t="shared" si="11"/>
        <v>-7.4941451990632318E-2</v>
      </c>
    </row>
    <row r="135" spans="1:11" x14ac:dyDescent="0.2">
      <c r="A135" s="7" t="s">
        <v>432</v>
      </c>
      <c r="B135" s="65">
        <v>56</v>
      </c>
      <c r="C135" s="34">
        <f>IF(B141=0, "-", B135/B141)</f>
        <v>4.4303797468354431E-2</v>
      </c>
      <c r="D135" s="65">
        <v>76</v>
      </c>
      <c r="E135" s="9">
        <f>IF(D141=0, "-", D135/D141)</f>
        <v>5.5636896046852125E-2</v>
      </c>
      <c r="F135" s="81">
        <v>402</v>
      </c>
      <c r="G135" s="34">
        <f>IF(F141=0, "-", F135/F141)</f>
        <v>5.9485054749926013E-2</v>
      </c>
      <c r="H135" s="65">
        <v>285</v>
      </c>
      <c r="I135" s="9">
        <f>IF(H141=0, "-", H135/H141)</f>
        <v>4.3920480813684694E-2</v>
      </c>
      <c r="J135" s="8">
        <f t="shared" si="10"/>
        <v>-0.26315789473684209</v>
      </c>
      <c r="K135" s="9">
        <f t="shared" si="11"/>
        <v>0.41052631578947368</v>
      </c>
    </row>
    <row r="136" spans="1:11" x14ac:dyDescent="0.2">
      <c r="A136" s="7" t="s">
        <v>433</v>
      </c>
      <c r="B136" s="65">
        <v>236</v>
      </c>
      <c r="C136" s="34">
        <f>IF(B141=0, "-", B136/B141)</f>
        <v>0.18670886075949367</v>
      </c>
      <c r="D136" s="65">
        <v>137</v>
      </c>
      <c r="E136" s="9">
        <f>IF(D141=0, "-", D136/D141)</f>
        <v>0.10029282576866765</v>
      </c>
      <c r="F136" s="81">
        <v>656</v>
      </c>
      <c r="G136" s="34">
        <f>IF(F141=0, "-", F136/F141)</f>
        <v>9.7070139094406635E-2</v>
      </c>
      <c r="H136" s="65">
        <v>166</v>
      </c>
      <c r="I136" s="9">
        <f>IF(H141=0, "-", H136/H141)</f>
        <v>2.5581753737093541E-2</v>
      </c>
      <c r="J136" s="8">
        <f t="shared" si="10"/>
        <v>0.72262773722627738</v>
      </c>
      <c r="K136" s="9">
        <f t="shared" si="11"/>
        <v>2.9518072289156625</v>
      </c>
    </row>
    <row r="137" spans="1:11" x14ac:dyDescent="0.2">
      <c r="A137" s="7" t="s">
        <v>434</v>
      </c>
      <c r="B137" s="65">
        <v>281</v>
      </c>
      <c r="C137" s="34">
        <f>IF(B141=0, "-", B137/B141)</f>
        <v>0.22231012658227847</v>
      </c>
      <c r="D137" s="65">
        <v>344</v>
      </c>
      <c r="E137" s="9">
        <f>IF(D141=0, "-", D137/D141)</f>
        <v>0.25183016105417277</v>
      </c>
      <c r="F137" s="81">
        <v>2006</v>
      </c>
      <c r="G137" s="34">
        <f>IF(F141=0, "-", F137/F141)</f>
        <v>0.29683338265759102</v>
      </c>
      <c r="H137" s="65">
        <v>1517</v>
      </c>
      <c r="I137" s="9">
        <f>IF(H141=0, "-", H137/H141)</f>
        <v>0.23378024348898135</v>
      </c>
      <c r="J137" s="8">
        <f t="shared" si="10"/>
        <v>-0.18313953488372092</v>
      </c>
      <c r="K137" s="9">
        <f t="shared" si="11"/>
        <v>0.32234673698088334</v>
      </c>
    </row>
    <row r="138" spans="1:11" x14ac:dyDescent="0.2">
      <c r="A138" s="7" t="s">
        <v>435</v>
      </c>
      <c r="B138" s="65">
        <v>0</v>
      </c>
      <c r="C138" s="34">
        <f>IF(B141=0, "-", B138/B141)</f>
        <v>0</v>
      </c>
      <c r="D138" s="65">
        <v>2</v>
      </c>
      <c r="E138" s="9">
        <f>IF(D141=0, "-", D138/D141)</f>
        <v>1.4641288433382138E-3</v>
      </c>
      <c r="F138" s="81">
        <v>0</v>
      </c>
      <c r="G138" s="34">
        <f>IF(F141=0, "-", F138/F141)</f>
        <v>0</v>
      </c>
      <c r="H138" s="65">
        <v>5</v>
      </c>
      <c r="I138" s="9">
        <f>IF(H141=0, "-", H138/H141)</f>
        <v>7.7053475111727538E-4</v>
      </c>
      <c r="J138" s="8">
        <f t="shared" si="10"/>
        <v>-1</v>
      </c>
      <c r="K138" s="9">
        <f t="shared" si="11"/>
        <v>-1</v>
      </c>
    </row>
    <row r="139" spans="1:11" x14ac:dyDescent="0.2">
      <c r="A139" s="7" t="s">
        <v>436</v>
      </c>
      <c r="B139" s="65">
        <v>35</v>
      </c>
      <c r="C139" s="34">
        <f>IF(B141=0, "-", B139/B141)</f>
        <v>2.7689873417721517E-2</v>
      </c>
      <c r="D139" s="65">
        <v>38</v>
      </c>
      <c r="E139" s="9">
        <f>IF(D141=0, "-", D139/D141)</f>
        <v>2.7818448023426062E-2</v>
      </c>
      <c r="F139" s="81">
        <v>66</v>
      </c>
      <c r="G139" s="34">
        <f>IF(F141=0, "-", F139/F141)</f>
        <v>9.7662030186445696E-3</v>
      </c>
      <c r="H139" s="65">
        <v>201</v>
      </c>
      <c r="I139" s="9">
        <f>IF(H141=0, "-", H139/H141)</f>
        <v>3.0975496994914472E-2</v>
      </c>
      <c r="J139" s="8">
        <f t="shared" si="10"/>
        <v>-7.8947368421052627E-2</v>
      </c>
      <c r="K139" s="9">
        <f t="shared" si="11"/>
        <v>-0.67164179104477617</v>
      </c>
    </row>
    <row r="140" spans="1:11" x14ac:dyDescent="0.2">
      <c r="A140" s="2"/>
      <c r="B140" s="68"/>
      <c r="C140" s="33"/>
      <c r="D140" s="68"/>
      <c r="E140" s="6"/>
      <c r="F140" s="82"/>
      <c r="G140" s="33"/>
      <c r="H140" s="68"/>
      <c r="I140" s="6"/>
      <c r="J140" s="5"/>
      <c r="K140" s="6"/>
    </row>
    <row r="141" spans="1:11" s="43" customFormat="1" x14ac:dyDescent="0.2">
      <c r="A141" s="162" t="s">
        <v>591</v>
      </c>
      <c r="B141" s="71">
        <f>SUM(B117:B140)</f>
        <v>1264</v>
      </c>
      <c r="C141" s="40">
        <f>B141/9813</f>
        <v>0.12880872312238867</v>
      </c>
      <c r="D141" s="71">
        <f>SUM(D117:D140)</f>
        <v>1366</v>
      </c>
      <c r="E141" s="41">
        <f>D141/10037</f>
        <v>0.13609644316030686</v>
      </c>
      <c r="F141" s="77">
        <f>SUM(F117:F140)</f>
        <v>6758</v>
      </c>
      <c r="G141" s="42">
        <f>F141/53065</f>
        <v>0.12735324601903325</v>
      </c>
      <c r="H141" s="71">
        <f>SUM(H117:H140)</f>
        <v>6489</v>
      </c>
      <c r="I141" s="41">
        <f>H141/56526</f>
        <v>0.11479673070799279</v>
      </c>
      <c r="J141" s="37">
        <f>IF(D141=0, "-", IF((B141-D141)/D141&lt;10, (B141-D141)/D141, "&gt;999%"))</f>
        <v>-7.4670571010248904E-2</v>
      </c>
      <c r="K141" s="38">
        <f>IF(H141=0, "-", IF((F141-H141)/H141&lt;10, (F141-H141)/H141, "&gt;999%"))</f>
        <v>4.1454769610109417E-2</v>
      </c>
    </row>
    <row r="142" spans="1:11" x14ac:dyDescent="0.2">
      <c r="B142" s="83"/>
      <c r="D142" s="83"/>
      <c r="F142" s="83"/>
      <c r="H142" s="83"/>
    </row>
    <row r="143" spans="1:11" x14ac:dyDescent="0.2">
      <c r="A143" s="163" t="s">
        <v>156</v>
      </c>
      <c r="B143" s="61" t="s">
        <v>12</v>
      </c>
      <c r="C143" s="62" t="s">
        <v>13</v>
      </c>
      <c r="D143" s="61" t="s">
        <v>12</v>
      </c>
      <c r="E143" s="63" t="s">
        <v>13</v>
      </c>
      <c r="F143" s="62" t="s">
        <v>12</v>
      </c>
      <c r="G143" s="62" t="s">
        <v>13</v>
      </c>
      <c r="H143" s="61" t="s">
        <v>12</v>
      </c>
      <c r="I143" s="63" t="s">
        <v>13</v>
      </c>
      <c r="J143" s="61"/>
      <c r="K143" s="63"/>
    </row>
    <row r="144" spans="1:11" x14ac:dyDescent="0.2">
      <c r="A144" s="7" t="s">
        <v>437</v>
      </c>
      <c r="B144" s="65">
        <v>1</v>
      </c>
      <c r="C144" s="34">
        <f>IF(B165=0, "-", B144/B165)</f>
        <v>8.4033613445378148E-3</v>
      </c>
      <c r="D144" s="65">
        <v>4</v>
      </c>
      <c r="E144" s="9">
        <f>IF(D165=0, "-", D144/D165)</f>
        <v>2.7586206896551724E-2</v>
      </c>
      <c r="F144" s="81">
        <v>9</v>
      </c>
      <c r="G144" s="34">
        <f>IF(F165=0, "-", F144/F165)</f>
        <v>1.4469453376205787E-2</v>
      </c>
      <c r="H144" s="65">
        <v>12</v>
      </c>
      <c r="I144" s="9">
        <f>IF(H165=0, "-", H144/H165)</f>
        <v>1.6949152542372881E-2</v>
      </c>
      <c r="J144" s="8">
        <f t="shared" ref="J144:J163" si="12">IF(D144=0, "-", IF((B144-D144)/D144&lt;10, (B144-D144)/D144, "&gt;999%"))</f>
        <v>-0.75</v>
      </c>
      <c r="K144" s="9">
        <f t="shared" ref="K144:K163" si="13">IF(H144=0, "-", IF((F144-H144)/H144&lt;10, (F144-H144)/H144, "&gt;999%"))</f>
        <v>-0.25</v>
      </c>
    </row>
    <row r="145" spans="1:11" x14ac:dyDescent="0.2">
      <c r="A145" s="7" t="s">
        <v>438</v>
      </c>
      <c r="B145" s="65">
        <v>2</v>
      </c>
      <c r="C145" s="34">
        <f>IF(B165=0, "-", B145/B165)</f>
        <v>1.680672268907563E-2</v>
      </c>
      <c r="D145" s="65">
        <v>19</v>
      </c>
      <c r="E145" s="9">
        <f>IF(D165=0, "-", D145/D165)</f>
        <v>0.1310344827586207</v>
      </c>
      <c r="F145" s="81">
        <v>21</v>
      </c>
      <c r="G145" s="34">
        <f>IF(F165=0, "-", F145/F165)</f>
        <v>3.3762057877813507E-2</v>
      </c>
      <c r="H145" s="65">
        <v>59</v>
      </c>
      <c r="I145" s="9">
        <f>IF(H165=0, "-", H145/H165)</f>
        <v>8.3333333333333329E-2</v>
      </c>
      <c r="J145" s="8">
        <f t="shared" si="12"/>
        <v>-0.89473684210526316</v>
      </c>
      <c r="K145" s="9">
        <f t="shared" si="13"/>
        <v>-0.64406779661016944</v>
      </c>
    </row>
    <row r="146" spans="1:11" x14ac:dyDescent="0.2">
      <c r="A146" s="7" t="s">
        <v>439</v>
      </c>
      <c r="B146" s="65">
        <v>2</v>
      </c>
      <c r="C146" s="34">
        <f>IF(B165=0, "-", B146/B165)</f>
        <v>1.680672268907563E-2</v>
      </c>
      <c r="D146" s="65">
        <v>0</v>
      </c>
      <c r="E146" s="9">
        <f>IF(D165=0, "-", D146/D165)</f>
        <v>0</v>
      </c>
      <c r="F146" s="81">
        <v>11</v>
      </c>
      <c r="G146" s="34">
        <f>IF(F165=0, "-", F146/F165)</f>
        <v>1.7684887459807074E-2</v>
      </c>
      <c r="H146" s="65">
        <v>0</v>
      </c>
      <c r="I146" s="9">
        <f>IF(H165=0, "-", H146/H165)</f>
        <v>0</v>
      </c>
      <c r="J146" s="8" t="str">
        <f t="shared" si="12"/>
        <v>-</v>
      </c>
      <c r="K146" s="9" t="str">
        <f t="shared" si="13"/>
        <v>-</v>
      </c>
    </row>
    <row r="147" spans="1:11" x14ac:dyDescent="0.2">
      <c r="A147" s="7" t="s">
        <v>440</v>
      </c>
      <c r="B147" s="65">
        <v>10</v>
      </c>
      <c r="C147" s="34">
        <f>IF(B165=0, "-", B147/B165)</f>
        <v>8.4033613445378158E-2</v>
      </c>
      <c r="D147" s="65">
        <v>13</v>
      </c>
      <c r="E147" s="9">
        <f>IF(D165=0, "-", D147/D165)</f>
        <v>8.9655172413793102E-2</v>
      </c>
      <c r="F147" s="81">
        <v>79</v>
      </c>
      <c r="G147" s="34">
        <f>IF(F165=0, "-", F147/F165)</f>
        <v>0.12700964630225081</v>
      </c>
      <c r="H147" s="65">
        <v>80</v>
      </c>
      <c r="I147" s="9">
        <f>IF(H165=0, "-", H147/H165)</f>
        <v>0.11299435028248588</v>
      </c>
      <c r="J147" s="8">
        <f t="shared" si="12"/>
        <v>-0.23076923076923078</v>
      </c>
      <c r="K147" s="9">
        <f t="shared" si="13"/>
        <v>-1.2500000000000001E-2</v>
      </c>
    </row>
    <row r="148" spans="1:11" x14ac:dyDescent="0.2">
      <c r="A148" s="7" t="s">
        <v>441</v>
      </c>
      <c r="B148" s="65">
        <v>2</v>
      </c>
      <c r="C148" s="34">
        <f>IF(B165=0, "-", B148/B165)</f>
        <v>1.680672268907563E-2</v>
      </c>
      <c r="D148" s="65">
        <v>0</v>
      </c>
      <c r="E148" s="9">
        <f>IF(D165=0, "-", D148/D165)</f>
        <v>0</v>
      </c>
      <c r="F148" s="81">
        <v>18</v>
      </c>
      <c r="G148" s="34">
        <f>IF(F165=0, "-", F148/F165)</f>
        <v>2.8938906752411574E-2</v>
      </c>
      <c r="H148" s="65">
        <v>12</v>
      </c>
      <c r="I148" s="9">
        <f>IF(H165=0, "-", H148/H165)</f>
        <v>1.6949152542372881E-2</v>
      </c>
      <c r="J148" s="8" t="str">
        <f t="shared" si="12"/>
        <v>-</v>
      </c>
      <c r="K148" s="9">
        <f t="shared" si="13"/>
        <v>0.5</v>
      </c>
    </row>
    <row r="149" spans="1:11" x14ac:dyDescent="0.2">
      <c r="A149" s="7" t="s">
        <v>442</v>
      </c>
      <c r="B149" s="65">
        <v>1</v>
      </c>
      <c r="C149" s="34">
        <f>IF(B165=0, "-", B149/B165)</f>
        <v>8.4033613445378148E-3</v>
      </c>
      <c r="D149" s="65">
        <v>3</v>
      </c>
      <c r="E149" s="9">
        <f>IF(D165=0, "-", D149/D165)</f>
        <v>2.0689655172413793E-2</v>
      </c>
      <c r="F149" s="81">
        <v>4</v>
      </c>
      <c r="G149" s="34">
        <f>IF(F165=0, "-", F149/F165)</f>
        <v>6.4308681672025723E-3</v>
      </c>
      <c r="H149" s="65">
        <v>12</v>
      </c>
      <c r="I149" s="9">
        <f>IF(H165=0, "-", H149/H165)</f>
        <v>1.6949152542372881E-2</v>
      </c>
      <c r="J149" s="8">
        <f t="shared" si="12"/>
        <v>-0.66666666666666663</v>
      </c>
      <c r="K149" s="9">
        <f t="shared" si="13"/>
        <v>-0.66666666666666663</v>
      </c>
    </row>
    <row r="150" spans="1:11" x14ac:dyDescent="0.2">
      <c r="A150" s="7" t="s">
        <v>443</v>
      </c>
      <c r="B150" s="65">
        <v>3</v>
      </c>
      <c r="C150" s="34">
        <f>IF(B165=0, "-", B150/B165)</f>
        <v>2.5210084033613446E-2</v>
      </c>
      <c r="D150" s="65">
        <v>3</v>
      </c>
      <c r="E150" s="9">
        <f>IF(D165=0, "-", D150/D165)</f>
        <v>2.0689655172413793E-2</v>
      </c>
      <c r="F150" s="81">
        <v>18</v>
      </c>
      <c r="G150" s="34">
        <f>IF(F165=0, "-", F150/F165)</f>
        <v>2.8938906752411574E-2</v>
      </c>
      <c r="H150" s="65">
        <v>14</v>
      </c>
      <c r="I150" s="9">
        <f>IF(H165=0, "-", H150/H165)</f>
        <v>1.977401129943503E-2</v>
      </c>
      <c r="J150" s="8">
        <f t="shared" si="12"/>
        <v>0</v>
      </c>
      <c r="K150" s="9">
        <f t="shared" si="13"/>
        <v>0.2857142857142857</v>
      </c>
    </row>
    <row r="151" spans="1:11" x14ac:dyDescent="0.2">
      <c r="A151" s="7" t="s">
        <v>444</v>
      </c>
      <c r="B151" s="65">
        <v>0</v>
      </c>
      <c r="C151" s="34">
        <f>IF(B165=0, "-", B151/B165)</f>
        <v>0</v>
      </c>
      <c r="D151" s="65">
        <v>0</v>
      </c>
      <c r="E151" s="9">
        <f>IF(D165=0, "-", D151/D165)</f>
        <v>0</v>
      </c>
      <c r="F151" s="81">
        <v>1</v>
      </c>
      <c r="G151" s="34">
        <f>IF(F165=0, "-", F151/F165)</f>
        <v>1.6077170418006431E-3</v>
      </c>
      <c r="H151" s="65">
        <v>1</v>
      </c>
      <c r="I151" s="9">
        <f>IF(H165=0, "-", H151/H165)</f>
        <v>1.4124293785310734E-3</v>
      </c>
      <c r="J151" s="8" t="str">
        <f t="shared" si="12"/>
        <v>-</v>
      </c>
      <c r="K151" s="9">
        <f t="shared" si="13"/>
        <v>0</v>
      </c>
    </row>
    <row r="152" spans="1:11" x14ac:dyDescent="0.2">
      <c r="A152" s="7" t="s">
        <v>445</v>
      </c>
      <c r="B152" s="65">
        <v>5</v>
      </c>
      <c r="C152" s="34">
        <f>IF(B165=0, "-", B152/B165)</f>
        <v>4.2016806722689079E-2</v>
      </c>
      <c r="D152" s="65">
        <v>0</v>
      </c>
      <c r="E152" s="9">
        <f>IF(D165=0, "-", D152/D165)</f>
        <v>0</v>
      </c>
      <c r="F152" s="81">
        <v>28</v>
      </c>
      <c r="G152" s="34">
        <f>IF(F165=0, "-", F152/F165)</f>
        <v>4.5016077170418008E-2</v>
      </c>
      <c r="H152" s="65">
        <v>0</v>
      </c>
      <c r="I152" s="9">
        <f>IF(H165=0, "-", H152/H165)</f>
        <v>0</v>
      </c>
      <c r="J152" s="8" t="str">
        <f t="shared" si="12"/>
        <v>-</v>
      </c>
      <c r="K152" s="9" t="str">
        <f t="shared" si="13"/>
        <v>-</v>
      </c>
    </row>
    <row r="153" spans="1:11" x14ac:dyDescent="0.2">
      <c r="A153" s="7" t="s">
        <v>446</v>
      </c>
      <c r="B153" s="65">
        <v>30</v>
      </c>
      <c r="C153" s="34">
        <f>IF(B165=0, "-", B153/B165)</f>
        <v>0.25210084033613445</v>
      </c>
      <c r="D153" s="65">
        <v>24</v>
      </c>
      <c r="E153" s="9">
        <f>IF(D165=0, "-", D153/D165)</f>
        <v>0.16551724137931034</v>
      </c>
      <c r="F153" s="81">
        <v>84</v>
      </c>
      <c r="G153" s="34">
        <f>IF(F165=0, "-", F153/F165)</f>
        <v>0.13504823151125403</v>
      </c>
      <c r="H153" s="65">
        <v>83</v>
      </c>
      <c r="I153" s="9">
        <f>IF(H165=0, "-", H153/H165)</f>
        <v>0.1172316384180791</v>
      </c>
      <c r="J153" s="8">
        <f t="shared" si="12"/>
        <v>0.25</v>
      </c>
      <c r="K153" s="9">
        <f t="shared" si="13"/>
        <v>1.2048192771084338E-2</v>
      </c>
    </row>
    <row r="154" spans="1:11" x14ac:dyDescent="0.2">
      <c r="A154" s="7" t="s">
        <v>447</v>
      </c>
      <c r="B154" s="65">
        <v>10</v>
      </c>
      <c r="C154" s="34">
        <f>IF(B165=0, "-", B154/B165)</f>
        <v>8.4033613445378158E-2</v>
      </c>
      <c r="D154" s="65">
        <v>11</v>
      </c>
      <c r="E154" s="9">
        <f>IF(D165=0, "-", D154/D165)</f>
        <v>7.586206896551724E-2</v>
      </c>
      <c r="F154" s="81">
        <v>88</v>
      </c>
      <c r="G154" s="34">
        <f>IF(F165=0, "-", F154/F165)</f>
        <v>0.14147909967845659</v>
      </c>
      <c r="H154" s="65">
        <v>86</v>
      </c>
      <c r="I154" s="9">
        <f>IF(H165=0, "-", H154/H165)</f>
        <v>0.12146892655367232</v>
      </c>
      <c r="J154" s="8">
        <f t="shared" si="12"/>
        <v>-9.0909090909090912E-2</v>
      </c>
      <c r="K154" s="9">
        <f t="shared" si="13"/>
        <v>2.3255813953488372E-2</v>
      </c>
    </row>
    <row r="155" spans="1:11" x14ac:dyDescent="0.2">
      <c r="A155" s="7" t="s">
        <v>448</v>
      </c>
      <c r="B155" s="65">
        <v>4</v>
      </c>
      <c r="C155" s="34">
        <f>IF(B165=0, "-", B155/B165)</f>
        <v>3.3613445378151259E-2</v>
      </c>
      <c r="D155" s="65">
        <v>7</v>
      </c>
      <c r="E155" s="9">
        <f>IF(D165=0, "-", D155/D165)</f>
        <v>4.8275862068965517E-2</v>
      </c>
      <c r="F155" s="81">
        <v>20</v>
      </c>
      <c r="G155" s="34">
        <f>IF(F165=0, "-", F155/F165)</f>
        <v>3.215434083601286E-2</v>
      </c>
      <c r="H155" s="65">
        <v>17</v>
      </c>
      <c r="I155" s="9">
        <f>IF(H165=0, "-", H155/H165)</f>
        <v>2.4011299435028249E-2</v>
      </c>
      <c r="J155" s="8">
        <f t="shared" si="12"/>
        <v>-0.42857142857142855</v>
      </c>
      <c r="K155" s="9">
        <f t="shared" si="13"/>
        <v>0.17647058823529413</v>
      </c>
    </row>
    <row r="156" spans="1:11" x14ac:dyDescent="0.2">
      <c r="A156" s="7" t="s">
        <v>449</v>
      </c>
      <c r="B156" s="65">
        <v>9</v>
      </c>
      <c r="C156" s="34">
        <f>IF(B165=0, "-", B156/B165)</f>
        <v>7.5630252100840331E-2</v>
      </c>
      <c r="D156" s="65">
        <v>17</v>
      </c>
      <c r="E156" s="9">
        <f>IF(D165=0, "-", D156/D165)</f>
        <v>0.11724137931034483</v>
      </c>
      <c r="F156" s="81">
        <v>71</v>
      </c>
      <c r="G156" s="34">
        <f>IF(F165=0, "-", F156/F165)</f>
        <v>0.11414790996784566</v>
      </c>
      <c r="H156" s="65">
        <v>75</v>
      </c>
      <c r="I156" s="9">
        <f>IF(H165=0, "-", H156/H165)</f>
        <v>0.1059322033898305</v>
      </c>
      <c r="J156" s="8">
        <f t="shared" si="12"/>
        <v>-0.47058823529411764</v>
      </c>
      <c r="K156" s="9">
        <f t="shared" si="13"/>
        <v>-5.3333333333333337E-2</v>
      </c>
    </row>
    <row r="157" spans="1:11" x14ac:dyDescent="0.2">
      <c r="A157" s="7" t="s">
        <v>450</v>
      </c>
      <c r="B157" s="65">
        <v>4</v>
      </c>
      <c r="C157" s="34">
        <f>IF(B165=0, "-", B157/B165)</f>
        <v>3.3613445378151259E-2</v>
      </c>
      <c r="D157" s="65">
        <v>2</v>
      </c>
      <c r="E157" s="9">
        <f>IF(D165=0, "-", D157/D165)</f>
        <v>1.3793103448275862E-2</v>
      </c>
      <c r="F157" s="81">
        <v>23</v>
      </c>
      <c r="G157" s="34">
        <f>IF(F165=0, "-", F157/F165)</f>
        <v>3.6977491961414789E-2</v>
      </c>
      <c r="H157" s="65">
        <v>17</v>
      </c>
      <c r="I157" s="9">
        <f>IF(H165=0, "-", H157/H165)</f>
        <v>2.4011299435028249E-2</v>
      </c>
      <c r="J157" s="8">
        <f t="shared" si="12"/>
        <v>1</v>
      </c>
      <c r="K157" s="9">
        <f t="shared" si="13"/>
        <v>0.35294117647058826</v>
      </c>
    </row>
    <row r="158" spans="1:11" x14ac:dyDescent="0.2">
      <c r="A158" s="7" t="s">
        <v>451</v>
      </c>
      <c r="B158" s="65">
        <v>6</v>
      </c>
      <c r="C158" s="34">
        <f>IF(B165=0, "-", B158/B165)</f>
        <v>5.0420168067226892E-2</v>
      </c>
      <c r="D158" s="65">
        <v>3</v>
      </c>
      <c r="E158" s="9">
        <f>IF(D165=0, "-", D158/D165)</f>
        <v>2.0689655172413793E-2</v>
      </c>
      <c r="F158" s="81">
        <v>12</v>
      </c>
      <c r="G158" s="34">
        <f>IF(F165=0, "-", F158/F165)</f>
        <v>1.9292604501607719E-2</v>
      </c>
      <c r="H158" s="65">
        <v>29</v>
      </c>
      <c r="I158" s="9">
        <f>IF(H165=0, "-", H158/H165)</f>
        <v>4.0960451977401127E-2</v>
      </c>
      <c r="J158" s="8">
        <f t="shared" si="12"/>
        <v>1</v>
      </c>
      <c r="K158" s="9">
        <f t="shared" si="13"/>
        <v>-0.58620689655172409</v>
      </c>
    </row>
    <row r="159" spans="1:11" x14ac:dyDescent="0.2">
      <c r="A159" s="7" t="s">
        <v>452</v>
      </c>
      <c r="B159" s="65">
        <v>7</v>
      </c>
      <c r="C159" s="34">
        <f>IF(B165=0, "-", B159/B165)</f>
        <v>5.8823529411764705E-2</v>
      </c>
      <c r="D159" s="65">
        <v>20</v>
      </c>
      <c r="E159" s="9">
        <f>IF(D165=0, "-", D159/D165)</f>
        <v>0.13793103448275862</v>
      </c>
      <c r="F159" s="81">
        <v>44</v>
      </c>
      <c r="G159" s="34">
        <f>IF(F165=0, "-", F159/F165)</f>
        <v>7.0739549839228297E-2</v>
      </c>
      <c r="H159" s="65">
        <v>79</v>
      </c>
      <c r="I159" s="9">
        <f>IF(H165=0, "-", H159/H165)</f>
        <v>0.1115819209039548</v>
      </c>
      <c r="J159" s="8">
        <f t="shared" si="12"/>
        <v>-0.65</v>
      </c>
      <c r="K159" s="9">
        <f t="shared" si="13"/>
        <v>-0.44303797468354428</v>
      </c>
    </row>
    <row r="160" spans="1:11" x14ac:dyDescent="0.2">
      <c r="A160" s="7" t="s">
        <v>453</v>
      </c>
      <c r="B160" s="65">
        <v>3</v>
      </c>
      <c r="C160" s="34">
        <f>IF(B165=0, "-", B160/B165)</f>
        <v>2.5210084033613446E-2</v>
      </c>
      <c r="D160" s="65">
        <v>3</v>
      </c>
      <c r="E160" s="9">
        <f>IF(D165=0, "-", D160/D165)</f>
        <v>2.0689655172413793E-2</v>
      </c>
      <c r="F160" s="81">
        <v>18</v>
      </c>
      <c r="G160" s="34">
        <f>IF(F165=0, "-", F160/F165)</f>
        <v>2.8938906752411574E-2</v>
      </c>
      <c r="H160" s="65">
        <v>16</v>
      </c>
      <c r="I160" s="9">
        <f>IF(H165=0, "-", H160/H165)</f>
        <v>2.2598870056497175E-2</v>
      </c>
      <c r="J160" s="8">
        <f t="shared" si="12"/>
        <v>0</v>
      </c>
      <c r="K160" s="9">
        <f t="shared" si="13"/>
        <v>0.125</v>
      </c>
    </row>
    <row r="161" spans="1:11" x14ac:dyDescent="0.2">
      <c r="A161" s="7" t="s">
        <v>454</v>
      </c>
      <c r="B161" s="65">
        <v>2</v>
      </c>
      <c r="C161" s="34">
        <f>IF(B165=0, "-", B161/B165)</f>
        <v>1.680672268907563E-2</v>
      </c>
      <c r="D161" s="65">
        <v>2</v>
      </c>
      <c r="E161" s="9">
        <f>IF(D165=0, "-", D161/D165)</f>
        <v>1.3793103448275862E-2</v>
      </c>
      <c r="F161" s="81">
        <v>23</v>
      </c>
      <c r="G161" s="34">
        <f>IF(F165=0, "-", F161/F165)</f>
        <v>3.6977491961414789E-2</v>
      </c>
      <c r="H161" s="65">
        <v>18</v>
      </c>
      <c r="I161" s="9">
        <f>IF(H165=0, "-", H161/H165)</f>
        <v>2.5423728813559324E-2</v>
      </c>
      <c r="J161" s="8">
        <f t="shared" si="12"/>
        <v>0</v>
      </c>
      <c r="K161" s="9">
        <f t="shared" si="13"/>
        <v>0.27777777777777779</v>
      </c>
    </row>
    <row r="162" spans="1:11" x14ac:dyDescent="0.2">
      <c r="A162" s="7" t="s">
        <v>455</v>
      </c>
      <c r="B162" s="65">
        <v>4</v>
      </c>
      <c r="C162" s="34">
        <f>IF(B165=0, "-", B162/B165)</f>
        <v>3.3613445378151259E-2</v>
      </c>
      <c r="D162" s="65">
        <v>7</v>
      </c>
      <c r="E162" s="9">
        <f>IF(D165=0, "-", D162/D165)</f>
        <v>4.8275862068965517E-2</v>
      </c>
      <c r="F162" s="81">
        <v>24</v>
      </c>
      <c r="G162" s="34">
        <f>IF(F165=0, "-", F162/F165)</f>
        <v>3.8585209003215437E-2</v>
      </c>
      <c r="H162" s="65">
        <v>63</v>
      </c>
      <c r="I162" s="9">
        <f>IF(H165=0, "-", H162/H165)</f>
        <v>8.8983050847457626E-2</v>
      </c>
      <c r="J162" s="8">
        <f t="shared" si="12"/>
        <v>-0.42857142857142855</v>
      </c>
      <c r="K162" s="9">
        <f t="shared" si="13"/>
        <v>-0.61904761904761907</v>
      </c>
    </row>
    <row r="163" spans="1:11" x14ac:dyDescent="0.2">
      <c r="A163" s="7" t="s">
        <v>456</v>
      </c>
      <c r="B163" s="65">
        <v>14</v>
      </c>
      <c r="C163" s="34">
        <f>IF(B165=0, "-", B163/B165)</f>
        <v>0.11764705882352941</v>
      </c>
      <c r="D163" s="65">
        <v>7</v>
      </c>
      <c r="E163" s="9">
        <f>IF(D165=0, "-", D163/D165)</f>
        <v>4.8275862068965517E-2</v>
      </c>
      <c r="F163" s="81">
        <v>26</v>
      </c>
      <c r="G163" s="34">
        <f>IF(F165=0, "-", F163/F165)</f>
        <v>4.1800643086816719E-2</v>
      </c>
      <c r="H163" s="65">
        <v>35</v>
      </c>
      <c r="I163" s="9">
        <f>IF(H165=0, "-", H163/H165)</f>
        <v>4.9435028248587573E-2</v>
      </c>
      <c r="J163" s="8">
        <f t="shared" si="12"/>
        <v>1</v>
      </c>
      <c r="K163" s="9">
        <f t="shared" si="13"/>
        <v>-0.25714285714285712</v>
      </c>
    </row>
    <row r="164" spans="1:11" x14ac:dyDescent="0.2">
      <c r="A164" s="2"/>
      <c r="B164" s="68"/>
      <c r="C164" s="33"/>
      <c r="D164" s="68"/>
      <c r="E164" s="6"/>
      <c r="F164" s="82"/>
      <c r="G164" s="33"/>
      <c r="H164" s="68"/>
      <c r="I164" s="6"/>
      <c r="J164" s="5"/>
      <c r="K164" s="6"/>
    </row>
    <row r="165" spans="1:11" s="43" customFormat="1" x14ac:dyDescent="0.2">
      <c r="A165" s="162" t="s">
        <v>590</v>
      </c>
      <c r="B165" s="71">
        <f>SUM(B144:B164)</f>
        <v>119</v>
      </c>
      <c r="C165" s="40">
        <f>B165/9813</f>
        <v>1.2126770610414755E-2</v>
      </c>
      <c r="D165" s="71">
        <f>SUM(D144:D164)</f>
        <v>145</v>
      </c>
      <c r="E165" s="41">
        <f>D165/10037</f>
        <v>1.4446547773239015E-2</v>
      </c>
      <c r="F165" s="77">
        <f>SUM(F144:F164)</f>
        <v>622</v>
      </c>
      <c r="G165" s="42">
        <f>F165/53065</f>
        <v>1.1721473664373882E-2</v>
      </c>
      <c r="H165" s="71">
        <f>SUM(H144:H164)</f>
        <v>708</v>
      </c>
      <c r="I165" s="41">
        <f>H165/56526</f>
        <v>1.2525209638042671E-2</v>
      </c>
      <c r="J165" s="37">
        <f>IF(D165=0, "-", IF((B165-D165)/D165&lt;10, (B165-D165)/D165, "&gt;999%"))</f>
        <v>-0.1793103448275862</v>
      </c>
      <c r="K165" s="38">
        <f>IF(H165=0, "-", IF((F165-H165)/H165&lt;10, (F165-H165)/H165, "&gt;999%"))</f>
        <v>-0.12146892655367232</v>
      </c>
    </row>
    <row r="166" spans="1:11" x14ac:dyDescent="0.2">
      <c r="B166" s="83"/>
      <c r="D166" s="83"/>
      <c r="F166" s="83"/>
      <c r="H166" s="83"/>
    </row>
    <row r="167" spans="1:11" s="43" customFormat="1" x14ac:dyDescent="0.2">
      <c r="A167" s="162" t="s">
        <v>589</v>
      </c>
      <c r="B167" s="71">
        <v>1383</v>
      </c>
      <c r="C167" s="40">
        <f>B167/9813</f>
        <v>0.14093549373280342</v>
      </c>
      <c r="D167" s="71">
        <v>1511</v>
      </c>
      <c r="E167" s="41">
        <f>D167/10037</f>
        <v>0.15054299093354587</v>
      </c>
      <c r="F167" s="77">
        <v>7380</v>
      </c>
      <c r="G167" s="42">
        <f>F167/53065</f>
        <v>0.13907471968340715</v>
      </c>
      <c r="H167" s="71">
        <v>7197</v>
      </c>
      <c r="I167" s="41">
        <f>H167/56526</f>
        <v>0.12732194034603544</v>
      </c>
      <c r="J167" s="37">
        <f>IF(D167=0, "-", IF((B167-D167)/D167&lt;10, (B167-D167)/D167, "&gt;999%"))</f>
        <v>-8.471211118464593E-2</v>
      </c>
      <c r="K167" s="38">
        <f>IF(H167=0, "-", IF((F167-H167)/H167&lt;10, (F167-H167)/H167, "&gt;999%"))</f>
        <v>2.5427261358899542E-2</v>
      </c>
    </row>
    <row r="168" spans="1:11" x14ac:dyDescent="0.2">
      <c r="B168" s="83"/>
      <c r="D168" s="83"/>
      <c r="F168" s="83"/>
      <c r="H168" s="83"/>
    </row>
    <row r="169" spans="1:11" ht="15.75" x14ac:dyDescent="0.25">
      <c r="A169" s="164" t="s">
        <v>124</v>
      </c>
      <c r="B169" s="196" t="s">
        <v>1</v>
      </c>
      <c r="C169" s="200"/>
      <c r="D169" s="200"/>
      <c r="E169" s="197"/>
      <c r="F169" s="196" t="s">
        <v>14</v>
      </c>
      <c r="G169" s="200"/>
      <c r="H169" s="200"/>
      <c r="I169" s="197"/>
      <c r="J169" s="196" t="s">
        <v>15</v>
      </c>
      <c r="K169" s="197"/>
    </row>
    <row r="170" spans="1:11" x14ac:dyDescent="0.2">
      <c r="A170" s="22"/>
      <c r="B170" s="196">
        <f>VALUE(RIGHT($B$2, 4))</f>
        <v>2022</v>
      </c>
      <c r="C170" s="197"/>
      <c r="D170" s="196">
        <f>B170-1</f>
        <v>2021</v>
      </c>
      <c r="E170" s="204"/>
      <c r="F170" s="196">
        <f>B170</f>
        <v>2022</v>
      </c>
      <c r="G170" s="204"/>
      <c r="H170" s="196">
        <f>D170</f>
        <v>2021</v>
      </c>
      <c r="I170" s="204"/>
      <c r="J170" s="140" t="s">
        <v>4</v>
      </c>
      <c r="K170" s="141" t="s">
        <v>2</v>
      </c>
    </row>
    <row r="171" spans="1:11" x14ac:dyDescent="0.2">
      <c r="A171" s="163" t="s">
        <v>157</v>
      </c>
      <c r="B171" s="61" t="s">
        <v>12</v>
      </c>
      <c r="C171" s="62" t="s">
        <v>13</v>
      </c>
      <c r="D171" s="61" t="s">
        <v>12</v>
      </c>
      <c r="E171" s="63" t="s">
        <v>13</v>
      </c>
      <c r="F171" s="62" t="s">
        <v>12</v>
      </c>
      <c r="G171" s="62" t="s">
        <v>13</v>
      </c>
      <c r="H171" s="61" t="s">
        <v>12</v>
      </c>
      <c r="I171" s="63" t="s">
        <v>13</v>
      </c>
      <c r="J171" s="61"/>
      <c r="K171" s="63"/>
    </row>
    <row r="172" spans="1:11" x14ac:dyDescent="0.2">
      <c r="A172" s="7" t="s">
        <v>457</v>
      </c>
      <c r="B172" s="65">
        <v>46</v>
      </c>
      <c r="C172" s="34">
        <f>IF(B175=0, "-", B172/B175)</f>
        <v>0.15181518151815182</v>
      </c>
      <c r="D172" s="65">
        <v>12</v>
      </c>
      <c r="E172" s="9">
        <f>IF(D175=0, "-", D172/D175)</f>
        <v>5.8823529411764705E-2</v>
      </c>
      <c r="F172" s="81">
        <v>461</v>
      </c>
      <c r="G172" s="34">
        <f>IF(F175=0, "-", F172/F175)</f>
        <v>0.33822450476889215</v>
      </c>
      <c r="H172" s="65">
        <v>202</v>
      </c>
      <c r="I172" s="9">
        <f>IF(H175=0, "-", H172/H175)</f>
        <v>9.2027334851936218E-2</v>
      </c>
      <c r="J172" s="8">
        <f>IF(D172=0, "-", IF((B172-D172)/D172&lt;10, (B172-D172)/D172, "&gt;999%"))</f>
        <v>2.8333333333333335</v>
      </c>
      <c r="K172" s="9">
        <f>IF(H172=0, "-", IF((F172-H172)/H172&lt;10, (F172-H172)/H172, "&gt;999%"))</f>
        <v>1.2821782178217822</v>
      </c>
    </row>
    <row r="173" spans="1:11" x14ac:dyDescent="0.2">
      <c r="A173" s="7" t="s">
        <v>458</v>
      </c>
      <c r="B173" s="65">
        <v>257</v>
      </c>
      <c r="C173" s="34">
        <f>IF(B175=0, "-", B173/B175)</f>
        <v>0.84818481848184824</v>
      </c>
      <c r="D173" s="65">
        <v>192</v>
      </c>
      <c r="E173" s="9">
        <f>IF(D175=0, "-", D173/D175)</f>
        <v>0.94117647058823528</v>
      </c>
      <c r="F173" s="81">
        <v>902</v>
      </c>
      <c r="G173" s="34">
        <f>IF(F175=0, "-", F173/F175)</f>
        <v>0.6617754952311079</v>
      </c>
      <c r="H173" s="65">
        <v>1993</v>
      </c>
      <c r="I173" s="9">
        <f>IF(H175=0, "-", H173/H175)</f>
        <v>0.90797266514806374</v>
      </c>
      <c r="J173" s="8">
        <f>IF(D173=0, "-", IF((B173-D173)/D173&lt;10, (B173-D173)/D173, "&gt;999%"))</f>
        <v>0.33854166666666669</v>
      </c>
      <c r="K173" s="9">
        <f>IF(H173=0, "-", IF((F173-H173)/H173&lt;10, (F173-H173)/H173, "&gt;999%"))</f>
        <v>-0.5474159558454591</v>
      </c>
    </row>
    <row r="174" spans="1:11" x14ac:dyDescent="0.2">
      <c r="A174" s="2"/>
      <c r="B174" s="68"/>
      <c r="C174" s="33"/>
      <c r="D174" s="68"/>
      <c r="E174" s="6"/>
      <c r="F174" s="82"/>
      <c r="G174" s="33"/>
      <c r="H174" s="68"/>
      <c r="I174" s="6"/>
      <c r="J174" s="5"/>
      <c r="K174" s="6"/>
    </row>
    <row r="175" spans="1:11" s="43" customFormat="1" x14ac:dyDescent="0.2">
      <c r="A175" s="162" t="s">
        <v>588</v>
      </c>
      <c r="B175" s="71">
        <f>SUM(B172:B174)</f>
        <v>303</v>
      </c>
      <c r="C175" s="40">
        <f>B175/9813</f>
        <v>3.0877407520635891E-2</v>
      </c>
      <c r="D175" s="71">
        <f>SUM(D172:D174)</f>
        <v>204</v>
      </c>
      <c r="E175" s="41">
        <f>D175/10037</f>
        <v>2.0324798246487995E-2</v>
      </c>
      <c r="F175" s="77">
        <f>SUM(F172:F174)</f>
        <v>1363</v>
      </c>
      <c r="G175" s="42">
        <f>F175/53065</f>
        <v>2.5685480071610291E-2</v>
      </c>
      <c r="H175" s="71">
        <f>SUM(H172:H174)</f>
        <v>2195</v>
      </c>
      <c r="I175" s="41">
        <f>H175/56526</f>
        <v>3.8831688072745285E-2</v>
      </c>
      <c r="J175" s="37">
        <f>IF(D175=0, "-", IF((B175-D175)/D175&lt;10, (B175-D175)/D175, "&gt;999%"))</f>
        <v>0.48529411764705882</v>
      </c>
      <c r="K175" s="38">
        <f>IF(H175=0, "-", IF((F175-H175)/H175&lt;10, (F175-H175)/H175, "&gt;999%"))</f>
        <v>-0.37904328018223232</v>
      </c>
    </row>
    <row r="176" spans="1:11" x14ac:dyDescent="0.2">
      <c r="B176" s="83"/>
      <c r="D176" s="83"/>
      <c r="F176" s="83"/>
      <c r="H176" s="83"/>
    </row>
    <row r="177" spans="1:11" x14ac:dyDescent="0.2">
      <c r="A177" s="163" t="s">
        <v>158</v>
      </c>
      <c r="B177" s="61" t="s">
        <v>12</v>
      </c>
      <c r="C177" s="62" t="s">
        <v>13</v>
      </c>
      <c r="D177" s="61" t="s">
        <v>12</v>
      </c>
      <c r="E177" s="63" t="s">
        <v>13</v>
      </c>
      <c r="F177" s="62" t="s">
        <v>12</v>
      </c>
      <c r="G177" s="62" t="s">
        <v>13</v>
      </c>
      <c r="H177" s="61" t="s">
        <v>12</v>
      </c>
      <c r="I177" s="63" t="s">
        <v>13</v>
      </c>
      <c r="J177" s="61"/>
      <c r="K177" s="63"/>
    </row>
    <row r="178" spans="1:11" x14ac:dyDescent="0.2">
      <c r="A178" s="7" t="s">
        <v>459</v>
      </c>
      <c r="B178" s="65">
        <v>1</v>
      </c>
      <c r="C178" s="34">
        <f>IF(B190=0, "-", B178/B190)</f>
        <v>3.7037037037037035E-2</v>
      </c>
      <c r="D178" s="65">
        <v>0</v>
      </c>
      <c r="E178" s="9">
        <f>IF(D190=0, "-", D178/D190)</f>
        <v>0</v>
      </c>
      <c r="F178" s="81">
        <v>1</v>
      </c>
      <c r="G178" s="34">
        <f>IF(F190=0, "-", F178/F190)</f>
        <v>9.7087378640776691E-3</v>
      </c>
      <c r="H178" s="65">
        <v>2</v>
      </c>
      <c r="I178" s="9">
        <f>IF(H190=0, "-", H178/H190)</f>
        <v>1.6393442622950821E-2</v>
      </c>
      <c r="J178" s="8" t="str">
        <f t="shared" ref="J178:J188" si="14">IF(D178=0, "-", IF((B178-D178)/D178&lt;10, (B178-D178)/D178, "&gt;999%"))</f>
        <v>-</v>
      </c>
      <c r="K178" s="9">
        <f t="shared" ref="K178:K188" si="15">IF(H178=0, "-", IF((F178-H178)/H178&lt;10, (F178-H178)/H178, "&gt;999%"))</f>
        <v>-0.5</v>
      </c>
    </row>
    <row r="179" spans="1:11" x14ac:dyDescent="0.2">
      <c r="A179" s="7" t="s">
        <v>460</v>
      </c>
      <c r="B179" s="65">
        <v>2</v>
      </c>
      <c r="C179" s="34">
        <f>IF(B190=0, "-", B179/B190)</f>
        <v>7.407407407407407E-2</v>
      </c>
      <c r="D179" s="65">
        <v>8</v>
      </c>
      <c r="E179" s="9">
        <f>IF(D190=0, "-", D179/D190)</f>
        <v>0.22222222222222221</v>
      </c>
      <c r="F179" s="81">
        <v>8</v>
      </c>
      <c r="G179" s="34">
        <f>IF(F190=0, "-", F179/F190)</f>
        <v>7.7669902912621352E-2</v>
      </c>
      <c r="H179" s="65">
        <v>14</v>
      </c>
      <c r="I179" s="9">
        <f>IF(H190=0, "-", H179/H190)</f>
        <v>0.11475409836065574</v>
      </c>
      <c r="J179" s="8">
        <f t="shared" si="14"/>
        <v>-0.75</v>
      </c>
      <c r="K179" s="9">
        <f t="shared" si="15"/>
        <v>-0.42857142857142855</v>
      </c>
    </row>
    <row r="180" spans="1:11" x14ac:dyDescent="0.2">
      <c r="A180" s="7" t="s">
        <v>461</v>
      </c>
      <c r="B180" s="65">
        <v>2</v>
      </c>
      <c r="C180" s="34">
        <f>IF(B190=0, "-", B180/B190)</f>
        <v>7.407407407407407E-2</v>
      </c>
      <c r="D180" s="65">
        <v>3</v>
      </c>
      <c r="E180" s="9">
        <f>IF(D190=0, "-", D180/D190)</f>
        <v>8.3333333333333329E-2</v>
      </c>
      <c r="F180" s="81">
        <v>7</v>
      </c>
      <c r="G180" s="34">
        <f>IF(F190=0, "-", F180/F190)</f>
        <v>6.7961165048543687E-2</v>
      </c>
      <c r="H180" s="65">
        <v>6</v>
      </c>
      <c r="I180" s="9">
        <f>IF(H190=0, "-", H180/H190)</f>
        <v>4.9180327868852458E-2</v>
      </c>
      <c r="J180" s="8">
        <f t="shared" si="14"/>
        <v>-0.33333333333333331</v>
      </c>
      <c r="K180" s="9">
        <f t="shared" si="15"/>
        <v>0.16666666666666666</v>
      </c>
    </row>
    <row r="181" spans="1:11" x14ac:dyDescent="0.2">
      <c r="A181" s="7" t="s">
        <v>462</v>
      </c>
      <c r="B181" s="65">
        <v>4</v>
      </c>
      <c r="C181" s="34">
        <f>IF(B190=0, "-", B181/B190)</f>
        <v>0.14814814814814814</v>
      </c>
      <c r="D181" s="65">
        <v>2</v>
      </c>
      <c r="E181" s="9">
        <f>IF(D190=0, "-", D181/D190)</f>
        <v>5.5555555555555552E-2</v>
      </c>
      <c r="F181" s="81">
        <v>33</v>
      </c>
      <c r="G181" s="34">
        <f>IF(F190=0, "-", F181/F190)</f>
        <v>0.32038834951456313</v>
      </c>
      <c r="H181" s="65">
        <v>13</v>
      </c>
      <c r="I181" s="9">
        <f>IF(H190=0, "-", H181/H190)</f>
        <v>0.10655737704918032</v>
      </c>
      <c r="J181" s="8">
        <f t="shared" si="14"/>
        <v>1</v>
      </c>
      <c r="K181" s="9">
        <f t="shared" si="15"/>
        <v>1.5384615384615385</v>
      </c>
    </row>
    <row r="182" spans="1:11" x14ac:dyDescent="0.2">
      <c r="A182" s="7" t="s">
        <v>463</v>
      </c>
      <c r="B182" s="65">
        <v>1</v>
      </c>
      <c r="C182" s="34">
        <f>IF(B190=0, "-", B182/B190)</f>
        <v>3.7037037037037035E-2</v>
      </c>
      <c r="D182" s="65">
        <v>1</v>
      </c>
      <c r="E182" s="9">
        <f>IF(D190=0, "-", D182/D190)</f>
        <v>2.7777777777777776E-2</v>
      </c>
      <c r="F182" s="81">
        <v>5</v>
      </c>
      <c r="G182" s="34">
        <f>IF(F190=0, "-", F182/F190)</f>
        <v>4.8543689320388349E-2</v>
      </c>
      <c r="H182" s="65">
        <v>6</v>
      </c>
      <c r="I182" s="9">
        <f>IF(H190=0, "-", H182/H190)</f>
        <v>4.9180327868852458E-2</v>
      </c>
      <c r="J182" s="8">
        <f t="shared" si="14"/>
        <v>0</v>
      </c>
      <c r="K182" s="9">
        <f t="shared" si="15"/>
        <v>-0.16666666666666666</v>
      </c>
    </row>
    <row r="183" spans="1:11" x14ac:dyDescent="0.2">
      <c r="A183" s="7" t="s">
        <v>464</v>
      </c>
      <c r="B183" s="65">
        <v>0</v>
      </c>
      <c r="C183" s="34">
        <f>IF(B190=0, "-", B183/B190)</f>
        <v>0</v>
      </c>
      <c r="D183" s="65">
        <v>13</v>
      </c>
      <c r="E183" s="9">
        <f>IF(D190=0, "-", D183/D190)</f>
        <v>0.3611111111111111</v>
      </c>
      <c r="F183" s="81">
        <v>9</v>
      </c>
      <c r="G183" s="34">
        <f>IF(F190=0, "-", F183/F190)</f>
        <v>8.7378640776699032E-2</v>
      </c>
      <c r="H183" s="65">
        <v>18</v>
      </c>
      <c r="I183" s="9">
        <f>IF(H190=0, "-", H183/H190)</f>
        <v>0.14754098360655737</v>
      </c>
      <c r="J183" s="8">
        <f t="shared" si="14"/>
        <v>-1</v>
      </c>
      <c r="K183" s="9">
        <f t="shared" si="15"/>
        <v>-0.5</v>
      </c>
    </row>
    <row r="184" spans="1:11" x14ac:dyDescent="0.2">
      <c r="A184" s="7" t="s">
        <v>465</v>
      </c>
      <c r="B184" s="65">
        <v>0</v>
      </c>
      <c r="C184" s="34">
        <f>IF(B190=0, "-", B184/B190)</f>
        <v>0</v>
      </c>
      <c r="D184" s="65">
        <v>3</v>
      </c>
      <c r="E184" s="9">
        <f>IF(D190=0, "-", D184/D190)</f>
        <v>8.3333333333333329E-2</v>
      </c>
      <c r="F184" s="81">
        <v>0</v>
      </c>
      <c r="G184" s="34">
        <f>IF(F190=0, "-", F184/F190)</f>
        <v>0</v>
      </c>
      <c r="H184" s="65">
        <v>8</v>
      </c>
      <c r="I184" s="9">
        <f>IF(H190=0, "-", H184/H190)</f>
        <v>6.5573770491803282E-2</v>
      </c>
      <c r="J184" s="8">
        <f t="shared" si="14"/>
        <v>-1</v>
      </c>
      <c r="K184" s="9">
        <f t="shared" si="15"/>
        <v>-1</v>
      </c>
    </row>
    <row r="185" spans="1:11" x14ac:dyDescent="0.2">
      <c r="A185" s="7" t="s">
        <v>466</v>
      </c>
      <c r="B185" s="65">
        <v>3</v>
      </c>
      <c r="C185" s="34">
        <f>IF(B190=0, "-", B185/B190)</f>
        <v>0.1111111111111111</v>
      </c>
      <c r="D185" s="65">
        <v>1</v>
      </c>
      <c r="E185" s="9">
        <f>IF(D190=0, "-", D185/D190)</f>
        <v>2.7777777777777776E-2</v>
      </c>
      <c r="F185" s="81">
        <v>11</v>
      </c>
      <c r="G185" s="34">
        <f>IF(F190=0, "-", F185/F190)</f>
        <v>0.10679611650485436</v>
      </c>
      <c r="H185" s="65">
        <v>18</v>
      </c>
      <c r="I185" s="9">
        <f>IF(H190=0, "-", H185/H190)</f>
        <v>0.14754098360655737</v>
      </c>
      <c r="J185" s="8">
        <f t="shared" si="14"/>
        <v>2</v>
      </c>
      <c r="K185" s="9">
        <f t="shared" si="15"/>
        <v>-0.3888888888888889</v>
      </c>
    </row>
    <row r="186" spans="1:11" x14ac:dyDescent="0.2">
      <c r="A186" s="7" t="s">
        <v>467</v>
      </c>
      <c r="B186" s="65">
        <v>14</v>
      </c>
      <c r="C186" s="34">
        <f>IF(B190=0, "-", B186/B190)</f>
        <v>0.51851851851851849</v>
      </c>
      <c r="D186" s="65">
        <v>1</v>
      </c>
      <c r="E186" s="9">
        <f>IF(D190=0, "-", D186/D190)</f>
        <v>2.7777777777777776E-2</v>
      </c>
      <c r="F186" s="81">
        <v>17</v>
      </c>
      <c r="G186" s="34">
        <f>IF(F190=0, "-", F186/F190)</f>
        <v>0.1650485436893204</v>
      </c>
      <c r="H186" s="65">
        <v>15</v>
      </c>
      <c r="I186" s="9">
        <f>IF(H190=0, "-", H186/H190)</f>
        <v>0.12295081967213115</v>
      </c>
      <c r="J186" s="8" t="str">
        <f t="shared" si="14"/>
        <v>&gt;999%</v>
      </c>
      <c r="K186" s="9">
        <f t="shared" si="15"/>
        <v>0.13333333333333333</v>
      </c>
    </row>
    <row r="187" spans="1:11" x14ac:dyDescent="0.2">
      <c r="A187" s="7" t="s">
        <v>468</v>
      </c>
      <c r="B187" s="65">
        <v>0</v>
      </c>
      <c r="C187" s="34">
        <f>IF(B190=0, "-", B187/B190)</f>
        <v>0</v>
      </c>
      <c r="D187" s="65">
        <v>4</v>
      </c>
      <c r="E187" s="9">
        <f>IF(D190=0, "-", D187/D190)</f>
        <v>0.1111111111111111</v>
      </c>
      <c r="F187" s="81">
        <v>11</v>
      </c>
      <c r="G187" s="34">
        <f>IF(F190=0, "-", F187/F190)</f>
        <v>0.10679611650485436</v>
      </c>
      <c r="H187" s="65">
        <v>21</v>
      </c>
      <c r="I187" s="9">
        <f>IF(H190=0, "-", H187/H190)</f>
        <v>0.1721311475409836</v>
      </c>
      <c r="J187" s="8">
        <f t="shared" si="14"/>
        <v>-1</v>
      </c>
      <c r="K187" s="9">
        <f t="shared" si="15"/>
        <v>-0.47619047619047616</v>
      </c>
    </row>
    <row r="188" spans="1:11" x14ac:dyDescent="0.2">
      <c r="A188" s="7" t="s">
        <v>469</v>
      </c>
      <c r="B188" s="65">
        <v>0</v>
      </c>
      <c r="C188" s="34">
        <f>IF(B190=0, "-", B188/B190)</f>
        <v>0</v>
      </c>
      <c r="D188" s="65">
        <v>0</v>
      </c>
      <c r="E188" s="9">
        <f>IF(D190=0, "-", D188/D190)</f>
        <v>0</v>
      </c>
      <c r="F188" s="81">
        <v>1</v>
      </c>
      <c r="G188" s="34">
        <f>IF(F190=0, "-", F188/F190)</f>
        <v>9.7087378640776691E-3</v>
      </c>
      <c r="H188" s="65">
        <v>1</v>
      </c>
      <c r="I188" s="9">
        <f>IF(H190=0, "-", H188/H190)</f>
        <v>8.1967213114754103E-3</v>
      </c>
      <c r="J188" s="8" t="str">
        <f t="shared" si="14"/>
        <v>-</v>
      </c>
      <c r="K188" s="9">
        <f t="shared" si="15"/>
        <v>0</v>
      </c>
    </row>
    <row r="189" spans="1:11" x14ac:dyDescent="0.2">
      <c r="A189" s="2"/>
      <c r="B189" s="68"/>
      <c r="C189" s="33"/>
      <c r="D189" s="68"/>
      <c r="E189" s="6"/>
      <c r="F189" s="82"/>
      <c r="G189" s="33"/>
      <c r="H189" s="68"/>
      <c r="I189" s="6"/>
      <c r="J189" s="5"/>
      <c r="K189" s="6"/>
    </row>
    <row r="190" spans="1:11" s="43" customFormat="1" x14ac:dyDescent="0.2">
      <c r="A190" s="162" t="s">
        <v>587</v>
      </c>
      <c r="B190" s="71">
        <f>SUM(B178:B189)</f>
        <v>27</v>
      </c>
      <c r="C190" s="40">
        <f>B190/9813</f>
        <v>2.7514521553041885E-3</v>
      </c>
      <c r="D190" s="71">
        <f>SUM(D178:D189)</f>
        <v>36</v>
      </c>
      <c r="E190" s="41">
        <f>D190/10037</f>
        <v>3.5867291023214108E-3</v>
      </c>
      <c r="F190" s="77">
        <f>SUM(F178:F189)</f>
        <v>103</v>
      </c>
      <c r="G190" s="42">
        <f>F190/53065</f>
        <v>1.941015735418826E-3</v>
      </c>
      <c r="H190" s="71">
        <f>SUM(H178:H189)</f>
        <v>122</v>
      </c>
      <c r="I190" s="41">
        <f>H190/56526</f>
        <v>2.1582988359339066E-3</v>
      </c>
      <c r="J190" s="37">
        <f>IF(D190=0, "-", IF((B190-D190)/D190&lt;10, (B190-D190)/D190, "&gt;999%"))</f>
        <v>-0.25</v>
      </c>
      <c r="K190" s="38">
        <f>IF(H190=0, "-", IF((F190-H190)/H190&lt;10, (F190-H190)/H190, "&gt;999%"))</f>
        <v>-0.15573770491803279</v>
      </c>
    </row>
    <row r="191" spans="1:11" x14ac:dyDescent="0.2">
      <c r="B191" s="83"/>
      <c r="D191" s="83"/>
      <c r="F191" s="83"/>
      <c r="H191" s="83"/>
    </row>
    <row r="192" spans="1:11" s="43" customFormat="1" x14ac:dyDescent="0.2">
      <c r="A192" s="162" t="s">
        <v>586</v>
      </c>
      <c r="B192" s="71">
        <v>330</v>
      </c>
      <c r="C192" s="40">
        <f>B192/9813</f>
        <v>3.3628859675940079E-2</v>
      </c>
      <c r="D192" s="71">
        <v>240</v>
      </c>
      <c r="E192" s="41">
        <f>D192/10037</f>
        <v>2.3911527348809407E-2</v>
      </c>
      <c r="F192" s="77">
        <v>1466</v>
      </c>
      <c r="G192" s="42">
        <f>F192/53065</f>
        <v>2.7626495807029115E-2</v>
      </c>
      <c r="H192" s="71">
        <v>2317</v>
      </c>
      <c r="I192" s="41">
        <f>H192/56526</f>
        <v>4.0989986908679193E-2</v>
      </c>
      <c r="J192" s="37">
        <f>IF(D192=0, "-", IF((B192-D192)/D192&lt;10, (B192-D192)/D192, "&gt;999%"))</f>
        <v>0.375</v>
      </c>
      <c r="K192" s="38">
        <f>IF(H192=0, "-", IF((F192-H192)/H192&lt;10, (F192-H192)/H192, "&gt;999%"))</f>
        <v>-0.3672852826931377</v>
      </c>
    </row>
    <row r="193" spans="1:11" x14ac:dyDescent="0.2">
      <c r="B193" s="83"/>
      <c r="D193" s="83"/>
      <c r="F193" s="83"/>
      <c r="H193" s="83"/>
    </row>
    <row r="194" spans="1:11" x14ac:dyDescent="0.2">
      <c r="A194" s="27" t="s">
        <v>584</v>
      </c>
      <c r="B194" s="71">
        <f>B198-B196</f>
        <v>4576</v>
      </c>
      <c r="C194" s="40">
        <f>B194/9813</f>
        <v>0.46632018750636911</v>
      </c>
      <c r="D194" s="71">
        <f>D198-D196</f>
        <v>4382</v>
      </c>
      <c r="E194" s="41">
        <f>D194/10037</f>
        <v>0.43658463684367838</v>
      </c>
      <c r="F194" s="77">
        <f>F198-F196</f>
        <v>25213</v>
      </c>
      <c r="G194" s="42">
        <f>F194/53065</f>
        <v>0.47513426929237729</v>
      </c>
      <c r="H194" s="71">
        <f>H198-H196</f>
        <v>26325</v>
      </c>
      <c r="I194" s="41">
        <f>H194/56526</f>
        <v>0.46571489226196794</v>
      </c>
      <c r="J194" s="37">
        <f>IF(D194=0, "-", IF((B194-D194)/D194&lt;10, (B194-D194)/D194, "&gt;999%"))</f>
        <v>4.4272021907804653E-2</v>
      </c>
      <c r="K194" s="38">
        <f>IF(H194=0, "-", IF((F194-H194)/H194&lt;10, (F194-H194)/H194, "&gt;999%"))</f>
        <v>-4.2241215574548907E-2</v>
      </c>
    </row>
    <row r="195" spans="1:11" x14ac:dyDescent="0.2">
      <c r="A195" s="27"/>
      <c r="B195" s="71"/>
      <c r="C195" s="40"/>
      <c r="D195" s="71"/>
      <c r="E195" s="41"/>
      <c r="F195" s="77"/>
      <c r="G195" s="42"/>
      <c r="H195" s="71"/>
      <c r="I195" s="41"/>
      <c r="J195" s="37"/>
      <c r="K195" s="38"/>
    </row>
    <row r="196" spans="1:11" x14ac:dyDescent="0.2">
      <c r="A196" s="27" t="s">
        <v>585</v>
      </c>
      <c r="B196" s="71">
        <v>463</v>
      </c>
      <c r="C196" s="40">
        <f>B196/9813</f>
        <v>4.7182309181697746E-2</v>
      </c>
      <c r="D196" s="71">
        <v>454</v>
      </c>
      <c r="E196" s="41">
        <f>D196/10037</f>
        <v>4.5232639234831125E-2</v>
      </c>
      <c r="F196" s="77">
        <v>2393</v>
      </c>
      <c r="G196" s="42">
        <f>F196/53065</f>
        <v>4.509563742579855E-2</v>
      </c>
      <c r="H196" s="71">
        <v>2594</v>
      </c>
      <c r="I196" s="41">
        <f>H196/56526</f>
        <v>4.5890386724693061E-2</v>
      </c>
      <c r="J196" s="37">
        <f>IF(D196=0, "-", IF((B196-D196)/D196&lt;10, (B196-D196)/D196, "&gt;999%"))</f>
        <v>1.9823788546255508E-2</v>
      </c>
      <c r="K196" s="38">
        <f>IF(H196=0, "-", IF((F196-H196)/H196&lt;10, (F196-H196)/H196, "&gt;999%"))</f>
        <v>-7.7486507324595222E-2</v>
      </c>
    </row>
    <row r="197" spans="1:11" x14ac:dyDescent="0.2">
      <c r="A197" s="27"/>
      <c r="B197" s="71"/>
      <c r="C197" s="40"/>
      <c r="D197" s="71"/>
      <c r="E197" s="41"/>
      <c r="F197" s="77"/>
      <c r="G197" s="42"/>
      <c r="H197" s="71"/>
      <c r="I197" s="41"/>
      <c r="J197" s="37"/>
      <c r="K197" s="38"/>
    </row>
    <row r="198" spans="1:11" x14ac:dyDescent="0.2">
      <c r="A198" s="27" t="s">
        <v>583</v>
      </c>
      <c r="B198" s="71">
        <v>5039</v>
      </c>
      <c r="C198" s="40">
        <f>B198/9813</f>
        <v>0.5135024966880668</v>
      </c>
      <c r="D198" s="71">
        <v>4836</v>
      </c>
      <c r="E198" s="41">
        <f>D198/10037</f>
        <v>0.48181727607850949</v>
      </c>
      <c r="F198" s="77">
        <v>27606</v>
      </c>
      <c r="G198" s="42">
        <f>F198/53065</f>
        <v>0.52022990671817582</v>
      </c>
      <c r="H198" s="71">
        <v>28919</v>
      </c>
      <c r="I198" s="41">
        <f>H198/56526</f>
        <v>0.51160527898666097</v>
      </c>
      <c r="J198" s="37">
        <f>IF(D198=0, "-", IF((B198-D198)/D198&lt;10, (B198-D198)/D198, "&gt;999%"))</f>
        <v>4.1976840363937139E-2</v>
      </c>
      <c r="K198" s="38">
        <f>IF(H198=0, "-", IF((F198-H198)/H198&lt;10, (F198-H198)/H198, "&gt;999%"))</f>
        <v>-4.5402676441094088E-2</v>
      </c>
    </row>
  </sheetData>
  <mergeCells count="37">
    <mergeCell ref="B1:K1"/>
    <mergeCell ref="B2:K2"/>
    <mergeCell ref="B169:E169"/>
    <mergeCell ref="F169:I169"/>
    <mergeCell ref="J169:K169"/>
    <mergeCell ref="B170:C170"/>
    <mergeCell ref="D170:E170"/>
    <mergeCell ref="F170:G170"/>
    <mergeCell ref="H170:I170"/>
    <mergeCell ref="B114:E114"/>
    <mergeCell ref="F114:I114"/>
    <mergeCell ref="J114:K114"/>
    <mergeCell ref="B115:C115"/>
    <mergeCell ref="D115:E115"/>
    <mergeCell ref="F115:G115"/>
    <mergeCell ref="H115:I115"/>
    <mergeCell ref="B67:E67"/>
    <mergeCell ref="F67:I67"/>
    <mergeCell ref="J67:K67"/>
    <mergeCell ref="B68:C68"/>
    <mergeCell ref="D68:E68"/>
    <mergeCell ref="F68:G68"/>
    <mergeCell ref="H68:I68"/>
    <mergeCell ref="B23:E23"/>
    <mergeCell ref="F23:I23"/>
    <mergeCell ref="J23:K23"/>
    <mergeCell ref="B24:C24"/>
    <mergeCell ref="D24:E24"/>
    <mergeCell ref="F24:G24"/>
    <mergeCell ref="H24:I24"/>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5" max="16383" man="1"/>
    <brk id="112" max="16383" man="1"/>
    <brk id="168" max="16383" man="1"/>
    <brk id="19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5"/>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611</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v>
      </c>
      <c r="C7" s="39">
        <f>IF(B45=0, "-", B7/B45)</f>
        <v>1.9845207382417147E-4</v>
      </c>
      <c r="D7" s="65">
        <v>0</v>
      </c>
      <c r="E7" s="21">
        <f>IF(D45=0, "-", D7/D45)</f>
        <v>0</v>
      </c>
      <c r="F7" s="81">
        <v>8</v>
      </c>
      <c r="G7" s="39">
        <f>IF(F45=0, "-", F7/F45)</f>
        <v>2.8979207418677102E-4</v>
      </c>
      <c r="H7" s="65">
        <v>5</v>
      </c>
      <c r="I7" s="21">
        <f>IF(H45=0, "-", H7/H45)</f>
        <v>1.7289671150454719E-4</v>
      </c>
      <c r="J7" s="20" t="str">
        <f t="shared" ref="J7:J43" si="0">IF(D7=0, "-", IF((B7-D7)/D7&lt;10, (B7-D7)/D7, "&gt;999%"))</f>
        <v>-</v>
      </c>
      <c r="K7" s="21">
        <f t="shared" ref="K7:K43" si="1">IF(H7=0, "-", IF((F7-H7)/H7&lt;10, (F7-H7)/H7, "&gt;999%"))</f>
        <v>0.6</v>
      </c>
    </row>
    <row r="8" spans="1:11" x14ac:dyDescent="0.2">
      <c r="A8" s="7" t="s">
        <v>33</v>
      </c>
      <c r="B8" s="65">
        <v>1</v>
      </c>
      <c r="C8" s="39">
        <f>IF(B45=0, "-", B8/B45)</f>
        <v>1.9845207382417147E-4</v>
      </c>
      <c r="D8" s="65">
        <v>0</v>
      </c>
      <c r="E8" s="21">
        <f>IF(D45=0, "-", D8/D45)</f>
        <v>0</v>
      </c>
      <c r="F8" s="81">
        <v>1</v>
      </c>
      <c r="G8" s="39">
        <f>IF(F45=0, "-", F8/F45)</f>
        <v>3.6224009273346377E-5</v>
      </c>
      <c r="H8" s="65">
        <v>2</v>
      </c>
      <c r="I8" s="21">
        <f>IF(H45=0, "-", H8/H45)</f>
        <v>6.9158684601818869E-5</v>
      </c>
      <c r="J8" s="20" t="str">
        <f t="shared" si="0"/>
        <v>-</v>
      </c>
      <c r="K8" s="21">
        <f t="shared" si="1"/>
        <v>-0.5</v>
      </c>
    </row>
    <row r="9" spans="1:11" x14ac:dyDescent="0.2">
      <c r="A9" s="7" t="s">
        <v>34</v>
      </c>
      <c r="B9" s="65">
        <v>47</v>
      </c>
      <c r="C9" s="39">
        <f>IF(B45=0, "-", B9/B45)</f>
        <v>9.3272474697360594E-3</v>
      </c>
      <c r="D9" s="65">
        <v>81</v>
      </c>
      <c r="E9" s="21">
        <f>IF(D45=0, "-", D9/D45)</f>
        <v>1.6749379652605458E-2</v>
      </c>
      <c r="F9" s="81">
        <v>252</v>
      </c>
      <c r="G9" s="39">
        <f>IF(F45=0, "-", F9/F45)</f>
        <v>9.1284503368832867E-3</v>
      </c>
      <c r="H9" s="65">
        <v>534</v>
      </c>
      <c r="I9" s="21">
        <f>IF(H45=0, "-", H9/H45)</f>
        <v>1.846536878868564E-2</v>
      </c>
      <c r="J9" s="20">
        <f t="shared" si="0"/>
        <v>-0.41975308641975306</v>
      </c>
      <c r="K9" s="21">
        <f t="shared" si="1"/>
        <v>-0.5280898876404494</v>
      </c>
    </row>
    <row r="10" spans="1:11" x14ac:dyDescent="0.2">
      <c r="A10" s="7" t="s">
        <v>35</v>
      </c>
      <c r="B10" s="65">
        <v>2</v>
      </c>
      <c r="C10" s="39">
        <f>IF(B45=0, "-", B10/B45)</f>
        <v>3.9690414764834294E-4</v>
      </c>
      <c r="D10" s="65">
        <v>3</v>
      </c>
      <c r="E10" s="21">
        <f>IF(D45=0, "-", D10/D45)</f>
        <v>6.2034739454094293E-4</v>
      </c>
      <c r="F10" s="81">
        <v>7</v>
      </c>
      <c r="G10" s="39">
        <f>IF(F45=0, "-", F10/F45)</f>
        <v>2.5356806491342459E-4</v>
      </c>
      <c r="H10" s="65">
        <v>6</v>
      </c>
      <c r="I10" s="21">
        <f>IF(H45=0, "-", H10/H45)</f>
        <v>2.0747605380545662E-4</v>
      </c>
      <c r="J10" s="20">
        <f t="shared" si="0"/>
        <v>-0.33333333333333331</v>
      </c>
      <c r="K10" s="21">
        <f t="shared" si="1"/>
        <v>0.16666666666666666</v>
      </c>
    </row>
    <row r="11" spans="1:11" x14ac:dyDescent="0.2">
      <c r="A11" s="7" t="s">
        <v>36</v>
      </c>
      <c r="B11" s="65">
        <v>60</v>
      </c>
      <c r="C11" s="39">
        <f>IF(B45=0, "-", B11/B45)</f>
        <v>1.1907124429450288E-2</v>
      </c>
      <c r="D11" s="65">
        <v>71</v>
      </c>
      <c r="E11" s="21">
        <f>IF(D45=0, "-", D11/D45)</f>
        <v>1.4681555004135649E-2</v>
      </c>
      <c r="F11" s="81">
        <v>422</v>
      </c>
      <c r="G11" s="39">
        <f>IF(F45=0, "-", F11/F45)</f>
        <v>1.5286531913352169E-2</v>
      </c>
      <c r="H11" s="65">
        <v>408</v>
      </c>
      <c r="I11" s="21">
        <f>IF(H45=0, "-", H11/H45)</f>
        <v>1.410837165877105E-2</v>
      </c>
      <c r="J11" s="20">
        <f t="shared" si="0"/>
        <v>-0.15492957746478872</v>
      </c>
      <c r="K11" s="21">
        <f t="shared" si="1"/>
        <v>3.4313725490196081E-2</v>
      </c>
    </row>
    <row r="12" spans="1:11" x14ac:dyDescent="0.2">
      <c r="A12" s="7" t="s">
        <v>39</v>
      </c>
      <c r="B12" s="65">
        <v>0</v>
      </c>
      <c r="C12" s="39">
        <f>IF(B45=0, "-", B12/B45)</f>
        <v>0</v>
      </c>
      <c r="D12" s="65">
        <v>0</v>
      </c>
      <c r="E12" s="21">
        <f>IF(D45=0, "-", D12/D45)</f>
        <v>0</v>
      </c>
      <c r="F12" s="81">
        <v>16</v>
      </c>
      <c r="G12" s="39">
        <f>IF(F45=0, "-", F12/F45)</f>
        <v>5.7958414837354204E-4</v>
      </c>
      <c r="H12" s="65">
        <v>1</v>
      </c>
      <c r="I12" s="21">
        <f>IF(H45=0, "-", H12/H45)</f>
        <v>3.4579342300909435E-5</v>
      </c>
      <c r="J12" s="20" t="str">
        <f t="shared" si="0"/>
        <v>-</v>
      </c>
      <c r="K12" s="21" t="str">
        <f t="shared" si="1"/>
        <v>&gt;999%</v>
      </c>
    </row>
    <row r="13" spans="1:11" x14ac:dyDescent="0.2">
      <c r="A13" s="7" t="s">
        <v>45</v>
      </c>
      <c r="B13" s="65">
        <v>156</v>
      </c>
      <c r="C13" s="39">
        <f>IF(B45=0, "-", B13/B45)</f>
        <v>3.095852351657075E-2</v>
      </c>
      <c r="D13" s="65">
        <v>151</v>
      </c>
      <c r="E13" s="21">
        <f>IF(D45=0, "-", D13/D45)</f>
        <v>3.1224152191894127E-2</v>
      </c>
      <c r="F13" s="81">
        <v>692</v>
      </c>
      <c r="G13" s="39">
        <f>IF(F45=0, "-", F13/F45)</f>
        <v>2.5067014417155691E-2</v>
      </c>
      <c r="H13" s="65">
        <v>784</v>
      </c>
      <c r="I13" s="21">
        <f>IF(H45=0, "-", H13/H45)</f>
        <v>2.7110204363912999E-2</v>
      </c>
      <c r="J13" s="20">
        <f t="shared" si="0"/>
        <v>3.3112582781456956E-2</v>
      </c>
      <c r="K13" s="21">
        <f t="shared" si="1"/>
        <v>-0.11734693877551021</v>
      </c>
    </row>
    <row r="14" spans="1:11" x14ac:dyDescent="0.2">
      <c r="A14" s="7" t="s">
        <v>48</v>
      </c>
      <c r="B14" s="65">
        <v>8</v>
      </c>
      <c r="C14" s="39">
        <f>IF(B45=0, "-", B14/B45)</f>
        <v>1.5876165905933718E-3</v>
      </c>
      <c r="D14" s="65">
        <v>3</v>
      </c>
      <c r="E14" s="21">
        <f>IF(D45=0, "-", D14/D45)</f>
        <v>6.2034739454094293E-4</v>
      </c>
      <c r="F14" s="81">
        <v>28</v>
      </c>
      <c r="G14" s="39">
        <f>IF(F45=0, "-", F14/F45)</f>
        <v>1.0142722596536984E-3</v>
      </c>
      <c r="H14" s="65">
        <v>12</v>
      </c>
      <c r="I14" s="21">
        <f>IF(H45=0, "-", H14/H45)</f>
        <v>4.1495210761091324E-4</v>
      </c>
      <c r="J14" s="20">
        <f t="shared" si="0"/>
        <v>1.6666666666666667</v>
      </c>
      <c r="K14" s="21">
        <f t="shared" si="1"/>
        <v>1.3333333333333333</v>
      </c>
    </row>
    <row r="15" spans="1:11" x14ac:dyDescent="0.2">
      <c r="A15" s="7" t="s">
        <v>49</v>
      </c>
      <c r="B15" s="65">
        <v>117</v>
      </c>
      <c r="C15" s="39">
        <f>IF(B45=0, "-", B15/B45)</f>
        <v>2.321889263742806E-2</v>
      </c>
      <c r="D15" s="65">
        <v>75</v>
      </c>
      <c r="E15" s="21">
        <f>IF(D45=0, "-", D15/D45)</f>
        <v>1.5508684863523574E-2</v>
      </c>
      <c r="F15" s="81">
        <v>438</v>
      </c>
      <c r="G15" s="39">
        <f>IF(F45=0, "-", F15/F45)</f>
        <v>1.5866116061725711E-2</v>
      </c>
      <c r="H15" s="65">
        <v>262</v>
      </c>
      <c r="I15" s="21">
        <f>IF(H45=0, "-", H15/H45)</f>
        <v>9.0597876828382717E-3</v>
      </c>
      <c r="J15" s="20">
        <f t="shared" si="0"/>
        <v>0.56000000000000005</v>
      </c>
      <c r="K15" s="21">
        <f t="shared" si="1"/>
        <v>0.6717557251908397</v>
      </c>
    </row>
    <row r="16" spans="1:11" x14ac:dyDescent="0.2">
      <c r="A16" s="7" t="s">
        <v>51</v>
      </c>
      <c r="B16" s="65">
        <v>69</v>
      </c>
      <c r="C16" s="39">
        <f>IF(B45=0, "-", B16/B45)</f>
        <v>1.3693193093867831E-2</v>
      </c>
      <c r="D16" s="65">
        <v>25</v>
      </c>
      <c r="E16" s="21">
        <f>IF(D45=0, "-", D16/D45)</f>
        <v>5.1695616211745246E-3</v>
      </c>
      <c r="F16" s="81">
        <v>580</v>
      </c>
      <c r="G16" s="39">
        <f>IF(F45=0, "-", F16/F45)</f>
        <v>2.1009925378540895E-2</v>
      </c>
      <c r="H16" s="65">
        <v>585</v>
      </c>
      <c r="I16" s="21">
        <f>IF(H45=0, "-", H16/H45)</f>
        <v>2.0228915246032021E-2</v>
      </c>
      <c r="J16" s="20">
        <f t="shared" si="0"/>
        <v>1.76</v>
      </c>
      <c r="K16" s="21">
        <f t="shared" si="1"/>
        <v>-8.5470085470085479E-3</v>
      </c>
    </row>
    <row r="17" spans="1:11" x14ac:dyDescent="0.2">
      <c r="A17" s="7" t="s">
        <v>52</v>
      </c>
      <c r="B17" s="65">
        <v>486</v>
      </c>
      <c r="C17" s="39">
        <f>IF(B45=0, "-", B17/B45)</f>
        <v>9.6447707878547326E-2</v>
      </c>
      <c r="D17" s="65">
        <v>436</v>
      </c>
      <c r="E17" s="21">
        <f>IF(D45=0, "-", D17/D45)</f>
        <v>9.015715467328371E-2</v>
      </c>
      <c r="F17" s="81">
        <v>2072</v>
      </c>
      <c r="G17" s="39">
        <f>IF(F45=0, "-", F17/F45)</f>
        <v>7.5056147214373689E-2</v>
      </c>
      <c r="H17" s="65">
        <v>2295</v>
      </c>
      <c r="I17" s="21">
        <f>IF(H45=0, "-", H17/H45)</f>
        <v>7.9359590580587155E-2</v>
      </c>
      <c r="J17" s="20">
        <f t="shared" si="0"/>
        <v>0.11467889908256881</v>
      </c>
      <c r="K17" s="21">
        <f t="shared" si="1"/>
        <v>-9.7167755991285409E-2</v>
      </c>
    </row>
    <row r="18" spans="1:11" x14ac:dyDescent="0.2">
      <c r="A18" s="7" t="s">
        <v>56</v>
      </c>
      <c r="B18" s="65">
        <v>132</v>
      </c>
      <c r="C18" s="39">
        <f>IF(B45=0, "-", B18/B45)</f>
        <v>2.6195673744790635E-2</v>
      </c>
      <c r="D18" s="65">
        <v>114</v>
      </c>
      <c r="E18" s="21">
        <f>IF(D45=0, "-", D18/D45)</f>
        <v>2.3573200992555832E-2</v>
      </c>
      <c r="F18" s="81">
        <v>608</v>
      </c>
      <c r="G18" s="39">
        <f>IF(F45=0, "-", F18/F45)</f>
        <v>2.2024197638194597E-2</v>
      </c>
      <c r="H18" s="65">
        <v>748</v>
      </c>
      <c r="I18" s="21">
        <f>IF(H45=0, "-", H18/H45)</f>
        <v>2.5865348041080257E-2</v>
      </c>
      <c r="J18" s="20">
        <f t="shared" si="0"/>
        <v>0.15789473684210525</v>
      </c>
      <c r="K18" s="21">
        <f t="shared" si="1"/>
        <v>-0.18716577540106952</v>
      </c>
    </row>
    <row r="19" spans="1:11" x14ac:dyDescent="0.2">
      <c r="A19" s="7" t="s">
        <v>59</v>
      </c>
      <c r="B19" s="65">
        <v>11</v>
      </c>
      <c r="C19" s="39">
        <f>IF(B45=0, "-", B19/B45)</f>
        <v>2.1829728120658859E-3</v>
      </c>
      <c r="D19" s="65">
        <v>11</v>
      </c>
      <c r="E19" s="21">
        <f>IF(D45=0, "-", D19/D45)</f>
        <v>2.274607113316791E-3</v>
      </c>
      <c r="F19" s="81">
        <v>46</v>
      </c>
      <c r="G19" s="39">
        <f>IF(F45=0, "-", F19/F45)</f>
        <v>1.6663044265739333E-3</v>
      </c>
      <c r="H19" s="65">
        <v>44</v>
      </c>
      <c r="I19" s="21">
        <f>IF(H45=0, "-", H19/H45)</f>
        <v>1.5214910612400153E-3</v>
      </c>
      <c r="J19" s="20">
        <f t="shared" si="0"/>
        <v>0</v>
      </c>
      <c r="K19" s="21">
        <f t="shared" si="1"/>
        <v>4.5454545454545456E-2</v>
      </c>
    </row>
    <row r="20" spans="1:11" x14ac:dyDescent="0.2">
      <c r="A20" s="7" t="s">
        <v>60</v>
      </c>
      <c r="B20" s="65">
        <v>25</v>
      </c>
      <c r="C20" s="39">
        <f>IF(B45=0, "-", B20/B45)</f>
        <v>4.9613018456042867E-3</v>
      </c>
      <c r="D20" s="65">
        <v>51</v>
      </c>
      <c r="E20" s="21">
        <f>IF(D45=0, "-", D20/D45)</f>
        <v>1.054590570719603E-2</v>
      </c>
      <c r="F20" s="81">
        <v>170</v>
      </c>
      <c r="G20" s="39">
        <f>IF(F45=0, "-", F20/F45)</f>
        <v>6.1580815764688832E-3</v>
      </c>
      <c r="H20" s="65">
        <v>260</v>
      </c>
      <c r="I20" s="21">
        <f>IF(H45=0, "-", H20/H45)</f>
        <v>8.9906289982364541E-3</v>
      </c>
      <c r="J20" s="20">
        <f t="shared" si="0"/>
        <v>-0.50980392156862742</v>
      </c>
      <c r="K20" s="21">
        <f t="shared" si="1"/>
        <v>-0.34615384615384615</v>
      </c>
    </row>
    <row r="21" spans="1:11" x14ac:dyDescent="0.2">
      <c r="A21" s="7" t="s">
        <v>62</v>
      </c>
      <c r="B21" s="65">
        <v>462</v>
      </c>
      <c r="C21" s="39">
        <f>IF(B45=0, "-", B21/B45)</f>
        <v>9.1684858106767214E-2</v>
      </c>
      <c r="D21" s="65">
        <v>265</v>
      </c>
      <c r="E21" s="21">
        <f>IF(D45=0, "-", D21/D45)</f>
        <v>5.4797353184449955E-2</v>
      </c>
      <c r="F21" s="81">
        <v>1917</v>
      </c>
      <c r="G21" s="39">
        <f>IF(F45=0, "-", F21/F45)</f>
        <v>6.9441425777005003E-2</v>
      </c>
      <c r="H21" s="65">
        <v>1397</v>
      </c>
      <c r="I21" s="21">
        <f>IF(H45=0, "-", H21/H45)</f>
        <v>4.8307341194370482E-2</v>
      </c>
      <c r="J21" s="20">
        <f t="shared" si="0"/>
        <v>0.74339622641509429</v>
      </c>
      <c r="K21" s="21">
        <f t="shared" si="1"/>
        <v>0.37222619899785253</v>
      </c>
    </row>
    <row r="22" spans="1:11" x14ac:dyDescent="0.2">
      <c r="A22" s="7" t="s">
        <v>63</v>
      </c>
      <c r="B22" s="65">
        <v>1</v>
      </c>
      <c r="C22" s="39">
        <f>IF(B45=0, "-", B22/B45)</f>
        <v>1.9845207382417147E-4</v>
      </c>
      <c r="D22" s="65">
        <v>1</v>
      </c>
      <c r="E22" s="21">
        <f>IF(D45=0, "-", D22/D45)</f>
        <v>2.0678246484698098E-4</v>
      </c>
      <c r="F22" s="81">
        <v>5</v>
      </c>
      <c r="G22" s="39">
        <f>IF(F45=0, "-", F22/F45)</f>
        <v>1.8112004636673188E-4</v>
      </c>
      <c r="H22" s="65">
        <v>6</v>
      </c>
      <c r="I22" s="21">
        <f>IF(H45=0, "-", H22/H45)</f>
        <v>2.0747605380545662E-4</v>
      </c>
      <c r="J22" s="20">
        <f t="shared" si="0"/>
        <v>0</v>
      </c>
      <c r="K22" s="21">
        <f t="shared" si="1"/>
        <v>-0.16666666666666666</v>
      </c>
    </row>
    <row r="23" spans="1:11" x14ac:dyDescent="0.2">
      <c r="A23" s="7" t="s">
        <v>64</v>
      </c>
      <c r="B23" s="65">
        <v>48</v>
      </c>
      <c r="C23" s="39">
        <f>IF(B45=0, "-", B23/B45)</f>
        <v>9.5256995435602301E-3</v>
      </c>
      <c r="D23" s="65">
        <v>81</v>
      </c>
      <c r="E23" s="21">
        <f>IF(D45=0, "-", D23/D45)</f>
        <v>1.6749379652605458E-2</v>
      </c>
      <c r="F23" s="81">
        <v>277</v>
      </c>
      <c r="G23" s="39">
        <f>IF(F45=0, "-", F23/F45)</f>
        <v>1.0034050568716946E-2</v>
      </c>
      <c r="H23" s="65">
        <v>300</v>
      </c>
      <c r="I23" s="21">
        <f>IF(H45=0, "-", H23/H45)</f>
        <v>1.0373802690272832E-2</v>
      </c>
      <c r="J23" s="20">
        <f t="shared" si="0"/>
        <v>-0.40740740740740738</v>
      </c>
      <c r="K23" s="21">
        <f t="shared" si="1"/>
        <v>-7.6666666666666661E-2</v>
      </c>
    </row>
    <row r="24" spans="1:11" x14ac:dyDescent="0.2">
      <c r="A24" s="7" t="s">
        <v>65</v>
      </c>
      <c r="B24" s="65">
        <v>25</v>
      </c>
      <c r="C24" s="39">
        <f>IF(B45=0, "-", B24/B45)</f>
        <v>4.9613018456042867E-3</v>
      </c>
      <c r="D24" s="65">
        <v>7</v>
      </c>
      <c r="E24" s="21">
        <f>IF(D45=0, "-", D24/D45)</f>
        <v>1.4474772539288668E-3</v>
      </c>
      <c r="F24" s="81">
        <v>116</v>
      </c>
      <c r="G24" s="39">
        <f>IF(F45=0, "-", F24/F45)</f>
        <v>4.2019850757081794E-3</v>
      </c>
      <c r="H24" s="65">
        <v>44</v>
      </c>
      <c r="I24" s="21">
        <f>IF(H45=0, "-", H24/H45)</f>
        <v>1.5214910612400153E-3</v>
      </c>
      <c r="J24" s="20">
        <f t="shared" si="0"/>
        <v>2.5714285714285716</v>
      </c>
      <c r="K24" s="21">
        <f t="shared" si="1"/>
        <v>1.6363636363636365</v>
      </c>
    </row>
    <row r="25" spans="1:11" x14ac:dyDescent="0.2">
      <c r="A25" s="7" t="s">
        <v>66</v>
      </c>
      <c r="B25" s="65">
        <v>33</v>
      </c>
      <c r="C25" s="39">
        <f>IF(B45=0, "-", B25/B45)</f>
        <v>6.5489184361976586E-3</v>
      </c>
      <c r="D25" s="65">
        <v>42</v>
      </c>
      <c r="E25" s="21">
        <f>IF(D45=0, "-", D25/D45)</f>
        <v>8.6848635235732014E-3</v>
      </c>
      <c r="F25" s="81">
        <v>237</v>
      </c>
      <c r="G25" s="39">
        <f>IF(F45=0, "-", F25/F45)</f>
        <v>8.5850901977830903E-3</v>
      </c>
      <c r="H25" s="65">
        <v>282</v>
      </c>
      <c r="I25" s="21">
        <f>IF(H45=0, "-", H25/H45)</f>
        <v>9.7513745288564605E-3</v>
      </c>
      <c r="J25" s="20">
        <f t="shared" si="0"/>
        <v>-0.21428571428571427</v>
      </c>
      <c r="K25" s="21">
        <f t="shared" si="1"/>
        <v>-0.15957446808510639</v>
      </c>
    </row>
    <row r="26" spans="1:11" x14ac:dyDescent="0.2">
      <c r="A26" s="7" t="s">
        <v>70</v>
      </c>
      <c r="B26" s="65">
        <v>4</v>
      </c>
      <c r="C26" s="39">
        <f>IF(B45=0, "-", B26/B45)</f>
        <v>7.9380829529668588E-4</v>
      </c>
      <c r="D26" s="65">
        <v>2</v>
      </c>
      <c r="E26" s="21">
        <f>IF(D45=0, "-", D26/D45)</f>
        <v>4.1356492969396195E-4</v>
      </c>
      <c r="F26" s="81">
        <v>23</v>
      </c>
      <c r="G26" s="39">
        <f>IF(F45=0, "-", F26/F45)</f>
        <v>8.3315221328696663E-4</v>
      </c>
      <c r="H26" s="65">
        <v>17</v>
      </c>
      <c r="I26" s="21">
        <f>IF(H45=0, "-", H26/H45)</f>
        <v>5.8784881911546044E-4</v>
      </c>
      <c r="J26" s="20">
        <f t="shared" si="0"/>
        <v>1</v>
      </c>
      <c r="K26" s="21">
        <f t="shared" si="1"/>
        <v>0.35294117647058826</v>
      </c>
    </row>
    <row r="27" spans="1:11" x14ac:dyDescent="0.2">
      <c r="A27" s="7" t="s">
        <v>71</v>
      </c>
      <c r="B27" s="65">
        <v>391</v>
      </c>
      <c r="C27" s="39">
        <f>IF(B45=0, "-", B27/B45)</f>
        <v>7.7594760865251036E-2</v>
      </c>
      <c r="D27" s="65">
        <v>633</v>
      </c>
      <c r="E27" s="21">
        <f>IF(D45=0, "-", D27/D45)</f>
        <v>0.13089330024813894</v>
      </c>
      <c r="F27" s="81">
        <v>3014</v>
      </c>
      <c r="G27" s="39">
        <f>IF(F45=0, "-", F27/F45)</f>
        <v>0.10917916394986597</v>
      </c>
      <c r="H27" s="65">
        <v>3412</v>
      </c>
      <c r="I27" s="21">
        <f>IF(H45=0, "-", H27/H45)</f>
        <v>0.117984715930703</v>
      </c>
      <c r="J27" s="20">
        <f t="shared" si="0"/>
        <v>-0.38230647709320698</v>
      </c>
      <c r="K27" s="21">
        <f t="shared" si="1"/>
        <v>-0.11664712778429073</v>
      </c>
    </row>
    <row r="28" spans="1:11" x14ac:dyDescent="0.2">
      <c r="A28" s="7" t="s">
        <v>73</v>
      </c>
      <c r="B28" s="65">
        <v>143</v>
      </c>
      <c r="C28" s="39">
        <f>IF(B45=0, "-", B28/B45)</f>
        <v>2.837864655685652E-2</v>
      </c>
      <c r="D28" s="65">
        <v>90</v>
      </c>
      <c r="E28" s="21">
        <f>IF(D45=0, "-", D28/D45)</f>
        <v>1.8610421836228287E-2</v>
      </c>
      <c r="F28" s="81">
        <v>484</v>
      </c>
      <c r="G28" s="39">
        <f>IF(F45=0, "-", F28/F45)</f>
        <v>1.7532420488299644E-2</v>
      </c>
      <c r="H28" s="65">
        <v>468</v>
      </c>
      <c r="I28" s="21">
        <f>IF(H45=0, "-", H28/H45)</f>
        <v>1.6183132196825618E-2</v>
      </c>
      <c r="J28" s="20">
        <f t="shared" si="0"/>
        <v>0.58888888888888891</v>
      </c>
      <c r="K28" s="21">
        <f t="shared" si="1"/>
        <v>3.4188034188034191E-2</v>
      </c>
    </row>
    <row r="29" spans="1:11" x14ac:dyDescent="0.2">
      <c r="A29" s="7" t="s">
        <v>76</v>
      </c>
      <c r="B29" s="65">
        <v>259</v>
      </c>
      <c r="C29" s="39">
        <f>IF(B45=0, "-", B29/B45)</f>
        <v>5.1399087120460409E-2</v>
      </c>
      <c r="D29" s="65">
        <v>192</v>
      </c>
      <c r="E29" s="21">
        <f>IF(D45=0, "-", D29/D45)</f>
        <v>3.9702233250620347E-2</v>
      </c>
      <c r="F29" s="81">
        <v>1461</v>
      </c>
      <c r="G29" s="39">
        <f>IF(F45=0, "-", F29/F45)</f>
        <v>5.292327754835905E-2</v>
      </c>
      <c r="H29" s="65">
        <v>771</v>
      </c>
      <c r="I29" s="21">
        <f>IF(H45=0, "-", H29/H45)</f>
        <v>2.6660672914001177E-2</v>
      </c>
      <c r="J29" s="20">
        <f t="shared" si="0"/>
        <v>0.34895833333333331</v>
      </c>
      <c r="K29" s="21">
        <f t="shared" si="1"/>
        <v>0.89494163424124518</v>
      </c>
    </row>
    <row r="30" spans="1:11" x14ac:dyDescent="0.2">
      <c r="A30" s="7" t="s">
        <v>77</v>
      </c>
      <c r="B30" s="65">
        <v>5</v>
      </c>
      <c r="C30" s="39">
        <f>IF(B45=0, "-", B30/B45)</f>
        <v>9.9226036912085738E-4</v>
      </c>
      <c r="D30" s="65">
        <v>7</v>
      </c>
      <c r="E30" s="21">
        <f>IF(D45=0, "-", D30/D45)</f>
        <v>1.4474772539288668E-3</v>
      </c>
      <c r="F30" s="81">
        <v>45</v>
      </c>
      <c r="G30" s="39">
        <f>IF(F45=0, "-", F30/F45)</f>
        <v>1.6300804173005868E-3</v>
      </c>
      <c r="H30" s="65">
        <v>46</v>
      </c>
      <c r="I30" s="21">
        <f>IF(H45=0, "-", H30/H45)</f>
        <v>1.590649745841834E-3</v>
      </c>
      <c r="J30" s="20">
        <f t="shared" si="0"/>
        <v>-0.2857142857142857</v>
      </c>
      <c r="K30" s="21">
        <f t="shared" si="1"/>
        <v>-2.1739130434782608E-2</v>
      </c>
    </row>
    <row r="31" spans="1:11" x14ac:dyDescent="0.2">
      <c r="A31" s="7" t="s">
        <v>78</v>
      </c>
      <c r="B31" s="65">
        <v>395</v>
      </c>
      <c r="C31" s="39">
        <f>IF(B45=0, "-", B31/B45)</f>
        <v>7.8388569160547733E-2</v>
      </c>
      <c r="D31" s="65">
        <v>438</v>
      </c>
      <c r="E31" s="21">
        <f>IF(D45=0, "-", D31/D45)</f>
        <v>9.0570719602977662E-2</v>
      </c>
      <c r="F31" s="81">
        <v>3036</v>
      </c>
      <c r="G31" s="39">
        <f>IF(F45=0, "-", F31/F45)</f>
        <v>0.10997609215387959</v>
      </c>
      <c r="H31" s="65">
        <v>3272</v>
      </c>
      <c r="I31" s="21">
        <f>IF(H45=0, "-", H31/H45)</f>
        <v>0.11314360800857567</v>
      </c>
      <c r="J31" s="20">
        <f t="shared" si="0"/>
        <v>-9.8173515981735154E-2</v>
      </c>
      <c r="K31" s="21">
        <f t="shared" si="1"/>
        <v>-7.2127139364303178E-2</v>
      </c>
    </row>
    <row r="32" spans="1:11" x14ac:dyDescent="0.2">
      <c r="A32" s="7" t="s">
        <v>79</v>
      </c>
      <c r="B32" s="65">
        <v>165</v>
      </c>
      <c r="C32" s="39">
        <f>IF(B45=0, "-", B32/B45)</f>
        <v>3.274459218098829E-2</v>
      </c>
      <c r="D32" s="65">
        <v>273</v>
      </c>
      <c r="E32" s="21">
        <f>IF(D45=0, "-", D32/D45)</f>
        <v>5.6451612903225805E-2</v>
      </c>
      <c r="F32" s="81">
        <v>1135</v>
      </c>
      <c r="G32" s="39">
        <f>IF(F45=0, "-", F32/F45)</f>
        <v>4.1114250525248135E-2</v>
      </c>
      <c r="H32" s="65">
        <v>2315</v>
      </c>
      <c r="I32" s="21">
        <f>IF(H45=0, "-", H32/H45)</f>
        <v>8.0051177426605349E-2</v>
      </c>
      <c r="J32" s="20">
        <f t="shared" si="0"/>
        <v>-0.39560439560439559</v>
      </c>
      <c r="K32" s="21">
        <f t="shared" si="1"/>
        <v>-0.50971922246220303</v>
      </c>
    </row>
    <row r="33" spans="1:11" x14ac:dyDescent="0.2">
      <c r="A33" s="7" t="s">
        <v>80</v>
      </c>
      <c r="B33" s="65">
        <v>5</v>
      </c>
      <c r="C33" s="39">
        <f>IF(B45=0, "-", B33/B45)</f>
        <v>9.9226036912085738E-4</v>
      </c>
      <c r="D33" s="65">
        <v>10</v>
      </c>
      <c r="E33" s="21">
        <f>IF(D45=0, "-", D33/D45)</f>
        <v>2.0678246484698098E-3</v>
      </c>
      <c r="F33" s="81">
        <v>24</v>
      </c>
      <c r="G33" s="39">
        <f>IF(F45=0, "-", F33/F45)</f>
        <v>8.69376222560313E-4</v>
      </c>
      <c r="H33" s="65">
        <v>43</v>
      </c>
      <c r="I33" s="21">
        <f>IF(H45=0, "-", H33/H45)</f>
        <v>1.4869117189391058E-3</v>
      </c>
      <c r="J33" s="20">
        <f t="shared" si="0"/>
        <v>-0.5</v>
      </c>
      <c r="K33" s="21">
        <f t="shared" si="1"/>
        <v>-0.44186046511627908</v>
      </c>
    </row>
    <row r="34" spans="1:11" x14ac:dyDescent="0.2">
      <c r="A34" s="7" t="s">
        <v>82</v>
      </c>
      <c r="B34" s="65">
        <v>20</v>
      </c>
      <c r="C34" s="39">
        <f>IF(B45=0, "-", B34/B45)</f>
        <v>3.9690414764834295E-3</v>
      </c>
      <c r="D34" s="65">
        <v>18</v>
      </c>
      <c r="E34" s="21">
        <f>IF(D45=0, "-", D34/D45)</f>
        <v>3.7220843672456576E-3</v>
      </c>
      <c r="F34" s="81">
        <v>137</v>
      </c>
      <c r="G34" s="39">
        <f>IF(F45=0, "-", F34/F45)</f>
        <v>4.9626892704484529E-3</v>
      </c>
      <c r="H34" s="65">
        <v>137</v>
      </c>
      <c r="I34" s="21">
        <f>IF(H45=0, "-", H34/H45)</f>
        <v>4.7373698952245932E-3</v>
      </c>
      <c r="J34" s="20">
        <f t="shared" si="0"/>
        <v>0.1111111111111111</v>
      </c>
      <c r="K34" s="21">
        <f t="shared" si="1"/>
        <v>0</v>
      </c>
    </row>
    <row r="35" spans="1:11" x14ac:dyDescent="0.2">
      <c r="A35" s="7" t="s">
        <v>84</v>
      </c>
      <c r="B35" s="65">
        <v>36</v>
      </c>
      <c r="C35" s="39">
        <f>IF(B45=0, "-", B35/B45)</f>
        <v>7.1442746576701726E-3</v>
      </c>
      <c r="D35" s="65">
        <v>35</v>
      </c>
      <c r="E35" s="21">
        <f>IF(D45=0, "-", D35/D45)</f>
        <v>7.2373862696443339E-3</v>
      </c>
      <c r="F35" s="81">
        <v>287</v>
      </c>
      <c r="G35" s="39">
        <f>IF(F45=0, "-", F35/F45)</f>
        <v>1.0396290661450409E-2</v>
      </c>
      <c r="H35" s="65">
        <v>94</v>
      </c>
      <c r="I35" s="21">
        <f>IF(H45=0, "-", H35/H45)</f>
        <v>3.250458176285487E-3</v>
      </c>
      <c r="J35" s="20">
        <f t="shared" si="0"/>
        <v>2.8571428571428571E-2</v>
      </c>
      <c r="K35" s="21">
        <f t="shared" si="1"/>
        <v>2.0531914893617023</v>
      </c>
    </row>
    <row r="36" spans="1:11" x14ac:dyDescent="0.2">
      <c r="A36" s="7" t="s">
        <v>85</v>
      </c>
      <c r="B36" s="65">
        <v>0</v>
      </c>
      <c r="C36" s="39">
        <f>IF(B45=0, "-", B36/B45)</f>
        <v>0</v>
      </c>
      <c r="D36" s="65">
        <v>0</v>
      </c>
      <c r="E36" s="21">
        <f>IF(D45=0, "-", D36/D45)</f>
        <v>0</v>
      </c>
      <c r="F36" s="81">
        <v>1</v>
      </c>
      <c r="G36" s="39">
        <f>IF(F45=0, "-", F36/F45)</f>
        <v>3.6224009273346377E-5</v>
      </c>
      <c r="H36" s="65">
        <v>1</v>
      </c>
      <c r="I36" s="21">
        <f>IF(H45=0, "-", H36/H45)</f>
        <v>3.4579342300909435E-5</v>
      </c>
      <c r="J36" s="20" t="str">
        <f t="shared" si="0"/>
        <v>-</v>
      </c>
      <c r="K36" s="21">
        <f t="shared" si="1"/>
        <v>0</v>
      </c>
    </row>
    <row r="37" spans="1:11" x14ac:dyDescent="0.2">
      <c r="A37" s="7" t="s">
        <v>88</v>
      </c>
      <c r="B37" s="65">
        <v>17</v>
      </c>
      <c r="C37" s="39">
        <f>IF(B45=0, "-", B37/B45)</f>
        <v>3.3736852550109147E-3</v>
      </c>
      <c r="D37" s="65">
        <v>28</v>
      </c>
      <c r="E37" s="21">
        <f>IF(D45=0, "-", D37/D45)</f>
        <v>5.7899090157154673E-3</v>
      </c>
      <c r="F37" s="81">
        <v>84</v>
      </c>
      <c r="G37" s="39">
        <f>IF(F45=0, "-", F37/F45)</f>
        <v>3.0428167789610956E-3</v>
      </c>
      <c r="H37" s="65">
        <v>176</v>
      </c>
      <c r="I37" s="21">
        <f>IF(H45=0, "-", H37/H45)</f>
        <v>6.085964244960061E-3</v>
      </c>
      <c r="J37" s="20">
        <f t="shared" si="0"/>
        <v>-0.39285714285714285</v>
      </c>
      <c r="K37" s="21">
        <f t="shared" si="1"/>
        <v>-0.52272727272727271</v>
      </c>
    </row>
    <row r="38" spans="1:11" x14ac:dyDescent="0.2">
      <c r="A38" s="7" t="s">
        <v>89</v>
      </c>
      <c r="B38" s="65">
        <v>20</v>
      </c>
      <c r="C38" s="39">
        <f>IF(B45=0, "-", B38/B45)</f>
        <v>3.9690414764834295E-3</v>
      </c>
      <c r="D38" s="65">
        <v>11</v>
      </c>
      <c r="E38" s="21">
        <f>IF(D45=0, "-", D38/D45)</f>
        <v>2.274607113316791E-3</v>
      </c>
      <c r="F38" s="81">
        <v>116</v>
      </c>
      <c r="G38" s="39">
        <f>IF(F45=0, "-", F38/F45)</f>
        <v>4.2019850757081794E-3</v>
      </c>
      <c r="H38" s="65">
        <v>70</v>
      </c>
      <c r="I38" s="21">
        <f>IF(H45=0, "-", H38/H45)</f>
        <v>2.4205539610636607E-3</v>
      </c>
      <c r="J38" s="20">
        <f t="shared" si="0"/>
        <v>0.81818181818181823</v>
      </c>
      <c r="K38" s="21">
        <f t="shared" si="1"/>
        <v>0.65714285714285714</v>
      </c>
    </row>
    <row r="39" spans="1:11" x14ac:dyDescent="0.2">
      <c r="A39" s="7" t="s">
        <v>90</v>
      </c>
      <c r="B39" s="65">
        <v>249</v>
      </c>
      <c r="C39" s="39">
        <f>IF(B45=0, "-", B39/B45)</f>
        <v>4.9414566382218694E-2</v>
      </c>
      <c r="D39" s="65">
        <v>241</v>
      </c>
      <c r="E39" s="21">
        <f>IF(D45=0, "-", D39/D45)</f>
        <v>4.9834574028122414E-2</v>
      </c>
      <c r="F39" s="81">
        <v>1400</v>
      </c>
      <c r="G39" s="39">
        <f>IF(F45=0, "-", F39/F45)</f>
        <v>5.0713612982684925E-2</v>
      </c>
      <c r="H39" s="65">
        <v>1655</v>
      </c>
      <c r="I39" s="21">
        <f>IF(H45=0, "-", H39/H45)</f>
        <v>5.7228811508005115E-2</v>
      </c>
      <c r="J39" s="20">
        <f t="shared" si="0"/>
        <v>3.3195020746887967E-2</v>
      </c>
      <c r="K39" s="21">
        <f t="shared" si="1"/>
        <v>-0.15407854984894259</v>
      </c>
    </row>
    <row r="40" spans="1:11" x14ac:dyDescent="0.2">
      <c r="A40" s="7" t="s">
        <v>91</v>
      </c>
      <c r="B40" s="65">
        <v>160</v>
      </c>
      <c r="C40" s="39">
        <f>IF(B45=0, "-", B40/B45)</f>
        <v>3.1752331811867436E-2</v>
      </c>
      <c r="D40" s="65">
        <v>177</v>
      </c>
      <c r="E40" s="21">
        <f>IF(D45=0, "-", D40/D45)</f>
        <v>3.6600496277915631E-2</v>
      </c>
      <c r="F40" s="81">
        <v>886</v>
      </c>
      <c r="G40" s="39">
        <f>IF(F45=0, "-", F40/F45)</f>
        <v>3.2094472216184888E-2</v>
      </c>
      <c r="H40" s="65">
        <v>634</v>
      </c>
      <c r="I40" s="21">
        <f>IF(H45=0, "-", H40/H45)</f>
        <v>2.1923303018776583E-2</v>
      </c>
      <c r="J40" s="20">
        <f t="shared" si="0"/>
        <v>-9.6045197740112997E-2</v>
      </c>
      <c r="K40" s="21">
        <f t="shared" si="1"/>
        <v>0.39747634069400634</v>
      </c>
    </row>
    <row r="41" spans="1:11" x14ac:dyDescent="0.2">
      <c r="A41" s="7" t="s">
        <v>93</v>
      </c>
      <c r="B41" s="65">
        <v>1300</v>
      </c>
      <c r="C41" s="39">
        <f>IF(B45=0, "-", B41/B45)</f>
        <v>0.2579876959714229</v>
      </c>
      <c r="D41" s="65">
        <v>1070</v>
      </c>
      <c r="E41" s="21">
        <f>IF(D45=0, "-", D41/D45)</f>
        <v>0.22125723738626965</v>
      </c>
      <c r="F41" s="81">
        <v>6778</v>
      </c>
      <c r="G41" s="39">
        <f>IF(F45=0, "-", F41/F45)</f>
        <v>0.24552633485474173</v>
      </c>
      <c r="H41" s="65">
        <v>6768</v>
      </c>
      <c r="I41" s="21">
        <f>IF(H45=0, "-", H41/H45)</f>
        <v>0.23403298869255507</v>
      </c>
      <c r="J41" s="20">
        <f t="shared" si="0"/>
        <v>0.21495327102803738</v>
      </c>
      <c r="K41" s="21">
        <f t="shared" si="1"/>
        <v>1.4775413711583924E-3</v>
      </c>
    </row>
    <row r="42" spans="1:11" x14ac:dyDescent="0.2">
      <c r="A42" s="7" t="s">
        <v>95</v>
      </c>
      <c r="B42" s="65">
        <v>124</v>
      </c>
      <c r="C42" s="39">
        <f>IF(B45=0, "-", B42/B45)</f>
        <v>2.4608057154197262E-2</v>
      </c>
      <c r="D42" s="65">
        <v>157</v>
      </c>
      <c r="E42" s="21">
        <f>IF(D45=0, "-", D42/D45)</f>
        <v>3.2464846980976014E-2</v>
      </c>
      <c r="F42" s="81">
        <v>460</v>
      </c>
      <c r="G42" s="39">
        <f>IF(F45=0, "-", F42/F45)</f>
        <v>1.6663044265739332E-2</v>
      </c>
      <c r="H42" s="65">
        <v>802</v>
      </c>
      <c r="I42" s="21">
        <f>IF(H45=0, "-", H42/H45)</f>
        <v>2.7732632525329367E-2</v>
      </c>
      <c r="J42" s="20">
        <f t="shared" si="0"/>
        <v>-0.21019108280254778</v>
      </c>
      <c r="K42" s="21">
        <f t="shared" si="1"/>
        <v>-0.42643391521197005</v>
      </c>
    </row>
    <row r="43" spans="1:11" x14ac:dyDescent="0.2">
      <c r="A43" s="7" t="s">
        <v>96</v>
      </c>
      <c r="B43" s="65">
        <v>62</v>
      </c>
      <c r="C43" s="39">
        <f>IF(B45=0, "-", B43/B45)</f>
        <v>1.2304028577098631E-2</v>
      </c>
      <c r="D43" s="65">
        <v>37</v>
      </c>
      <c r="E43" s="21">
        <f>IF(D45=0, "-", D43/D45)</f>
        <v>7.6509511993382963E-3</v>
      </c>
      <c r="F43" s="81">
        <v>343</v>
      </c>
      <c r="G43" s="39">
        <f>IF(F45=0, "-", F43/F45)</f>
        <v>1.2424835180757807E-2</v>
      </c>
      <c r="H43" s="65">
        <v>263</v>
      </c>
      <c r="I43" s="21">
        <f>IF(H45=0, "-", H43/H45)</f>
        <v>9.0943670251391814E-3</v>
      </c>
      <c r="J43" s="20">
        <f t="shared" si="0"/>
        <v>0.67567567567567566</v>
      </c>
      <c r="K43" s="21">
        <f t="shared" si="1"/>
        <v>0.30418250950570341</v>
      </c>
    </row>
    <row r="44" spans="1:11" x14ac:dyDescent="0.2">
      <c r="A44" s="2"/>
      <c r="B44" s="68"/>
      <c r="C44" s="33"/>
      <c r="D44" s="68"/>
      <c r="E44" s="6"/>
      <c r="F44" s="82"/>
      <c r="G44" s="33"/>
      <c r="H44" s="68"/>
      <c r="I44" s="6"/>
      <c r="J44" s="5"/>
      <c r="K44" s="6"/>
    </row>
    <row r="45" spans="1:11" s="43" customFormat="1" x14ac:dyDescent="0.2">
      <c r="A45" s="162" t="s">
        <v>583</v>
      </c>
      <c r="B45" s="71">
        <f>SUM(B7:B44)</f>
        <v>5039</v>
      </c>
      <c r="C45" s="40">
        <v>1</v>
      </c>
      <c r="D45" s="71">
        <f>SUM(D7:D44)</f>
        <v>4836</v>
      </c>
      <c r="E45" s="41">
        <v>1</v>
      </c>
      <c r="F45" s="77">
        <f>SUM(F7:F44)</f>
        <v>27606</v>
      </c>
      <c r="G45" s="42">
        <v>1</v>
      </c>
      <c r="H45" s="71">
        <f>SUM(H7:H44)</f>
        <v>28919</v>
      </c>
      <c r="I45" s="41">
        <v>1</v>
      </c>
      <c r="J45" s="37">
        <f>IF(D45=0, "-", (B45-D45)/D45)</f>
        <v>4.1976840363937139E-2</v>
      </c>
      <c r="K45" s="38">
        <f>IF(H45=0, "-", (F45-H45)/H45)</f>
        <v>-4.5402676441094088E-2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8"/>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164" t="s">
        <v>125</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127</v>
      </c>
      <c r="B6" s="61" t="s">
        <v>12</v>
      </c>
      <c r="C6" s="62" t="s">
        <v>13</v>
      </c>
      <c r="D6" s="61" t="s">
        <v>12</v>
      </c>
      <c r="E6" s="63" t="s">
        <v>13</v>
      </c>
      <c r="F6" s="62" t="s">
        <v>12</v>
      </c>
      <c r="G6" s="62" t="s">
        <v>13</v>
      </c>
      <c r="H6" s="61" t="s">
        <v>12</v>
      </c>
      <c r="I6" s="63" t="s">
        <v>13</v>
      </c>
      <c r="J6" s="61"/>
      <c r="K6" s="63"/>
    </row>
    <row r="7" spans="1:11" x14ac:dyDescent="0.2">
      <c r="A7" s="7" t="s">
        <v>470</v>
      </c>
      <c r="B7" s="65">
        <v>1</v>
      </c>
      <c r="C7" s="34">
        <f>IF(B14=0, "-", B7/B14)</f>
        <v>1.5151515151515152E-2</v>
      </c>
      <c r="D7" s="65">
        <v>0</v>
      </c>
      <c r="E7" s="9">
        <f>IF(D14=0, "-", D7/D14)</f>
        <v>0</v>
      </c>
      <c r="F7" s="81">
        <v>1</v>
      </c>
      <c r="G7" s="34">
        <f>IF(F14=0, "-", F7/F14)</f>
        <v>2.8248587570621469E-3</v>
      </c>
      <c r="H7" s="65">
        <v>0</v>
      </c>
      <c r="I7" s="9">
        <f>IF(H14=0, "-", H7/H14)</f>
        <v>0</v>
      </c>
      <c r="J7" s="8" t="str">
        <f t="shared" ref="J7:J12" si="0">IF(D7=0, "-", IF((B7-D7)/D7&lt;10, (B7-D7)/D7, "&gt;999%"))</f>
        <v>-</v>
      </c>
      <c r="K7" s="9" t="str">
        <f t="shared" ref="K7:K12" si="1">IF(H7=0, "-", IF((F7-H7)/H7&lt;10, (F7-H7)/H7, "&gt;999%"))</f>
        <v>-</v>
      </c>
    </row>
    <row r="8" spans="1:11" x14ac:dyDescent="0.2">
      <c r="A8" s="7" t="s">
        <v>471</v>
      </c>
      <c r="B8" s="65">
        <v>2</v>
      </c>
      <c r="C8" s="34">
        <f>IF(B14=0, "-", B8/B14)</f>
        <v>3.0303030303030304E-2</v>
      </c>
      <c r="D8" s="65">
        <v>1</v>
      </c>
      <c r="E8" s="9">
        <f>IF(D14=0, "-", D8/D14)</f>
        <v>2.3255813953488372E-2</v>
      </c>
      <c r="F8" s="81">
        <v>6</v>
      </c>
      <c r="G8" s="34">
        <f>IF(F14=0, "-", F8/F14)</f>
        <v>1.6949152542372881E-2</v>
      </c>
      <c r="H8" s="65">
        <v>3</v>
      </c>
      <c r="I8" s="9">
        <f>IF(H14=0, "-", H8/H14)</f>
        <v>9.9009900990099011E-3</v>
      </c>
      <c r="J8" s="8">
        <f t="shared" si="0"/>
        <v>1</v>
      </c>
      <c r="K8" s="9">
        <f t="shared" si="1"/>
        <v>1</v>
      </c>
    </row>
    <row r="9" spans="1:11" x14ac:dyDescent="0.2">
      <c r="A9" s="7" t="s">
        <v>472</v>
      </c>
      <c r="B9" s="65">
        <v>1</v>
      </c>
      <c r="C9" s="34">
        <f>IF(B14=0, "-", B9/B14)</f>
        <v>1.5151515151515152E-2</v>
      </c>
      <c r="D9" s="65">
        <v>2</v>
      </c>
      <c r="E9" s="9">
        <f>IF(D14=0, "-", D9/D14)</f>
        <v>4.6511627906976744E-2</v>
      </c>
      <c r="F9" s="81">
        <v>1</v>
      </c>
      <c r="G9" s="34">
        <f>IF(F14=0, "-", F9/F14)</f>
        <v>2.8248587570621469E-3</v>
      </c>
      <c r="H9" s="65">
        <v>6</v>
      </c>
      <c r="I9" s="9">
        <f>IF(H14=0, "-", H9/H14)</f>
        <v>1.9801980198019802E-2</v>
      </c>
      <c r="J9" s="8">
        <f t="shared" si="0"/>
        <v>-0.5</v>
      </c>
      <c r="K9" s="9">
        <f t="shared" si="1"/>
        <v>-0.83333333333333337</v>
      </c>
    </row>
    <row r="10" spans="1:11" x14ac:dyDescent="0.2">
      <c r="A10" s="7" t="s">
        <v>473</v>
      </c>
      <c r="B10" s="65">
        <v>0</v>
      </c>
      <c r="C10" s="34">
        <f>IF(B14=0, "-", B10/B14)</f>
        <v>0</v>
      </c>
      <c r="D10" s="65">
        <v>0</v>
      </c>
      <c r="E10" s="9">
        <f>IF(D14=0, "-", D10/D14)</f>
        <v>0</v>
      </c>
      <c r="F10" s="81">
        <v>0</v>
      </c>
      <c r="G10" s="34">
        <f>IF(F14=0, "-", F10/F14)</f>
        <v>0</v>
      </c>
      <c r="H10" s="65">
        <v>7</v>
      </c>
      <c r="I10" s="9">
        <f>IF(H14=0, "-", H10/H14)</f>
        <v>2.3102310231023101E-2</v>
      </c>
      <c r="J10" s="8" t="str">
        <f t="shared" si="0"/>
        <v>-</v>
      </c>
      <c r="K10" s="9">
        <f t="shared" si="1"/>
        <v>-1</v>
      </c>
    </row>
    <row r="11" spans="1:11" x14ac:dyDescent="0.2">
      <c r="A11" s="7" t="s">
        <v>474</v>
      </c>
      <c r="B11" s="65">
        <v>62</v>
      </c>
      <c r="C11" s="34">
        <f>IF(B14=0, "-", B11/B14)</f>
        <v>0.93939393939393945</v>
      </c>
      <c r="D11" s="65">
        <v>38</v>
      </c>
      <c r="E11" s="9">
        <f>IF(D14=0, "-", D11/D14)</f>
        <v>0.88372093023255816</v>
      </c>
      <c r="F11" s="81">
        <v>340</v>
      </c>
      <c r="G11" s="34">
        <f>IF(F14=0, "-", F11/F14)</f>
        <v>0.96045197740112997</v>
      </c>
      <c r="H11" s="65">
        <v>284</v>
      </c>
      <c r="I11" s="9">
        <f>IF(H14=0, "-", H11/H14)</f>
        <v>0.93729372937293731</v>
      </c>
      <c r="J11" s="8">
        <f t="shared" si="0"/>
        <v>0.63157894736842102</v>
      </c>
      <c r="K11" s="9">
        <f t="shared" si="1"/>
        <v>0.19718309859154928</v>
      </c>
    </row>
    <row r="12" spans="1:11" x14ac:dyDescent="0.2">
      <c r="A12" s="7" t="s">
        <v>475</v>
      </c>
      <c r="B12" s="65">
        <v>0</v>
      </c>
      <c r="C12" s="34">
        <f>IF(B14=0, "-", B12/B14)</f>
        <v>0</v>
      </c>
      <c r="D12" s="65">
        <v>2</v>
      </c>
      <c r="E12" s="9">
        <f>IF(D14=0, "-", D12/D14)</f>
        <v>4.6511627906976744E-2</v>
      </c>
      <c r="F12" s="81">
        <v>6</v>
      </c>
      <c r="G12" s="34">
        <f>IF(F14=0, "-", F12/F14)</f>
        <v>1.6949152542372881E-2</v>
      </c>
      <c r="H12" s="65">
        <v>3</v>
      </c>
      <c r="I12" s="9">
        <f>IF(H14=0, "-", H12/H14)</f>
        <v>9.9009900990099011E-3</v>
      </c>
      <c r="J12" s="8">
        <f t="shared" si="0"/>
        <v>-1</v>
      </c>
      <c r="K12" s="9">
        <f t="shared" si="1"/>
        <v>1</v>
      </c>
    </row>
    <row r="13" spans="1:11" x14ac:dyDescent="0.2">
      <c r="A13" s="2"/>
      <c r="B13" s="68"/>
      <c r="C13" s="33"/>
      <c r="D13" s="68"/>
      <c r="E13" s="6"/>
      <c r="F13" s="82"/>
      <c r="G13" s="33"/>
      <c r="H13" s="68"/>
      <c r="I13" s="6"/>
      <c r="J13" s="5"/>
      <c r="K13" s="6"/>
    </row>
    <row r="14" spans="1:11" s="43" customFormat="1" x14ac:dyDescent="0.2">
      <c r="A14" s="162" t="s">
        <v>605</v>
      </c>
      <c r="B14" s="71">
        <f>SUM(B7:B13)</f>
        <v>66</v>
      </c>
      <c r="C14" s="40">
        <f>B14/9813</f>
        <v>6.7257719351880157E-3</v>
      </c>
      <c r="D14" s="71">
        <f>SUM(D7:D13)</f>
        <v>43</v>
      </c>
      <c r="E14" s="41">
        <f>D14/10037</f>
        <v>4.2841486499950185E-3</v>
      </c>
      <c r="F14" s="77">
        <f>SUM(F7:F13)</f>
        <v>354</v>
      </c>
      <c r="G14" s="42">
        <f>F14/53065</f>
        <v>6.671063789691887E-3</v>
      </c>
      <c r="H14" s="71">
        <f>SUM(H7:H13)</f>
        <v>303</v>
      </c>
      <c r="I14" s="41">
        <f>H14/56526</f>
        <v>5.3603651417047024E-3</v>
      </c>
      <c r="J14" s="37">
        <f>IF(D14=0, "-", IF((B14-D14)/D14&lt;10, (B14-D14)/D14, "&gt;999%"))</f>
        <v>0.53488372093023251</v>
      </c>
      <c r="K14" s="38">
        <f>IF(H14=0, "-", IF((F14-H14)/H14&lt;10, (F14-H14)/H14, "&gt;999%"))</f>
        <v>0.16831683168316833</v>
      </c>
    </row>
    <row r="15" spans="1:11" x14ac:dyDescent="0.2">
      <c r="B15" s="83"/>
      <c r="D15" s="83"/>
      <c r="F15" s="83"/>
      <c r="H15" s="83"/>
    </row>
    <row r="16" spans="1:11" x14ac:dyDescent="0.2">
      <c r="A16" s="163" t="s">
        <v>128</v>
      </c>
      <c r="B16" s="61" t="s">
        <v>12</v>
      </c>
      <c r="C16" s="62" t="s">
        <v>13</v>
      </c>
      <c r="D16" s="61" t="s">
        <v>12</v>
      </c>
      <c r="E16" s="63" t="s">
        <v>13</v>
      </c>
      <c r="F16" s="62" t="s">
        <v>12</v>
      </c>
      <c r="G16" s="62" t="s">
        <v>13</v>
      </c>
      <c r="H16" s="61" t="s">
        <v>12</v>
      </c>
      <c r="I16" s="63" t="s">
        <v>13</v>
      </c>
      <c r="J16" s="61"/>
      <c r="K16" s="63"/>
    </row>
    <row r="17" spans="1:11" x14ac:dyDescent="0.2">
      <c r="A17" s="7" t="s">
        <v>476</v>
      </c>
      <c r="B17" s="65">
        <v>11</v>
      </c>
      <c r="C17" s="34">
        <f>IF(B19=0, "-", B17/B19)</f>
        <v>1</v>
      </c>
      <c r="D17" s="65">
        <v>8</v>
      </c>
      <c r="E17" s="9">
        <f>IF(D19=0, "-", D17/D19)</f>
        <v>1</v>
      </c>
      <c r="F17" s="81">
        <v>33</v>
      </c>
      <c r="G17" s="34">
        <f>IF(F19=0, "-", F17/F19)</f>
        <v>1</v>
      </c>
      <c r="H17" s="65">
        <v>36</v>
      </c>
      <c r="I17" s="9">
        <f>IF(H19=0, "-", H17/H19)</f>
        <v>1</v>
      </c>
      <c r="J17" s="8">
        <f>IF(D17=0, "-", IF((B17-D17)/D17&lt;10, (B17-D17)/D17, "&gt;999%"))</f>
        <v>0.375</v>
      </c>
      <c r="K17" s="9">
        <f>IF(H17=0, "-", IF((F17-H17)/H17&lt;10, (F17-H17)/H17, "&gt;999%"))</f>
        <v>-8.3333333333333329E-2</v>
      </c>
    </row>
    <row r="18" spans="1:11" x14ac:dyDescent="0.2">
      <c r="A18" s="2"/>
      <c r="B18" s="68"/>
      <c r="C18" s="33"/>
      <c r="D18" s="68"/>
      <c r="E18" s="6"/>
      <c r="F18" s="82"/>
      <c r="G18" s="33"/>
      <c r="H18" s="68"/>
      <c r="I18" s="6"/>
      <c r="J18" s="5"/>
      <c r="K18" s="6"/>
    </row>
    <row r="19" spans="1:11" s="43" customFormat="1" x14ac:dyDescent="0.2">
      <c r="A19" s="162" t="s">
        <v>604</v>
      </c>
      <c r="B19" s="71">
        <f>SUM(B17:B18)</f>
        <v>11</v>
      </c>
      <c r="C19" s="40">
        <f>B19/9813</f>
        <v>1.1209619891980026E-3</v>
      </c>
      <c r="D19" s="71">
        <f>SUM(D17:D18)</f>
        <v>8</v>
      </c>
      <c r="E19" s="41">
        <f>D19/10037</f>
        <v>7.9705091162698017E-4</v>
      </c>
      <c r="F19" s="77">
        <f>SUM(F17:F18)</f>
        <v>33</v>
      </c>
      <c r="G19" s="42">
        <f>F19/53065</f>
        <v>6.2187882785263353E-4</v>
      </c>
      <c r="H19" s="71">
        <f>SUM(H17:H18)</f>
        <v>36</v>
      </c>
      <c r="I19" s="41">
        <f>H19/56526</f>
        <v>6.3687506634115269E-4</v>
      </c>
      <c r="J19" s="37">
        <f>IF(D19=0, "-", IF((B19-D19)/D19&lt;10, (B19-D19)/D19, "&gt;999%"))</f>
        <v>0.375</v>
      </c>
      <c r="K19" s="38">
        <f>IF(H19=0, "-", IF((F19-H19)/H19&lt;10, (F19-H19)/H19, "&gt;999%"))</f>
        <v>-8.3333333333333329E-2</v>
      </c>
    </row>
    <row r="20" spans="1:11" x14ac:dyDescent="0.2">
      <c r="B20" s="83"/>
      <c r="D20" s="83"/>
      <c r="F20" s="83"/>
      <c r="H20" s="83"/>
    </row>
    <row r="21" spans="1:11" x14ac:dyDescent="0.2">
      <c r="A21" s="163" t="s">
        <v>129</v>
      </c>
      <c r="B21" s="61" t="s">
        <v>12</v>
      </c>
      <c r="C21" s="62" t="s">
        <v>13</v>
      </c>
      <c r="D21" s="61" t="s">
        <v>12</v>
      </c>
      <c r="E21" s="63" t="s">
        <v>13</v>
      </c>
      <c r="F21" s="62" t="s">
        <v>12</v>
      </c>
      <c r="G21" s="62" t="s">
        <v>13</v>
      </c>
      <c r="H21" s="61" t="s">
        <v>12</v>
      </c>
      <c r="I21" s="63" t="s">
        <v>13</v>
      </c>
      <c r="J21" s="61"/>
      <c r="K21" s="63"/>
    </row>
    <row r="22" spans="1:11" x14ac:dyDescent="0.2">
      <c r="A22" s="7" t="s">
        <v>477</v>
      </c>
      <c r="B22" s="65">
        <v>0</v>
      </c>
      <c r="C22" s="34">
        <f>IF(B26=0, "-", B22/B26)</f>
        <v>0</v>
      </c>
      <c r="D22" s="65">
        <v>4</v>
      </c>
      <c r="E22" s="9">
        <f>IF(D26=0, "-", D22/D26)</f>
        <v>0.2857142857142857</v>
      </c>
      <c r="F22" s="81">
        <v>6</v>
      </c>
      <c r="G22" s="34">
        <f>IF(F26=0, "-", F22/F26)</f>
        <v>6.8181818181818177E-2</v>
      </c>
      <c r="H22" s="65">
        <v>8</v>
      </c>
      <c r="I22" s="9">
        <f>IF(H26=0, "-", H22/H26)</f>
        <v>0.15384615384615385</v>
      </c>
      <c r="J22" s="8">
        <f>IF(D22=0, "-", IF((B22-D22)/D22&lt;10, (B22-D22)/D22, "&gt;999%"))</f>
        <v>-1</v>
      </c>
      <c r="K22" s="9">
        <f>IF(H22=0, "-", IF((F22-H22)/H22&lt;10, (F22-H22)/H22, "&gt;999%"))</f>
        <v>-0.25</v>
      </c>
    </row>
    <row r="23" spans="1:11" x14ac:dyDescent="0.2">
      <c r="A23" s="7" t="s">
        <v>478</v>
      </c>
      <c r="B23" s="65">
        <v>6</v>
      </c>
      <c r="C23" s="34">
        <f>IF(B26=0, "-", B23/B26)</f>
        <v>0.6</v>
      </c>
      <c r="D23" s="65">
        <v>10</v>
      </c>
      <c r="E23" s="9">
        <f>IF(D26=0, "-", D23/D26)</f>
        <v>0.7142857142857143</v>
      </c>
      <c r="F23" s="81">
        <v>60</v>
      </c>
      <c r="G23" s="34">
        <f>IF(F26=0, "-", F23/F26)</f>
        <v>0.68181818181818177</v>
      </c>
      <c r="H23" s="65">
        <v>33</v>
      </c>
      <c r="I23" s="9">
        <f>IF(H26=0, "-", H23/H26)</f>
        <v>0.63461538461538458</v>
      </c>
      <c r="J23" s="8">
        <f>IF(D23=0, "-", IF((B23-D23)/D23&lt;10, (B23-D23)/D23, "&gt;999%"))</f>
        <v>-0.4</v>
      </c>
      <c r="K23" s="9">
        <f>IF(H23=0, "-", IF((F23-H23)/H23&lt;10, (F23-H23)/H23, "&gt;999%"))</f>
        <v>0.81818181818181823</v>
      </c>
    </row>
    <row r="24" spans="1:11" x14ac:dyDescent="0.2">
      <c r="A24" s="7" t="s">
        <v>479</v>
      </c>
      <c r="B24" s="65">
        <v>4</v>
      </c>
      <c r="C24" s="34">
        <f>IF(B26=0, "-", B24/B26)</f>
        <v>0.4</v>
      </c>
      <c r="D24" s="65">
        <v>0</v>
      </c>
      <c r="E24" s="9">
        <f>IF(D26=0, "-", D24/D26)</f>
        <v>0</v>
      </c>
      <c r="F24" s="81">
        <v>22</v>
      </c>
      <c r="G24" s="34">
        <f>IF(F26=0, "-", F24/F26)</f>
        <v>0.25</v>
      </c>
      <c r="H24" s="65">
        <v>11</v>
      </c>
      <c r="I24" s="9">
        <f>IF(H26=0, "-", H24/H26)</f>
        <v>0.21153846153846154</v>
      </c>
      <c r="J24" s="8" t="str">
        <f>IF(D24=0, "-", IF((B24-D24)/D24&lt;10, (B24-D24)/D24, "&gt;999%"))</f>
        <v>-</v>
      </c>
      <c r="K24" s="9">
        <f>IF(H24=0, "-", IF((F24-H24)/H24&lt;10, (F24-H24)/H24, "&gt;999%"))</f>
        <v>1</v>
      </c>
    </row>
    <row r="25" spans="1:11" x14ac:dyDescent="0.2">
      <c r="A25" s="2"/>
      <c r="B25" s="68"/>
      <c r="C25" s="33"/>
      <c r="D25" s="68"/>
      <c r="E25" s="6"/>
      <c r="F25" s="82"/>
      <c r="G25" s="33"/>
      <c r="H25" s="68"/>
      <c r="I25" s="6"/>
      <c r="J25" s="5"/>
      <c r="K25" s="6"/>
    </row>
    <row r="26" spans="1:11" s="43" customFormat="1" x14ac:dyDescent="0.2">
      <c r="A26" s="162" t="s">
        <v>603</v>
      </c>
      <c r="B26" s="71">
        <f>SUM(B22:B25)</f>
        <v>10</v>
      </c>
      <c r="C26" s="40">
        <f>B26/9813</f>
        <v>1.0190563538163661E-3</v>
      </c>
      <c r="D26" s="71">
        <f>SUM(D22:D25)</f>
        <v>14</v>
      </c>
      <c r="E26" s="41">
        <f>D26/10037</f>
        <v>1.3948390953472153E-3</v>
      </c>
      <c r="F26" s="77">
        <f>SUM(F22:F25)</f>
        <v>88</v>
      </c>
      <c r="G26" s="42">
        <f>F26/53065</f>
        <v>1.6583435409403562E-3</v>
      </c>
      <c r="H26" s="71">
        <f>SUM(H22:H25)</f>
        <v>52</v>
      </c>
      <c r="I26" s="41">
        <f>H26/56526</f>
        <v>9.1993065138166509E-4</v>
      </c>
      <c r="J26" s="37">
        <f>IF(D26=0, "-", IF((B26-D26)/D26&lt;10, (B26-D26)/D26, "&gt;999%"))</f>
        <v>-0.2857142857142857</v>
      </c>
      <c r="K26" s="38">
        <f>IF(H26=0, "-", IF((F26-H26)/H26&lt;10, (F26-H26)/H26, "&gt;999%"))</f>
        <v>0.69230769230769229</v>
      </c>
    </row>
    <row r="27" spans="1:11" x14ac:dyDescent="0.2">
      <c r="B27" s="83"/>
      <c r="D27" s="83"/>
      <c r="F27" s="83"/>
      <c r="H27" s="83"/>
    </row>
    <row r="28" spans="1:11" x14ac:dyDescent="0.2">
      <c r="A28" s="163" t="s">
        <v>130</v>
      </c>
      <c r="B28" s="61" t="s">
        <v>12</v>
      </c>
      <c r="C28" s="62" t="s">
        <v>13</v>
      </c>
      <c r="D28" s="61" t="s">
        <v>12</v>
      </c>
      <c r="E28" s="63" t="s">
        <v>13</v>
      </c>
      <c r="F28" s="62" t="s">
        <v>12</v>
      </c>
      <c r="G28" s="62" t="s">
        <v>13</v>
      </c>
      <c r="H28" s="61" t="s">
        <v>12</v>
      </c>
      <c r="I28" s="63" t="s">
        <v>13</v>
      </c>
      <c r="J28" s="61"/>
      <c r="K28" s="63"/>
    </row>
    <row r="29" spans="1:11" x14ac:dyDescent="0.2">
      <c r="A29" s="7" t="s">
        <v>480</v>
      </c>
      <c r="B29" s="65">
        <v>11</v>
      </c>
      <c r="C29" s="34">
        <f>IF(B41=0, "-", B29/B41)</f>
        <v>4.9327354260089683E-2</v>
      </c>
      <c r="D29" s="65">
        <v>44</v>
      </c>
      <c r="E29" s="9">
        <f>IF(D41=0, "-", D29/D41)</f>
        <v>0.20560747663551401</v>
      </c>
      <c r="F29" s="81">
        <v>50</v>
      </c>
      <c r="G29" s="34">
        <f>IF(F41=0, "-", F29/F41)</f>
        <v>6.0459492140266025E-2</v>
      </c>
      <c r="H29" s="65">
        <v>178</v>
      </c>
      <c r="I29" s="9">
        <f>IF(H41=0, "-", H29/H41)</f>
        <v>0.18522372528616024</v>
      </c>
      <c r="J29" s="8">
        <f t="shared" ref="J29:J39" si="2">IF(D29=0, "-", IF((B29-D29)/D29&lt;10, (B29-D29)/D29, "&gt;999%"))</f>
        <v>-0.75</v>
      </c>
      <c r="K29" s="9">
        <f t="shared" ref="K29:K39" si="3">IF(H29=0, "-", IF((F29-H29)/H29&lt;10, (F29-H29)/H29, "&gt;999%"))</f>
        <v>-0.7191011235955056</v>
      </c>
    </row>
    <row r="30" spans="1:11" x14ac:dyDescent="0.2">
      <c r="A30" s="7" t="s">
        <v>481</v>
      </c>
      <c r="B30" s="65">
        <v>0</v>
      </c>
      <c r="C30" s="34">
        <f>IF(B41=0, "-", B30/B41)</f>
        <v>0</v>
      </c>
      <c r="D30" s="65">
        <v>25</v>
      </c>
      <c r="E30" s="9">
        <f>IF(D41=0, "-", D30/D41)</f>
        <v>0.11682242990654206</v>
      </c>
      <c r="F30" s="81">
        <v>0</v>
      </c>
      <c r="G30" s="34">
        <f>IF(F41=0, "-", F30/F41)</f>
        <v>0</v>
      </c>
      <c r="H30" s="65">
        <v>164</v>
      </c>
      <c r="I30" s="9">
        <f>IF(H41=0, "-", H30/H41)</f>
        <v>0.17065556711758584</v>
      </c>
      <c r="J30" s="8">
        <f t="shared" si="2"/>
        <v>-1</v>
      </c>
      <c r="K30" s="9">
        <f t="shared" si="3"/>
        <v>-1</v>
      </c>
    </row>
    <row r="31" spans="1:11" x14ac:dyDescent="0.2">
      <c r="A31" s="7" t="s">
        <v>482</v>
      </c>
      <c r="B31" s="65">
        <v>53</v>
      </c>
      <c r="C31" s="34">
        <f>IF(B41=0, "-", B31/B41)</f>
        <v>0.23766816143497757</v>
      </c>
      <c r="D31" s="65">
        <v>0</v>
      </c>
      <c r="E31" s="9">
        <f>IF(D41=0, "-", D31/D41)</f>
        <v>0</v>
      </c>
      <c r="F31" s="81">
        <v>161</v>
      </c>
      <c r="G31" s="34">
        <f>IF(F41=0, "-", F31/F41)</f>
        <v>0.19467956469165659</v>
      </c>
      <c r="H31" s="65">
        <v>0</v>
      </c>
      <c r="I31" s="9">
        <f>IF(H41=0, "-", H31/H41)</f>
        <v>0</v>
      </c>
      <c r="J31" s="8" t="str">
        <f t="shared" si="2"/>
        <v>-</v>
      </c>
      <c r="K31" s="9" t="str">
        <f t="shared" si="3"/>
        <v>-</v>
      </c>
    </row>
    <row r="32" spans="1:11" x14ac:dyDescent="0.2">
      <c r="A32" s="7" t="s">
        <v>483</v>
      </c>
      <c r="B32" s="65">
        <v>13</v>
      </c>
      <c r="C32" s="34">
        <f>IF(B41=0, "-", B32/B41)</f>
        <v>5.829596412556054E-2</v>
      </c>
      <c r="D32" s="65">
        <v>28</v>
      </c>
      <c r="E32" s="9">
        <f>IF(D41=0, "-", D32/D41)</f>
        <v>0.13084112149532709</v>
      </c>
      <c r="F32" s="81">
        <v>99</v>
      </c>
      <c r="G32" s="34">
        <f>IF(F41=0, "-", F32/F41)</f>
        <v>0.11970979443772672</v>
      </c>
      <c r="H32" s="65">
        <v>84</v>
      </c>
      <c r="I32" s="9">
        <f>IF(H41=0, "-", H32/H41)</f>
        <v>8.7408949011446413E-2</v>
      </c>
      <c r="J32" s="8">
        <f t="shared" si="2"/>
        <v>-0.5357142857142857</v>
      </c>
      <c r="K32" s="9">
        <f t="shared" si="3"/>
        <v>0.17857142857142858</v>
      </c>
    </row>
    <row r="33" spans="1:11" x14ac:dyDescent="0.2">
      <c r="A33" s="7" t="s">
        <v>484</v>
      </c>
      <c r="B33" s="65">
        <v>2</v>
      </c>
      <c r="C33" s="34">
        <f>IF(B41=0, "-", B33/B41)</f>
        <v>8.9686098654708519E-3</v>
      </c>
      <c r="D33" s="65">
        <v>3</v>
      </c>
      <c r="E33" s="9">
        <f>IF(D41=0, "-", D33/D41)</f>
        <v>1.4018691588785047E-2</v>
      </c>
      <c r="F33" s="81">
        <v>7</v>
      </c>
      <c r="G33" s="34">
        <f>IF(F41=0, "-", F33/F41)</f>
        <v>8.4643288996372433E-3</v>
      </c>
      <c r="H33" s="65">
        <v>11</v>
      </c>
      <c r="I33" s="9">
        <f>IF(H41=0, "-", H33/H41)</f>
        <v>1.1446409989594173E-2</v>
      </c>
      <c r="J33" s="8">
        <f t="shared" si="2"/>
        <v>-0.33333333333333331</v>
      </c>
      <c r="K33" s="9">
        <f t="shared" si="3"/>
        <v>-0.36363636363636365</v>
      </c>
    </row>
    <row r="34" spans="1:11" x14ac:dyDescent="0.2">
      <c r="A34" s="7" t="s">
        <v>485</v>
      </c>
      <c r="B34" s="65">
        <v>8</v>
      </c>
      <c r="C34" s="34">
        <f>IF(B41=0, "-", B34/B41)</f>
        <v>3.5874439461883408E-2</v>
      </c>
      <c r="D34" s="65">
        <v>14</v>
      </c>
      <c r="E34" s="9">
        <f>IF(D41=0, "-", D34/D41)</f>
        <v>6.5420560747663545E-2</v>
      </c>
      <c r="F34" s="81">
        <v>32</v>
      </c>
      <c r="G34" s="34">
        <f>IF(F41=0, "-", F34/F41)</f>
        <v>3.8694074969770252E-2</v>
      </c>
      <c r="H34" s="65">
        <v>38</v>
      </c>
      <c r="I34" s="9">
        <f>IF(H41=0, "-", H34/H41)</f>
        <v>3.9542143600416232E-2</v>
      </c>
      <c r="J34" s="8">
        <f t="shared" si="2"/>
        <v>-0.42857142857142855</v>
      </c>
      <c r="K34" s="9">
        <f t="shared" si="3"/>
        <v>-0.15789473684210525</v>
      </c>
    </row>
    <row r="35" spans="1:11" x14ac:dyDescent="0.2">
      <c r="A35" s="7" t="s">
        <v>486</v>
      </c>
      <c r="B35" s="65">
        <v>29</v>
      </c>
      <c r="C35" s="34">
        <f>IF(B41=0, "-", B35/B41)</f>
        <v>0.13004484304932734</v>
      </c>
      <c r="D35" s="65">
        <v>17</v>
      </c>
      <c r="E35" s="9">
        <f>IF(D41=0, "-", D35/D41)</f>
        <v>7.9439252336448593E-2</v>
      </c>
      <c r="F35" s="81">
        <v>83</v>
      </c>
      <c r="G35" s="34">
        <f>IF(F41=0, "-", F35/F41)</f>
        <v>0.10036275695284159</v>
      </c>
      <c r="H35" s="65">
        <v>46</v>
      </c>
      <c r="I35" s="9">
        <f>IF(H41=0, "-", H35/H41)</f>
        <v>4.7866805411030174E-2</v>
      </c>
      <c r="J35" s="8">
        <f t="shared" si="2"/>
        <v>0.70588235294117652</v>
      </c>
      <c r="K35" s="9">
        <f t="shared" si="3"/>
        <v>0.80434782608695654</v>
      </c>
    </row>
    <row r="36" spans="1:11" x14ac:dyDescent="0.2">
      <c r="A36" s="7" t="s">
        <v>487</v>
      </c>
      <c r="B36" s="65">
        <v>6</v>
      </c>
      <c r="C36" s="34">
        <f>IF(B41=0, "-", B36/B41)</f>
        <v>2.6905829596412557E-2</v>
      </c>
      <c r="D36" s="65">
        <v>3</v>
      </c>
      <c r="E36" s="9">
        <f>IF(D41=0, "-", D36/D41)</f>
        <v>1.4018691588785047E-2</v>
      </c>
      <c r="F36" s="81">
        <v>14</v>
      </c>
      <c r="G36" s="34">
        <f>IF(F41=0, "-", F36/F41)</f>
        <v>1.6928657799274487E-2</v>
      </c>
      <c r="H36" s="65">
        <v>7</v>
      </c>
      <c r="I36" s="9">
        <f>IF(H41=0, "-", H36/H41)</f>
        <v>7.2840790842872011E-3</v>
      </c>
      <c r="J36" s="8">
        <f t="shared" si="2"/>
        <v>1</v>
      </c>
      <c r="K36" s="9">
        <f t="shared" si="3"/>
        <v>1</v>
      </c>
    </row>
    <row r="37" spans="1:11" x14ac:dyDescent="0.2">
      <c r="A37" s="7" t="s">
        <v>488</v>
      </c>
      <c r="B37" s="65">
        <v>29</v>
      </c>
      <c r="C37" s="34">
        <f>IF(B41=0, "-", B37/B41)</f>
        <v>0.13004484304932734</v>
      </c>
      <c r="D37" s="65">
        <v>22</v>
      </c>
      <c r="E37" s="9">
        <f>IF(D41=0, "-", D37/D41)</f>
        <v>0.10280373831775701</v>
      </c>
      <c r="F37" s="81">
        <v>34</v>
      </c>
      <c r="G37" s="34">
        <f>IF(F41=0, "-", F37/F41)</f>
        <v>4.1112454655380895E-2</v>
      </c>
      <c r="H37" s="65">
        <v>106</v>
      </c>
      <c r="I37" s="9">
        <f>IF(H41=0, "-", H37/H41)</f>
        <v>0.11030176899063475</v>
      </c>
      <c r="J37" s="8">
        <f t="shared" si="2"/>
        <v>0.31818181818181818</v>
      </c>
      <c r="K37" s="9">
        <f t="shared" si="3"/>
        <v>-0.67924528301886788</v>
      </c>
    </row>
    <row r="38" spans="1:11" x14ac:dyDescent="0.2">
      <c r="A38" s="7" t="s">
        <v>489</v>
      </c>
      <c r="B38" s="65">
        <v>71</v>
      </c>
      <c r="C38" s="34">
        <f>IF(B41=0, "-", B38/B41)</f>
        <v>0.31838565022421522</v>
      </c>
      <c r="D38" s="65">
        <v>49</v>
      </c>
      <c r="E38" s="9">
        <f>IF(D41=0, "-", D38/D41)</f>
        <v>0.22897196261682243</v>
      </c>
      <c r="F38" s="81">
        <v>313</v>
      </c>
      <c r="G38" s="34">
        <f>IF(F41=0, "-", F38/F41)</f>
        <v>0.37847642079806532</v>
      </c>
      <c r="H38" s="65">
        <v>289</v>
      </c>
      <c r="I38" s="9">
        <f>IF(H41=0, "-", H38/H41)</f>
        <v>0.3007284079084287</v>
      </c>
      <c r="J38" s="8">
        <f t="shared" si="2"/>
        <v>0.44897959183673469</v>
      </c>
      <c r="K38" s="9">
        <f t="shared" si="3"/>
        <v>8.3044982698961933E-2</v>
      </c>
    </row>
    <row r="39" spans="1:11" x14ac:dyDescent="0.2">
      <c r="A39" s="7" t="s">
        <v>490</v>
      </c>
      <c r="B39" s="65">
        <v>1</v>
      </c>
      <c r="C39" s="34">
        <f>IF(B41=0, "-", B39/B41)</f>
        <v>4.4843049327354259E-3</v>
      </c>
      <c r="D39" s="65">
        <v>9</v>
      </c>
      <c r="E39" s="9">
        <f>IF(D41=0, "-", D39/D41)</f>
        <v>4.2056074766355138E-2</v>
      </c>
      <c r="F39" s="81">
        <v>34</v>
      </c>
      <c r="G39" s="34">
        <f>IF(F41=0, "-", F39/F41)</f>
        <v>4.1112454655380895E-2</v>
      </c>
      <c r="H39" s="65">
        <v>38</v>
      </c>
      <c r="I39" s="9">
        <f>IF(H41=0, "-", H39/H41)</f>
        <v>3.9542143600416232E-2</v>
      </c>
      <c r="J39" s="8">
        <f t="shared" si="2"/>
        <v>-0.88888888888888884</v>
      </c>
      <c r="K39" s="9">
        <f t="shared" si="3"/>
        <v>-0.10526315789473684</v>
      </c>
    </row>
    <row r="40" spans="1:11" x14ac:dyDescent="0.2">
      <c r="A40" s="2"/>
      <c r="B40" s="68"/>
      <c r="C40" s="33"/>
      <c r="D40" s="68"/>
      <c r="E40" s="6"/>
      <c r="F40" s="82"/>
      <c r="G40" s="33"/>
      <c r="H40" s="68"/>
      <c r="I40" s="6"/>
      <c r="J40" s="5"/>
      <c r="K40" s="6"/>
    </row>
    <row r="41" spans="1:11" s="43" customFormat="1" x14ac:dyDescent="0.2">
      <c r="A41" s="162" t="s">
        <v>602</v>
      </c>
      <c r="B41" s="71">
        <f>SUM(B29:B40)</f>
        <v>223</v>
      </c>
      <c r="C41" s="40">
        <f>B41/9813</f>
        <v>2.2724956690104964E-2</v>
      </c>
      <c r="D41" s="71">
        <f>SUM(D29:D40)</f>
        <v>214</v>
      </c>
      <c r="E41" s="41">
        <f>D41/10037</f>
        <v>2.1321111886021718E-2</v>
      </c>
      <c r="F41" s="77">
        <f>SUM(F29:F40)</f>
        <v>827</v>
      </c>
      <c r="G41" s="42">
        <f>F41/53065</f>
        <v>1.5584660322246301E-2</v>
      </c>
      <c r="H41" s="71">
        <f>SUM(H29:H40)</f>
        <v>961</v>
      </c>
      <c r="I41" s="41">
        <f>H41/56526</f>
        <v>1.700102607649577E-2</v>
      </c>
      <c r="J41" s="37">
        <f>IF(D41=0, "-", IF((B41-D41)/D41&lt;10, (B41-D41)/D41, "&gt;999%"))</f>
        <v>4.2056074766355138E-2</v>
      </c>
      <c r="K41" s="38">
        <f>IF(H41=0, "-", IF((F41-H41)/H41&lt;10, (F41-H41)/H41, "&gt;999%"))</f>
        <v>-0.13943808532778357</v>
      </c>
    </row>
    <row r="42" spans="1:11" x14ac:dyDescent="0.2">
      <c r="B42" s="83"/>
      <c r="D42" s="83"/>
      <c r="F42" s="83"/>
      <c r="H42" s="83"/>
    </row>
    <row r="43" spans="1:11" x14ac:dyDescent="0.2">
      <c r="A43" s="163" t="s">
        <v>131</v>
      </c>
      <c r="B43" s="61" t="s">
        <v>12</v>
      </c>
      <c r="C43" s="62" t="s">
        <v>13</v>
      </c>
      <c r="D43" s="61" t="s">
        <v>12</v>
      </c>
      <c r="E43" s="63" t="s">
        <v>13</v>
      </c>
      <c r="F43" s="62" t="s">
        <v>12</v>
      </c>
      <c r="G43" s="62" t="s">
        <v>13</v>
      </c>
      <c r="H43" s="61" t="s">
        <v>12</v>
      </c>
      <c r="I43" s="63" t="s">
        <v>13</v>
      </c>
      <c r="J43" s="61"/>
      <c r="K43" s="63"/>
    </row>
    <row r="44" spans="1:11" x14ac:dyDescent="0.2">
      <c r="A44" s="7" t="s">
        <v>491</v>
      </c>
      <c r="B44" s="65">
        <v>26</v>
      </c>
      <c r="C44" s="34">
        <f>IF(B53=0, "-", B44/B53)</f>
        <v>9.154929577464789E-2</v>
      </c>
      <c r="D44" s="65">
        <v>33</v>
      </c>
      <c r="E44" s="9">
        <f>IF(D53=0, "-", D44/D53)</f>
        <v>0.11702127659574468</v>
      </c>
      <c r="F44" s="81">
        <v>158</v>
      </c>
      <c r="G44" s="34">
        <f>IF(F53=0, "-", F44/F53)</f>
        <v>0.10934256055363321</v>
      </c>
      <c r="H44" s="65">
        <v>191</v>
      </c>
      <c r="I44" s="9">
        <f>IF(H53=0, "-", H44/H53)</f>
        <v>0.13623395149786019</v>
      </c>
      <c r="J44" s="8">
        <f t="shared" ref="J44:J51" si="4">IF(D44=0, "-", IF((B44-D44)/D44&lt;10, (B44-D44)/D44, "&gt;999%"))</f>
        <v>-0.21212121212121213</v>
      </c>
      <c r="K44" s="9">
        <f t="shared" ref="K44:K51" si="5">IF(H44=0, "-", IF((F44-H44)/H44&lt;10, (F44-H44)/H44, "&gt;999%"))</f>
        <v>-0.17277486910994763</v>
      </c>
    </row>
    <row r="45" spans="1:11" x14ac:dyDescent="0.2">
      <c r="A45" s="7" t="s">
        <v>492</v>
      </c>
      <c r="B45" s="65">
        <v>0</v>
      </c>
      <c r="C45" s="34">
        <f>IF(B53=0, "-", B45/B53)</f>
        <v>0</v>
      </c>
      <c r="D45" s="65">
        <v>6</v>
      </c>
      <c r="E45" s="9">
        <f>IF(D53=0, "-", D45/D53)</f>
        <v>2.1276595744680851E-2</v>
      </c>
      <c r="F45" s="81">
        <v>0</v>
      </c>
      <c r="G45" s="34">
        <f>IF(F53=0, "-", F45/F53)</f>
        <v>0</v>
      </c>
      <c r="H45" s="65">
        <v>32</v>
      </c>
      <c r="I45" s="9">
        <f>IF(H53=0, "-", H45/H53)</f>
        <v>2.2824536376604851E-2</v>
      </c>
      <c r="J45" s="8">
        <f t="shared" si="4"/>
        <v>-1</v>
      </c>
      <c r="K45" s="9">
        <f t="shared" si="5"/>
        <v>-1</v>
      </c>
    </row>
    <row r="46" spans="1:11" x14ac:dyDescent="0.2">
      <c r="A46" s="7" t="s">
        <v>493</v>
      </c>
      <c r="B46" s="65">
        <v>10</v>
      </c>
      <c r="C46" s="34">
        <f>IF(B53=0, "-", B46/B53)</f>
        <v>3.5211267605633804E-2</v>
      </c>
      <c r="D46" s="65">
        <v>0</v>
      </c>
      <c r="E46" s="9">
        <f>IF(D53=0, "-", D46/D53)</f>
        <v>0</v>
      </c>
      <c r="F46" s="81">
        <v>25</v>
      </c>
      <c r="G46" s="34">
        <f>IF(F53=0, "-", F46/F53)</f>
        <v>1.7301038062283738E-2</v>
      </c>
      <c r="H46" s="65">
        <v>0</v>
      </c>
      <c r="I46" s="9">
        <f>IF(H53=0, "-", H46/H53)</f>
        <v>0</v>
      </c>
      <c r="J46" s="8" t="str">
        <f t="shared" si="4"/>
        <v>-</v>
      </c>
      <c r="K46" s="9" t="str">
        <f t="shared" si="5"/>
        <v>-</v>
      </c>
    </row>
    <row r="47" spans="1:11" x14ac:dyDescent="0.2">
      <c r="A47" s="7" t="s">
        <v>494</v>
      </c>
      <c r="B47" s="65">
        <v>23</v>
      </c>
      <c r="C47" s="34">
        <f>IF(B53=0, "-", B47/B53)</f>
        <v>8.098591549295775E-2</v>
      </c>
      <c r="D47" s="65">
        <v>70</v>
      </c>
      <c r="E47" s="9">
        <f>IF(D53=0, "-", D47/D53)</f>
        <v>0.24822695035460993</v>
      </c>
      <c r="F47" s="81">
        <v>257</v>
      </c>
      <c r="G47" s="34">
        <f>IF(F53=0, "-", F47/F53)</f>
        <v>0.17785467128027682</v>
      </c>
      <c r="H47" s="65">
        <v>296</v>
      </c>
      <c r="I47" s="9">
        <f>IF(H53=0, "-", H47/H53)</f>
        <v>0.21112696148359486</v>
      </c>
      <c r="J47" s="8">
        <f t="shared" si="4"/>
        <v>-0.67142857142857137</v>
      </c>
      <c r="K47" s="9">
        <f t="shared" si="5"/>
        <v>-0.13175675675675674</v>
      </c>
    </row>
    <row r="48" spans="1:11" x14ac:dyDescent="0.2">
      <c r="A48" s="7" t="s">
        <v>495</v>
      </c>
      <c r="B48" s="65">
        <v>13</v>
      </c>
      <c r="C48" s="34">
        <f>IF(B53=0, "-", B48/B53)</f>
        <v>4.5774647887323945E-2</v>
      </c>
      <c r="D48" s="65">
        <v>13</v>
      </c>
      <c r="E48" s="9">
        <f>IF(D53=0, "-", D48/D53)</f>
        <v>4.6099290780141841E-2</v>
      </c>
      <c r="F48" s="81">
        <v>74</v>
      </c>
      <c r="G48" s="34">
        <f>IF(F53=0, "-", F48/F53)</f>
        <v>5.1211072664359862E-2</v>
      </c>
      <c r="H48" s="65">
        <v>50</v>
      </c>
      <c r="I48" s="9">
        <f>IF(H53=0, "-", H48/H53)</f>
        <v>3.566333808844508E-2</v>
      </c>
      <c r="J48" s="8">
        <f t="shared" si="4"/>
        <v>0</v>
      </c>
      <c r="K48" s="9">
        <f t="shared" si="5"/>
        <v>0.48</v>
      </c>
    </row>
    <row r="49" spans="1:11" x14ac:dyDescent="0.2">
      <c r="A49" s="7" t="s">
        <v>496</v>
      </c>
      <c r="B49" s="65">
        <v>23</v>
      </c>
      <c r="C49" s="34">
        <f>IF(B53=0, "-", B49/B53)</f>
        <v>8.098591549295775E-2</v>
      </c>
      <c r="D49" s="65">
        <v>47</v>
      </c>
      <c r="E49" s="9">
        <f>IF(D53=0, "-", D49/D53)</f>
        <v>0.16666666666666666</v>
      </c>
      <c r="F49" s="81">
        <v>202</v>
      </c>
      <c r="G49" s="34">
        <f>IF(F53=0, "-", F49/F53)</f>
        <v>0.1397923875432526</v>
      </c>
      <c r="H49" s="65">
        <v>194</v>
      </c>
      <c r="I49" s="9">
        <f>IF(H53=0, "-", H49/H53)</f>
        <v>0.13837375178316691</v>
      </c>
      <c r="J49" s="8">
        <f t="shared" si="4"/>
        <v>-0.51063829787234039</v>
      </c>
      <c r="K49" s="9">
        <f t="shared" si="5"/>
        <v>4.1237113402061855E-2</v>
      </c>
    </row>
    <row r="50" spans="1:11" x14ac:dyDescent="0.2">
      <c r="A50" s="7" t="s">
        <v>497</v>
      </c>
      <c r="B50" s="65">
        <v>10</v>
      </c>
      <c r="C50" s="34">
        <f>IF(B53=0, "-", B50/B53)</f>
        <v>3.5211267605633804E-2</v>
      </c>
      <c r="D50" s="65">
        <v>27</v>
      </c>
      <c r="E50" s="9">
        <f>IF(D53=0, "-", D50/D53)</f>
        <v>9.5744680851063829E-2</v>
      </c>
      <c r="F50" s="81">
        <v>68</v>
      </c>
      <c r="G50" s="34">
        <f>IF(F53=0, "-", F50/F53)</f>
        <v>4.7058823529411764E-2</v>
      </c>
      <c r="H50" s="65">
        <v>67</v>
      </c>
      <c r="I50" s="9">
        <f>IF(H53=0, "-", H50/H53)</f>
        <v>4.7788873038516408E-2</v>
      </c>
      <c r="J50" s="8">
        <f t="shared" si="4"/>
        <v>-0.62962962962962965</v>
      </c>
      <c r="K50" s="9">
        <f t="shared" si="5"/>
        <v>1.4925373134328358E-2</v>
      </c>
    </row>
    <row r="51" spans="1:11" x14ac:dyDescent="0.2">
      <c r="A51" s="7" t="s">
        <v>498</v>
      </c>
      <c r="B51" s="65">
        <v>179</v>
      </c>
      <c r="C51" s="34">
        <f>IF(B53=0, "-", B51/B53)</f>
        <v>0.63028169014084512</v>
      </c>
      <c r="D51" s="65">
        <v>86</v>
      </c>
      <c r="E51" s="9">
        <f>IF(D53=0, "-", D51/D53)</f>
        <v>0.30496453900709219</v>
      </c>
      <c r="F51" s="81">
        <v>661</v>
      </c>
      <c r="G51" s="34">
        <f>IF(F53=0, "-", F51/F53)</f>
        <v>0.45743944636678202</v>
      </c>
      <c r="H51" s="65">
        <v>572</v>
      </c>
      <c r="I51" s="9">
        <f>IF(H53=0, "-", H51/H53)</f>
        <v>0.40798858773181168</v>
      </c>
      <c r="J51" s="8">
        <f t="shared" si="4"/>
        <v>1.0813953488372092</v>
      </c>
      <c r="K51" s="9">
        <f t="shared" si="5"/>
        <v>0.1555944055944056</v>
      </c>
    </row>
    <row r="52" spans="1:11" x14ac:dyDescent="0.2">
      <c r="A52" s="2"/>
      <c r="B52" s="68"/>
      <c r="C52" s="33"/>
      <c r="D52" s="68"/>
      <c r="E52" s="6"/>
      <c r="F52" s="82"/>
      <c r="G52" s="33"/>
      <c r="H52" s="68"/>
      <c r="I52" s="6"/>
      <c r="J52" s="5"/>
      <c r="K52" s="6"/>
    </row>
    <row r="53" spans="1:11" s="43" customFormat="1" x14ac:dyDescent="0.2">
      <c r="A53" s="162" t="s">
        <v>601</v>
      </c>
      <c r="B53" s="71">
        <f>SUM(B44:B52)</f>
        <v>284</v>
      </c>
      <c r="C53" s="40">
        <f>B53/9813</f>
        <v>2.8941200448384795E-2</v>
      </c>
      <c r="D53" s="71">
        <f>SUM(D44:D52)</f>
        <v>282</v>
      </c>
      <c r="E53" s="41">
        <f>D53/10037</f>
        <v>2.8096044634851051E-2</v>
      </c>
      <c r="F53" s="77">
        <f>SUM(F44:F52)</f>
        <v>1445</v>
      </c>
      <c r="G53" s="42">
        <f>F53/53065</f>
        <v>2.7230754734759256E-2</v>
      </c>
      <c r="H53" s="71">
        <f>SUM(H44:H52)</f>
        <v>1402</v>
      </c>
      <c r="I53" s="41">
        <f>H53/56526</f>
        <v>2.4802745639174895E-2</v>
      </c>
      <c r="J53" s="37">
        <f>IF(D53=0, "-", IF((B53-D53)/D53&lt;10, (B53-D53)/D53, "&gt;999%"))</f>
        <v>7.0921985815602835E-3</v>
      </c>
      <c r="K53" s="38">
        <f>IF(H53=0, "-", IF((F53-H53)/H53&lt;10, (F53-H53)/H53, "&gt;999%"))</f>
        <v>3.0670470756062766E-2</v>
      </c>
    </row>
    <row r="54" spans="1:11" x14ac:dyDescent="0.2">
      <c r="B54" s="83"/>
      <c r="D54" s="83"/>
      <c r="F54" s="83"/>
      <c r="H54" s="83"/>
    </row>
    <row r="55" spans="1:11" x14ac:dyDescent="0.2">
      <c r="A55" s="163" t="s">
        <v>132</v>
      </c>
      <c r="B55" s="61" t="s">
        <v>12</v>
      </c>
      <c r="C55" s="62" t="s">
        <v>13</v>
      </c>
      <c r="D55" s="61" t="s">
        <v>12</v>
      </c>
      <c r="E55" s="63" t="s">
        <v>13</v>
      </c>
      <c r="F55" s="62" t="s">
        <v>12</v>
      </c>
      <c r="G55" s="62" t="s">
        <v>13</v>
      </c>
      <c r="H55" s="61" t="s">
        <v>12</v>
      </c>
      <c r="I55" s="63" t="s">
        <v>13</v>
      </c>
      <c r="J55" s="61"/>
      <c r="K55" s="63"/>
    </row>
    <row r="56" spans="1:11" x14ac:dyDescent="0.2">
      <c r="A56" s="7" t="s">
        <v>499</v>
      </c>
      <c r="B56" s="65">
        <v>8</v>
      </c>
      <c r="C56" s="34">
        <f>IF(B76=0, "-", B56/B76)</f>
        <v>3.9643211100099107E-3</v>
      </c>
      <c r="D56" s="65">
        <v>29</v>
      </c>
      <c r="E56" s="9">
        <f>IF(D76=0, "-", D56/D76)</f>
        <v>1.2366737739872069E-2</v>
      </c>
      <c r="F56" s="81">
        <v>44</v>
      </c>
      <c r="G56" s="34">
        <f>IF(F76=0, "-", F56/F76)</f>
        <v>3.7794193437553684E-3</v>
      </c>
      <c r="H56" s="65">
        <v>76</v>
      </c>
      <c r="I56" s="9">
        <f>IF(H76=0, "-", H56/H76)</f>
        <v>6.3913884450424695E-3</v>
      </c>
      <c r="J56" s="8">
        <f t="shared" ref="J56:J74" si="6">IF(D56=0, "-", IF((B56-D56)/D56&lt;10, (B56-D56)/D56, "&gt;999%"))</f>
        <v>-0.72413793103448276</v>
      </c>
      <c r="K56" s="9">
        <f t="shared" ref="K56:K74" si="7">IF(H56=0, "-", IF((F56-H56)/H56&lt;10, (F56-H56)/H56, "&gt;999%"))</f>
        <v>-0.42105263157894735</v>
      </c>
    </row>
    <row r="57" spans="1:11" x14ac:dyDescent="0.2">
      <c r="A57" s="7" t="s">
        <v>500</v>
      </c>
      <c r="B57" s="65">
        <v>6</v>
      </c>
      <c r="C57" s="34">
        <f>IF(B76=0, "-", B57/B76)</f>
        <v>2.973240832507433E-3</v>
      </c>
      <c r="D57" s="65">
        <v>0</v>
      </c>
      <c r="E57" s="9">
        <f>IF(D76=0, "-", D57/D76)</f>
        <v>0</v>
      </c>
      <c r="F57" s="81">
        <v>24</v>
      </c>
      <c r="G57" s="34">
        <f>IF(F76=0, "-", F57/F76)</f>
        <v>2.061501460230201E-3</v>
      </c>
      <c r="H57" s="65">
        <v>0</v>
      </c>
      <c r="I57" s="9">
        <f>IF(H76=0, "-", H57/H76)</f>
        <v>0</v>
      </c>
      <c r="J57" s="8" t="str">
        <f t="shared" si="6"/>
        <v>-</v>
      </c>
      <c r="K57" s="9" t="str">
        <f t="shared" si="7"/>
        <v>-</v>
      </c>
    </row>
    <row r="58" spans="1:11" x14ac:dyDescent="0.2">
      <c r="A58" s="7" t="s">
        <v>501</v>
      </c>
      <c r="B58" s="65">
        <v>352</v>
      </c>
      <c r="C58" s="34">
        <f>IF(B76=0, "-", B58/B76)</f>
        <v>0.17443012884043607</v>
      </c>
      <c r="D58" s="65">
        <v>529</v>
      </c>
      <c r="E58" s="9">
        <f>IF(D76=0, "-", D58/D76)</f>
        <v>0.22558635394456289</v>
      </c>
      <c r="F58" s="81">
        <v>2069</v>
      </c>
      <c r="G58" s="34">
        <f>IF(F76=0, "-", F58/F76)</f>
        <v>0.17771860505067857</v>
      </c>
      <c r="H58" s="65">
        <v>2419</v>
      </c>
      <c r="I58" s="9">
        <f>IF(H76=0, "-", H58/H76)</f>
        <v>0.20343116642839121</v>
      </c>
      <c r="J58" s="8">
        <f t="shared" si="6"/>
        <v>-0.33459357277882795</v>
      </c>
      <c r="K58" s="9">
        <f t="shared" si="7"/>
        <v>-0.14468788755684167</v>
      </c>
    </row>
    <row r="59" spans="1:11" x14ac:dyDescent="0.2">
      <c r="A59" s="7" t="s">
        <v>502</v>
      </c>
      <c r="B59" s="65">
        <v>0</v>
      </c>
      <c r="C59" s="34">
        <f>IF(B76=0, "-", B59/B76)</f>
        <v>0</v>
      </c>
      <c r="D59" s="65">
        <v>1</v>
      </c>
      <c r="E59" s="9">
        <f>IF(D76=0, "-", D59/D76)</f>
        <v>4.2643923240938164E-4</v>
      </c>
      <c r="F59" s="81">
        <v>0</v>
      </c>
      <c r="G59" s="34">
        <f>IF(F76=0, "-", F59/F76)</f>
        <v>0</v>
      </c>
      <c r="H59" s="65">
        <v>19</v>
      </c>
      <c r="I59" s="9">
        <f>IF(H76=0, "-", H59/H76)</f>
        <v>1.5978471112606174E-3</v>
      </c>
      <c r="J59" s="8">
        <f t="shared" si="6"/>
        <v>-1</v>
      </c>
      <c r="K59" s="9">
        <f t="shared" si="7"/>
        <v>-1</v>
      </c>
    </row>
    <row r="60" spans="1:11" x14ac:dyDescent="0.2">
      <c r="A60" s="7" t="s">
        <v>503</v>
      </c>
      <c r="B60" s="65">
        <v>89</v>
      </c>
      <c r="C60" s="34">
        <f>IF(B76=0, "-", B60/B76)</f>
        <v>4.410307234886026E-2</v>
      </c>
      <c r="D60" s="65">
        <v>71</v>
      </c>
      <c r="E60" s="9">
        <f>IF(D76=0, "-", D60/D76)</f>
        <v>3.0277185501066096E-2</v>
      </c>
      <c r="F60" s="81">
        <v>174</v>
      </c>
      <c r="G60" s="34">
        <f>IF(F76=0, "-", F60/F76)</f>
        <v>1.4945885586668957E-2</v>
      </c>
      <c r="H60" s="65">
        <v>222</v>
      </c>
      <c r="I60" s="9">
        <f>IF(H76=0, "-", H60/H76)</f>
        <v>1.8669582036834581E-2</v>
      </c>
      <c r="J60" s="8">
        <f t="shared" si="6"/>
        <v>0.25352112676056338</v>
      </c>
      <c r="K60" s="9">
        <f t="shared" si="7"/>
        <v>-0.21621621621621623</v>
      </c>
    </row>
    <row r="61" spans="1:11" x14ac:dyDescent="0.2">
      <c r="A61" s="7" t="s">
        <v>504</v>
      </c>
      <c r="B61" s="65">
        <v>277</v>
      </c>
      <c r="C61" s="34">
        <f>IF(B76=0, "-", B61/B76)</f>
        <v>0.13726461843409316</v>
      </c>
      <c r="D61" s="65">
        <v>332</v>
      </c>
      <c r="E61" s="9">
        <f>IF(D76=0, "-", D61/D76)</f>
        <v>0.14157782515991471</v>
      </c>
      <c r="F61" s="81">
        <v>1460</v>
      </c>
      <c r="G61" s="34">
        <f>IF(F76=0, "-", F61/F76)</f>
        <v>0.12540800549733722</v>
      </c>
      <c r="H61" s="65">
        <v>1433</v>
      </c>
      <c r="I61" s="9">
        <f>IF(H76=0, "-", H61/H76)</f>
        <v>0.12051131107560339</v>
      </c>
      <c r="J61" s="8">
        <f t="shared" si="6"/>
        <v>-0.16566265060240964</v>
      </c>
      <c r="K61" s="9">
        <f t="shared" si="7"/>
        <v>1.884159106769016E-2</v>
      </c>
    </row>
    <row r="62" spans="1:11" x14ac:dyDescent="0.2">
      <c r="A62" s="7" t="s">
        <v>505</v>
      </c>
      <c r="B62" s="65">
        <v>15</v>
      </c>
      <c r="C62" s="34">
        <f>IF(B76=0, "-", B62/B76)</f>
        <v>7.4331020812685826E-3</v>
      </c>
      <c r="D62" s="65">
        <v>11</v>
      </c>
      <c r="E62" s="9">
        <f>IF(D76=0, "-", D62/D76)</f>
        <v>4.690831556503198E-3</v>
      </c>
      <c r="F62" s="81">
        <v>54</v>
      </c>
      <c r="G62" s="34">
        <f>IF(F76=0, "-", F62/F76)</f>
        <v>4.6383782855179525E-3</v>
      </c>
      <c r="H62" s="65">
        <v>38</v>
      </c>
      <c r="I62" s="9">
        <f>IF(H76=0, "-", H62/H76)</f>
        <v>3.1956942225212347E-3</v>
      </c>
      <c r="J62" s="8">
        <f t="shared" si="6"/>
        <v>0.36363636363636365</v>
      </c>
      <c r="K62" s="9">
        <f t="shared" si="7"/>
        <v>0.42105263157894735</v>
      </c>
    </row>
    <row r="63" spans="1:11" x14ac:dyDescent="0.2">
      <c r="A63" s="7" t="s">
        <v>506</v>
      </c>
      <c r="B63" s="65">
        <v>10</v>
      </c>
      <c r="C63" s="34">
        <f>IF(B76=0, "-", B63/B76)</f>
        <v>4.9554013875123884E-3</v>
      </c>
      <c r="D63" s="65">
        <v>48</v>
      </c>
      <c r="E63" s="9">
        <f>IF(D76=0, "-", D63/D76)</f>
        <v>2.0469083155650322E-2</v>
      </c>
      <c r="F63" s="81">
        <v>124</v>
      </c>
      <c r="G63" s="34">
        <f>IF(F76=0, "-", F63/F76)</f>
        <v>1.0651090877856038E-2</v>
      </c>
      <c r="H63" s="65">
        <v>236</v>
      </c>
      <c r="I63" s="9">
        <f>IF(H76=0, "-", H63/H76)</f>
        <v>1.9846943066184508E-2</v>
      </c>
      <c r="J63" s="8">
        <f t="shared" si="6"/>
        <v>-0.79166666666666663</v>
      </c>
      <c r="K63" s="9">
        <f t="shared" si="7"/>
        <v>-0.47457627118644069</v>
      </c>
    </row>
    <row r="64" spans="1:11" x14ac:dyDescent="0.2">
      <c r="A64" s="7" t="s">
        <v>507</v>
      </c>
      <c r="B64" s="65">
        <v>67</v>
      </c>
      <c r="C64" s="34">
        <f>IF(B76=0, "-", B64/B76)</f>
        <v>3.3201189296333006E-2</v>
      </c>
      <c r="D64" s="65">
        <v>118</v>
      </c>
      <c r="E64" s="9">
        <f>IF(D76=0, "-", D64/D76)</f>
        <v>5.0319829424307037E-2</v>
      </c>
      <c r="F64" s="81">
        <v>473</v>
      </c>
      <c r="G64" s="34">
        <f>IF(F76=0, "-", F64/F76)</f>
        <v>4.0628757945370214E-2</v>
      </c>
      <c r="H64" s="65">
        <v>447</v>
      </c>
      <c r="I64" s="9">
        <f>IF(H76=0, "-", H64/H76)</f>
        <v>3.7591455722815574E-2</v>
      </c>
      <c r="J64" s="8">
        <f t="shared" si="6"/>
        <v>-0.43220338983050849</v>
      </c>
      <c r="K64" s="9">
        <f t="shared" si="7"/>
        <v>5.8165548098434001E-2</v>
      </c>
    </row>
    <row r="65" spans="1:11" x14ac:dyDescent="0.2">
      <c r="A65" s="7" t="s">
        <v>508</v>
      </c>
      <c r="B65" s="65">
        <v>0</v>
      </c>
      <c r="C65" s="34">
        <f>IF(B76=0, "-", B65/B76)</f>
        <v>0</v>
      </c>
      <c r="D65" s="65">
        <v>0</v>
      </c>
      <c r="E65" s="9">
        <f>IF(D76=0, "-", D65/D76)</f>
        <v>0</v>
      </c>
      <c r="F65" s="81">
        <v>0</v>
      </c>
      <c r="G65" s="34">
        <f>IF(F76=0, "-", F65/F76)</f>
        <v>0</v>
      </c>
      <c r="H65" s="65">
        <v>3</v>
      </c>
      <c r="I65" s="9">
        <f>IF(H76=0, "-", H65/H76)</f>
        <v>2.5229164914641325E-4</v>
      </c>
      <c r="J65" s="8" t="str">
        <f t="shared" si="6"/>
        <v>-</v>
      </c>
      <c r="K65" s="9">
        <f t="shared" si="7"/>
        <v>-1</v>
      </c>
    </row>
    <row r="66" spans="1:11" x14ac:dyDescent="0.2">
      <c r="A66" s="7" t="s">
        <v>509</v>
      </c>
      <c r="B66" s="65">
        <v>100</v>
      </c>
      <c r="C66" s="34">
        <f>IF(B76=0, "-", B66/B76)</f>
        <v>4.9554013875123884E-2</v>
      </c>
      <c r="D66" s="65">
        <v>210</v>
      </c>
      <c r="E66" s="9">
        <f>IF(D76=0, "-", D66/D76)</f>
        <v>8.9552238805970144E-2</v>
      </c>
      <c r="F66" s="81">
        <v>1530</v>
      </c>
      <c r="G66" s="34">
        <f>IF(F76=0, "-", F66/F76)</f>
        <v>0.13142071808967531</v>
      </c>
      <c r="H66" s="65">
        <v>1486</v>
      </c>
      <c r="I66" s="9">
        <f>IF(H76=0, "-", H66/H76)</f>
        <v>0.1249684635438567</v>
      </c>
      <c r="J66" s="8">
        <f t="shared" si="6"/>
        <v>-0.52380952380952384</v>
      </c>
      <c r="K66" s="9">
        <f t="shared" si="7"/>
        <v>2.9609690444145357E-2</v>
      </c>
    </row>
    <row r="67" spans="1:11" x14ac:dyDescent="0.2">
      <c r="A67" s="7" t="s">
        <v>510</v>
      </c>
      <c r="B67" s="65">
        <v>65</v>
      </c>
      <c r="C67" s="34">
        <f>IF(B76=0, "-", B67/B76)</f>
        <v>3.2210109018830528E-2</v>
      </c>
      <c r="D67" s="65">
        <v>139</v>
      </c>
      <c r="E67" s="9">
        <f>IF(D76=0, "-", D67/D76)</f>
        <v>5.9275053304904055E-2</v>
      </c>
      <c r="F67" s="81">
        <v>569</v>
      </c>
      <c r="G67" s="34">
        <f>IF(F76=0, "-", F67/F76)</f>
        <v>4.8874763786291013E-2</v>
      </c>
      <c r="H67" s="65">
        <v>579</v>
      </c>
      <c r="I67" s="9">
        <f>IF(H76=0, "-", H67/H76)</f>
        <v>4.8692288285257755E-2</v>
      </c>
      <c r="J67" s="8">
        <f t="shared" si="6"/>
        <v>-0.53237410071942448</v>
      </c>
      <c r="K67" s="9">
        <f t="shared" si="7"/>
        <v>-1.7271157167530225E-2</v>
      </c>
    </row>
    <row r="68" spans="1:11" x14ac:dyDescent="0.2">
      <c r="A68" s="7" t="s">
        <v>511</v>
      </c>
      <c r="B68" s="65">
        <v>58</v>
      </c>
      <c r="C68" s="34">
        <f>IF(B76=0, "-", B68/B76)</f>
        <v>2.8741328047571853E-2</v>
      </c>
      <c r="D68" s="65">
        <v>55</v>
      </c>
      <c r="E68" s="9">
        <f>IF(D76=0, "-", D68/D76)</f>
        <v>2.3454157782515993E-2</v>
      </c>
      <c r="F68" s="81">
        <v>217</v>
      </c>
      <c r="G68" s="34">
        <f>IF(F76=0, "-", F68/F76)</f>
        <v>1.8639409036248066E-2</v>
      </c>
      <c r="H68" s="65">
        <v>165</v>
      </c>
      <c r="I68" s="9">
        <f>IF(H76=0, "-", H68/H76)</f>
        <v>1.3876040703052728E-2</v>
      </c>
      <c r="J68" s="8">
        <f t="shared" si="6"/>
        <v>5.4545454545454543E-2</v>
      </c>
      <c r="K68" s="9">
        <f t="shared" si="7"/>
        <v>0.31515151515151513</v>
      </c>
    </row>
    <row r="69" spans="1:11" x14ac:dyDescent="0.2">
      <c r="A69" s="7" t="s">
        <v>512</v>
      </c>
      <c r="B69" s="65">
        <v>10</v>
      </c>
      <c r="C69" s="34">
        <f>IF(B76=0, "-", B69/B76)</f>
        <v>4.9554013875123884E-3</v>
      </c>
      <c r="D69" s="65">
        <v>0</v>
      </c>
      <c r="E69" s="9">
        <f>IF(D76=0, "-", D69/D76)</f>
        <v>0</v>
      </c>
      <c r="F69" s="81">
        <v>22</v>
      </c>
      <c r="G69" s="34">
        <f>IF(F76=0, "-", F69/F76)</f>
        <v>1.8897096718776842E-3</v>
      </c>
      <c r="H69" s="65">
        <v>0</v>
      </c>
      <c r="I69" s="9">
        <f>IF(H76=0, "-", H69/H76)</f>
        <v>0</v>
      </c>
      <c r="J69" s="8" t="str">
        <f t="shared" si="6"/>
        <v>-</v>
      </c>
      <c r="K69" s="9" t="str">
        <f t="shared" si="7"/>
        <v>-</v>
      </c>
    </row>
    <row r="70" spans="1:11" x14ac:dyDescent="0.2">
      <c r="A70" s="7" t="s">
        <v>513</v>
      </c>
      <c r="B70" s="65">
        <v>2</v>
      </c>
      <c r="C70" s="34">
        <f>IF(B76=0, "-", B70/B76)</f>
        <v>9.9108027750247768E-4</v>
      </c>
      <c r="D70" s="65">
        <v>0</v>
      </c>
      <c r="E70" s="9">
        <f>IF(D76=0, "-", D70/D76)</f>
        <v>0</v>
      </c>
      <c r="F70" s="81">
        <v>6</v>
      </c>
      <c r="G70" s="34">
        <f>IF(F76=0, "-", F70/F76)</f>
        <v>5.1537536505755026E-4</v>
      </c>
      <c r="H70" s="65">
        <v>0</v>
      </c>
      <c r="I70" s="9">
        <f>IF(H76=0, "-", H70/H76)</f>
        <v>0</v>
      </c>
      <c r="J70" s="8" t="str">
        <f t="shared" si="6"/>
        <v>-</v>
      </c>
      <c r="K70" s="9" t="str">
        <f t="shared" si="7"/>
        <v>-</v>
      </c>
    </row>
    <row r="71" spans="1:11" x14ac:dyDescent="0.2">
      <c r="A71" s="7" t="s">
        <v>514</v>
      </c>
      <c r="B71" s="65">
        <v>6</v>
      </c>
      <c r="C71" s="34">
        <f>IF(B76=0, "-", B71/B76)</f>
        <v>2.973240832507433E-3</v>
      </c>
      <c r="D71" s="65">
        <v>33</v>
      </c>
      <c r="E71" s="9">
        <f>IF(D76=0, "-", D71/D76)</f>
        <v>1.4072494669509595E-2</v>
      </c>
      <c r="F71" s="81">
        <v>48</v>
      </c>
      <c r="G71" s="34">
        <f>IF(F76=0, "-", F71/F76)</f>
        <v>4.1230029204604021E-3</v>
      </c>
      <c r="H71" s="65">
        <v>118</v>
      </c>
      <c r="I71" s="9">
        <f>IF(H76=0, "-", H71/H76)</f>
        <v>9.923471533092254E-3</v>
      </c>
      <c r="J71" s="8">
        <f t="shared" si="6"/>
        <v>-0.81818181818181823</v>
      </c>
      <c r="K71" s="9">
        <f t="shared" si="7"/>
        <v>-0.59322033898305082</v>
      </c>
    </row>
    <row r="72" spans="1:11" x14ac:dyDescent="0.2">
      <c r="A72" s="7" t="s">
        <v>515</v>
      </c>
      <c r="B72" s="65">
        <v>706</v>
      </c>
      <c r="C72" s="34">
        <f>IF(B76=0, "-", B72/B76)</f>
        <v>0.34985133795837464</v>
      </c>
      <c r="D72" s="65">
        <v>577</v>
      </c>
      <c r="E72" s="9">
        <f>IF(D76=0, "-", D72/D76)</f>
        <v>0.24605543710021321</v>
      </c>
      <c r="F72" s="81">
        <v>3664</v>
      </c>
      <c r="G72" s="34">
        <f>IF(F76=0, "-", F72/F76)</f>
        <v>0.31472255626181067</v>
      </c>
      <c r="H72" s="65">
        <v>3336</v>
      </c>
      <c r="I72" s="9">
        <f>IF(H76=0, "-", H72/H76)</f>
        <v>0.28054831385081153</v>
      </c>
      <c r="J72" s="8">
        <f t="shared" si="6"/>
        <v>0.22357019064124783</v>
      </c>
      <c r="K72" s="9">
        <f t="shared" si="7"/>
        <v>9.8321342925659472E-2</v>
      </c>
    </row>
    <row r="73" spans="1:11" x14ac:dyDescent="0.2">
      <c r="A73" s="7" t="s">
        <v>516</v>
      </c>
      <c r="B73" s="65">
        <v>218</v>
      </c>
      <c r="C73" s="34">
        <f>IF(B76=0, "-", B73/B76)</f>
        <v>0.10802775024777007</v>
      </c>
      <c r="D73" s="65">
        <v>152</v>
      </c>
      <c r="E73" s="9">
        <f>IF(D76=0, "-", D73/D76)</f>
        <v>6.4818763326226006E-2</v>
      </c>
      <c r="F73" s="81">
        <v>977</v>
      </c>
      <c r="G73" s="34">
        <f>IF(F76=0, "-", F73/F76)</f>
        <v>8.3920288610204438E-2</v>
      </c>
      <c r="H73" s="65">
        <v>976</v>
      </c>
      <c r="I73" s="9">
        <f>IF(H76=0, "-", H73/H76)</f>
        <v>8.2078883188966445E-2</v>
      </c>
      <c r="J73" s="8">
        <f t="shared" si="6"/>
        <v>0.43421052631578949</v>
      </c>
      <c r="K73" s="9">
        <f t="shared" si="7"/>
        <v>1.0245901639344263E-3</v>
      </c>
    </row>
    <row r="74" spans="1:11" x14ac:dyDescent="0.2">
      <c r="A74" s="7" t="s">
        <v>517</v>
      </c>
      <c r="B74" s="65">
        <v>29</v>
      </c>
      <c r="C74" s="34">
        <f>IF(B76=0, "-", B74/B76)</f>
        <v>1.4370664023785926E-2</v>
      </c>
      <c r="D74" s="65">
        <v>40</v>
      </c>
      <c r="E74" s="9">
        <f>IF(D76=0, "-", D74/D76)</f>
        <v>1.7057569296375266E-2</v>
      </c>
      <c r="F74" s="81">
        <v>187</v>
      </c>
      <c r="G74" s="34">
        <f>IF(F76=0, "-", F74/F76)</f>
        <v>1.6062532210960316E-2</v>
      </c>
      <c r="H74" s="65">
        <v>338</v>
      </c>
      <c r="I74" s="9">
        <f>IF(H76=0, "-", H74/H76)</f>
        <v>2.8424859137162559E-2</v>
      </c>
      <c r="J74" s="8">
        <f t="shared" si="6"/>
        <v>-0.27500000000000002</v>
      </c>
      <c r="K74" s="9">
        <f t="shared" si="7"/>
        <v>-0.44674556213017752</v>
      </c>
    </row>
    <row r="75" spans="1:11" x14ac:dyDescent="0.2">
      <c r="A75" s="2"/>
      <c r="B75" s="68"/>
      <c r="C75" s="33"/>
      <c r="D75" s="68"/>
      <c r="E75" s="6"/>
      <c r="F75" s="82"/>
      <c r="G75" s="33"/>
      <c r="H75" s="68"/>
      <c r="I75" s="6"/>
      <c r="J75" s="5"/>
      <c r="K75" s="6"/>
    </row>
    <row r="76" spans="1:11" s="43" customFormat="1" x14ac:dyDescent="0.2">
      <c r="A76" s="162" t="s">
        <v>600</v>
      </c>
      <c r="B76" s="71">
        <f>SUM(B56:B75)</f>
        <v>2018</v>
      </c>
      <c r="C76" s="40">
        <f>B76/9813</f>
        <v>0.20564557220014268</v>
      </c>
      <c r="D76" s="71">
        <f>SUM(D56:D75)</f>
        <v>2345</v>
      </c>
      <c r="E76" s="41">
        <f>D76/10037</f>
        <v>0.23363554847065857</v>
      </c>
      <c r="F76" s="77">
        <f>SUM(F56:F75)</f>
        <v>11642</v>
      </c>
      <c r="G76" s="42">
        <f>F76/53065</f>
        <v>0.21939131254122302</v>
      </c>
      <c r="H76" s="71">
        <f>SUM(H56:H75)</f>
        <v>11891</v>
      </c>
      <c r="I76" s="41">
        <f>H76/56526</f>
        <v>0.21036337260729576</v>
      </c>
      <c r="J76" s="37">
        <f>IF(D76=0, "-", IF((B76-D76)/D76&lt;10, (B76-D76)/D76, "&gt;999%"))</f>
        <v>-0.1394456289978678</v>
      </c>
      <c r="K76" s="38">
        <f>IF(H76=0, "-", IF((F76-H76)/H76&lt;10, (F76-H76)/H76, "&gt;999%"))</f>
        <v>-2.0940206879152299E-2</v>
      </c>
    </row>
    <row r="77" spans="1:11" x14ac:dyDescent="0.2">
      <c r="B77" s="83"/>
      <c r="D77" s="83"/>
      <c r="F77" s="83"/>
      <c r="H77" s="83"/>
    </row>
    <row r="78" spans="1:11" x14ac:dyDescent="0.2">
      <c r="A78" s="27" t="s">
        <v>599</v>
      </c>
      <c r="B78" s="71">
        <v>2612</v>
      </c>
      <c r="C78" s="40">
        <f>B78/9813</f>
        <v>0.26617751961683483</v>
      </c>
      <c r="D78" s="71">
        <v>2906</v>
      </c>
      <c r="E78" s="41">
        <f>D78/10037</f>
        <v>0.28952874364850056</v>
      </c>
      <c r="F78" s="77">
        <v>14389</v>
      </c>
      <c r="G78" s="42">
        <f>F78/53065</f>
        <v>0.27115801375671345</v>
      </c>
      <c r="H78" s="71">
        <v>14645</v>
      </c>
      <c r="I78" s="41">
        <f>H78/56526</f>
        <v>0.25908431518239394</v>
      </c>
      <c r="J78" s="37">
        <f>IF(D78=0, "-", IF((B78-D78)/D78&lt;10, (B78-D78)/D78, "&gt;999%"))</f>
        <v>-0.10116999311768754</v>
      </c>
      <c r="K78" s="38">
        <f>IF(H78=0, "-", IF((F78-H78)/H78&lt;10, (F78-H78)/H78, "&gt;999%"))</f>
        <v>-1.7480368726527824E-2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3" max="16383" man="1"/>
    <brk id="7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612</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37</v>
      </c>
      <c r="B7" s="65">
        <v>14</v>
      </c>
      <c r="C7" s="39">
        <f>IF(B26=0, "-", B7/B26)</f>
        <v>5.3598774885145481E-3</v>
      </c>
      <c r="D7" s="65">
        <v>29</v>
      </c>
      <c r="E7" s="21">
        <f>IF(D26=0, "-", D7/D26)</f>
        <v>9.9793530626290441E-3</v>
      </c>
      <c r="F7" s="81">
        <v>68</v>
      </c>
      <c r="G7" s="39">
        <f>IF(F26=0, "-", F7/F26)</f>
        <v>4.7258322329557303E-3</v>
      </c>
      <c r="H7" s="65">
        <v>76</v>
      </c>
      <c r="I7" s="21">
        <f>IF(H26=0, "-", H7/H26)</f>
        <v>5.1894844656879477E-3</v>
      </c>
      <c r="J7" s="20">
        <f t="shared" ref="J7:J24" si="0">IF(D7=0, "-", IF((B7-D7)/D7&lt;10, (B7-D7)/D7, "&gt;999%"))</f>
        <v>-0.51724137931034486</v>
      </c>
      <c r="K7" s="21">
        <f t="shared" ref="K7:K24" si="1">IF(H7=0, "-", IF((F7-H7)/H7&lt;10, (F7-H7)/H7, "&gt;999%"))</f>
        <v>-0.10526315789473684</v>
      </c>
    </row>
    <row r="8" spans="1:11" x14ac:dyDescent="0.2">
      <c r="A8" s="7" t="s">
        <v>45</v>
      </c>
      <c r="B8" s="65">
        <v>389</v>
      </c>
      <c r="C8" s="39">
        <f>IF(B26=0, "-", B8/B26)</f>
        <v>0.14892802450229708</v>
      </c>
      <c r="D8" s="65">
        <v>606</v>
      </c>
      <c r="E8" s="21">
        <f>IF(D26=0, "-", D8/D26)</f>
        <v>0.20853406744666209</v>
      </c>
      <c r="F8" s="81">
        <v>2277</v>
      </c>
      <c r="G8" s="39">
        <f>IF(F26=0, "-", F8/F26)</f>
        <v>0.15824588227117936</v>
      </c>
      <c r="H8" s="65">
        <v>2788</v>
      </c>
      <c r="I8" s="21">
        <f>IF(H26=0, "-", H8/H26)</f>
        <v>0.19037214066234209</v>
      </c>
      <c r="J8" s="20">
        <f t="shared" si="0"/>
        <v>-0.35808580858085809</v>
      </c>
      <c r="K8" s="21">
        <f t="shared" si="1"/>
        <v>-0.18328550932568149</v>
      </c>
    </row>
    <row r="9" spans="1:11" x14ac:dyDescent="0.2">
      <c r="A9" s="7" t="s">
        <v>49</v>
      </c>
      <c r="B9" s="65">
        <v>99</v>
      </c>
      <c r="C9" s="39">
        <f>IF(B26=0, "-", B9/B26)</f>
        <v>3.7901990811638593E-2</v>
      </c>
      <c r="D9" s="65">
        <v>78</v>
      </c>
      <c r="E9" s="21">
        <f>IF(D26=0, "-", D9/D26)</f>
        <v>2.6841018582243633E-2</v>
      </c>
      <c r="F9" s="81">
        <v>199</v>
      </c>
      <c r="G9" s="39">
        <f>IF(F26=0, "-", F9/F26)</f>
        <v>1.3830009034679269E-2</v>
      </c>
      <c r="H9" s="65">
        <v>273</v>
      </c>
      <c r="I9" s="21">
        <f>IF(H26=0, "-", H9/H26)</f>
        <v>1.8641174462273813E-2</v>
      </c>
      <c r="J9" s="20">
        <f t="shared" si="0"/>
        <v>0.26923076923076922</v>
      </c>
      <c r="K9" s="21">
        <f t="shared" si="1"/>
        <v>-0.27106227106227104</v>
      </c>
    </row>
    <row r="10" spans="1:11" x14ac:dyDescent="0.2">
      <c r="A10" s="7" t="s">
        <v>52</v>
      </c>
      <c r="B10" s="65">
        <v>53</v>
      </c>
      <c r="C10" s="39">
        <f>IF(B26=0, "-", B10/B26)</f>
        <v>2.0290964777947933E-2</v>
      </c>
      <c r="D10" s="65">
        <v>25</v>
      </c>
      <c r="E10" s="21">
        <f>IF(D26=0, "-", D10/D26)</f>
        <v>8.6028905712319335E-3</v>
      </c>
      <c r="F10" s="81">
        <v>161</v>
      </c>
      <c r="G10" s="39">
        <f>IF(F26=0, "-", F10/F26)</f>
        <v>1.1189102786851066E-2</v>
      </c>
      <c r="H10" s="65">
        <v>164</v>
      </c>
      <c r="I10" s="21">
        <f>IF(H26=0, "-", H10/H26)</f>
        <v>1.1198361215431888E-2</v>
      </c>
      <c r="J10" s="20">
        <f t="shared" si="0"/>
        <v>1.1200000000000001</v>
      </c>
      <c r="K10" s="21">
        <f t="shared" si="1"/>
        <v>-1.8292682926829267E-2</v>
      </c>
    </row>
    <row r="11" spans="1:11" x14ac:dyDescent="0.2">
      <c r="A11" s="7" t="s">
        <v>56</v>
      </c>
      <c r="B11" s="65">
        <v>300</v>
      </c>
      <c r="C11" s="39">
        <f>IF(B26=0, "-", B11/B26)</f>
        <v>0.11485451761102604</v>
      </c>
      <c r="D11" s="65">
        <v>402</v>
      </c>
      <c r="E11" s="21">
        <f>IF(D26=0, "-", D11/D26)</f>
        <v>0.13833448038540949</v>
      </c>
      <c r="F11" s="81">
        <v>1717</v>
      </c>
      <c r="G11" s="39">
        <f>IF(F26=0, "-", F11/F26)</f>
        <v>0.11932726388213219</v>
      </c>
      <c r="H11" s="65">
        <v>1729</v>
      </c>
      <c r="I11" s="21">
        <f>IF(H26=0, "-", H11/H26)</f>
        <v>0.11806077159440082</v>
      </c>
      <c r="J11" s="20">
        <f t="shared" si="0"/>
        <v>-0.2537313432835821</v>
      </c>
      <c r="K11" s="21">
        <f t="shared" si="1"/>
        <v>-6.940427993059572E-3</v>
      </c>
    </row>
    <row r="12" spans="1:11" x14ac:dyDescent="0.2">
      <c r="A12" s="7" t="s">
        <v>57</v>
      </c>
      <c r="B12" s="65">
        <v>1</v>
      </c>
      <c r="C12" s="39">
        <f>IF(B26=0, "-", B12/B26)</f>
        <v>3.8284839203675346E-4</v>
      </c>
      <c r="D12" s="65">
        <v>0</v>
      </c>
      <c r="E12" s="21">
        <f>IF(D26=0, "-", D12/D26)</f>
        <v>0</v>
      </c>
      <c r="F12" s="81">
        <v>1</v>
      </c>
      <c r="G12" s="39">
        <f>IF(F26=0, "-", F12/F26)</f>
        <v>6.9497532837584265E-5</v>
      </c>
      <c r="H12" s="65">
        <v>0</v>
      </c>
      <c r="I12" s="21">
        <f>IF(H26=0, "-", H12/H26)</f>
        <v>0</v>
      </c>
      <c r="J12" s="20" t="str">
        <f t="shared" si="0"/>
        <v>-</v>
      </c>
      <c r="K12" s="21" t="str">
        <f t="shared" si="1"/>
        <v>-</v>
      </c>
    </row>
    <row r="13" spans="1:11" x14ac:dyDescent="0.2">
      <c r="A13" s="7" t="s">
        <v>60</v>
      </c>
      <c r="B13" s="65">
        <v>15</v>
      </c>
      <c r="C13" s="39">
        <f>IF(B26=0, "-", B13/B26)</f>
        <v>5.7427258805513018E-3</v>
      </c>
      <c r="D13" s="65">
        <v>11</v>
      </c>
      <c r="E13" s="21">
        <f>IF(D26=0, "-", D13/D26)</f>
        <v>3.7852718513420509E-3</v>
      </c>
      <c r="F13" s="81">
        <v>54</v>
      </c>
      <c r="G13" s="39">
        <f>IF(F26=0, "-", F13/F26)</f>
        <v>3.7528667732295504E-3</v>
      </c>
      <c r="H13" s="65">
        <v>38</v>
      </c>
      <c r="I13" s="21">
        <f>IF(H26=0, "-", H13/H26)</f>
        <v>2.5947422328439738E-3</v>
      </c>
      <c r="J13" s="20">
        <f t="shared" si="0"/>
        <v>0.36363636363636365</v>
      </c>
      <c r="K13" s="21">
        <f t="shared" si="1"/>
        <v>0.42105263157894735</v>
      </c>
    </row>
    <row r="14" spans="1:11" x14ac:dyDescent="0.2">
      <c r="A14" s="7" t="s">
        <v>65</v>
      </c>
      <c r="B14" s="65">
        <v>27</v>
      </c>
      <c r="C14" s="39">
        <f>IF(B26=0, "-", B14/B26)</f>
        <v>1.0336906584992343E-2</v>
      </c>
      <c r="D14" s="65">
        <v>80</v>
      </c>
      <c r="E14" s="21">
        <f>IF(D26=0, "-", D14/D26)</f>
        <v>2.7529249827942189E-2</v>
      </c>
      <c r="F14" s="81">
        <v>236</v>
      </c>
      <c r="G14" s="39">
        <f>IF(F26=0, "-", F14/F26)</f>
        <v>1.6401417749669887E-2</v>
      </c>
      <c r="H14" s="65">
        <v>334</v>
      </c>
      <c r="I14" s="21">
        <f>IF(H26=0, "-", H14/H26)</f>
        <v>2.2806418572891771E-2</v>
      </c>
      <c r="J14" s="20">
        <f t="shared" si="0"/>
        <v>-0.66249999999999998</v>
      </c>
      <c r="K14" s="21">
        <f t="shared" si="1"/>
        <v>-0.29341317365269459</v>
      </c>
    </row>
    <row r="15" spans="1:11" x14ac:dyDescent="0.2">
      <c r="A15" s="7" t="s">
        <v>71</v>
      </c>
      <c r="B15" s="65">
        <v>80</v>
      </c>
      <c r="C15" s="39">
        <f>IF(B26=0, "-", B15/B26)</f>
        <v>3.0627871362940276E-2</v>
      </c>
      <c r="D15" s="65">
        <v>131</v>
      </c>
      <c r="E15" s="21">
        <f>IF(D26=0, "-", D15/D26)</f>
        <v>4.5079146593255334E-2</v>
      </c>
      <c r="F15" s="81">
        <v>547</v>
      </c>
      <c r="G15" s="39">
        <f>IF(F26=0, "-", F15/F26)</f>
        <v>3.8015150462158594E-2</v>
      </c>
      <c r="H15" s="65">
        <v>497</v>
      </c>
      <c r="I15" s="21">
        <f>IF(H26=0, "-", H15/H26)</f>
        <v>3.3936497097985657E-2</v>
      </c>
      <c r="J15" s="20">
        <f t="shared" si="0"/>
        <v>-0.38931297709923662</v>
      </c>
      <c r="K15" s="21">
        <f t="shared" si="1"/>
        <v>0.1006036217303823</v>
      </c>
    </row>
    <row r="16" spans="1:11" x14ac:dyDescent="0.2">
      <c r="A16" s="7" t="s">
        <v>75</v>
      </c>
      <c r="B16" s="65">
        <v>9</v>
      </c>
      <c r="C16" s="39">
        <f>IF(B26=0, "-", B16/B26)</f>
        <v>3.4456355283307809E-3</v>
      </c>
      <c r="D16" s="65">
        <v>16</v>
      </c>
      <c r="E16" s="21">
        <f>IF(D26=0, "-", D16/D26)</f>
        <v>5.5058499655884375E-3</v>
      </c>
      <c r="F16" s="81">
        <v>33</v>
      </c>
      <c r="G16" s="39">
        <f>IF(F26=0, "-", F16/F26)</f>
        <v>2.2934185836402808E-3</v>
      </c>
      <c r="H16" s="65">
        <v>47</v>
      </c>
      <c r="I16" s="21">
        <f>IF(H26=0, "-", H16/H26)</f>
        <v>3.2092864458859679E-3</v>
      </c>
      <c r="J16" s="20">
        <f t="shared" si="0"/>
        <v>-0.4375</v>
      </c>
      <c r="K16" s="21">
        <f t="shared" si="1"/>
        <v>-0.2978723404255319</v>
      </c>
    </row>
    <row r="17" spans="1:11" x14ac:dyDescent="0.2">
      <c r="A17" s="7" t="s">
        <v>78</v>
      </c>
      <c r="B17" s="65">
        <v>152</v>
      </c>
      <c r="C17" s="39">
        <f>IF(B26=0, "-", B17/B26)</f>
        <v>5.8192955589586523E-2</v>
      </c>
      <c r="D17" s="65">
        <v>274</v>
      </c>
      <c r="E17" s="21">
        <f>IF(D26=0, "-", D17/D26)</f>
        <v>9.4287680660701992E-2</v>
      </c>
      <c r="F17" s="81">
        <v>1815</v>
      </c>
      <c r="G17" s="39">
        <f>IF(F26=0, "-", F17/F26)</f>
        <v>0.12613802210021544</v>
      </c>
      <c r="H17" s="65">
        <v>1726</v>
      </c>
      <c r="I17" s="21">
        <f>IF(H26=0, "-", H17/H26)</f>
        <v>0.11785592352338682</v>
      </c>
      <c r="J17" s="20">
        <f t="shared" si="0"/>
        <v>-0.44525547445255476</v>
      </c>
      <c r="K17" s="21">
        <f t="shared" si="1"/>
        <v>5.1564310544611816E-2</v>
      </c>
    </row>
    <row r="18" spans="1:11" x14ac:dyDescent="0.2">
      <c r="A18" s="7" t="s">
        <v>79</v>
      </c>
      <c r="B18" s="65">
        <v>75</v>
      </c>
      <c r="C18" s="39">
        <f>IF(B26=0, "-", B18/B26)</f>
        <v>2.871362940275651E-2</v>
      </c>
      <c r="D18" s="65">
        <v>166</v>
      </c>
      <c r="E18" s="21">
        <f>IF(D26=0, "-", D18/D26)</f>
        <v>5.712319339298004E-2</v>
      </c>
      <c r="F18" s="81">
        <v>637</v>
      </c>
      <c r="G18" s="39">
        <f>IF(F26=0, "-", F18/F26)</f>
        <v>4.4269928417541175E-2</v>
      </c>
      <c r="H18" s="65">
        <v>646</v>
      </c>
      <c r="I18" s="21">
        <f>IF(H26=0, "-", H18/H26)</f>
        <v>4.4110617958347559E-2</v>
      </c>
      <c r="J18" s="20">
        <f t="shared" si="0"/>
        <v>-0.54819277108433739</v>
      </c>
      <c r="K18" s="21">
        <f t="shared" si="1"/>
        <v>-1.393188854489164E-2</v>
      </c>
    </row>
    <row r="19" spans="1:11" x14ac:dyDescent="0.2">
      <c r="A19" s="7" t="s">
        <v>80</v>
      </c>
      <c r="B19" s="65">
        <v>6</v>
      </c>
      <c r="C19" s="39">
        <f>IF(B26=0, "-", B19/B26)</f>
        <v>2.2970903522205209E-3</v>
      </c>
      <c r="D19" s="65">
        <v>7</v>
      </c>
      <c r="E19" s="21">
        <f>IF(D26=0, "-", D19/D26)</f>
        <v>2.4088093599449415E-3</v>
      </c>
      <c r="F19" s="81">
        <v>20</v>
      </c>
      <c r="G19" s="39">
        <f>IF(F26=0, "-", F19/F26)</f>
        <v>1.3899506567516854E-3</v>
      </c>
      <c r="H19" s="65">
        <v>15</v>
      </c>
      <c r="I19" s="21">
        <f>IF(H26=0, "-", H19/H26)</f>
        <v>1.0242403550699897E-3</v>
      </c>
      <c r="J19" s="20">
        <f t="shared" si="0"/>
        <v>-0.14285714285714285</v>
      </c>
      <c r="K19" s="21">
        <f t="shared" si="1"/>
        <v>0.33333333333333331</v>
      </c>
    </row>
    <row r="20" spans="1:11" x14ac:dyDescent="0.2">
      <c r="A20" s="7" t="s">
        <v>83</v>
      </c>
      <c r="B20" s="65">
        <v>70</v>
      </c>
      <c r="C20" s="39">
        <f>IF(B26=0, "-", B20/B26)</f>
        <v>2.679938744257274E-2</v>
      </c>
      <c r="D20" s="65">
        <v>55</v>
      </c>
      <c r="E20" s="21">
        <f>IF(D26=0, "-", D20/D26)</f>
        <v>1.8926359256710254E-2</v>
      </c>
      <c r="F20" s="81">
        <v>245</v>
      </c>
      <c r="G20" s="39">
        <f>IF(F26=0, "-", F20/F26)</f>
        <v>1.7026895545208146E-2</v>
      </c>
      <c r="H20" s="65">
        <v>165</v>
      </c>
      <c r="I20" s="21">
        <f>IF(H26=0, "-", H20/H26)</f>
        <v>1.1266643905769888E-2</v>
      </c>
      <c r="J20" s="20">
        <f t="shared" si="0"/>
        <v>0.27272727272727271</v>
      </c>
      <c r="K20" s="21">
        <f t="shared" si="1"/>
        <v>0.48484848484848486</v>
      </c>
    </row>
    <row r="21" spans="1:11" x14ac:dyDescent="0.2">
      <c r="A21" s="7" t="s">
        <v>84</v>
      </c>
      <c r="B21" s="65">
        <v>35</v>
      </c>
      <c r="C21" s="39">
        <f>IF(B26=0, "-", B21/B26)</f>
        <v>1.339969372128637E-2</v>
      </c>
      <c r="D21" s="65">
        <v>32</v>
      </c>
      <c r="E21" s="21">
        <f>IF(D26=0, "-", D21/D26)</f>
        <v>1.1011699931176875E-2</v>
      </c>
      <c r="F21" s="81">
        <v>94</v>
      </c>
      <c r="G21" s="39">
        <f>IF(F26=0, "-", F21/F26)</f>
        <v>6.5327680867329208E-3</v>
      </c>
      <c r="H21" s="65">
        <v>146</v>
      </c>
      <c r="I21" s="21">
        <f>IF(H26=0, "-", H21/H26)</f>
        <v>9.9692727893479008E-3</v>
      </c>
      <c r="J21" s="20">
        <f t="shared" si="0"/>
        <v>9.375E-2</v>
      </c>
      <c r="K21" s="21">
        <f t="shared" si="1"/>
        <v>-0.35616438356164382</v>
      </c>
    </row>
    <row r="22" spans="1:11" x14ac:dyDescent="0.2">
      <c r="A22" s="7" t="s">
        <v>89</v>
      </c>
      <c r="B22" s="65">
        <v>6</v>
      </c>
      <c r="C22" s="39">
        <f>IF(B26=0, "-", B22/B26)</f>
        <v>2.2970903522205209E-3</v>
      </c>
      <c r="D22" s="65">
        <v>33</v>
      </c>
      <c r="E22" s="21">
        <f>IF(D26=0, "-", D22/D26)</f>
        <v>1.1355815554026153E-2</v>
      </c>
      <c r="F22" s="81">
        <v>48</v>
      </c>
      <c r="G22" s="39">
        <f>IF(F26=0, "-", F22/F26)</f>
        <v>3.3358815762040447E-3</v>
      </c>
      <c r="H22" s="65">
        <v>118</v>
      </c>
      <c r="I22" s="21">
        <f>IF(H26=0, "-", H22/H26)</f>
        <v>8.0573574598839202E-3</v>
      </c>
      <c r="J22" s="20">
        <f t="shared" si="0"/>
        <v>-0.81818181818181823</v>
      </c>
      <c r="K22" s="21">
        <f t="shared" si="1"/>
        <v>-0.59322033898305082</v>
      </c>
    </row>
    <row r="23" spans="1:11" x14ac:dyDescent="0.2">
      <c r="A23" s="7" t="s">
        <v>93</v>
      </c>
      <c r="B23" s="65">
        <v>1247</v>
      </c>
      <c r="C23" s="39">
        <f>IF(B26=0, "-", B23/B26)</f>
        <v>0.47741194486983157</v>
      </c>
      <c r="D23" s="65">
        <v>910</v>
      </c>
      <c r="E23" s="21">
        <f>IF(D26=0, "-", D23/D26)</f>
        <v>0.31314521679284241</v>
      </c>
      <c r="F23" s="81">
        <v>5988</v>
      </c>
      <c r="G23" s="39">
        <f>IF(F26=0, "-", F23/F26)</f>
        <v>0.4161512266314546</v>
      </c>
      <c r="H23" s="65">
        <v>5493</v>
      </c>
      <c r="I23" s="21">
        <f>IF(H26=0, "-", H23/H26)</f>
        <v>0.37507681802663023</v>
      </c>
      <c r="J23" s="20">
        <f t="shared" si="0"/>
        <v>0.37032967032967035</v>
      </c>
      <c r="K23" s="21">
        <f t="shared" si="1"/>
        <v>9.0114691425450574E-2</v>
      </c>
    </row>
    <row r="24" spans="1:11" x14ac:dyDescent="0.2">
      <c r="A24" s="7" t="s">
        <v>95</v>
      </c>
      <c r="B24" s="65">
        <v>34</v>
      </c>
      <c r="C24" s="39">
        <f>IF(B26=0, "-", B24/B26)</f>
        <v>1.3016845329249618E-2</v>
      </c>
      <c r="D24" s="65">
        <v>51</v>
      </c>
      <c r="E24" s="21">
        <f>IF(D26=0, "-", D24/D26)</f>
        <v>1.7549896765313145E-2</v>
      </c>
      <c r="F24" s="81">
        <v>249</v>
      </c>
      <c r="G24" s="39">
        <f>IF(F26=0, "-", F24/F26)</f>
        <v>1.7304885676558482E-2</v>
      </c>
      <c r="H24" s="65">
        <v>390</v>
      </c>
      <c r="I24" s="21">
        <f>IF(H26=0, "-", H24/H26)</f>
        <v>2.6630249231819735E-2</v>
      </c>
      <c r="J24" s="20">
        <f t="shared" si="0"/>
        <v>-0.33333333333333331</v>
      </c>
      <c r="K24" s="21">
        <f t="shared" si="1"/>
        <v>-0.36153846153846153</v>
      </c>
    </row>
    <row r="25" spans="1:11" x14ac:dyDescent="0.2">
      <c r="A25" s="2"/>
      <c r="B25" s="68"/>
      <c r="C25" s="33"/>
      <c r="D25" s="68"/>
      <c r="E25" s="6"/>
      <c r="F25" s="82"/>
      <c r="G25" s="33"/>
      <c r="H25" s="68"/>
      <c r="I25" s="6"/>
      <c r="J25" s="5"/>
      <c r="K25" s="6"/>
    </row>
    <row r="26" spans="1:11" s="43" customFormat="1" x14ac:dyDescent="0.2">
      <c r="A26" s="162" t="s">
        <v>599</v>
      </c>
      <c r="B26" s="71">
        <f>SUM(B7:B25)</f>
        <v>2612</v>
      </c>
      <c r="C26" s="40">
        <v>1</v>
      </c>
      <c r="D26" s="71">
        <f>SUM(D7:D25)</f>
        <v>2906</v>
      </c>
      <c r="E26" s="41">
        <v>1</v>
      </c>
      <c r="F26" s="77">
        <f>SUM(F7:F25)</f>
        <v>14389</v>
      </c>
      <c r="G26" s="42">
        <v>1</v>
      </c>
      <c r="H26" s="71">
        <f>SUM(H7:H25)</f>
        <v>14645</v>
      </c>
      <c r="I26" s="41">
        <v>1</v>
      </c>
      <c r="J26" s="37">
        <f>IF(D26=0, "-", (B26-D26)/D26)</f>
        <v>-0.10116999311768754</v>
      </c>
      <c r="K26" s="38">
        <f>IF(H26=0, "-", (F26-H26)/H26)</f>
        <v>-1.7480368726527824E-2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9"/>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164" t="s">
        <v>126</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133</v>
      </c>
      <c r="B6" s="61" t="s">
        <v>12</v>
      </c>
      <c r="C6" s="62" t="s">
        <v>13</v>
      </c>
      <c r="D6" s="61" t="s">
        <v>12</v>
      </c>
      <c r="E6" s="63" t="s">
        <v>13</v>
      </c>
      <c r="F6" s="62" t="s">
        <v>12</v>
      </c>
      <c r="G6" s="62" t="s">
        <v>13</v>
      </c>
      <c r="H6" s="61" t="s">
        <v>12</v>
      </c>
      <c r="I6" s="63" t="s">
        <v>13</v>
      </c>
      <c r="J6" s="61"/>
      <c r="K6" s="63"/>
    </row>
    <row r="7" spans="1:11" x14ac:dyDescent="0.2">
      <c r="A7" s="7" t="s">
        <v>518</v>
      </c>
      <c r="B7" s="65">
        <v>1</v>
      </c>
      <c r="C7" s="34">
        <f>IF(B22=0, "-", B7/B22)</f>
        <v>4.608294930875576E-3</v>
      </c>
      <c r="D7" s="65">
        <v>11</v>
      </c>
      <c r="E7" s="9">
        <f>IF(D22=0, "-", D7/D22)</f>
        <v>4.6218487394957986E-2</v>
      </c>
      <c r="F7" s="81">
        <v>13</v>
      </c>
      <c r="G7" s="34">
        <f>IF(F22=0, "-", F7/F22)</f>
        <v>1.3265306122448979E-2</v>
      </c>
      <c r="H7" s="65">
        <v>60</v>
      </c>
      <c r="I7" s="9">
        <f>IF(H22=0, "-", H7/H22)</f>
        <v>5.591798695246971E-2</v>
      </c>
      <c r="J7" s="8">
        <f t="shared" ref="J7:J20" si="0">IF(D7=0, "-", IF((B7-D7)/D7&lt;10, (B7-D7)/D7, "&gt;999%"))</f>
        <v>-0.90909090909090906</v>
      </c>
      <c r="K7" s="9">
        <f t="shared" ref="K7:K20" si="1">IF(H7=0, "-", IF((F7-H7)/H7&lt;10, (F7-H7)/H7, "&gt;999%"))</f>
        <v>-0.78333333333333333</v>
      </c>
    </row>
    <row r="8" spans="1:11" x14ac:dyDescent="0.2">
      <c r="A8" s="7" t="s">
        <v>519</v>
      </c>
      <c r="B8" s="65">
        <v>3</v>
      </c>
      <c r="C8" s="34">
        <f>IF(B22=0, "-", B8/B22)</f>
        <v>1.3824884792626729E-2</v>
      </c>
      <c r="D8" s="65">
        <v>8</v>
      </c>
      <c r="E8" s="9">
        <f>IF(D22=0, "-", D8/D22)</f>
        <v>3.3613445378151259E-2</v>
      </c>
      <c r="F8" s="81">
        <v>16</v>
      </c>
      <c r="G8" s="34">
        <f>IF(F22=0, "-", F8/F22)</f>
        <v>1.6326530612244899E-2</v>
      </c>
      <c r="H8" s="65">
        <v>69</v>
      </c>
      <c r="I8" s="9">
        <f>IF(H22=0, "-", H8/H22)</f>
        <v>6.4305684995340173E-2</v>
      </c>
      <c r="J8" s="8">
        <f t="shared" si="0"/>
        <v>-0.625</v>
      </c>
      <c r="K8" s="9">
        <f t="shared" si="1"/>
        <v>-0.76811594202898548</v>
      </c>
    </row>
    <row r="9" spans="1:11" x14ac:dyDescent="0.2">
      <c r="A9" s="7" t="s">
        <v>520</v>
      </c>
      <c r="B9" s="65">
        <v>29</v>
      </c>
      <c r="C9" s="34">
        <f>IF(B22=0, "-", B9/B22)</f>
        <v>0.13364055299539171</v>
      </c>
      <c r="D9" s="65">
        <v>38</v>
      </c>
      <c r="E9" s="9">
        <f>IF(D22=0, "-", D9/D22)</f>
        <v>0.15966386554621848</v>
      </c>
      <c r="F9" s="81">
        <v>198</v>
      </c>
      <c r="G9" s="34">
        <f>IF(F22=0, "-", F9/F22)</f>
        <v>0.20204081632653062</v>
      </c>
      <c r="H9" s="65">
        <v>165</v>
      </c>
      <c r="I9" s="9">
        <f>IF(H22=0, "-", H9/H22)</f>
        <v>0.15377446411929171</v>
      </c>
      <c r="J9" s="8">
        <f t="shared" si="0"/>
        <v>-0.23684210526315788</v>
      </c>
      <c r="K9" s="9">
        <f t="shared" si="1"/>
        <v>0.2</v>
      </c>
    </row>
    <row r="10" spans="1:11" x14ac:dyDescent="0.2">
      <c r="A10" s="7" t="s">
        <v>521</v>
      </c>
      <c r="B10" s="65">
        <v>29</v>
      </c>
      <c r="C10" s="34">
        <f>IF(B22=0, "-", B10/B22)</f>
        <v>0.13364055299539171</v>
      </c>
      <c r="D10" s="65">
        <v>29</v>
      </c>
      <c r="E10" s="9">
        <f>IF(D22=0, "-", D10/D22)</f>
        <v>0.12184873949579832</v>
      </c>
      <c r="F10" s="81">
        <v>146</v>
      </c>
      <c r="G10" s="34">
        <f>IF(F22=0, "-", F10/F22)</f>
        <v>0.1489795918367347</v>
      </c>
      <c r="H10" s="65">
        <v>155</v>
      </c>
      <c r="I10" s="9">
        <f>IF(H22=0, "-", H10/H22)</f>
        <v>0.14445479962721341</v>
      </c>
      <c r="J10" s="8">
        <f t="shared" si="0"/>
        <v>0</v>
      </c>
      <c r="K10" s="9">
        <f t="shared" si="1"/>
        <v>-5.8064516129032261E-2</v>
      </c>
    </row>
    <row r="11" spans="1:11" x14ac:dyDescent="0.2">
      <c r="A11" s="7" t="s">
        <v>522</v>
      </c>
      <c r="B11" s="65">
        <v>5</v>
      </c>
      <c r="C11" s="34">
        <f>IF(B22=0, "-", B11/B22)</f>
        <v>2.3041474654377881E-2</v>
      </c>
      <c r="D11" s="65">
        <v>2</v>
      </c>
      <c r="E11" s="9">
        <f>IF(D22=0, "-", D11/D22)</f>
        <v>8.4033613445378148E-3</v>
      </c>
      <c r="F11" s="81">
        <v>10</v>
      </c>
      <c r="G11" s="34">
        <f>IF(F22=0, "-", F11/F22)</f>
        <v>1.020408163265306E-2</v>
      </c>
      <c r="H11" s="65">
        <v>7</v>
      </c>
      <c r="I11" s="9">
        <f>IF(H22=0, "-", H11/H22)</f>
        <v>6.5237651444547996E-3</v>
      </c>
      <c r="J11" s="8">
        <f t="shared" si="0"/>
        <v>1.5</v>
      </c>
      <c r="K11" s="9">
        <f t="shared" si="1"/>
        <v>0.42857142857142855</v>
      </c>
    </row>
    <row r="12" spans="1:11" x14ac:dyDescent="0.2">
      <c r="A12" s="7" t="s">
        <v>523</v>
      </c>
      <c r="B12" s="65">
        <v>1</v>
      </c>
      <c r="C12" s="34">
        <f>IF(B22=0, "-", B12/B22)</f>
        <v>4.608294930875576E-3</v>
      </c>
      <c r="D12" s="65">
        <v>0</v>
      </c>
      <c r="E12" s="9">
        <f>IF(D22=0, "-", D12/D22)</f>
        <v>0</v>
      </c>
      <c r="F12" s="81">
        <v>5</v>
      </c>
      <c r="G12" s="34">
        <f>IF(F22=0, "-", F12/F22)</f>
        <v>5.1020408163265302E-3</v>
      </c>
      <c r="H12" s="65">
        <v>5</v>
      </c>
      <c r="I12" s="9">
        <f>IF(H22=0, "-", H12/H22)</f>
        <v>4.6598322460391422E-3</v>
      </c>
      <c r="J12" s="8" t="str">
        <f t="shared" si="0"/>
        <v>-</v>
      </c>
      <c r="K12" s="9">
        <f t="shared" si="1"/>
        <v>0</v>
      </c>
    </row>
    <row r="13" spans="1:11" x14ac:dyDescent="0.2">
      <c r="A13" s="7" t="s">
        <v>524</v>
      </c>
      <c r="B13" s="65">
        <v>81</v>
      </c>
      <c r="C13" s="34">
        <f>IF(B22=0, "-", B13/B22)</f>
        <v>0.37327188940092165</v>
      </c>
      <c r="D13" s="65">
        <v>93</v>
      </c>
      <c r="E13" s="9">
        <f>IF(D22=0, "-", D13/D22)</f>
        <v>0.3907563025210084</v>
      </c>
      <c r="F13" s="81">
        <v>329</v>
      </c>
      <c r="G13" s="34">
        <f>IF(F22=0, "-", F13/F22)</f>
        <v>0.33571428571428569</v>
      </c>
      <c r="H13" s="65">
        <v>378</v>
      </c>
      <c r="I13" s="9">
        <f>IF(H22=0, "-", H13/H22)</f>
        <v>0.35228331780055916</v>
      </c>
      <c r="J13" s="8">
        <f t="shared" si="0"/>
        <v>-0.12903225806451613</v>
      </c>
      <c r="K13" s="9">
        <f t="shared" si="1"/>
        <v>-0.12962962962962962</v>
      </c>
    </row>
    <row r="14" spans="1:11" x14ac:dyDescent="0.2">
      <c r="A14" s="7" t="s">
        <v>525</v>
      </c>
      <c r="B14" s="65">
        <v>8</v>
      </c>
      <c r="C14" s="34">
        <f>IF(B22=0, "-", B14/B22)</f>
        <v>3.6866359447004608E-2</v>
      </c>
      <c r="D14" s="65">
        <v>5</v>
      </c>
      <c r="E14" s="9">
        <f>IF(D22=0, "-", D14/D22)</f>
        <v>2.100840336134454E-2</v>
      </c>
      <c r="F14" s="81">
        <v>26</v>
      </c>
      <c r="G14" s="34">
        <f>IF(F22=0, "-", F14/F22)</f>
        <v>2.6530612244897958E-2</v>
      </c>
      <c r="H14" s="65">
        <v>28</v>
      </c>
      <c r="I14" s="9">
        <f>IF(H22=0, "-", H14/H22)</f>
        <v>2.6095060577819199E-2</v>
      </c>
      <c r="J14" s="8">
        <f t="shared" si="0"/>
        <v>0.6</v>
      </c>
      <c r="K14" s="9">
        <f t="shared" si="1"/>
        <v>-7.1428571428571425E-2</v>
      </c>
    </row>
    <row r="15" spans="1:11" x14ac:dyDescent="0.2">
      <c r="A15" s="7" t="s">
        <v>526</v>
      </c>
      <c r="B15" s="65">
        <v>0</v>
      </c>
      <c r="C15" s="34">
        <f>IF(B22=0, "-", B15/B22)</f>
        <v>0</v>
      </c>
      <c r="D15" s="65">
        <v>0</v>
      </c>
      <c r="E15" s="9">
        <f>IF(D22=0, "-", D15/D22)</f>
        <v>0</v>
      </c>
      <c r="F15" s="81">
        <v>0</v>
      </c>
      <c r="G15" s="34">
        <f>IF(F22=0, "-", F15/F22)</f>
        <v>0</v>
      </c>
      <c r="H15" s="65">
        <v>1</v>
      </c>
      <c r="I15" s="9">
        <f>IF(H22=0, "-", H15/H22)</f>
        <v>9.3196644920782849E-4</v>
      </c>
      <c r="J15" s="8" t="str">
        <f t="shared" si="0"/>
        <v>-</v>
      </c>
      <c r="K15" s="9">
        <f t="shared" si="1"/>
        <v>-1</v>
      </c>
    </row>
    <row r="16" spans="1:11" x14ac:dyDescent="0.2">
      <c r="A16" s="7" t="s">
        <v>527</v>
      </c>
      <c r="B16" s="65">
        <v>20</v>
      </c>
      <c r="C16" s="34">
        <f>IF(B22=0, "-", B16/B22)</f>
        <v>9.2165898617511524E-2</v>
      </c>
      <c r="D16" s="65">
        <v>13</v>
      </c>
      <c r="E16" s="9">
        <f>IF(D22=0, "-", D16/D22)</f>
        <v>5.4621848739495799E-2</v>
      </c>
      <c r="F16" s="81">
        <v>92</v>
      </c>
      <c r="G16" s="34">
        <f>IF(F22=0, "-", F16/F22)</f>
        <v>9.3877551020408165E-2</v>
      </c>
      <c r="H16" s="65">
        <v>44</v>
      </c>
      <c r="I16" s="9">
        <f>IF(H22=0, "-", H16/H22)</f>
        <v>4.1006523765144458E-2</v>
      </c>
      <c r="J16" s="8">
        <f t="shared" si="0"/>
        <v>0.53846153846153844</v>
      </c>
      <c r="K16" s="9">
        <f t="shared" si="1"/>
        <v>1.0909090909090908</v>
      </c>
    </row>
    <row r="17" spans="1:11" x14ac:dyDescent="0.2">
      <c r="A17" s="7" t="s">
        <v>528</v>
      </c>
      <c r="B17" s="65">
        <v>12</v>
      </c>
      <c r="C17" s="34">
        <f>IF(B22=0, "-", B17/B22)</f>
        <v>5.5299539170506916E-2</v>
      </c>
      <c r="D17" s="65">
        <v>10</v>
      </c>
      <c r="E17" s="9">
        <f>IF(D22=0, "-", D17/D22)</f>
        <v>4.2016806722689079E-2</v>
      </c>
      <c r="F17" s="81">
        <v>79</v>
      </c>
      <c r="G17" s="34">
        <f>IF(F22=0, "-", F17/F22)</f>
        <v>8.0612244897959179E-2</v>
      </c>
      <c r="H17" s="65">
        <v>68</v>
      </c>
      <c r="I17" s="9">
        <f>IF(H22=0, "-", H17/H22)</f>
        <v>6.3373718546132343E-2</v>
      </c>
      <c r="J17" s="8">
        <f t="shared" si="0"/>
        <v>0.2</v>
      </c>
      <c r="K17" s="9">
        <f t="shared" si="1"/>
        <v>0.16176470588235295</v>
      </c>
    </row>
    <row r="18" spans="1:11" x14ac:dyDescent="0.2">
      <c r="A18" s="7" t="s">
        <v>529</v>
      </c>
      <c r="B18" s="65">
        <v>0</v>
      </c>
      <c r="C18" s="34">
        <f>IF(B22=0, "-", B18/B22)</f>
        <v>0</v>
      </c>
      <c r="D18" s="65">
        <v>0</v>
      </c>
      <c r="E18" s="9">
        <f>IF(D22=0, "-", D18/D22)</f>
        <v>0</v>
      </c>
      <c r="F18" s="81">
        <v>0</v>
      </c>
      <c r="G18" s="34">
        <f>IF(F22=0, "-", F18/F22)</f>
        <v>0</v>
      </c>
      <c r="H18" s="65">
        <v>1</v>
      </c>
      <c r="I18" s="9">
        <f>IF(H22=0, "-", H18/H22)</f>
        <v>9.3196644920782849E-4</v>
      </c>
      <c r="J18" s="8" t="str">
        <f t="shared" si="0"/>
        <v>-</v>
      </c>
      <c r="K18" s="9">
        <f t="shared" si="1"/>
        <v>-1</v>
      </c>
    </row>
    <row r="19" spans="1:11" x14ac:dyDescent="0.2">
      <c r="A19" s="7" t="s">
        <v>530</v>
      </c>
      <c r="B19" s="65">
        <v>21</v>
      </c>
      <c r="C19" s="34">
        <f>IF(B22=0, "-", B19/B22)</f>
        <v>9.6774193548387094E-2</v>
      </c>
      <c r="D19" s="65">
        <v>20</v>
      </c>
      <c r="E19" s="9">
        <f>IF(D22=0, "-", D19/D22)</f>
        <v>8.4033613445378158E-2</v>
      </c>
      <c r="F19" s="81">
        <v>47</v>
      </c>
      <c r="G19" s="34">
        <f>IF(F22=0, "-", F19/F22)</f>
        <v>4.7959183673469387E-2</v>
      </c>
      <c r="H19" s="65">
        <v>36</v>
      </c>
      <c r="I19" s="9">
        <f>IF(H22=0, "-", H19/H22)</f>
        <v>3.3550792171481825E-2</v>
      </c>
      <c r="J19" s="8">
        <f t="shared" si="0"/>
        <v>0.05</v>
      </c>
      <c r="K19" s="9">
        <f t="shared" si="1"/>
        <v>0.30555555555555558</v>
      </c>
    </row>
    <row r="20" spans="1:11" x14ac:dyDescent="0.2">
      <c r="A20" s="7" t="s">
        <v>531</v>
      </c>
      <c r="B20" s="65">
        <v>7</v>
      </c>
      <c r="C20" s="34">
        <f>IF(B22=0, "-", B20/B22)</f>
        <v>3.2258064516129031E-2</v>
      </c>
      <c r="D20" s="65">
        <v>9</v>
      </c>
      <c r="E20" s="9">
        <f>IF(D22=0, "-", D20/D22)</f>
        <v>3.7815126050420166E-2</v>
      </c>
      <c r="F20" s="81">
        <v>19</v>
      </c>
      <c r="G20" s="34">
        <f>IF(F22=0, "-", F20/F22)</f>
        <v>1.9387755102040816E-2</v>
      </c>
      <c r="H20" s="65">
        <v>56</v>
      </c>
      <c r="I20" s="9">
        <f>IF(H22=0, "-", H20/H22)</f>
        <v>5.2190121155638397E-2</v>
      </c>
      <c r="J20" s="8">
        <f t="shared" si="0"/>
        <v>-0.22222222222222221</v>
      </c>
      <c r="K20" s="9">
        <f t="shared" si="1"/>
        <v>-0.6607142857142857</v>
      </c>
    </row>
    <row r="21" spans="1:11" x14ac:dyDescent="0.2">
      <c r="A21" s="2"/>
      <c r="B21" s="68"/>
      <c r="C21" s="33"/>
      <c r="D21" s="68"/>
      <c r="E21" s="6"/>
      <c r="F21" s="82"/>
      <c r="G21" s="33"/>
      <c r="H21" s="68"/>
      <c r="I21" s="6"/>
      <c r="J21" s="5"/>
      <c r="K21" s="6"/>
    </row>
    <row r="22" spans="1:11" s="43" customFormat="1" x14ac:dyDescent="0.2">
      <c r="A22" s="162" t="s">
        <v>609</v>
      </c>
      <c r="B22" s="71">
        <f>SUM(B7:B21)</f>
        <v>217</v>
      </c>
      <c r="C22" s="40">
        <f>B22/9813</f>
        <v>2.2113522877815144E-2</v>
      </c>
      <c r="D22" s="71">
        <f>SUM(D7:D21)</f>
        <v>238</v>
      </c>
      <c r="E22" s="41">
        <f>D22/10037</f>
        <v>2.3712264620902659E-2</v>
      </c>
      <c r="F22" s="77">
        <f>SUM(F7:F21)</f>
        <v>980</v>
      </c>
      <c r="G22" s="42">
        <f>F22/53065</f>
        <v>1.8467916705926693E-2</v>
      </c>
      <c r="H22" s="71">
        <f>SUM(H7:H21)</f>
        <v>1073</v>
      </c>
      <c r="I22" s="41">
        <f>H22/56526</f>
        <v>1.8982415171779357E-2</v>
      </c>
      <c r="J22" s="37">
        <f>IF(D22=0, "-", IF((B22-D22)/D22&lt;10, (B22-D22)/D22, "&gt;999%"))</f>
        <v>-8.8235294117647065E-2</v>
      </c>
      <c r="K22" s="38">
        <f>IF(H22=0, "-", IF((F22-H22)/H22&lt;10, (F22-H22)/H22, "&gt;999%"))</f>
        <v>-8.6672879776328052E-2</v>
      </c>
    </row>
    <row r="23" spans="1:11" x14ac:dyDescent="0.2">
      <c r="B23" s="83"/>
      <c r="D23" s="83"/>
      <c r="F23" s="83"/>
      <c r="H23" s="83"/>
    </row>
    <row r="24" spans="1:11" x14ac:dyDescent="0.2">
      <c r="A24" s="163" t="s">
        <v>134</v>
      </c>
      <c r="B24" s="61" t="s">
        <v>12</v>
      </c>
      <c r="C24" s="62" t="s">
        <v>13</v>
      </c>
      <c r="D24" s="61" t="s">
        <v>12</v>
      </c>
      <c r="E24" s="63" t="s">
        <v>13</v>
      </c>
      <c r="F24" s="62" t="s">
        <v>12</v>
      </c>
      <c r="G24" s="62" t="s">
        <v>13</v>
      </c>
      <c r="H24" s="61" t="s">
        <v>12</v>
      </c>
      <c r="I24" s="63" t="s">
        <v>13</v>
      </c>
      <c r="J24" s="61"/>
      <c r="K24" s="63"/>
    </row>
    <row r="25" spans="1:11" x14ac:dyDescent="0.2">
      <c r="A25" s="7" t="s">
        <v>532</v>
      </c>
      <c r="B25" s="65">
        <v>17</v>
      </c>
      <c r="C25" s="34">
        <f>IF(B37=0, "-", B25/B37)</f>
        <v>0.16346153846153846</v>
      </c>
      <c r="D25" s="65">
        <v>11</v>
      </c>
      <c r="E25" s="9">
        <f>IF(D37=0, "-", D25/D37)</f>
        <v>0.18333333333333332</v>
      </c>
      <c r="F25" s="81">
        <v>48</v>
      </c>
      <c r="G25" s="34">
        <f>IF(F37=0, "-", F25/F37)</f>
        <v>0.12698412698412698</v>
      </c>
      <c r="H25" s="65">
        <v>42</v>
      </c>
      <c r="I25" s="9">
        <f>IF(H37=0, "-", H25/H37)</f>
        <v>0.13636363636363635</v>
      </c>
      <c r="J25" s="8">
        <f t="shared" ref="J25:J35" si="2">IF(D25=0, "-", IF((B25-D25)/D25&lt;10, (B25-D25)/D25, "&gt;999%"))</f>
        <v>0.54545454545454541</v>
      </c>
      <c r="K25" s="9">
        <f t="shared" ref="K25:K35" si="3">IF(H25=0, "-", IF((F25-H25)/H25&lt;10, (F25-H25)/H25, "&gt;999%"))</f>
        <v>0.14285714285714285</v>
      </c>
    </row>
    <row r="26" spans="1:11" x14ac:dyDescent="0.2">
      <c r="A26" s="7" t="s">
        <v>533</v>
      </c>
      <c r="B26" s="65">
        <v>28</v>
      </c>
      <c r="C26" s="34">
        <f>IF(B37=0, "-", B26/B37)</f>
        <v>0.26923076923076922</v>
      </c>
      <c r="D26" s="65">
        <v>20</v>
      </c>
      <c r="E26" s="9">
        <f>IF(D37=0, "-", D26/D37)</f>
        <v>0.33333333333333331</v>
      </c>
      <c r="F26" s="81">
        <v>105</v>
      </c>
      <c r="G26" s="34">
        <f>IF(F37=0, "-", F26/F37)</f>
        <v>0.27777777777777779</v>
      </c>
      <c r="H26" s="65">
        <v>97</v>
      </c>
      <c r="I26" s="9">
        <f>IF(H37=0, "-", H26/H37)</f>
        <v>0.31493506493506496</v>
      </c>
      <c r="J26" s="8">
        <f t="shared" si="2"/>
        <v>0.4</v>
      </c>
      <c r="K26" s="9">
        <f t="shared" si="3"/>
        <v>8.247422680412371E-2</v>
      </c>
    </row>
    <row r="27" spans="1:11" x14ac:dyDescent="0.2">
      <c r="A27" s="7" t="s">
        <v>534</v>
      </c>
      <c r="B27" s="65">
        <v>2</v>
      </c>
      <c r="C27" s="34">
        <f>IF(B37=0, "-", B27/B37)</f>
        <v>1.9230769230769232E-2</v>
      </c>
      <c r="D27" s="65">
        <v>0</v>
      </c>
      <c r="E27" s="9">
        <f>IF(D37=0, "-", D27/D37)</f>
        <v>0</v>
      </c>
      <c r="F27" s="81">
        <v>2</v>
      </c>
      <c r="G27" s="34">
        <f>IF(F37=0, "-", F27/F37)</f>
        <v>5.2910052910052907E-3</v>
      </c>
      <c r="H27" s="65">
        <v>0</v>
      </c>
      <c r="I27" s="9">
        <f>IF(H37=0, "-", H27/H37)</f>
        <v>0</v>
      </c>
      <c r="J27" s="8" t="str">
        <f t="shared" si="2"/>
        <v>-</v>
      </c>
      <c r="K27" s="9" t="str">
        <f t="shared" si="3"/>
        <v>-</v>
      </c>
    </row>
    <row r="28" spans="1:11" x14ac:dyDescent="0.2">
      <c r="A28" s="7" t="s">
        <v>535</v>
      </c>
      <c r="B28" s="65">
        <v>0</v>
      </c>
      <c r="C28" s="34">
        <f>IF(B37=0, "-", B28/B37)</f>
        <v>0</v>
      </c>
      <c r="D28" s="65">
        <v>2</v>
      </c>
      <c r="E28" s="9">
        <f>IF(D37=0, "-", D28/D37)</f>
        <v>3.3333333333333333E-2</v>
      </c>
      <c r="F28" s="81">
        <v>1</v>
      </c>
      <c r="G28" s="34">
        <f>IF(F37=0, "-", F28/F37)</f>
        <v>2.6455026455026454E-3</v>
      </c>
      <c r="H28" s="65">
        <v>4</v>
      </c>
      <c r="I28" s="9">
        <f>IF(H37=0, "-", H28/H37)</f>
        <v>1.2987012987012988E-2</v>
      </c>
      <c r="J28" s="8">
        <f t="shared" si="2"/>
        <v>-1</v>
      </c>
      <c r="K28" s="9">
        <f t="shared" si="3"/>
        <v>-0.75</v>
      </c>
    </row>
    <row r="29" spans="1:11" x14ac:dyDescent="0.2">
      <c r="A29" s="7" t="s">
        <v>536</v>
      </c>
      <c r="B29" s="65">
        <v>38</v>
      </c>
      <c r="C29" s="34">
        <f>IF(B37=0, "-", B29/B37)</f>
        <v>0.36538461538461536</v>
      </c>
      <c r="D29" s="65">
        <v>22</v>
      </c>
      <c r="E29" s="9">
        <f>IF(D37=0, "-", D29/D37)</f>
        <v>0.36666666666666664</v>
      </c>
      <c r="F29" s="81">
        <v>180</v>
      </c>
      <c r="G29" s="34">
        <f>IF(F37=0, "-", F29/F37)</f>
        <v>0.47619047619047616</v>
      </c>
      <c r="H29" s="65">
        <v>131</v>
      </c>
      <c r="I29" s="9">
        <f>IF(H37=0, "-", H29/H37)</f>
        <v>0.42532467532467533</v>
      </c>
      <c r="J29" s="8">
        <f t="shared" si="2"/>
        <v>0.72727272727272729</v>
      </c>
      <c r="K29" s="9">
        <f t="shared" si="3"/>
        <v>0.37404580152671757</v>
      </c>
    </row>
    <row r="30" spans="1:11" x14ac:dyDescent="0.2">
      <c r="A30" s="7" t="s">
        <v>537</v>
      </c>
      <c r="B30" s="65">
        <v>2</v>
      </c>
      <c r="C30" s="34">
        <f>IF(B37=0, "-", B30/B37)</f>
        <v>1.9230769230769232E-2</v>
      </c>
      <c r="D30" s="65">
        <v>0</v>
      </c>
      <c r="E30" s="9">
        <f>IF(D37=0, "-", D30/D37)</f>
        <v>0</v>
      </c>
      <c r="F30" s="81">
        <v>6</v>
      </c>
      <c r="G30" s="34">
        <f>IF(F37=0, "-", F30/F37)</f>
        <v>1.5873015873015872E-2</v>
      </c>
      <c r="H30" s="65">
        <v>5</v>
      </c>
      <c r="I30" s="9">
        <f>IF(H37=0, "-", H30/H37)</f>
        <v>1.6233766233766232E-2</v>
      </c>
      <c r="J30" s="8" t="str">
        <f t="shared" si="2"/>
        <v>-</v>
      </c>
      <c r="K30" s="9">
        <f t="shared" si="3"/>
        <v>0.2</v>
      </c>
    </row>
    <row r="31" spans="1:11" x14ac:dyDescent="0.2">
      <c r="A31" s="7" t="s">
        <v>538</v>
      </c>
      <c r="B31" s="65">
        <v>11</v>
      </c>
      <c r="C31" s="34">
        <f>IF(B37=0, "-", B31/B37)</f>
        <v>0.10576923076923077</v>
      </c>
      <c r="D31" s="65">
        <v>3</v>
      </c>
      <c r="E31" s="9">
        <f>IF(D37=0, "-", D31/D37)</f>
        <v>0.05</v>
      </c>
      <c r="F31" s="81">
        <v>18</v>
      </c>
      <c r="G31" s="34">
        <f>IF(F37=0, "-", F31/F37)</f>
        <v>4.7619047619047616E-2</v>
      </c>
      <c r="H31" s="65">
        <v>9</v>
      </c>
      <c r="I31" s="9">
        <f>IF(H37=0, "-", H31/H37)</f>
        <v>2.922077922077922E-2</v>
      </c>
      <c r="J31" s="8">
        <f t="shared" si="2"/>
        <v>2.6666666666666665</v>
      </c>
      <c r="K31" s="9">
        <f t="shared" si="3"/>
        <v>1</v>
      </c>
    </row>
    <row r="32" spans="1:11" x14ac:dyDescent="0.2">
      <c r="A32" s="7" t="s">
        <v>539</v>
      </c>
      <c r="B32" s="65">
        <v>0</v>
      </c>
      <c r="C32" s="34">
        <f>IF(B37=0, "-", B32/B37)</f>
        <v>0</v>
      </c>
      <c r="D32" s="65">
        <v>1</v>
      </c>
      <c r="E32" s="9">
        <f>IF(D37=0, "-", D32/D37)</f>
        <v>1.6666666666666666E-2</v>
      </c>
      <c r="F32" s="81">
        <v>1</v>
      </c>
      <c r="G32" s="34">
        <f>IF(F37=0, "-", F32/F37)</f>
        <v>2.6455026455026454E-3</v>
      </c>
      <c r="H32" s="65">
        <v>4</v>
      </c>
      <c r="I32" s="9">
        <f>IF(H37=0, "-", H32/H37)</f>
        <v>1.2987012987012988E-2</v>
      </c>
      <c r="J32" s="8">
        <f t="shared" si="2"/>
        <v>-1</v>
      </c>
      <c r="K32" s="9">
        <f t="shared" si="3"/>
        <v>-0.75</v>
      </c>
    </row>
    <row r="33" spans="1:11" x14ac:dyDescent="0.2">
      <c r="A33" s="7" t="s">
        <v>540</v>
      </c>
      <c r="B33" s="65">
        <v>1</v>
      </c>
      <c r="C33" s="34">
        <f>IF(B37=0, "-", B33/B37)</f>
        <v>9.6153846153846159E-3</v>
      </c>
      <c r="D33" s="65">
        <v>0</v>
      </c>
      <c r="E33" s="9">
        <f>IF(D37=0, "-", D33/D37)</f>
        <v>0</v>
      </c>
      <c r="F33" s="81">
        <v>1</v>
      </c>
      <c r="G33" s="34">
        <f>IF(F37=0, "-", F33/F37)</f>
        <v>2.6455026455026454E-3</v>
      </c>
      <c r="H33" s="65">
        <v>0</v>
      </c>
      <c r="I33" s="9">
        <f>IF(H37=0, "-", H33/H37)</f>
        <v>0</v>
      </c>
      <c r="J33" s="8" t="str">
        <f t="shared" si="2"/>
        <v>-</v>
      </c>
      <c r="K33" s="9" t="str">
        <f t="shared" si="3"/>
        <v>-</v>
      </c>
    </row>
    <row r="34" spans="1:11" x14ac:dyDescent="0.2">
      <c r="A34" s="7" t="s">
        <v>541</v>
      </c>
      <c r="B34" s="65">
        <v>3</v>
      </c>
      <c r="C34" s="34">
        <f>IF(B37=0, "-", B34/B37)</f>
        <v>2.8846153846153848E-2</v>
      </c>
      <c r="D34" s="65">
        <v>1</v>
      </c>
      <c r="E34" s="9">
        <f>IF(D37=0, "-", D34/D37)</f>
        <v>1.6666666666666666E-2</v>
      </c>
      <c r="F34" s="81">
        <v>10</v>
      </c>
      <c r="G34" s="34">
        <f>IF(F37=0, "-", F34/F37)</f>
        <v>2.6455026455026454E-2</v>
      </c>
      <c r="H34" s="65">
        <v>11</v>
      </c>
      <c r="I34" s="9">
        <f>IF(H37=0, "-", H34/H37)</f>
        <v>3.5714285714285712E-2</v>
      </c>
      <c r="J34" s="8">
        <f t="shared" si="2"/>
        <v>2</v>
      </c>
      <c r="K34" s="9">
        <f t="shared" si="3"/>
        <v>-9.0909090909090912E-2</v>
      </c>
    </row>
    <row r="35" spans="1:11" x14ac:dyDescent="0.2">
      <c r="A35" s="7" t="s">
        <v>542</v>
      </c>
      <c r="B35" s="65">
        <v>2</v>
      </c>
      <c r="C35" s="34">
        <f>IF(B37=0, "-", B35/B37)</f>
        <v>1.9230769230769232E-2</v>
      </c>
      <c r="D35" s="65">
        <v>0</v>
      </c>
      <c r="E35" s="9">
        <f>IF(D37=0, "-", D35/D37)</f>
        <v>0</v>
      </c>
      <c r="F35" s="81">
        <v>6</v>
      </c>
      <c r="G35" s="34">
        <f>IF(F37=0, "-", F35/F37)</f>
        <v>1.5873015873015872E-2</v>
      </c>
      <c r="H35" s="65">
        <v>5</v>
      </c>
      <c r="I35" s="9">
        <f>IF(H37=0, "-", H35/H37)</f>
        <v>1.6233766233766232E-2</v>
      </c>
      <c r="J35" s="8" t="str">
        <f t="shared" si="2"/>
        <v>-</v>
      </c>
      <c r="K35" s="9">
        <f t="shared" si="3"/>
        <v>0.2</v>
      </c>
    </row>
    <row r="36" spans="1:11" x14ac:dyDescent="0.2">
      <c r="A36" s="2"/>
      <c r="B36" s="68"/>
      <c r="C36" s="33"/>
      <c r="D36" s="68"/>
      <c r="E36" s="6"/>
      <c r="F36" s="82"/>
      <c r="G36" s="33"/>
      <c r="H36" s="68"/>
      <c r="I36" s="6"/>
      <c r="J36" s="5"/>
      <c r="K36" s="6"/>
    </row>
    <row r="37" spans="1:11" s="43" customFormat="1" x14ac:dyDescent="0.2">
      <c r="A37" s="162" t="s">
        <v>608</v>
      </c>
      <c r="B37" s="71">
        <f>SUM(B25:B36)</f>
        <v>104</v>
      </c>
      <c r="C37" s="40">
        <f>B37/9813</f>
        <v>1.0598186079690207E-2</v>
      </c>
      <c r="D37" s="71">
        <f>SUM(D25:D36)</f>
        <v>60</v>
      </c>
      <c r="E37" s="41">
        <f>D37/10037</f>
        <v>5.9778818372023517E-3</v>
      </c>
      <c r="F37" s="77">
        <f>SUM(F25:F36)</f>
        <v>378</v>
      </c>
      <c r="G37" s="42">
        <f>F37/53065</f>
        <v>7.123339300857439E-3</v>
      </c>
      <c r="H37" s="71">
        <f>SUM(H25:H36)</f>
        <v>308</v>
      </c>
      <c r="I37" s="41">
        <f>H37/56526</f>
        <v>5.4488200120298624E-3</v>
      </c>
      <c r="J37" s="37">
        <f>IF(D37=0, "-", IF((B37-D37)/D37&lt;10, (B37-D37)/D37, "&gt;999%"))</f>
        <v>0.73333333333333328</v>
      </c>
      <c r="K37" s="38">
        <f>IF(H37=0, "-", IF((F37-H37)/H37&lt;10, (F37-H37)/H37, "&gt;999%"))</f>
        <v>0.22727272727272727</v>
      </c>
    </row>
    <row r="38" spans="1:11" x14ac:dyDescent="0.2">
      <c r="B38" s="83"/>
      <c r="D38" s="83"/>
      <c r="F38" s="83"/>
      <c r="H38" s="83"/>
    </row>
    <row r="39" spans="1:11" x14ac:dyDescent="0.2">
      <c r="A39" s="163" t="s">
        <v>135</v>
      </c>
      <c r="B39" s="61" t="s">
        <v>12</v>
      </c>
      <c r="C39" s="62" t="s">
        <v>13</v>
      </c>
      <c r="D39" s="61" t="s">
        <v>12</v>
      </c>
      <c r="E39" s="63" t="s">
        <v>13</v>
      </c>
      <c r="F39" s="62" t="s">
        <v>12</v>
      </c>
      <c r="G39" s="62" t="s">
        <v>13</v>
      </c>
      <c r="H39" s="61" t="s">
        <v>12</v>
      </c>
      <c r="I39" s="63" t="s">
        <v>13</v>
      </c>
      <c r="J39" s="61"/>
      <c r="K39" s="63"/>
    </row>
    <row r="40" spans="1:11" x14ac:dyDescent="0.2">
      <c r="A40" s="7" t="s">
        <v>543</v>
      </c>
      <c r="B40" s="65">
        <v>2</v>
      </c>
      <c r="C40" s="34">
        <f>IF(B57=0, "-", B40/B57)</f>
        <v>9.7087378640776691E-3</v>
      </c>
      <c r="D40" s="65">
        <v>3</v>
      </c>
      <c r="E40" s="9">
        <f>IF(D57=0, "-", D40/D57)</f>
        <v>1.6393442622950821E-2</v>
      </c>
      <c r="F40" s="81">
        <v>8</v>
      </c>
      <c r="G40" s="34">
        <f>IF(F57=0, "-", F40/F57)</f>
        <v>8.6299892125134836E-3</v>
      </c>
      <c r="H40" s="65">
        <v>14</v>
      </c>
      <c r="I40" s="9">
        <f>IF(H57=0, "-", H40/H57)</f>
        <v>1.6726403823178016E-2</v>
      </c>
      <c r="J40" s="8">
        <f t="shared" ref="J40:J55" si="4">IF(D40=0, "-", IF((B40-D40)/D40&lt;10, (B40-D40)/D40, "&gt;999%"))</f>
        <v>-0.33333333333333331</v>
      </c>
      <c r="K40" s="9">
        <f t="shared" ref="K40:K55" si="5">IF(H40=0, "-", IF((F40-H40)/H40&lt;10, (F40-H40)/H40, "&gt;999%"))</f>
        <v>-0.42857142857142855</v>
      </c>
    </row>
    <row r="41" spans="1:11" x14ac:dyDescent="0.2">
      <c r="A41" s="7" t="s">
        <v>544</v>
      </c>
      <c r="B41" s="65">
        <v>2</v>
      </c>
      <c r="C41" s="34">
        <f>IF(B57=0, "-", B41/B57)</f>
        <v>9.7087378640776691E-3</v>
      </c>
      <c r="D41" s="65">
        <v>0</v>
      </c>
      <c r="E41" s="9">
        <f>IF(D57=0, "-", D41/D57)</f>
        <v>0</v>
      </c>
      <c r="F41" s="81">
        <v>5</v>
      </c>
      <c r="G41" s="34">
        <f>IF(F57=0, "-", F41/F57)</f>
        <v>5.3937432578209281E-3</v>
      </c>
      <c r="H41" s="65">
        <v>0</v>
      </c>
      <c r="I41" s="9">
        <f>IF(H57=0, "-", H41/H57)</f>
        <v>0</v>
      </c>
      <c r="J41" s="8" t="str">
        <f t="shared" si="4"/>
        <v>-</v>
      </c>
      <c r="K41" s="9" t="str">
        <f t="shared" si="5"/>
        <v>-</v>
      </c>
    </row>
    <row r="42" spans="1:11" x14ac:dyDescent="0.2">
      <c r="A42" s="7" t="s">
        <v>545</v>
      </c>
      <c r="B42" s="65">
        <v>11</v>
      </c>
      <c r="C42" s="34">
        <f>IF(B57=0, "-", B42/B57)</f>
        <v>5.3398058252427182E-2</v>
      </c>
      <c r="D42" s="65">
        <v>3</v>
      </c>
      <c r="E42" s="9">
        <f>IF(D57=0, "-", D42/D57)</f>
        <v>1.6393442622950821E-2</v>
      </c>
      <c r="F42" s="81">
        <v>48</v>
      </c>
      <c r="G42" s="34">
        <f>IF(F57=0, "-", F42/F57)</f>
        <v>5.1779935275080909E-2</v>
      </c>
      <c r="H42" s="65">
        <v>17</v>
      </c>
      <c r="I42" s="9">
        <f>IF(H57=0, "-", H42/H57)</f>
        <v>2.0310633213859019E-2</v>
      </c>
      <c r="J42" s="8">
        <f t="shared" si="4"/>
        <v>2.6666666666666665</v>
      </c>
      <c r="K42" s="9">
        <f t="shared" si="5"/>
        <v>1.8235294117647058</v>
      </c>
    </row>
    <row r="43" spans="1:11" x14ac:dyDescent="0.2">
      <c r="A43" s="7" t="s">
        <v>546</v>
      </c>
      <c r="B43" s="65">
        <v>13</v>
      </c>
      <c r="C43" s="34">
        <f>IF(B57=0, "-", B43/B57)</f>
        <v>6.3106796116504854E-2</v>
      </c>
      <c r="D43" s="65">
        <v>8</v>
      </c>
      <c r="E43" s="9">
        <f>IF(D57=0, "-", D43/D57)</f>
        <v>4.3715846994535519E-2</v>
      </c>
      <c r="F43" s="81">
        <v>48</v>
      </c>
      <c r="G43" s="34">
        <f>IF(F57=0, "-", F43/F57)</f>
        <v>5.1779935275080909E-2</v>
      </c>
      <c r="H43" s="65">
        <v>24</v>
      </c>
      <c r="I43" s="9">
        <f>IF(H57=0, "-", H43/H57)</f>
        <v>2.8673835125448029E-2</v>
      </c>
      <c r="J43" s="8">
        <f t="shared" si="4"/>
        <v>0.625</v>
      </c>
      <c r="K43" s="9">
        <f t="shared" si="5"/>
        <v>1</v>
      </c>
    </row>
    <row r="44" spans="1:11" x14ac:dyDescent="0.2">
      <c r="A44" s="7" t="s">
        <v>547</v>
      </c>
      <c r="B44" s="65">
        <v>13</v>
      </c>
      <c r="C44" s="34">
        <f>IF(B57=0, "-", B44/B57)</f>
        <v>6.3106796116504854E-2</v>
      </c>
      <c r="D44" s="65">
        <v>7</v>
      </c>
      <c r="E44" s="9">
        <f>IF(D57=0, "-", D44/D57)</f>
        <v>3.825136612021858E-2</v>
      </c>
      <c r="F44" s="81">
        <v>43</v>
      </c>
      <c r="G44" s="34">
        <f>IF(F57=0, "-", F44/F57)</f>
        <v>4.6386192017259978E-2</v>
      </c>
      <c r="H44" s="65">
        <v>65</v>
      </c>
      <c r="I44" s="9">
        <f>IF(H57=0, "-", H44/H57)</f>
        <v>7.765830346475508E-2</v>
      </c>
      <c r="J44" s="8">
        <f t="shared" si="4"/>
        <v>0.8571428571428571</v>
      </c>
      <c r="K44" s="9">
        <f t="shared" si="5"/>
        <v>-0.33846153846153848</v>
      </c>
    </row>
    <row r="45" spans="1:11" x14ac:dyDescent="0.2">
      <c r="A45" s="7" t="s">
        <v>54</v>
      </c>
      <c r="B45" s="65">
        <v>0</v>
      </c>
      <c r="C45" s="34">
        <f>IF(B57=0, "-", B45/B57)</f>
        <v>0</v>
      </c>
      <c r="D45" s="65">
        <v>1</v>
      </c>
      <c r="E45" s="9">
        <f>IF(D57=0, "-", D45/D57)</f>
        <v>5.4644808743169399E-3</v>
      </c>
      <c r="F45" s="81">
        <v>2</v>
      </c>
      <c r="G45" s="34">
        <f>IF(F57=0, "-", F45/F57)</f>
        <v>2.1574973031283709E-3</v>
      </c>
      <c r="H45" s="65">
        <v>5</v>
      </c>
      <c r="I45" s="9">
        <f>IF(H57=0, "-", H45/H57)</f>
        <v>5.9737156511350063E-3</v>
      </c>
      <c r="J45" s="8">
        <f t="shared" si="4"/>
        <v>-1</v>
      </c>
      <c r="K45" s="9">
        <f t="shared" si="5"/>
        <v>-0.6</v>
      </c>
    </row>
    <row r="46" spans="1:11" x14ac:dyDescent="0.2">
      <c r="A46" s="7" t="s">
        <v>548</v>
      </c>
      <c r="B46" s="65">
        <v>24</v>
      </c>
      <c r="C46" s="34">
        <f>IF(B57=0, "-", B46/B57)</f>
        <v>0.11650485436893204</v>
      </c>
      <c r="D46" s="65">
        <v>19</v>
      </c>
      <c r="E46" s="9">
        <f>IF(D57=0, "-", D46/D57)</f>
        <v>0.10382513661202186</v>
      </c>
      <c r="F46" s="81">
        <v>164</v>
      </c>
      <c r="G46" s="34">
        <f>IF(F57=0, "-", F46/F57)</f>
        <v>0.17691477885652643</v>
      </c>
      <c r="H46" s="65">
        <v>154</v>
      </c>
      <c r="I46" s="9">
        <f>IF(H57=0, "-", H46/H57)</f>
        <v>0.18399044205495818</v>
      </c>
      <c r="J46" s="8">
        <f t="shared" si="4"/>
        <v>0.26315789473684209</v>
      </c>
      <c r="K46" s="9">
        <f t="shared" si="5"/>
        <v>6.4935064935064929E-2</v>
      </c>
    </row>
    <row r="47" spans="1:11" x14ac:dyDescent="0.2">
      <c r="A47" s="7" t="s">
        <v>549</v>
      </c>
      <c r="B47" s="65">
        <v>13</v>
      </c>
      <c r="C47" s="34">
        <f>IF(B57=0, "-", B47/B57)</f>
        <v>6.3106796116504854E-2</v>
      </c>
      <c r="D47" s="65">
        <v>4</v>
      </c>
      <c r="E47" s="9">
        <f>IF(D57=0, "-", D47/D57)</f>
        <v>2.185792349726776E-2</v>
      </c>
      <c r="F47" s="81">
        <v>38</v>
      </c>
      <c r="G47" s="34">
        <f>IF(F57=0, "-", F47/F57)</f>
        <v>4.0992448759439054E-2</v>
      </c>
      <c r="H47" s="65">
        <v>22</v>
      </c>
      <c r="I47" s="9">
        <f>IF(H57=0, "-", H47/H57)</f>
        <v>2.6284348864994027E-2</v>
      </c>
      <c r="J47" s="8">
        <f t="shared" si="4"/>
        <v>2.25</v>
      </c>
      <c r="K47" s="9">
        <f t="shared" si="5"/>
        <v>0.72727272727272729</v>
      </c>
    </row>
    <row r="48" spans="1:11" x14ac:dyDescent="0.2">
      <c r="A48" s="7" t="s">
        <v>61</v>
      </c>
      <c r="B48" s="65">
        <v>30</v>
      </c>
      <c r="C48" s="34">
        <f>IF(B57=0, "-", B48/B57)</f>
        <v>0.14563106796116504</v>
      </c>
      <c r="D48" s="65">
        <v>27</v>
      </c>
      <c r="E48" s="9">
        <f>IF(D57=0, "-", D48/D57)</f>
        <v>0.14754098360655737</v>
      </c>
      <c r="F48" s="81">
        <v>154</v>
      </c>
      <c r="G48" s="34">
        <f>IF(F57=0, "-", F48/F57)</f>
        <v>0.16612729234088458</v>
      </c>
      <c r="H48" s="65">
        <v>108</v>
      </c>
      <c r="I48" s="9">
        <f>IF(H57=0, "-", H48/H57)</f>
        <v>0.12903225806451613</v>
      </c>
      <c r="J48" s="8">
        <f t="shared" si="4"/>
        <v>0.1111111111111111</v>
      </c>
      <c r="K48" s="9">
        <f t="shared" si="5"/>
        <v>0.42592592592592593</v>
      </c>
    </row>
    <row r="49" spans="1:11" x14ac:dyDescent="0.2">
      <c r="A49" s="7" t="s">
        <v>550</v>
      </c>
      <c r="B49" s="65">
        <v>5</v>
      </c>
      <c r="C49" s="34">
        <f>IF(B57=0, "-", B49/B57)</f>
        <v>2.4271844660194174E-2</v>
      </c>
      <c r="D49" s="65">
        <v>12</v>
      </c>
      <c r="E49" s="9">
        <f>IF(D57=0, "-", D49/D57)</f>
        <v>6.5573770491803282E-2</v>
      </c>
      <c r="F49" s="81">
        <v>38</v>
      </c>
      <c r="G49" s="34">
        <f>IF(F57=0, "-", F49/F57)</f>
        <v>4.0992448759439054E-2</v>
      </c>
      <c r="H49" s="65">
        <v>53</v>
      </c>
      <c r="I49" s="9">
        <f>IF(H57=0, "-", H49/H57)</f>
        <v>6.3321385902031069E-2</v>
      </c>
      <c r="J49" s="8">
        <f t="shared" si="4"/>
        <v>-0.58333333333333337</v>
      </c>
      <c r="K49" s="9">
        <f t="shared" si="5"/>
        <v>-0.28301886792452829</v>
      </c>
    </row>
    <row r="50" spans="1:11" x14ac:dyDescent="0.2">
      <c r="A50" s="7" t="s">
        <v>551</v>
      </c>
      <c r="B50" s="65">
        <v>12</v>
      </c>
      <c r="C50" s="34">
        <f>IF(B57=0, "-", B50/B57)</f>
        <v>5.8252427184466021E-2</v>
      </c>
      <c r="D50" s="65">
        <v>10</v>
      </c>
      <c r="E50" s="9">
        <f>IF(D57=0, "-", D50/D57)</f>
        <v>5.4644808743169397E-2</v>
      </c>
      <c r="F50" s="81">
        <v>65</v>
      </c>
      <c r="G50" s="34">
        <f>IF(F57=0, "-", F50/F57)</f>
        <v>7.0118662351672065E-2</v>
      </c>
      <c r="H50" s="65">
        <v>46</v>
      </c>
      <c r="I50" s="9">
        <f>IF(H57=0, "-", H50/H57)</f>
        <v>5.4958183990442055E-2</v>
      </c>
      <c r="J50" s="8">
        <f t="shared" si="4"/>
        <v>0.2</v>
      </c>
      <c r="K50" s="9">
        <f t="shared" si="5"/>
        <v>0.41304347826086957</v>
      </c>
    </row>
    <row r="51" spans="1:11" x14ac:dyDescent="0.2">
      <c r="A51" s="7" t="s">
        <v>552</v>
      </c>
      <c r="B51" s="65">
        <v>12</v>
      </c>
      <c r="C51" s="34">
        <f>IF(B57=0, "-", B51/B57)</f>
        <v>5.8252427184466021E-2</v>
      </c>
      <c r="D51" s="65">
        <v>26</v>
      </c>
      <c r="E51" s="9">
        <f>IF(D57=0, "-", D51/D57)</f>
        <v>0.14207650273224043</v>
      </c>
      <c r="F51" s="81">
        <v>44</v>
      </c>
      <c r="G51" s="34">
        <f>IF(F57=0, "-", F51/F57)</f>
        <v>4.7464940668824167E-2</v>
      </c>
      <c r="H51" s="65">
        <v>96</v>
      </c>
      <c r="I51" s="9">
        <f>IF(H57=0, "-", H51/H57)</f>
        <v>0.11469534050179211</v>
      </c>
      <c r="J51" s="8">
        <f t="shared" si="4"/>
        <v>-0.53846153846153844</v>
      </c>
      <c r="K51" s="9">
        <f t="shared" si="5"/>
        <v>-0.54166666666666663</v>
      </c>
    </row>
    <row r="52" spans="1:11" x14ac:dyDescent="0.2">
      <c r="A52" s="7" t="s">
        <v>553</v>
      </c>
      <c r="B52" s="65">
        <v>21</v>
      </c>
      <c r="C52" s="34">
        <f>IF(B57=0, "-", B52/B57)</f>
        <v>0.10194174757281553</v>
      </c>
      <c r="D52" s="65">
        <v>30</v>
      </c>
      <c r="E52" s="9">
        <f>IF(D57=0, "-", D52/D57)</f>
        <v>0.16393442622950818</v>
      </c>
      <c r="F52" s="81">
        <v>84</v>
      </c>
      <c r="G52" s="34">
        <f>IF(F57=0, "-", F52/F57)</f>
        <v>9.0614886731391592E-2</v>
      </c>
      <c r="H52" s="65">
        <v>88</v>
      </c>
      <c r="I52" s="9">
        <f>IF(H57=0, "-", H52/H57)</f>
        <v>0.10513739545997611</v>
      </c>
      <c r="J52" s="8">
        <f t="shared" si="4"/>
        <v>-0.3</v>
      </c>
      <c r="K52" s="9">
        <f t="shared" si="5"/>
        <v>-4.5454545454545456E-2</v>
      </c>
    </row>
    <row r="53" spans="1:11" x14ac:dyDescent="0.2">
      <c r="A53" s="7" t="s">
        <v>554</v>
      </c>
      <c r="B53" s="65">
        <v>14</v>
      </c>
      <c r="C53" s="34">
        <f>IF(B57=0, "-", B53/B57)</f>
        <v>6.7961165048543687E-2</v>
      </c>
      <c r="D53" s="65">
        <v>8</v>
      </c>
      <c r="E53" s="9">
        <f>IF(D57=0, "-", D53/D57)</f>
        <v>4.3715846994535519E-2</v>
      </c>
      <c r="F53" s="81">
        <v>54</v>
      </c>
      <c r="G53" s="34">
        <f>IF(F57=0, "-", F53/F57)</f>
        <v>5.8252427184466021E-2</v>
      </c>
      <c r="H53" s="65">
        <v>29</v>
      </c>
      <c r="I53" s="9">
        <f>IF(H57=0, "-", H53/H57)</f>
        <v>3.4647550776583033E-2</v>
      </c>
      <c r="J53" s="8">
        <f t="shared" si="4"/>
        <v>0.75</v>
      </c>
      <c r="K53" s="9">
        <f t="shared" si="5"/>
        <v>0.86206896551724133</v>
      </c>
    </row>
    <row r="54" spans="1:11" x14ac:dyDescent="0.2">
      <c r="A54" s="7" t="s">
        <v>555</v>
      </c>
      <c r="B54" s="65">
        <v>31</v>
      </c>
      <c r="C54" s="34">
        <f>IF(B57=0, "-", B54/B57)</f>
        <v>0.15048543689320387</v>
      </c>
      <c r="D54" s="65">
        <v>23</v>
      </c>
      <c r="E54" s="9">
        <f>IF(D57=0, "-", D54/D57)</f>
        <v>0.12568306010928962</v>
      </c>
      <c r="F54" s="81">
        <v>124</v>
      </c>
      <c r="G54" s="34">
        <f>IF(F57=0, "-", F54/F57)</f>
        <v>0.13376483279395901</v>
      </c>
      <c r="H54" s="65">
        <v>104</v>
      </c>
      <c r="I54" s="9">
        <f>IF(H57=0, "-", H54/H57)</f>
        <v>0.12425328554360812</v>
      </c>
      <c r="J54" s="8">
        <f t="shared" si="4"/>
        <v>0.34782608695652173</v>
      </c>
      <c r="K54" s="9">
        <f t="shared" si="5"/>
        <v>0.19230769230769232</v>
      </c>
    </row>
    <row r="55" spans="1:11" x14ac:dyDescent="0.2">
      <c r="A55" s="7" t="s">
        <v>556</v>
      </c>
      <c r="B55" s="65">
        <v>3</v>
      </c>
      <c r="C55" s="34">
        <f>IF(B57=0, "-", B55/B57)</f>
        <v>1.4563106796116505E-2</v>
      </c>
      <c r="D55" s="65">
        <v>2</v>
      </c>
      <c r="E55" s="9">
        <f>IF(D57=0, "-", D55/D57)</f>
        <v>1.092896174863388E-2</v>
      </c>
      <c r="F55" s="81">
        <v>8</v>
      </c>
      <c r="G55" s="34">
        <f>IF(F57=0, "-", F55/F57)</f>
        <v>8.6299892125134836E-3</v>
      </c>
      <c r="H55" s="65">
        <v>12</v>
      </c>
      <c r="I55" s="9">
        <f>IF(H57=0, "-", H55/H57)</f>
        <v>1.4336917562724014E-2</v>
      </c>
      <c r="J55" s="8">
        <f t="shared" si="4"/>
        <v>0.5</v>
      </c>
      <c r="K55" s="9">
        <f t="shared" si="5"/>
        <v>-0.33333333333333331</v>
      </c>
    </row>
    <row r="56" spans="1:11" x14ac:dyDescent="0.2">
      <c r="A56" s="2"/>
      <c r="B56" s="68"/>
      <c r="C56" s="33"/>
      <c r="D56" s="68"/>
      <c r="E56" s="6"/>
      <c r="F56" s="82"/>
      <c r="G56" s="33"/>
      <c r="H56" s="68"/>
      <c r="I56" s="6"/>
      <c r="J56" s="5"/>
      <c r="K56" s="6"/>
    </row>
    <row r="57" spans="1:11" s="43" customFormat="1" x14ac:dyDescent="0.2">
      <c r="A57" s="162" t="s">
        <v>607</v>
      </c>
      <c r="B57" s="71">
        <f>SUM(B40:B56)</f>
        <v>206</v>
      </c>
      <c r="C57" s="40">
        <f>B57/9813</f>
        <v>2.0992560888617142E-2</v>
      </c>
      <c r="D57" s="71">
        <f>SUM(D40:D56)</f>
        <v>183</v>
      </c>
      <c r="E57" s="41">
        <f>D57/10037</f>
        <v>1.8232539603467171E-2</v>
      </c>
      <c r="F57" s="77">
        <f>SUM(F40:F56)</f>
        <v>927</v>
      </c>
      <c r="G57" s="42">
        <f>F57/53065</f>
        <v>1.7469141618769432E-2</v>
      </c>
      <c r="H57" s="71">
        <f>SUM(H40:H56)</f>
        <v>837</v>
      </c>
      <c r="I57" s="41">
        <f>H57/56526</f>
        <v>1.4807345292431801E-2</v>
      </c>
      <c r="J57" s="37">
        <f>IF(D57=0, "-", IF((B57-D57)/D57&lt;10, (B57-D57)/D57, "&gt;999%"))</f>
        <v>0.12568306010928962</v>
      </c>
      <c r="K57" s="38">
        <f>IF(H57=0, "-", IF((F57-H57)/H57&lt;10, (F57-H57)/H57, "&gt;999%"))</f>
        <v>0.10752688172043011</v>
      </c>
    </row>
    <row r="58" spans="1:11" x14ac:dyDescent="0.2">
      <c r="B58" s="83"/>
      <c r="D58" s="83"/>
      <c r="F58" s="83"/>
      <c r="H58" s="83"/>
    </row>
    <row r="59" spans="1:11" x14ac:dyDescent="0.2">
      <c r="A59" s="27" t="s">
        <v>606</v>
      </c>
      <c r="B59" s="71">
        <v>527</v>
      </c>
      <c r="C59" s="40">
        <f>B59/9813</f>
        <v>5.370426984612249E-2</v>
      </c>
      <c r="D59" s="71">
        <v>481</v>
      </c>
      <c r="E59" s="41">
        <f>D59/10037</f>
        <v>4.7922686061572184E-2</v>
      </c>
      <c r="F59" s="77">
        <v>2285</v>
      </c>
      <c r="G59" s="42">
        <f>F59/53065</f>
        <v>4.3060397625553568E-2</v>
      </c>
      <c r="H59" s="71">
        <v>2218</v>
      </c>
      <c r="I59" s="41">
        <f>H59/56526</f>
        <v>3.9238580476241021E-2</v>
      </c>
      <c r="J59" s="37">
        <f>IF(D59=0, "-", IF((B59-D59)/D59&lt;10, (B59-D59)/D59, "&gt;999%"))</f>
        <v>9.5634095634095639E-2</v>
      </c>
      <c r="K59" s="38">
        <f>IF(H59=0, "-", IF((F59-H59)/H59&lt;10, (F59-H59)/H59, "&gt;999%"))</f>
        <v>3.0207394048692517E-2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9"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3"/>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613</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40</v>
      </c>
      <c r="B7" s="65">
        <v>2</v>
      </c>
      <c r="C7" s="39">
        <f>IF(B33=0, "-", B7/B33)</f>
        <v>3.7950664136622392E-3</v>
      </c>
      <c r="D7" s="65">
        <v>3</v>
      </c>
      <c r="E7" s="21">
        <f>IF(D33=0, "-", D7/D33)</f>
        <v>6.2370062370062374E-3</v>
      </c>
      <c r="F7" s="81">
        <v>8</v>
      </c>
      <c r="G7" s="39">
        <f>IF(F33=0, "-", F7/F33)</f>
        <v>3.50109409190372E-3</v>
      </c>
      <c r="H7" s="65">
        <v>14</v>
      </c>
      <c r="I7" s="21">
        <f>IF(H33=0, "-", H7/H33)</f>
        <v>6.3119927862939585E-3</v>
      </c>
      <c r="J7" s="20">
        <f t="shared" ref="J7:J31" si="0">IF(D7=0, "-", IF((B7-D7)/D7&lt;10, (B7-D7)/D7, "&gt;999%"))</f>
        <v>-0.33333333333333331</v>
      </c>
      <c r="K7" s="21">
        <f t="shared" ref="K7:K31" si="1">IF(H7=0, "-", IF((F7-H7)/H7&lt;10, (F7-H7)/H7, "&gt;999%"))</f>
        <v>-0.42857142857142855</v>
      </c>
    </row>
    <row r="8" spans="1:11" x14ac:dyDescent="0.2">
      <c r="A8" s="7" t="s">
        <v>41</v>
      </c>
      <c r="B8" s="65">
        <v>2</v>
      </c>
      <c r="C8" s="39">
        <f>IF(B33=0, "-", B8/B33)</f>
        <v>3.7950664136622392E-3</v>
      </c>
      <c r="D8" s="65">
        <v>0</v>
      </c>
      <c r="E8" s="21">
        <f>IF(D33=0, "-", D8/D33)</f>
        <v>0</v>
      </c>
      <c r="F8" s="81">
        <v>5</v>
      </c>
      <c r="G8" s="39">
        <f>IF(F33=0, "-", F8/F33)</f>
        <v>2.1881838074398249E-3</v>
      </c>
      <c r="H8" s="65">
        <v>0</v>
      </c>
      <c r="I8" s="21">
        <f>IF(H33=0, "-", H8/H33)</f>
        <v>0</v>
      </c>
      <c r="J8" s="20" t="str">
        <f t="shared" si="0"/>
        <v>-</v>
      </c>
      <c r="K8" s="21" t="str">
        <f t="shared" si="1"/>
        <v>-</v>
      </c>
    </row>
    <row r="9" spans="1:11" x14ac:dyDescent="0.2">
      <c r="A9" s="7" t="s">
        <v>44</v>
      </c>
      <c r="B9" s="65">
        <v>1</v>
      </c>
      <c r="C9" s="39">
        <f>IF(B33=0, "-", B9/B33)</f>
        <v>1.8975332068311196E-3</v>
      </c>
      <c r="D9" s="65">
        <v>11</v>
      </c>
      <c r="E9" s="21">
        <f>IF(D33=0, "-", D9/D33)</f>
        <v>2.286902286902287E-2</v>
      </c>
      <c r="F9" s="81">
        <v>13</v>
      </c>
      <c r="G9" s="39">
        <f>IF(F33=0, "-", F9/F33)</f>
        <v>5.6892778993435445E-3</v>
      </c>
      <c r="H9" s="65">
        <v>60</v>
      </c>
      <c r="I9" s="21">
        <f>IF(H33=0, "-", H9/H33)</f>
        <v>2.7051397655545536E-2</v>
      </c>
      <c r="J9" s="20">
        <f t="shared" si="0"/>
        <v>-0.90909090909090906</v>
      </c>
      <c r="K9" s="21">
        <f t="shared" si="1"/>
        <v>-0.78333333333333333</v>
      </c>
    </row>
    <row r="10" spans="1:11" x14ac:dyDescent="0.2">
      <c r="A10" s="7" t="s">
        <v>45</v>
      </c>
      <c r="B10" s="65">
        <v>3</v>
      </c>
      <c r="C10" s="39">
        <f>IF(B33=0, "-", B10/B33)</f>
        <v>5.6925996204933585E-3</v>
      </c>
      <c r="D10" s="65">
        <v>8</v>
      </c>
      <c r="E10" s="21">
        <f>IF(D33=0, "-", D10/D33)</f>
        <v>1.6632016632016633E-2</v>
      </c>
      <c r="F10" s="81">
        <v>16</v>
      </c>
      <c r="G10" s="39">
        <f>IF(F33=0, "-", F10/F33)</f>
        <v>7.0021881838074401E-3</v>
      </c>
      <c r="H10" s="65">
        <v>69</v>
      </c>
      <c r="I10" s="21">
        <f>IF(H33=0, "-", H10/H33)</f>
        <v>3.1109107303877368E-2</v>
      </c>
      <c r="J10" s="20">
        <f t="shared" si="0"/>
        <v>-0.625</v>
      </c>
      <c r="K10" s="21">
        <f t="shared" si="1"/>
        <v>-0.76811594202898548</v>
      </c>
    </row>
    <row r="11" spans="1:11" x14ac:dyDescent="0.2">
      <c r="A11" s="7" t="s">
        <v>46</v>
      </c>
      <c r="B11" s="65">
        <v>11</v>
      </c>
      <c r="C11" s="39">
        <f>IF(B33=0, "-", B11/B33)</f>
        <v>2.0872865275142316E-2</v>
      </c>
      <c r="D11" s="65">
        <v>3</v>
      </c>
      <c r="E11" s="21">
        <f>IF(D33=0, "-", D11/D33)</f>
        <v>6.2370062370062374E-3</v>
      </c>
      <c r="F11" s="81">
        <v>48</v>
      </c>
      <c r="G11" s="39">
        <f>IF(F33=0, "-", F11/F33)</f>
        <v>2.1006564551422319E-2</v>
      </c>
      <c r="H11" s="65">
        <v>17</v>
      </c>
      <c r="I11" s="21">
        <f>IF(H33=0, "-", H11/H33)</f>
        <v>7.6645626690712357E-3</v>
      </c>
      <c r="J11" s="20">
        <f t="shared" si="0"/>
        <v>2.6666666666666665</v>
      </c>
      <c r="K11" s="21">
        <f t="shared" si="1"/>
        <v>1.8235294117647058</v>
      </c>
    </row>
    <row r="12" spans="1:11" x14ac:dyDescent="0.2">
      <c r="A12" s="7" t="s">
        <v>47</v>
      </c>
      <c r="B12" s="65">
        <v>59</v>
      </c>
      <c r="C12" s="39">
        <f>IF(B33=0, "-", B12/B33)</f>
        <v>0.11195445920303605</v>
      </c>
      <c r="D12" s="65">
        <v>57</v>
      </c>
      <c r="E12" s="21">
        <f>IF(D33=0, "-", D12/D33)</f>
        <v>0.11850311850311851</v>
      </c>
      <c r="F12" s="81">
        <v>294</v>
      </c>
      <c r="G12" s="39">
        <f>IF(F33=0, "-", F12/F33)</f>
        <v>0.12866520787746172</v>
      </c>
      <c r="H12" s="65">
        <v>231</v>
      </c>
      <c r="I12" s="21">
        <f>IF(H33=0, "-", H12/H33)</f>
        <v>0.10414788097385032</v>
      </c>
      <c r="J12" s="20">
        <f t="shared" si="0"/>
        <v>3.5087719298245612E-2</v>
      </c>
      <c r="K12" s="21">
        <f t="shared" si="1"/>
        <v>0.27272727272727271</v>
      </c>
    </row>
    <row r="13" spans="1:11" x14ac:dyDescent="0.2">
      <c r="A13" s="7" t="s">
        <v>50</v>
      </c>
      <c r="B13" s="65">
        <v>70</v>
      </c>
      <c r="C13" s="39">
        <f>IF(B33=0, "-", B13/B33)</f>
        <v>0.13282732447817835</v>
      </c>
      <c r="D13" s="65">
        <v>56</v>
      </c>
      <c r="E13" s="21">
        <f>IF(D33=0, "-", D13/D33)</f>
        <v>0.11642411642411643</v>
      </c>
      <c r="F13" s="81">
        <v>294</v>
      </c>
      <c r="G13" s="39">
        <f>IF(F33=0, "-", F13/F33)</f>
        <v>0.12866520787746172</v>
      </c>
      <c r="H13" s="65">
        <v>317</v>
      </c>
      <c r="I13" s="21">
        <f>IF(H33=0, "-", H13/H33)</f>
        <v>0.14292155094679893</v>
      </c>
      <c r="J13" s="20">
        <f t="shared" si="0"/>
        <v>0.25</v>
      </c>
      <c r="K13" s="21">
        <f t="shared" si="1"/>
        <v>-7.2555205047318619E-2</v>
      </c>
    </row>
    <row r="14" spans="1:11" x14ac:dyDescent="0.2">
      <c r="A14" s="7" t="s">
        <v>53</v>
      </c>
      <c r="B14" s="65">
        <v>8</v>
      </c>
      <c r="C14" s="39">
        <f>IF(B33=0, "-", B14/B33)</f>
        <v>1.5180265654648957E-2</v>
      </c>
      <c r="D14" s="65">
        <v>4</v>
      </c>
      <c r="E14" s="21">
        <f>IF(D33=0, "-", D14/D33)</f>
        <v>8.3160083160083165E-3</v>
      </c>
      <c r="F14" s="81">
        <v>18</v>
      </c>
      <c r="G14" s="39">
        <f>IF(F33=0, "-", F14/F33)</f>
        <v>7.8774617067833702E-3</v>
      </c>
      <c r="H14" s="65">
        <v>16</v>
      </c>
      <c r="I14" s="21">
        <f>IF(H33=0, "-", H14/H33)</f>
        <v>7.2137060414788094E-3</v>
      </c>
      <c r="J14" s="20">
        <f t="shared" si="0"/>
        <v>1</v>
      </c>
      <c r="K14" s="21">
        <f t="shared" si="1"/>
        <v>0.125</v>
      </c>
    </row>
    <row r="15" spans="1:11" x14ac:dyDescent="0.2">
      <c r="A15" s="7" t="s">
        <v>54</v>
      </c>
      <c r="B15" s="65">
        <v>0</v>
      </c>
      <c r="C15" s="39">
        <f>IF(B33=0, "-", B15/B33)</f>
        <v>0</v>
      </c>
      <c r="D15" s="65">
        <v>1</v>
      </c>
      <c r="E15" s="21">
        <f>IF(D33=0, "-", D15/D33)</f>
        <v>2.0790020790020791E-3</v>
      </c>
      <c r="F15" s="81">
        <v>2</v>
      </c>
      <c r="G15" s="39">
        <f>IF(F33=0, "-", F15/F33)</f>
        <v>8.7527352297593001E-4</v>
      </c>
      <c r="H15" s="65">
        <v>5</v>
      </c>
      <c r="I15" s="21">
        <f>IF(H33=0, "-", H15/H33)</f>
        <v>2.254283137962128E-3</v>
      </c>
      <c r="J15" s="20">
        <f t="shared" si="0"/>
        <v>-1</v>
      </c>
      <c r="K15" s="21">
        <f t="shared" si="1"/>
        <v>-0.6</v>
      </c>
    </row>
    <row r="16" spans="1:11" x14ac:dyDescent="0.2">
      <c r="A16" s="7" t="s">
        <v>55</v>
      </c>
      <c r="B16" s="65">
        <v>143</v>
      </c>
      <c r="C16" s="39">
        <f>IF(B33=0, "-", B16/B33)</f>
        <v>0.27134724857685011</v>
      </c>
      <c r="D16" s="65">
        <v>134</v>
      </c>
      <c r="E16" s="21">
        <f>IF(D33=0, "-", D16/D33)</f>
        <v>0.2785862785862786</v>
      </c>
      <c r="F16" s="81">
        <v>673</v>
      </c>
      <c r="G16" s="39">
        <f>IF(F33=0, "-", F16/F33)</f>
        <v>0.29452954048140045</v>
      </c>
      <c r="H16" s="65">
        <v>663</v>
      </c>
      <c r="I16" s="21">
        <f>IF(H33=0, "-", H16/H33)</f>
        <v>0.2989179440937782</v>
      </c>
      <c r="J16" s="20">
        <f t="shared" si="0"/>
        <v>6.7164179104477612E-2</v>
      </c>
      <c r="K16" s="21">
        <f t="shared" si="1"/>
        <v>1.5082956259426848E-2</v>
      </c>
    </row>
    <row r="17" spans="1:11" x14ac:dyDescent="0.2">
      <c r="A17" s="7" t="s">
        <v>58</v>
      </c>
      <c r="B17" s="65">
        <v>23</v>
      </c>
      <c r="C17" s="39">
        <f>IF(B33=0, "-", B17/B33)</f>
        <v>4.3643263757115747E-2</v>
      </c>
      <c r="D17" s="65">
        <v>9</v>
      </c>
      <c r="E17" s="21">
        <f>IF(D33=0, "-", D17/D33)</f>
        <v>1.8711018711018712E-2</v>
      </c>
      <c r="F17" s="81">
        <v>70</v>
      </c>
      <c r="G17" s="39">
        <f>IF(F33=0, "-", F17/F33)</f>
        <v>3.0634573304157548E-2</v>
      </c>
      <c r="H17" s="65">
        <v>56</v>
      </c>
      <c r="I17" s="21">
        <f>IF(H33=0, "-", H17/H33)</f>
        <v>2.5247971145175834E-2</v>
      </c>
      <c r="J17" s="20">
        <f t="shared" si="0"/>
        <v>1.5555555555555556</v>
      </c>
      <c r="K17" s="21">
        <f t="shared" si="1"/>
        <v>0.25</v>
      </c>
    </row>
    <row r="18" spans="1:11" x14ac:dyDescent="0.2">
      <c r="A18" s="7" t="s">
        <v>61</v>
      </c>
      <c r="B18" s="65">
        <v>30</v>
      </c>
      <c r="C18" s="39">
        <f>IF(B33=0, "-", B18/B33)</f>
        <v>5.6925996204933584E-2</v>
      </c>
      <c r="D18" s="65">
        <v>27</v>
      </c>
      <c r="E18" s="21">
        <f>IF(D33=0, "-", D18/D33)</f>
        <v>5.6133056133056136E-2</v>
      </c>
      <c r="F18" s="81">
        <v>154</v>
      </c>
      <c r="G18" s="39">
        <f>IF(F33=0, "-", F18/F33)</f>
        <v>6.7396061269146615E-2</v>
      </c>
      <c r="H18" s="65">
        <v>108</v>
      </c>
      <c r="I18" s="21">
        <f>IF(H33=0, "-", H18/H33)</f>
        <v>4.8692515779981967E-2</v>
      </c>
      <c r="J18" s="20">
        <f t="shared" si="0"/>
        <v>0.1111111111111111</v>
      </c>
      <c r="K18" s="21">
        <f t="shared" si="1"/>
        <v>0.42592592592592593</v>
      </c>
    </row>
    <row r="19" spans="1:11" x14ac:dyDescent="0.2">
      <c r="A19" s="7" t="s">
        <v>65</v>
      </c>
      <c r="B19" s="65">
        <v>20</v>
      </c>
      <c r="C19" s="39">
        <f>IF(B33=0, "-", B19/B33)</f>
        <v>3.7950664136622389E-2</v>
      </c>
      <c r="D19" s="65">
        <v>13</v>
      </c>
      <c r="E19" s="21">
        <f>IF(D33=0, "-", D19/D33)</f>
        <v>2.7027027027027029E-2</v>
      </c>
      <c r="F19" s="81">
        <v>92</v>
      </c>
      <c r="G19" s="39">
        <f>IF(F33=0, "-", F19/F33)</f>
        <v>4.026258205689278E-2</v>
      </c>
      <c r="H19" s="65">
        <v>44</v>
      </c>
      <c r="I19" s="21">
        <f>IF(H33=0, "-", H19/H33)</f>
        <v>1.9837691614066726E-2</v>
      </c>
      <c r="J19" s="20">
        <f t="shared" si="0"/>
        <v>0.53846153846153844</v>
      </c>
      <c r="K19" s="21">
        <f t="shared" si="1"/>
        <v>1.0909090909090908</v>
      </c>
    </row>
    <row r="20" spans="1:11" x14ac:dyDescent="0.2">
      <c r="A20" s="7" t="s">
        <v>68</v>
      </c>
      <c r="B20" s="65">
        <v>5</v>
      </c>
      <c r="C20" s="39">
        <f>IF(B33=0, "-", B20/B33)</f>
        <v>9.4876660341555973E-3</v>
      </c>
      <c r="D20" s="65">
        <v>12</v>
      </c>
      <c r="E20" s="21">
        <f>IF(D33=0, "-", D20/D33)</f>
        <v>2.4948024948024949E-2</v>
      </c>
      <c r="F20" s="81">
        <v>38</v>
      </c>
      <c r="G20" s="39">
        <f>IF(F33=0, "-", F20/F33)</f>
        <v>1.663019693654267E-2</v>
      </c>
      <c r="H20" s="65">
        <v>53</v>
      </c>
      <c r="I20" s="21">
        <f>IF(H33=0, "-", H20/H33)</f>
        <v>2.3895401262398558E-2</v>
      </c>
      <c r="J20" s="20">
        <f t="shared" si="0"/>
        <v>-0.58333333333333337</v>
      </c>
      <c r="K20" s="21">
        <f t="shared" si="1"/>
        <v>-0.28301886792452829</v>
      </c>
    </row>
    <row r="21" spans="1:11" x14ac:dyDescent="0.2">
      <c r="A21" s="7" t="s">
        <v>69</v>
      </c>
      <c r="B21" s="65">
        <v>23</v>
      </c>
      <c r="C21" s="39">
        <f>IF(B33=0, "-", B21/B33)</f>
        <v>4.3643263757115747E-2</v>
      </c>
      <c r="D21" s="65">
        <v>13</v>
      </c>
      <c r="E21" s="21">
        <f>IF(D33=0, "-", D21/D33)</f>
        <v>2.7027027027027029E-2</v>
      </c>
      <c r="F21" s="81">
        <v>83</v>
      </c>
      <c r="G21" s="39">
        <f>IF(F33=0, "-", F21/F33)</f>
        <v>3.6323851203501095E-2</v>
      </c>
      <c r="H21" s="65">
        <v>55</v>
      </c>
      <c r="I21" s="21">
        <f>IF(H33=0, "-", H21/H33)</f>
        <v>2.4797114517583409E-2</v>
      </c>
      <c r="J21" s="20">
        <f t="shared" si="0"/>
        <v>0.76923076923076927</v>
      </c>
      <c r="K21" s="21">
        <f t="shared" si="1"/>
        <v>0.50909090909090904</v>
      </c>
    </row>
    <row r="22" spans="1:11" x14ac:dyDescent="0.2">
      <c r="A22" s="7" t="s">
        <v>74</v>
      </c>
      <c r="B22" s="65">
        <v>12</v>
      </c>
      <c r="C22" s="39">
        <f>IF(B33=0, "-", B22/B33)</f>
        <v>2.2770398481973434E-2</v>
      </c>
      <c r="D22" s="65">
        <v>27</v>
      </c>
      <c r="E22" s="21">
        <f>IF(D33=0, "-", D22/D33)</f>
        <v>5.6133056133056136E-2</v>
      </c>
      <c r="F22" s="81">
        <v>45</v>
      </c>
      <c r="G22" s="39">
        <f>IF(F33=0, "-", F22/F33)</f>
        <v>1.9693654266958426E-2</v>
      </c>
      <c r="H22" s="65">
        <v>100</v>
      </c>
      <c r="I22" s="21">
        <f>IF(H33=0, "-", H22/H33)</f>
        <v>4.5085662759242563E-2</v>
      </c>
      <c r="J22" s="20">
        <f t="shared" si="0"/>
        <v>-0.55555555555555558</v>
      </c>
      <c r="K22" s="21">
        <f t="shared" si="1"/>
        <v>-0.55000000000000004</v>
      </c>
    </row>
    <row r="23" spans="1:11" x14ac:dyDescent="0.2">
      <c r="A23" s="7" t="s">
        <v>75</v>
      </c>
      <c r="B23" s="65">
        <v>12</v>
      </c>
      <c r="C23" s="39">
        <f>IF(B33=0, "-", B23/B33)</f>
        <v>2.2770398481973434E-2</v>
      </c>
      <c r="D23" s="65">
        <v>10</v>
      </c>
      <c r="E23" s="21">
        <f>IF(D33=0, "-", D23/D33)</f>
        <v>2.0790020790020791E-2</v>
      </c>
      <c r="F23" s="81">
        <v>79</v>
      </c>
      <c r="G23" s="39">
        <f>IF(F33=0, "-", F23/F33)</f>
        <v>3.4573304157549237E-2</v>
      </c>
      <c r="H23" s="65">
        <v>68</v>
      </c>
      <c r="I23" s="21">
        <f>IF(H33=0, "-", H23/H33)</f>
        <v>3.0658250676284943E-2</v>
      </c>
      <c r="J23" s="20">
        <f t="shared" si="0"/>
        <v>0.2</v>
      </c>
      <c r="K23" s="21">
        <f t="shared" si="1"/>
        <v>0.16176470588235295</v>
      </c>
    </row>
    <row r="24" spans="1:11" x14ac:dyDescent="0.2">
      <c r="A24" s="7" t="s">
        <v>80</v>
      </c>
      <c r="B24" s="65">
        <v>0</v>
      </c>
      <c r="C24" s="39">
        <f>IF(B33=0, "-", B24/B33)</f>
        <v>0</v>
      </c>
      <c r="D24" s="65">
        <v>0</v>
      </c>
      <c r="E24" s="21">
        <f>IF(D33=0, "-", D24/D33)</f>
        <v>0</v>
      </c>
      <c r="F24" s="81">
        <v>0</v>
      </c>
      <c r="G24" s="39">
        <f>IF(F33=0, "-", F24/F33)</f>
        <v>0</v>
      </c>
      <c r="H24" s="65">
        <v>1</v>
      </c>
      <c r="I24" s="21">
        <f>IF(H33=0, "-", H24/H33)</f>
        <v>4.5085662759242559E-4</v>
      </c>
      <c r="J24" s="20" t="str">
        <f t="shared" si="0"/>
        <v>-</v>
      </c>
      <c r="K24" s="21">
        <f t="shared" si="1"/>
        <v>-1</v>
      </c>
    </row>
    <row r="25" spans="1:11" x14ac:dyDescent="0.2">
      <c r="A25" s="7" t="s">
        <v>84</v>
      </c>
      <c r="B25" s="65">
        <v>21</v>
      </c>
      <c r="C25" s="39">
        <f>IF(B33=0, "-", B25/B33)</f>
        <v>3.9848197343453511E-2</v>
      </c>
      <c r="D25" s="65">
        <v>20</v>
      </c>
      <c r="E25" s="21">
        <f>IF(D33=0, "-", D25/D33)</f>
        <v>4.1580041580041582E-2</v>
      </c>
      <c r="F25" s="81">
        <v>47</v>
      </c>
      <c r="G25" s="39">
        <f>IF(F33=0, "-", F25/F33)</f>
        <v>2.0568927789934355E-2</v>
      </c>
      <c r="H25" s="65">
        <v>36</v>
      </c>
      <c r="I25" s="21">
        <f>IF(H33=0, "-", H25/H33)</f>
        <v>1.6230838593327322E-2</v>
      </c>
      <c r="J25" s="20">
        <f t="shared" si="0"/>
        <v>0.05</v>
      </c>
      <c r="K25" s="21">
        <f t="shared" si="1"/>
        <v>0.30555555555555558</v>
      </c>
    </row>
    <row r="26" spans="1:11" x14ac:dyDescent="0.2">
      <c r="A26" s="7" t="s">
        <v>86</v>
      </c>
      <c r="B26" s="65">
        <v>21</v>
      </c>
      <c r="C26" s="39">
        <f>IF(B33=0, "-", B26/B33)</f>
        <v>3.9848197343453511E-2</v>
      </c>
      <c r="D26" s="65">
        <v>30</v>
      </c>
      <c r="E26" s="21">
        <f>IF(D33=0, "-", D26/D33)</f>
        <v>6.2370062370062374E-2</v>
      </c>
      <c r="F26" s="81">
        <v>84</v>
      </c>
      <c r="G26" s="39">
        <f>IF(F33=0, "-", F26/F33)</f>
        <v>3.6761487964989056E-2</v>
      </c>
      <c r="H26" s="65">
        <v>88</v>
      </c>
      <c r="I26" s="21">
        <f>IF(H33=0, "-", H26/H33)</f>
        <v>3.9675383228133451E-2</v>
      </c>
      <c r="J26" s="20">
        <f t="shared" si="0"/>
        <v>-0.3</v>
      </c>
      <c r="K26" s="21">
        <f t="shared" si="1"/>
        <v>-4.5454545454545456E-2</v>
      </c>
    </row>
    <row r="27" spans="1:11" x14ac:dyDescent="0.2">
      <c r="A27" s="7" t="s">
        <v>87</v>
      </c>
      <c r="B27" s="65">
        <v>1</v>
      </c>
      <c r="C27" s="39">
        <f>IF(B33=0, "-", B27/B33)</f>
        <v>1.8975332068311196E-3</v>
      </c>
      <c r="D27" s="65">
        <v>0</v>
      </c>
      <c r="E27" s="21">
        <f>IF(D33=0, "-", D27/D33)</f>
        <v>0</v>
      </c>
      <c r="F27" s="81">
        <v>1</v>
      </c>
      <c r="G27" s="39">
        <f>IF(F33=0, "-", F27/F33)</f>
        <v>4.3763676148796501E-4</v>
      </c>
      <c r="H27" s="65">
        <v>0</v>
      </c>
      <c r="I27" s="21">
        <f>IF(H33=0, "-", H27/H33)</f>
        <v>0</v>
      </c>
      <c r="J27" s="20" t="str">
        <f t="shared" si="0"/>
        <v>-</v>
      </c>
      <c r="K27" s="21" t="str">
        <f t="shared" si="1"/>
        <v>-</v>
      </c>
    </row>
    <row r="28" spans="1:11" x14ac:dyDescent="0.2">
      <c r="A28" s="7" t="s">
        <v>94</v>
      </c>
      <c r="B28" s="65">
        <v>17</v>
      </c>
      <c r="C28" s="39">
        <f>IF(B33=0, "-", B28/B33)</f>
        <v>3.2258064516129031E-2</v>
      </c>
      <c r="D28" s="65">
        <v>9</v>
      </c>
      <c r="E28" s="21">
        <f>IF(D33=0, "-", D28/D33)</f>
        <v>1.8711018711018712E-2</v>
      </c>
      <c r="F28" s="81">
        <v>64</v>
      </c>
      <c r="G28" s="39">
        <f>IF(F33=0, "-", F28/F33)</f>
        <v>2.800875273522976E-2</v>
      </c>
      <c r="H28" s="65">
        <v>40</v>
      </c>
      <c r="I28" s="21">
        <f>IF(H33=0, "-", H28/H33)</f>
        <v>1.8034265103697024E-2</v>
      </c>
      <c r="J28" s="20">
        <f t="shared" si="0"/>
        <v>0.88888888888888884</v>
      </c>
      <c r="K28" s="21">
        <f t="shared" si="1"/>
        <v>0.6</v>
      </c>
    </row>
    <row r="29" spans="1:11" x14ac:dyDescent="0.2">
      <c r="A29" s="7" t="s">
        <v>95</v>
      </c>
      <c r="B29" s="65">
        <v>7</v>
      </c>
      <c r="C29" s="39">
        <f>IF(B33=0, "-", B29/B33)</f>
        <v>1.3282732447817837E-2</v>
      </c>
      <c r="D29" s="65">
        <v>9</v>
      </c>
      <c r="E29" s="21">
        <f>IF(D33=0, "-", D29/D33)</f>
        <v>1.8711018711018712E-2</v>
      </c>
      <c r="F29" s="81">
        <v>19</v>
      </c>
      <c r="G29" s="39">
        <f>IF(F33=0, "-", F29/F33)</f>
        <v>8.3150984682713348E-3</v>
      </c>
      <c r="H29" s="65">
        <v>56</v>
      </c>
      <c r="I29" s="21">
        <f>IF(H33=0, "-", H29/H33)</f>
        <v>2.5247971145175834E-2</v>
      </c>
      <c r="J29" s="20">
        <f t="shared" si="0"/>
        <v>-0.22222222222222221</v>
      </c>
      <c r="K29" s="21">
        <f t="shared" si="1"/>
        <v>-0.6607142857142857</v>
      </c>
    </row>
    <row r="30" spans="1:11" x14ac:dyDescent="0.2">
      <c r="A30" s="7" t="s">
        <v>97</v>
      </c>
      <c r="B30" s="65">
        <v>33</v>
      </c>
      <c r="C30" s="39">
        <f>IF(B33=0, "-", B30/B33)</f>
        <v>6.2618595825426948E-2</v>
      </c>
      <c r="D30" s="65">
        <v>23</v>
      </c>
      <c r="E30" s="21">
        <f>IF(D33=0, "-", D30/D33)</f>
        <v>4.781704781704782E-2</v>
      </c>
      <c r="F30" s="81">
        <v>130</v>
      </c>
      <c r="G30" s="39">
        <f>IF(F33=0, "-", F30/F33)</f>
        <v>5.689277899343545E-2</v>
      </c>
      <c r="H30" s="65">
        <v>109</v>
      </c>
      <c r="I30" s="21">
        <f>IF(H33=0, "-", H30/H33)</f>
        <v>4.9143372407574389E-2</v>
      </c>
      <c r="J30" s="20">
        <f t="shared" si="0"/>
        <v>0.43478260869565216</v>
      </c>
      <c r="K30" s="21">
        <f t="shared" si="1"/>
        <v>0.19266055045871561</v>
      </c>
    </row>
    <row r="31" spans="1:11" x14ac:dyDescent="0.2">
      <c r="A31" s="7" t="s">
        <v>98</v>
      </c>
      <c r="B31" s="65">
        <v>3</v>
      </c>
      <c r="C31" s="39">
        <f>IF(B33=0, "-", B31/B33)</f>
        <v>5.6925996204933585E-3</v>
      </c>
      <c r="D31" s="65">
        <v>2</v>
      </c>
      <c r="E31" s="21">
        <f>IF(D33=0, "-", D31/D33)</f>
        <v>4.1580041580041582E-3</v>
      </c>
      <c r="F31" s="81">
        <v>8</v>
      </c>
      <c r="G31" s="39">
        <f>IF(F33=0, "-", F31/F33)</f>
        <v>3.50109409190372E-3</v>
      </c>
      <c r="H31" s="65">
        <v>12</v>
      </c>
      <c r="I31" s="21">
        <f>IF(H33=0, "-", H31/H33)</f>
        <v>5.4102795311091077E-3</v>
      </c>
      <c r="J31" s="20">
        <f t="shared" si="0"/>
        <v>0.5</v>
      </c>
      <c r="K31" s="21">
        <f t="shared" si="1"/>
        <v>-0.33333333333333331</v>
      </c>
    </row>
    <row r="32" spans="1:11" x14ac:dyDescent="0.2">
      <c r="A32" s="2"/>
      <c r="B32" s="68"/>
      <c r="C32" s="33"/>
      <c r="D32" s="68"/>
      <c r="E32" s="6"/>
      <c r="F32" s="82"/>
      <c r="G32" s="33"/>
      <c r="H32" s="68"/>
      <c r="I32" s="6"/>
      <c r="J32" s="5"/>
      <c r="K32" s="6"/>
    </row>
    <row r="33" spans="1:11" s="43" customFormat="1" x14ac:dyDescent="0.2">
      <c r="A33" s="162" t="s">
        <v>606</v>
      </c>
      <c r="B33" s="71">
        <f>SUM(B7:B32)</f>
        <v>527</v>
      </c>
      <c r="C33" s="40">
        <v>1</v>
      </c>
      <c r="D33" s="71">
        <f>SUM(D7:D32)</f>
        <v>481</v>
      </c>
      <c r="E33" s="41">
        <v>1</v>
      </c>
      <c r="F33" s="77">
        <f>SUM(F7:F32)</f>
        <v>2285</v>
      </c>
      <c r="G33" s="42">
        <v>1</v>
      </c>
      <c r="H33" s="71">
        <f>SUM(H7:H32)</f>
        <v>2218</v>
      </c>
      <c r="I33" s="41">
        <v>1</v>
      </c>
      <c r="J33" s="37">
        <f>IF(D33=0, "-", (B33-D33)/D33)</f>
        <v>9.5634095634095639E-2</v>
      </c>
      <c r="K33" s="38">
        <f>IF(H33=0, "-", (F33-H33)/H33)</f>
        <v>3.0207394048692517E-2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73"/>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58" t="s">
        <v>308</v>
      </c>
      <c r="B8" s="65">
        <v>0</v>
      </c>
      <c r="C8" s="66">
        <v>0</v>
      </c>
      <c r="D8" s="65">
        <v>0</v>
      </c>
      <c r="E8" s="66">
        <v>1</v>
      </c>
      <c r="F8" s="67"/>
      <c r="G8" s="65">
        <f>B8-C8</f>
        <v>0</v>
      </c>
      <c r="H8" s="66">
        <f>D8-E8</f>
        <v>-1</v>
      </c>
      <c r="I8" s="20" t="str">
        <f>IF(C8=0, "-", IF(G8/C8&lt;10, G8/C8, "&gt;999%"))</f>
        <v>-</v>
      </c>
      <c r="J8" s="21">
        <f>IF(E8=0, "-", IF(H8/E8&lt;10, H8/E8, "&gt;999%"))</f>
        <v>-1</v>
      </c>
    </row>
    <row r="9" spans="1:10" x14ac:dyDescent="0.2">
      <c r="A9" s="158" t="s">
        <v>248</v>
      </c>
      <c r="B9" s="65">
        <v>1</v>
      </c>
      <c r="C9" s="66">
        <v>2</v>
      </c>
      <c r="D9" s="65">
        <v>7</v>
      </c>
      <c r="E9" s="66">
        <v>6</v>
      </c>
      <c r="F9" s="67"/>
      <c r="G9" s="65">
        <f>B9-C9</f>
        <v>-1</v>
      </c>
      <c r="H9" s="66">
        <f>D9-E9</f>
        <v>1</v>
      </c>
      <c r="I9" s="20">
        <f>IF(C9=0, "-", IF(G9/C9&lt;10, G9/C9, "&gt;999%"))</f>
        <v>-0.5</v>
      </c>
      <c r="J9" s="21">
        <f>IF(E9=0, "-", IF(H9/E9&lt;10, H9/E9, "&gt;999%"))</f>
        <v>0.16666666666666666</v>
      </c>
    </row>
    <row r="10" spans="1:10" x14ac:dyDescent="0.2">
      <c r="A10" s="158" t="s">
        <v>214</v>
      </c>
      <c r="B10" s="65">
        <v>0</v>
      </c>
      <c r="C10" s="66">
        <v>0</v>
      </c>
      <c r="D10" s="65">
        <v>0</v>
      </c>
      <c r="E10" s="66">
        <v>5</v>
      </c>
      <c r="F10" s="67"/>
      <c r="G10" s="65">
        <f>B10-C10</f>
        <v>0</v>
      </c>
      <c r="H10" s="66">
        <f>D10-E10</f>
        <v>-5</v>
      </c>
      <c r="I10" s="20" t="str">
        <f>IF(C10=0, "-", IF(G10/C10&lt;10, G10/C10, "&gt;999%"))</f>
        <v>-</v>
      </c>
      <c r="J10" s="21">
        <f>IF(E10=0, "-", IF(H10/E10&lt;10, H10/E10, "&gt;999%"))</f>
        <v>-1</v>
      </c>
    </row>
    <row r="11" spans="1:10" x14ac:dyDescent="0.2">
      <c r="A11" s="158" t="s">
        <v>398</v>
      </c>
      <c r="B11" s="65">
        <v>1</v>
      </c>
      <c r="C11" s="66">
        <v>0</v>
      </c>
      <c r="D11" s="65">
        <v>8</v>
      </c>
      <c r="E11" s="66">
        <v>5</v>
      </c>
      <c r="F11" s="67"/>
      <c r="G11" s="65">
        <f>B11-C11</f>
        <v>1</v>
      </c>
      <c r="H11" s="66">
        <f>D11-E11</f>
        <v>3</v>
      </c>
      <c r="I11" s="20" t="str">
        <f>IF(C11=0, "-", IF(G11/C11&lt;10, G11/C11, "&gt;999%"))</f>
        <v>-</v>
      </c>
      <c r="J11" s="21">
        <f>IF(E11=0, "-", IF(H11/E11&lt;10, H11/E11, "&gt;999%"))</f>
        <v>0.6</v>
      </c>
    </row>
    <row r="12" spans="1:10" s="160" customFormat="1" x14ac:dyDescent="0.2">
      <c r="A12" s="178" t="s">
        <v>614</v>
      </c>
      <c r="B12" s="71">
        <v>2</v>
      </c>
      <c r="C12" s="72">
        <v>2</v>
      </c>
      <c r="D12" s="71">
        <v>15</v>
      </c>
      <c r="E12" s="72">
        <v>17</v>
      </c>
      <c r="F12" s="73"/>
      <c r="G12" s="71">
        <f>B12-C12</f>
        <v>0</v>
      </c>
      <c r="H12" s="72">
        <f>D12-E12</f>
        <v>-2</v>
      </c>
      <c r="I12" s="37">
        <f>IF(C12=0, "-", IF(G12/C12&lt;10, G12/C12, "&gt;999%"))</f>
        <v>0</v>
      </c>
      <c r="J12" s="38">
        <f>IF(E12=0, "-", IF(H12/E12&lt;10, H12/E12, "&gt;999%"))</f>
        <v>-0.11764705882352941</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309</v>
      </c>
      <c r="B15" s="65">
        <v>0</v>
      </c>
      <c r="C15" s="66">
        <v>0</v>
      </c>
      <c r="D15" s="65">
        <v>0</v>
      </c>
      <c r="E15" s="66">
        <v>1</v>
      </c>
      <c r="F15" s="67"/>
      <c r="G15" s="65">
        <f>B15-C15</f>
        <v>0</v>
      </c>
      <c r="H15" s="66">
        <f>D15-E15</f>
        <v>-1</v>
      </c>
      <c r="I15" s="20" t="str">
        <f>IF(C15=0, "-", IF(G15/C15&lt;10, G15/C15, "&gt;999%"))</f>
        <v>-</v>
      </c>
      <c r="J15" s="21">
        <f>IF(E15=0, "-", IF(H15/E15&lt;10, H15/E15, "&gt;999%"))</f>
        <v>-1</v>
      </c>
    </row>
    <row r="16" spans="1:10" s="160" customFormat="1" x14ac:dyDescent="0.2">
      <c r="A16" s="178" t="s">
        <v>615</v>
      </c>
      <c r="B16" s="71">
        <v>0</v>
      </c>
      <c r="C16" s="72">
        <v>0</v>
      </c>
      <c r="D16" s="71">
        <v>0</v>
      </c>
      <c r="E16" s="72">
        <v>1</v>
      </c>
      <c r="F16" s="73"/>
      <c r="G16" s="71">
        <f>B16-C16</f>
        <v>0</v>
      </c>
      <c r="H16" s="72">
        <f>D16-E16</f>
        <v>-1</v>
      </c>
      <c r="I16" s="37" t="str">
        <f>IF(C16=0, "-", IF(G16/C16&lt;10, G16/C16, "&gt;999%"))</f>
        <v>-</v>
      </c>
      <c r="J16" s="38">
        <f>IF(E16=0, "-", IF(H16/E16&lt;10, H16/E16, "&gt;999%"))</f>
        <v>-1</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324</v>
      </c>
      <c r="B19" s="65">
        <v>0</v>
      </c>
      <c r="C19" s="66">
        <v>0</v>
      </c>
      <c r="D19" s="65">
        <v>4</v>
      </c>
      <c r="E19" s="66">
        <v>2</v>
      </c>
      <c r="F19" s="67"/>
      <c r="G19" s="65">
        <f>B19-C19</f>
        <v>0</v>
      </c>
      <c r="H19" s="66">
        <f>D19-E19</f>
        <v>2</v>
      </c>
      <c r="I19" s="20" t="str">
        <f>IF(C19=0, "-", IF(G19/C19&lt;10, G19/C19, "&gt;999%"))</f>
        <v>-</v>
      </c>
      <c r="J19" s="21">
        <f>IF(E19=0, "-", IF(H19/E19&lt;10, H19/E19, "&gt;999%"))</f>
        <v>1</v>
      </c>
    </row>
    <row r="20" spans="1:10" x14ac:dyDescent="0.2">
      <c r="A20" s="158" t="s">
        <v>459</v>
      </c>
      <c r="B20" s="65">
        <v>1</v>
      </c>
      <c r="C20" s="66">
        <v>0</v>
      </c>
      <c r="D20" s="65">
        <v>1</v>
      </c>
      <c r="E20" s="66">
        <v>2</v>
      </c>
      <c r="F20" s="67"/>
      <c r="G20" s="65">
        <f>B20-C20</f>
        <v>1</v>
      </c>
      <c r="H20" s="66">
        <f>D20-E20</f>
        <v>-1</v>
      </c>
      <c r="I20" s="20" t="str">
        <f>IF(C20=0, "-", IF(G20/C20&lt;10, G20/C20, "&gt;999%"))</f>
        <v>-</v>
      </c>
      <c r="J20" s="21">
        <f>IF(E20=0, "-", IF(H20/E20&lt;10, H20/E20, "&gt;999%"))</f>
        <v>-0.5</v>
      </c>
    </row>
    <row r="21" spans="1:10" s="160" customFormat="1" x14ac:dyDescent="0.2">
      <c r="A21" s="178" t="s">
        <v>616</v>
      </c>
      <c r="B21" s="71">
        <v>1</v>
      </c>
      <c r="C21" s="72">
        <v>0</v>
      </c>
      <c r="D21" s="71">
        <v>5</v>
      </c>
      <c r="E21" s="72">
        <v>4</v>
      </c>
      <c r="F21" s="73"/>
      <c r="G21" s="71">
        <f>B21-C21</f>
        <v>1</v>
      </c>
      <c r="H21" s="72">
        <f>D21-E21</f>
        <v>1</v>
      </c>
      <c r="I21" s="37" t="str">
        <f>IF(C21=0, "-", IF(G21/C21&lt;10, G21/C21, "&gt;999%"))</f>
        <v>-</v>
      </c>
      <c r="J21" s="38">
        <f>IF(E21=0, "-", IF(H21/E21&lt;10, H21/E21, "&gt;999%"))</f>
        <v>0.25</v>
      </c>
    </row>
    <row r="22" spans="1:10" x14ac:dyDescent="0.2">
      <c r="A22" s="177"/>
      <c r="B22" s="143"/>
      <c r="C22" s="144"/>
      <c r="D22" s="143"/>
      <c r="E22" s="144"/>
      <c r="F22" s="145"/>
      <c r="G22" s="143"/>
      <c r="H22" s="144"/>
      <c r="I22" s="151"/>
      <c r="J22" s="152"/>
    </row>
    <row r="23" spans="1:10" s="139" customFormat="1" x14ac:dyDescent="0.2">
      <c r="A23" s="159" t="s">
        <v>34</v>
      </c>
      <c r="B23" s="65"/>
      <c r="C23" s="66"/>
      <c r="D23" s="65"/>
      <c r="E23" s="66"/>
      <c r="F23" s="67"/>
      <c r="G23" s="65"/>
      <c r="H23" s="66"/>
      <c r="I23" s="20"/>
      <c r="J23" s="21"/>
    </row>
    <row r="24" spans="1:10" x14ac:dyDescent="0.2">
      <c r="A24" s="158" t="s">
        <v>211</v>
      </c>
      <c r="B24" s="65">
        <v>0</v>
      </c>
      <c r="C24" s="66">
        <v>6</v>
      </c>
      <c r="D24" s="65">
        <v>19</v>
      </c>
      <c r="E24" s="66">
        <v>21</v>
      </c>
      <c r="F24" s="67"/>
      <c r="G24" s="65">
        <f t="shared" ref="G24:G40" si="0">B24-C24</f>
        <v>-6</v>
      </c>
      <c r="H24" s="66">
        <f t="shared" ref="H24:H40" si="1">D24-E24</f>
        <v>-2</v>
      </c>
      <c r="I24" s="20">
        <f t="shared" ref="I24:I40" si="2">IF(C24=0, "-", IF(G24/C24&lt;10, G24/C24, "&gt;999%"))</f>
        <v>-1</v>
      </c>
      <c r="J24" s="21">
        <f t="shared" ref="J24:J40" si="3">IF(E24=0, "-", IF(H24/E24&lt;10, H24/E24, "&gt;999%"))</f>
        <v>-9.5238095238095233E-2</v>
      </c>
    </row>
    <row r="25" spans="1:10" x14ac:dyDescent="0.2">
      <c r="A25" s="158" t="s">
        <v>229</v>
      </c>
      <c r="B25" s="65">
        <v>1</v>
      </c>
      <c r="C25" s="66">
        <v>1</v>
      </c>
      <c r="D25" s="65">
        <v>16</v>
      </c>
      <c r="E25" s="66">
        <v>36</v>
      </c>
      <c r="F25" s="67"/>
      <c r="G25" s="65">
        <f t="shared" si="0"/>
        <v>0</v>
      </c>
      <c r="H25" s="66">
        <f t="shared" si="1"/>
        <v>-20</v>
      </c>
      <c r="I25" s="20">
        <f t="shared" si="2"/>
        <v>0</v>
      </c>
      <c r="J25" s="21">
        <f t="shared" si="3"/>
        <v>-0.55555555555555558</v>
      </c>
    </row>
    <row r="26" spans="1:10" x14ac:dyDescent="0.2">
      <c r="A26" s="158" t="s">
        <v>249</v>
      </c>
      <c r="B26" s="65">
        <v>2</v>
      </c>
      <c r="C26" s="66">
        <v>11</v>
      </c>
      <c r="D26" s="65">
        <v>9</v>
      </c>
      <c r="E26" s="66">
        <v>30</v>
      </c>
      <c r="F26" s="67"/>
      <c r="G26" s="65">
        <f t="shared" si="0"/>
        <v>-9</v>
      </c>
      <c r="H26" s="66">
        <f t="shared" si="1"/>
        <v>-21</v>
      </c>
      <c r="I26" s="20">
        <f t="shared" si="2"/>
        <v>-0.81818181818181823</v>
      </c>
      <c r="J26" s="21">
        <f t="shared" si="3"/>
        <v>-0.7</v>
      </c>
    </row>
    <row r="27" spans="1:10" x14ac:dyDescent="0.2">
      <c r="A27" s="158" t="s">
        <v>310</v>
      </c>
      <c r="B27" s="65">
        <v>0</v>
      </c>
      <c r="C27" s="66">
        <v>1</v>
      </c>
      <c r="D27" s="65">
        <v>2</v>
      </c>
      <c r="E27" s="66">
        <v>4</v>
      </c>
      <c r="F27" s="67"/>
      <c r="G27" s="65">
        <f t="shared" si="0"/>
        <v>-1</v>
      </c>
      <c r="H27" s="66">
        <f t="shared" si="1"/>
        <v>-2</v>
      </c>
      <c r="I27" s="20">
        <f t="shared" si="2"/>
        <v>-1</v>
      </c>
      <c r="J27" s="21">
        <f t="shared" si="3"/>
        <v>-0.5</v>
      </c>
    </row>
    <row r="28" spans="1:10" x14ac:dyDescent="0.2">
      <c r="A28" s="158" t="s">
        <v>250</v>
      </c>
      <c r="B28" s="65">
        <v>2</v>
      </c>
      <c r="C28" s="66">
        <v>7</v>
      </c>
      <c r="D28" s="65">
        <v>7</v>
      </c>
      <c r="E28" s="66">
        <v>30</v>
      </c>
      <c r="F28" s="67"/>
      <c r="G28" s="65">
        <f t="shared" si="0"/>
        <v>-5</v>
      </c>
      <c r="H28" s="66">
        <f t="shared" si="1"/>
        <v>-23</v>
      </c>
      <c r="I28" s="20">
        <f t="shared" si="2"/>
        <v>-0.7142857142857143</v>
      </c>
      <c r="J28" s="21">
        <f t="shared" si="3"/>
        <v>-0.76666666666666672</v>
      </c>
    </row>
    <row r="29" spans="1:10" x14ac:dyDescent="0.2">
      <c r="A29" s="158" t="s">
        <v>268</v>
      </c>
      <c r="B29" s="65">
        <v>1</v>
      </c>
      <c r="C29" s="66">
        <v>3</v>
      </c>
      <c r="D29" s="65">
        <v>6</v>
      </c>
      <c r="E29" s="66">
        <v>4</v>
      </c>
      <c r="F29" s="67"/>
      <c r="G29" s="65">
        <f t="shared" si="0"/>
        <v>-2</v>
      </c>
      <c r="H29" s="66">
        <f t="shared" si="1"/>
        <v>2</v>
      </c>
      <c r="I29" s="20">
        <f t="shared" si="2"/>
        <v>-0.66666666666666663</v>
      </c>
      <c r="J29" s="21">
        <f t="shared" si="3"/>
        <v>0.5</v>
      </c>
    </row>
    <row r="30" spans="1:10" x14ac:dyDescent="0.2">
      <c r="A30" s="158" t="s">
        <v>269</v>
      </c>
      <c r="B30" s="65">
        <v>0</v>
      </c>
      <c r="C30" s="66">
        <v>1</v>
      </c>
      <c r="D30" s="65">
        <v>1</v>
      </c>
      <c r="E30" s="66">
        <v>4</v>
      </c>
      <c r="F30" s="67"/>
      <c r="G30" s="65">
        <f t="shared" si="0"/>
        <v>-1</v>
      </c>
      <c r="H30" s="66">
        <f t="shared" si="1"/>
        <v>-3</v>
      </c>
      <c r="I30" s="20">
        <f t="shared" si="2"/>
        <v>-1</v>
      </c>
      <c r="J30" s="21">
        <f t="shared" si="3"/>
        <v>-0.75</v>
      </c>
    </row>
    <row r="31" spans="1:10" x14ac:dyDescent="0.2">
      <c r="A31" s="158" t="s">
        <v>279</v>
      </c>
      <c r="B31" s="65">
        <v>0</v>
      </c>
      <c r="C31" s="66">
        <v>0</v>
      </c>
      <c r="D31" s="65">
        <v>0</v>
      </c>
      <c r="E31" s="66">
        <v>1</v>
      </c>
      <c r="F31" s="67"/>
      <c r="G31" s="65">
        <f t="shared" si="0"/>
        <v>0</v>
      </c>
      <c r="H31" s="66">
        <f t="shared" si="1"/>
        <v>-1</v>
      </c>
      <c r="I31" s="20" t="str">
        <f t="shared" si="2"/>
        <v>-</v>
      </c>
      <c r="J31" s="21">
        <f t="shared" si="3"/>
        <v>-1</v>
      </c>
    </row>
    <row r="32" spans="1:10" x14ac:dyDescent="0.2">
      <c r="A32" s="158" t="s">
        <v>437</v>
      </c>
      <c r="B32" s="65">
        <v>1</v>
      </c>
      <c r="C32" s="66">
        <v>4</v>
      </c>
      <c r="D32" s="65">
        <v>9</v>
      </c>
      <c r="E32" s="66">
        <v>12</v>
      </c>
      <c r="F32" s="67"/>
      <c r="G32" s="65">
        <f t="shared" si="0"/>
        <v>-3</v>
      </c>
      <c r="H32" s="66">
        <f t="shared" si="1"/>
        <v>-3</v>
      </c>
      <c r="I32" s="20">
        <f t="shared" si="2"/>
        <v>-0.75</v>
      </c>
      <c r="J32" s="21">
        <f t="shared" si="3"/>
        <v>-0.25</v>
      </c>
    </row>
    <row r="33" spans="1:10" x14ac:dyDescent="0.2">
      <c r="A33" s="158" t="s">
        <v>369</v>
      </c>
      <c r="B33" s="65">
        <v>1</v>
      </c>
      <c r="C33" s="66">
        <v>8</v>
      </c>
      <c r="D33" s="65">
        <v>4</v>
      </c>
      <c r="E33" s="66">
        <v>58</v>
      </c>
      <c r="F33" s="67"/>
      <c r="G33" s="65">
        <f t="shared" si="0"/>
        <v>-7</v>
      </c>
      <c r="H33" s="66">
        <f t="shared" si="1"/>
        <v>-54</v>
      </c>
      <c r="I33" s="20">
        <f t="shared" si="2"/>
        <v>-0.875</v>
      </c>
      <c r="J33" s="21">
        <f t="shared" si="3"/>
        <v>-0.93103448275862066</v>
      </c>
    </row>
    <row r="34" spans="1:10" x14ac:dyDescent="0.2">
      <c r="A34" s="158" t="s">
        <v>370</v>
      </c>
      <c r="B34" s="65">
        <v>17</v>
      </c>
      <c r="C34" s="66">
        <v>23</v>
      </c>
      <c r="D34" s="65">
        <v>100</v>
      </c>
      <c r="E34" s="66">
        <v>272</v>
      </c>
      <c r="F34" s="67"/>
      <c r="G34" s="65">
        <f t="shared" si="0"/>
        <v>-6</v>
      </c>
      <c r="H34" s="66">
        <f t="shared" si="1"/>
        <v>-172</v>
      </c>
      <c r="I34" s="20">
        <f t="shared" si="2"/>
        <v>-0.2608695652173913</v>
      </c>
      <c r="J34" s="21">
        <f t="shared" si="3"/>
        <v>-0.63235294117647056</v>
      </c>
    </row>
    <row r="35" spans="1:10" x14ac:dyDescent="0.2">
      <c r="A35" s="158" t="s">
        <v>399</v>
      </c>
      <c r="B35" s="65">
        <v>24</v>
      </c>
      <c r="C35" s="66">
        <v>19</v>
      </c>
      <c r="D35" s="65">
        <v>110</v>
      </c>
      <c r="E35" s="66">
        <v>119</v>
      </c>
      <c r="F35" s="67"/>
      <c r="G35" s="65">
        <f t="shared" si="0"/>
        <v>5</v>
      </c>
      <c r="H35" s="66">
        <f t="shared" si="1"/>
        <v>-9</v>
      </c>
      <c r="I35" s="20">
        <f t="shared" si="2"/>
        <v>0.26315789473684209</v>
      </c>
      <c r="J35" s="21">
        <f t="shared" si="3"/>
        <v>-7.5630252100840331E-2</v>
      </c>
    </row>
    <row r="36" spans="1:10" x14ac:dyDescent="0.2">
      <c r="A36" s="158" t="s">
        <v>438</v>
      </c>
      <c r="B36" s="65">
        <v>2</v>
      </c>
      <c r="C36" s="66">
        <v>19</v>
      </c>
      <c r="D36" s="65">
        <v>21</v>
      </c>
      <c r="E36" s="66">
        <v>59</v>
      </c>
      <c r="F36" s="67"/>
      <c r="G36" s="65">
        <f t="shared" si="0"/>
        <v>-17</v>
      </c>
      <c r="H36" s="66">
        <f t="shared" si="1"/>
        <v>-38</v>
      </c>
      <c r="I36" s="20">
        <f t="shared" si="2"/>
        <v>-0.89473684210526316</v>
      </c>
      <c r="J36" s="21">
        <f t="shared" si="3"/>
        <v>-0.64406779661016944</v>
      </c>
    </row>
    <row r="37" spans="1:10" x14ac:dyDescent="0.2">
      <c r="A37" s="158" t="s">
        <v>460</v>
      </c>
      <c r="B37" s="65">
        <v>2</v>
      </c>
      <c r="C37" s="66">
        <v>8</v>
      </c>
      <c r="D37" s="65">
        <v>8</v>
      </c>
      <c r="E37" s="66">
        <v>14</v>
      </c>
      <c r="F37" s="67"/>
      <c r="G37" s="65">
        <f t="shared" si="0"/>
        <v>-6</v>
      </c>
      <c r="H37" s="66">
        <f t="shared" si="1"/>
        <v>-6</v>
      </c>
      <c r="I37" s="20">
        <f t="shared" si="2"/>
        <v>-0.75</v>
      </c>
      <c r="J37" s="21">
        <f t="shared" si="3"/>
        <v>-0.42857142857142855</v>
      </c>
    </row>
    <row r="38" spans="1:10" x14ac:dyDescent="0.2">
      <c r="A38" s="158" t="s">
        <v>325</v>
      </c>
      <c r="B38" s="65">
        <v>0</v>
      </c>
      <c r="C38" s="66">
        <v>0</v>
      </c>
      <c r="D38" s="65">
        <v>0</v>
      </c>
      <c r="E38" s="66">
        <v>2</v>
      </c>
      <c r="F38" s="67"/>
      <c r="G38" s="65">
        <f t="shared" si="0"/>
        <v>0</v>
      </c>
      <c r="H38" s="66">
        <f t="shared" si="1"/>
        <v>-2</v>
      </c>
      <c r="I38" s="20" t="str">
        <f t="shared" si="2"/>
        <v>-</v>
      </c>
      <c r="J38" s="21">
        <f t="shared" si="3"/>
        <v>-1</v>
      </c>
    </row>
    <row r="39" spans="1:10" x14ac:dyDescent="0.2">
      <c r="A39" s="158" t="s">
        <v>311</v>
      </c>
      <c r="B39" s="65">
        <v>0</v>
      </c>
      <c r="C39" s="66">
        <v>0</v>
      </c>
      <c r="D39" s="65">
        <v>1</v>
      </c>
      <c r="E39" s="66">
        <v>1</v>
      </c>
      <c r="F39" s="67"/>
      <c r="G39" s="65">
        <f t="shared" si="0"/>
        <v>0</v>
      </c>
      <c r="H39" s="66">
        <f t="shared" si="1"/>
        <v>0</v>
      </c>
      <c r="I39" s="20" t="str">
        <f t="shared" si="2"/>
        <v>-</v>
      </c>
      <c r="J39" s="21">
        <f t="shared" si="3"/>
        <v>0</v>
      </c>
    </row>
    <row r="40" spans="1:10" s="160" customFormat="1" x14ac:dyDescent="0.2">
      <c r="A40" s="178" t="s">
        <v>617</v>
      </c>
      <c r="B40" s="71">
        <v>53</v>
      </c>
      <c r="C40" s="72">
        <v>111</v>
      </c>
      <c r="D40" s="71">
        <v>313</v>
      </c>
      <c r="E40" s="72">
        <v>667</v>
      </c>
      <c r="F40" s="73"/>
      <c r="G40" s="71">
        <f t="shared" si="0"/>
        <v>-58</v>
      </c>
      <c r="H40" s="72">
        <f t="shared" si="1"/>
        <v>-354</v>
      </c>
      <c r="I40" s="37">
        <f t="shared" si="2"/>
        <v>-0.52252252252252251</v>
      </c>
      <c r="J40" s="38">
        <f t="shared" si="3"/>
        <v>-0.53073463268365817</v>
      </c>
    </row>
    <row r="41" spans="1:10" x14ac:dyDescent="0.2">
      <c r="A41" s="177"/>
      <c r="B41" s="143"/>
      <c r="C41" s="144"/>
      <c r="D41" s="143"/>
      <c r="E41" s="144"/>
      <c r="F41" s="145"/>
      <c r="G41" s="143"/>
      <c r="H41" s="144"/>
      <c r="I41" s="151"/>
      <c r="J41" s="152"/>
    </row>
    <row r="42" spans="1:10" s="139" customFormat="1" x14ac:dyDescent="0.2">
      <c r="A42" s="159" t="s">
        <v>35</v>
      </c>
      <c r="B42" s="65"/>
      <c r="C42" s="66"/>
      <c r="D42" s="65"/>
      <c r="E42" s="66"/>
      <c r="F42" s="67"/>
      <c r="G42" s="65"/>
      <c r="H42" s="66"/>
      <c r="I42" s="20"/>
      <c r="J42" s="21"/>
    </row>
    <row r="43" spans="1:10" x14ac:dyDescent="0.2">
      <c r="A43" s="158" t="s">
        <v>461</v>
      </c>
      <c r="B43" s="65">
        <v>2</v>
      </c>
      <c r="C43" s="66">
        <v>3</v>
      </c>
      <c r="D43" s="65">
        <v>7</v>
      </c>
      <c r="E43" s="66">
        <v>6</v>
      </c>
      <c r="F43" s="67"/>
      <c r="G43" s="65">
        <f>B43-C43</f>
        <v>-1</v>
      </c>
      <c r="H43" s="66">
        <f>D43-E43</f>
        <v>1</v>
      </c>
      <c r="I43" s="20">
        <f>IF(C43=0, "-", IF(G43/C43&lt;10, G43/C43, "&gt;999%"))</f>
        <v>-0.33333333333333331</v>
      </c>
      <c r="J43" s="21">
        <f>IF(E43=0, "-", IF(H43/E43&lt;10, H43/E43, "&gt;999%"))</f>
        <v>0.16666666666666666</v>
      </c>
    </row>
    <row r="44" spans="1:10" x14ac:dyDescent="0.2">
      <c r="A44" s="158" t="s">
        <v>326</v>
      </c>
      <c r="B44" s="65">
        <v>1</v>
      </c>
      <c r="C44" s="66">
        <v>0</v>
      </c>
      <c r="D44" s="65">
        <v>10</v>
      </c>
      <c r="E44" s="66">
        <v>7</v>
      </c>
      <c r="F44" s="67"/>
      <c r="G44" s="65">
        <f>B44-C44</f>
        <v>1</v>
      </c>
      <c r="H44" s="66">
        <f>D44-E44</f>
        <v>3</v>
      </c>
      <c r="I44" s="20" t="str">
        <f>IF(C44=0, "-", IF(G44/C44&lt;10, G44/C44, "&gt;999%"))</f>
        <v>-</v>
      </c>
      <c r="J44" s="21">
        <f>IF(E44=0, "-", IF(H44/E44&lt;10, H44/E44, "&gt;999%"))</f>
        <v>0.42857142857142855</v>
      </c>
    </row>
    <row r="45" spans="1:10" x14ac:dyDescent="0.2">
      <c r="A45" s="158" t="s">
        <v>280</v>
      </c>
      <c r="B45" s="65">
        <v>0</v>
      </c>
      <c r="C45" s="66">
        <v>0</v>
      </c>
      <c r="D45" s="65">
        <v>1</v>
      </c>
      <c r="E45" s="66">
        <v>0</v>
      </c>
      <c r="F45" s="67"/>
      <c r="G45" s="65">
        <f>B45-C45</f>
        <v>0</v>
      </c>
      <c r="H45" s="66">
        <f>D45-E45</f>
        <v>1</v>
      </c>
      <c r="I45" s="20" t="str">
        <f>IF(C45=0, "-", IF(G45/C45&lt;10, G45/C45, "&gt;999%"))</f>
        <v>-</v>
      </c>
      <c r="J45" s="21" t="str">
        <f>IF(E45=0, "-", IF(H45/E45&lt;10, H45/E45, "&gt;999%"))</f>
        <v>-</v>
      </c>
    </row>
    <row r="46" spans="1:10" s="160" customFormat="1" x14ac:dyDescent="0.2">
      <c r="A46" s="178" t="s">
        <v>618</v>
      </c>
      <c r="B46" s="71">
        <v>3</v>
      </c>
      <c r="C46" s="72">
        <v>3</v>
      </c>
      <c r="D46" s="71">
        <v>18</v>
      </c>
      <c r="E46" s="72">
        <v>13</v>
      </c>
      <c r="F46" s="73"/>
      <c r="G46" s="71">
        <f>B46-C46</f>
        <v>0</v>
      </c>
      <c r="H46" s="72">
        <f>D46-E46</f>
        <v>5</v>
      </c>
      <c r="I46" s="37">
        <f>IF(C46=0, "-", IF(G46/C46&lt;10, G46/C46, "&gt;999%"))</f>
        <v>0</v>
      </c>
      <c r="J46" s="38">
        <f>IF(E46=0, "-", IF(H46/E46&lt;10, H46/E46, "&gt;999%"))</f>
        <v>0.38461538461538464</v>
      </c>
    </row>
    <row r="47" spans="1:10" x14ac:dyDescent="0.2">
      <c r="A47" s="177"/>
      <c r="B47" s="143"/>
      <c r="C47" s="144"/>
      <c r="D47" s="143"/>
      <c r="E47" s="144"/>
      <c r="F47" s="145"/>
      <c r="G47" s="143"/>
      <c r="H47" s="144"/>
      <c r="I47" s="151"/>
      <c r="J47" s="152"/>
    </row>
    <row r="48" spans="1:10" s="139" customFormat="1" x14ac:dyDescent="0.2">
      <c r="A48" s="159" t="s">
        <v>36</v>
      </c>
      <c r="B48" s="65"/>
      <c r="C48" s="66"/>
      <c r="D48" s="65"/>
      <c r="E48" s="66"/>
      <c r="F48" s="67"/>
      <c r="G48" s="65"/>
      <c r="H48" s="66"/>
      <c r="I48" s="20"/>
      <c r="J48" s="21"/>
    </row>
    <row r="49" spans="1:10" x14ac:dyDescent="0.2">
      <c r="A49" s="158" t="s">
        <v>230</v>
      </c>
      <c r="B49" s="65">
        <v>9</v>
      </c>
      <c r="C49" s="66">
        <v>17</v>
      </c>
      <c r="D49" s="65">
        <v>35</v>
      </c>
      <c r="E49" s="66">
        <v>91</v>
      </c>
      <c r="F49" s="67"/>
      <c r="G49" s="65">
        <f t="shared" ref="G49:G70" si="4">B49-C49</f>
        <v>-8</v>
      </c>
      <c r="H49" s="66">
        <f t="shared" ref="H49:H70" si="5">D49-E49</f>
        <v>-56</v>
      </c>
      <c r="I49" s="20">
        <f t="shared" ref="I49:I70" si="6">IF(C49=0, "-", IF(G49/C49&lt;10, G49/C49, "&gt;999%"))</f>
        <v>-0.47058823529411764</v>
      </c>
      <c r="J49" s="21">
        <f t="shared" ref="J49:J70" si="7">IF(E49=0, "-", IF(H49/E49&lt;10, H49/E49, "&gt;999%"))</f>
        <v>-0.61538461538461542</v>
      </c>
    </row>
    <row r="50" spans="1:10" x14ac:dyDescent="0.2">
      <c r="A50" s="158" t="s">
        <v>300</v>
      </c>
      <c r="B50" s="65">
        <v>1</v>
      </c>
      <c r="C50" s="66">
        <v>1</v>
      </c>
      <c r="D50" s="65">
        <v>15</v>
      </c>
      <c r="E50" s="66">
        <v>13</v>
      </c>
      <c r="F50" s="67"/>
      <c r="G50" s="65">
        <f t="shared" si="4"/>
        <v>0</v>
      </c>
      <c r="H50" s="66">
        <f t="shared" si="5"/>
        <v>2</v>
      </c>
      <c r="I50" s="20">
        <f t="shared" si="6"/>
        <v>0</v>
      </c>
      <c r="J50" s="21">
        <f t="shared" si="7"/>
        <v>0.15384615384615385</v>
      </c>
    </row>
    <row r="51" spans="1:10" x14ac:dyDescent="0.2">
      <c r="A51" s="158" t="s">
        <v>231</v>
      </c>
      <c r="B51" s="65">
        <v>20</v>
      </c>
      <c r="C51" s="66">
        <v>19</v>
      </c>
      <c r="D51" s="65">
        <v>38</v>
      </c>
      <c r="E51" s="66">
        <v>97</v>
      </c>
      <c r="F51" s="67"/>
      <c r="G51" s="65">
        <f t="shared" si="4"/>
        <v>1</v>
      </c>
      <c r="H51" s="66">
        <f t="shared" si="5"/>
        <v>-59</v>
      </c>
      <c r="I51" s="20">
        <f t="shared" si="6"/>
        <v>5.2631578947368418E-2</v>
      </c>
      <c r="J51" s="21">
        <f t="shared" si="7"/>
        <v>-0.60824742268041232</v>
      </c>
    </row>
    <row r="52" spans="1:10" x14ac:dyDescent="0.2">
      <c r="A52" s="158" t="s">
        <v>251</v>
      </c>
      <c r="B52" s="65">
        <v>6</v>
      </c>
      <c r="C52" s="66">
        <v>21</v>
      </c>
      <c r="D52" s="65">
        <v>53</v>
      </c>
      <c r="E52" s="66">
        <v>125</v>
      </c>
      <c r="F52" s="67"/>
      <c r="G52" s="65">
        <f t="shared" si="4"/>
        <v>-15</v>
      </c>
      <c r="H52" s="66">
        <f t="shared" si="5"/>
        <v>-72</v>
      </c>
      <c r="I52" s="20">
        <f t="shared" si="6"/>
        <v>-0.7142857142857143</v>
      </c>
      <c r="J52" s="21">
        <f t="shared" si="7"/>
        <v>-0.57599999999999996</v>
      </c>
    </row>
    <row r="53" spans="1:10" x14ac:dyDescent="0.2">
      <c r="A53" s="158" t="s">
        <v>312</v>
      </c>
      <c r="B53" s="65">
        <v>11</v>
      </c>
      <c r="C53" s="66">
        <v>7</v>
      </c>
      <c r="D53" s="65">
        <v>36</v>
      </c>
      <c r="E53" s="66">
        <v>35</v>
      </c>
      <c r="F53" s="67"/>
      <c r="G53" s="65">
        <f t="shared" si="4"/>
        <v>4</v>
      </c>
      <c r="H53" s="66">
        <f t="shared" si="5"/>
        <v>1</v>
      </c>
      <c r="I53" s="20">
        <f t="shared" si="6"/>
        <v>0.5714285714285714</v>
      </c>
      <c r="J53" s="21">
        <f t="shared" si="7"/>
        <v>2.8571428571428571E-2</v>
      </c>
    </row>
    <row r="54" spans="1:10" x14ac:dyDescent="0.2">
      <c r="A54" s="158" t="s">
        <v>252</v>
      </c>
      <c r="B54" s="65">
        <v>3</v>
      </c>
      <c r="C54" s="66">
        <v>0</v>
      </c>
      <c r="D54" s="65">
        <v>24</v>
      </c>
      <c r="E54" s="66">
        <v>0</v>
      </c>
      <c r="F54" s="67"/>
      <c r="G54" s="65">
        <f t="shared" si="4"/>
        <v>3</v>
      </c>
      <c r="H54" s="66">
        <f t="shared" si="5"/>
        <v>24</v>
      </c>
      <c r="I54" s="20" t="str">
        <f t="shared" si="6"/>
        <v>-</v>
      </c>
      <c r="J54" s="21" t="str">
        <f t="shared" si="7"/>
        <v>-</v>
      </c>
    </row>
    <row r="55" spans="1:10" x14ac:dyDescent="0.2">
      <c r="A55" s="158" t="s">
        <v>270</v>
      </c>
      <c r="B55" s="65">
        <v>2</v>
      </c>
      <c r="C55" s="66">
        <v>1</v>
      </c>
      <c r="D55" s="65">
        <v>7</v>
      </c>
      <c r="E55" s="66">
        <v>13</v>
      </c>
      <c r="F55" s="67"/>
      <c r="G55" s="65">
        <f t="shared" si="4"/>
        <v>1</v>
      </c>
      <c r="H55" s="66">
        <f t="shared" si="5"/>
        <v>-6</v>
      </c>
      <c r="I55" s="20">
        <f t="shared" si="6"/>
        <v>1</v>
      </c>
      <c r="J55" s="21">
        <f t="shared" si="7"/>
        <v>-0.46153846153846156</v>
      </c>
    </row>
    <row r="56" spans="1:10" x14ac:dyDescent="0.2">
      <c r="A56" s="158" t="s">
        <v>281</v>
      </c>
      <c r="B56" s="65">
        <v>0</v>
      </c>
      <c r="C56" s="66">
        <v>2</v>
      </c>
      <c r="D56" s="65">
        <v>0</v>
      </c>
      <c r="E56" s="66">
        <v>2</v>
      </c>
      <c r="F56" s="67"/>
      <c r="G56" s="65">
        <f t="shared" si="4"/>
        <v>-2</v>
      </c>
      <c r="H56" s="66">
        <f t="shared" si="5"/>
        <v>-2</v>
      </c>
      <c r="I56" s="20">
        <f t="shared" si="6"/>
        <v>-1</v>
      </c>
      <c r="J56" s="21">
        <f t="shared" si="7"/>
        <v>-1</v>
      </c>
    </row>
    <row r="57" spans="1:10" x14ac:dyDescent="0.2">
      <c r="A57" s="158" t="s">
        <v>327</v>
      </c>
      <c r="B57" s="65">
        <v>1</v>
      </c>
      <c r="C57" s="66">
        <v>0</v>
      </c>
      <c r="D57" s="65">
        <v>2</v>
      </c>
      <c r="E57" s="66">
        <v>0</v>
      </c>
      <c r="F57" s="67"/>
      <c r="G57" s="65">
        <f t="shared" si="4"/>
        <v>1</v>
      </c>
      <c r="H57" s="66">
        <f t="shared" si="5"/>
        <v>2</v>
      </c>
      <c r="I57" s="20" t="str">
        <f t="shared" si="6"/>
        <v>-</v>
      </c>
      <c r="J57" s="21" t="str">
        <f t="shared" si="7"/>
        <v>-</v>
      </c>
    </row>
    <row r="58" spans="1:10" x14ac:dyDescent="0.2">
      <c r="A58" s="158" t="s">
        <v>282</v>
      </c>
      <c r="B58" s="65">
        <v>0</v>
      </c>
      <c r="C58" s="66">
        <v>1</v>
      </c>
      <c r="D58" s="65">
        <v>0</v>
      </c>
      <c r="E58" s="66">
        <v>1</v>
      </c>
      <c r="F58" s="67"/>
      <c r="G58" s="65">
        <f t="shared" si="4"/>
        <v>-1</v>
      </c>
      <c r="H58" s="66">
        <f t="shared" si="5"/>
        <v>-1</v>
      </c>
      <c r="I58" s="20">
        <f t="shared" si="6"/>
        <v>-1</v>
      </c>
      <c r="J58" s="21">
        <f t="shared" si="7"/>
        <v>-1</v>
      </c>
    </row>
    <row r="59" spans="1:10" x14ac:dyDescent="0.2">
      <c r="A59" s="158" t="s">
        <v>232</v>
      </c>
      <c r="B59" s="65">
        <v>0</v>
      </c>
      <c r="C59" s="66">
        <v>1</v>
      </c>
      <c r="D59" s="65">
        <v>0</v>
      </c>
      <c r="E59" s="66">
        <v>3</v>
      </c>
      <c r="F59" s="67"/>
      <c r="G59" s="65">
        <f t="shared" si="4"/>
        <v>-1</v>
      </c>
      <c r="H59" s="66">
        <f t="shared" si="5"/>
        <v>-3</v>
      </c>
      <c r="I59" s="20">
        <f t="shared" si="6"/>
        <v>-1</v>
      </c>
      <c r="J59" s="21">
        <f t="shared" si="7"/>
        <v>-1</v>
      </c>
    </row>
    <row r="60" spans="1:10" x14ac:dyDescent="0.2">
      <c r="A60" s="158" t="s">
        <v>253</v>
      </c>
      <c r="B60" s="65">
        <v>3</v>
      </c>
      <c r="C60" s="66">
        <v>0</v>
      </c>
      <c r="D60" s="65">
        <v>14</v>
      </c>
      <c r="E60" s="66">
        <v>0</v>
      </c>
      <c r="F60" s="67"/>
      <c r="G60" s="65">
        <f t="shared" si="4"/>
        <v>3</v>
      </c>
      <c r="H60" s="66">
        <f t="shared" si="5"/>
        <v>14</v>
      </c>
      <c r="I60" s="20" t="str">
        <f t="shared" si="6"/>
        <v>-</v>
      </c>
      <c r="J60" s="21" t="str">
        <f t="shared" si="7"/>
        <v>-</v>
      </c>
    </row>
    <row r="61" spans="1:10" x14ac:dyDescent="0.2">
      <c r="A61" s="158" t="s">
        <v>439</v>
      </c>
      <c r="B61" s="65">
        <v>2</v>
      </c>
      <c r="C61" s="66">
        <v>0</v>
      </c>
      <c r="D61" s="65">
        <v>11</v>
      </c>
      <c r="E61" s="66">
        <v>0</v>
      </c>
      <c r="F61" s="67"/>
      <c r="G61" s="65">
        <f t="shared" si="4"/>
        <v>2</v>
      </c>
      <c r="H61" s="66">
        <f t="shared" si="5"/>
        <v>11</v>
      </c>
      <c r="I61" s="20" t="str">
        <f t="shared" si="6"/>
        <v>-</v>
      </c>
      <c r="J61" s="21" t="str">
        <f t="shared" si="7"/>
        <v>-</v>
      </c>
    </row>
    <row r="62" spans="1:10" x14ac:dyDescent="0.2">
      <c r="A62" s="158" t="s">
        <v>371</v>
      </c>
      <c r="B62" s="65">
        <v>20</v>
      </c>
      <c r="C62" s="66">
        <v>23</v>
      </c>
      <c r="D62" s="65">
        <v>97</v>
      </c>
      <c r="E62" s="66">
        <v>109</v>
      </c>
      <c r="F62" s="67"/>
      <c r="G62" s="65">
        <f t="shared" si="4"/>
        <v>-3</v>
      </c>
      <c r="H62" s="66">
        <f t="shared" si="5"/>
        <v>-12</v>
      </c>
      <c r="I62" s="20">
        <f t="shared" si="6"/>
        <v>-0.13043478260869565</v>
      </c>
      <c r="J62" s="21">
        <f t="shared" si="7"/>
        <v>-0.11009174311926606</v>
      </c>
    </row>
    <row r="63" spans="1:10" x14ac:dyDescent="0.2">
      <c r="A63" s="158" t="s">
        <v>372</v>
      </c>
      <c r="B63" s="65">
        <v>4</v>
      </c>
      <c r="C63" s="66">
        <v>3</v>
      </c>
      <c r="D63" s="65">
        <v>12</v>
      </c>
      <c r="E63" s="66">
        <v>47</v>
      </c>
      <c r="F63" s="67"/>
      <c r="G63" s="65">
        <f t="shared" si="4"/>
        <v>1</v>
      </c>
      <c r="H63" s="66">
        <f t="shared" si="5"/>
        <v>-35</v>
      </c>
      <c r="I63" s="20">
        <f t="shared" si="6"/>
        <v>0.33333333333333331</v>
      </c>
      <c r="J63" s="21">
        <f t="shared" si="7"/>
        <v>-0.74468085106382975</v>
      </c>
    </row>
    <row r="64" spans="1:10" x14ac:dyDescent="0.2">
      <c r="A64" s="158" t="s">
        <v>400</v>
      </c>
      <c r="B64" s="65">
        <v>11</v>
      </c>
      <c r="C64" s="66">
        <v>25</v>
      </c>
      <c r="D64" s="65">
        <v>132</v>
      </c>
      <c r="E64" s="66">
        <v>122</v>
      </c>
      <c r="F64" s="67"/>
      <c r="G64" s="65">
        <f t="shared" si="4"/>
        <v>-14</v>
      </c>
      <c r="H64" s="66">
        <f t="shared" si="5"/>
        <v>10</v>
      </c>
      <c r="I64" s="20">
        <f t="shared" si="6"/>
        <v>-0.56000000000000005</v>
      </c>
      <c r="J64" s="21">
        <f t="shared" si="7"/>
        <v>8.1967213114754092E-2</v>
      </c>
    </row>
    <row r="65" spans="1:10" x14ac:dyDescent="0.2">
      <c r="A65" s="158" t="s">
        <v>401</v>
      </c>
      <c r="B65" s="65">
        <v>7</v>
      </c>
      <c r="C65" s="66">
        <v>5</v>
      </c>
      <c r="D65" s="65">
        <v>40</v>
      </c>
      <c r="E65" s="66">
        <v>25</v>
      </c>
      <c r="F65" s="67"/>
      <c r="G65" s="65">
        <f t="shared" si="4"/>
        <v>2</v>
      </c>
      <c r="H65" s="66">
        <f t="shared" si="5"/>
        <v>15</v>
      </c>
      <c r="I65" s="20">
        <f t="shared" si="6"/>
        <v>0.4</v>
      </c>
      <c r="J65" s="21">
        <f t="shared" si="7"/>
        <v>0.6</v>
      </c>
    </row>
    <row r="66" spans="1:10" x14ac:dyDescent="0.2">
      <c r="A66" s="158" t="s">
        <v>440</v>
      </c>
      <c r="B66" s="65">
        <v>10</v>
      </c>
      <c r="C66" s="66">
        <v>13</v>
      </c>
      <c r="D66" s="65">
        <v>79</v>
      </c>
      <c r="E66" s="66">
        <v>80</v>
      </c>
      <c r="F66" s="67"/>
      <c r="G66" s="65">
        <f t="shared" si="4"/>
        <v>-3</v>
      </c>
      <c r="H66" s="66">
        <f t="shared" si="5"/>
        <v>-1</v>
      </c>
      <c r="I66" s="20">
        <f t="shared" si="6"/>
        <v>-0.23076923076923078</v>
      </c>
      <c r="J66" s="21">
        <f t="shared" si="7"/>
        <v>-1.2500000000000001E-2</v>
      </c>
    </row>
    <row r="67" spans="1:10" x14ac:dyDescent="0.2">
      <c r="A67" s="158" t="s">
        <v>441</v>
      </c>
      <c r="B67" s="65">
        <v>2</v>
      </c>
      <c r="C67" s="66">
        <v>0</v>
      </c>
      <c r="D67" s="65">
        <v>18</v>
      </c>
      <c r="E67" s="66">
        <v>12</v>
      </c>
      <c r="F67" s="67"/>
      <c r="G67" s="65">
        <f t="shared" si="4"/>
        <v>2</v>
      </c>
      <c r="H67" s="66">
        <f t="shared" si="5"/>
        <v>6</v>
      </c>
      <c r="I67" s="20" t="str">
        <f t="shared" si="6"/>
        <v>-</v>
      </c>
      <c r="J67" s="21">
        <f t="shared" si="7"/>
        <v>0.5</v>
      </c>
    </row>
    <row r="68" spans="1:10" x14ac:dyDescent="0.2">
      <c r="A68" s="158" t="s">
        <v>462</v>
      </c>
      <c r="B68" s="65">
        <v>4</v>
      </c>
      <c r="C68" s="66">
        <v>2</v>
      </c>
      <c r="D68" s="65">
        <v>33</v>
      </c>
      <c r="E68" s="66">
        <v>13</v>
      </c>
      <c r="F68" s="67"/>
      <c r="G68" s="65">
        <f t="shared" si="4"/>
        <v>2</v>
      </c>
      <c r="H68" s="66">
        <f t="shared" si="5"/>
        <v>20</v>
      </c>
      <c r="I68" s="20">
        <f t="shared" si="6"/>
        <v>1</v>
      </c>
      <c r="J68" s="21">
        <f t="shared" si="7"/>
        <v>1.5384615384615385</v>
      </c>
    </row>
    <row r="69" spans="1:10" x14ac:dyDescent="0.2">
      <c r="A69" s="158" t="s">
        <v>313</v>
      </c>
      <c r="B69" s="65">
        <v>1</v>
      </c>
      <c r="C69" s="66">
        <v>1</v>
      </c>
      <c r="D69" s="65">
        <v>3</v>
      </c>
      <c r="E69" s="66">
        <v>5</v>
      </c>
      <c r="F69" s="67"/>
      <c r="G69" s="65">
        <f t="shared" si="4"/>
        <v>0</v>
      </c>
      <c r="H69" s="66">
        <f t="shared" si="5"/>
        <v>-2</v>
      </c>
      <c r="I69" s="20">
        <f t="shared" si="6"/>
        <v>0</v>
      </c>
      <c r="J69" s="21">
        <f t="shared" si="7"/>
        <v>-0.4</v>
      </c>
    </row>
    <row r="70" spans="1:10" s="160" customFormat="1" x14ac:dyDescent="0.2">
      <c r="A70" s="178" t="s">
        <v>619</v>
      </c>
      <c r="B70" s="71">
        <v>117</v>
      </c>
      <c r="C70" s="72">
        <v>142</v>
      </c>
      <c r="D70" s="71">
        <v>649</v>
      </c>
      <c r="E70" s="72">
        <v>793</v>
      </c>
      <c r="F70" s="73"/>
      <c r="G70" s="71">
        <f t="shared" si="4"/>
        <v>-25</v>
      </c>
      <c r="H70" s="72">
        <f t="shared" si="5"/>
        <v>-144</v>
      </c>
      <c r="I70" s="37">
        <f t="shared" si="6"/>
        <v>-0.176056338028169</v>
      </c>
      <c r="J70" s="38">
        <f t="shared" si="7"/>
        <v>-0.18158890290037832</v>
      </c>
    </row>
    <row r="71" spans="1:10" x14ac:dyDescent="0.2">
      <c r="A71" s="177"/>
      <c r="B71" s="143"/>
      <c r="C71" s="144"/>
      <c r="D71" s="143"/>
      <c r="E71" s="144"/>
      <c r="F71" s="145"/>
      <c r="G71" s="143"/>
      <c r="H71" s="144"/>
      <c r="I71" s="151"/>
      <c r="J71" s="152"/>
    </row>
    <row r="72" spans="1:10" s="139" customFormat="1" x14ac:dyDescent="0.2">
      <c r="A72" s="159" t="s">
        <v>37</v>
      </c>
      <c r="B72" s="65"/>
      <c r="C72" s="66"/>
      <c r="D72" s="65"/>
      <c r="E72" s="66"/>
      <c r="F72" s="67"/>
      <c r="G72" s="65"/>
      <c r="H72" s="66"/>
      <c r="I72" s="20"/>
      <c r="J72" s="21"/>
    </row>
    <row r="73" spans="1:10" x14ac:dyDescent="0.2">
      <c r="A73" s="158" t="s">
        <v>314</v>
      </c>
      <c r="B73" s="65">
        <v>1</v>
      </c>
      <c r="C73" s="66">
        <v>0</v>
      </c>
      <c r="D73" s="65">
        <v>9</v>
      </c>
      <c r="E73" s="66">
        <v>0</v>
      </c>
      <c r="F73" s="67"/>
      <c r="G73" s="65">
        <f>B73-C73</f>
        <v>1</v>
      </c>
      <c r="H73" s="66">
        <f>D73-E73</f>
        <v>9</v>
      </c>
      <c r="I73" s="20" t="str">
        <f>IF(C73=0, "-", IF(G73/C73&lt;10, G73/C73, "&gt;999%"))</f>
        <v>-</v>
      </c>
      <c r="J73" s="21" t="str">
        <f>IF(E73=0, "-", IF(H73/E73&lt;10, H73/E73, "&gt;999%"))</f>
        <v>-</v>
      </c>
    </row>
    <row r="74" spans="1:10" x14ac:dyDescent="0.2">
      <c r="A74" s="158" t="s">
        <v>499</v>
      </c>
      <c r="B74" s="65">
        <v>8</v>
      </c>
      <c r="C74" s="66">
        <v>29</v>
      </c>
      <c r="D74" s="65">
        <v>44</v>
      </c>
      <c r="E74" s="66">
        <v>76</v>
      </c>
      <c r="F74" s="67"/>
      <c r="G74" s="65">
        <f>B74-C74</f>
        <v>-21</v>
      </c>
      <c r="H74" s="66">
        <f>D74-E74</f>
        <v>-32</v>
      </c>
      <c r="I74" s="20">
        <f>IF(C74=0, "-", IF(G74/C74&lt;10, G74/C74, "&gt;999%"))</f>
        <v>-0.72413793103448276</v>
      </c>
      <c r="J74" s="21">
        <f>IF(E74=0, "-", IF(H74/E74&lt;10, H74/E74, "&gt;999%"))</f>
        <v>-0.42105263157894735</v>
      </c>
    </row>
    <row r="75" spans="1:10" x14ac:dyDescent="0.2">
      <c r="A75" s="158" t="s">
        <v>500</v>
      </c>
      <c r="B75" s="65">
        <v>6</v>
      </c>
      <c r="C75" s="66">
        <v>0</v>
      </c>
      <c r="D75" s="65">
        <v>24</v>
      </c>
      <c r="E75" s="66">
        <v>0</v>
      </c>
      <c r="F75" s="67"/>
      <c r="G75" s="65">
        <f>B75-C75</f>
        <v>6</v>
      </c>
      <c r="H75" s="66">
        <f>D75-E75</f>
        <v>24</v>
      </c>
      <c r="I75" s="20" t="str">
        <f>IF(C75=0, "-", IF(G75/C75&lt;10, G75/C75, "&gt;999%"))</f>
        <v>-</v>
      </c>
      <c r="J75" s="21" t="str">
        <f>IF(E75=0, "-", IF(H75/E75&lt;10, H75/E75, "&gt;999%"))</f>
        <v>-</v>
      </c>
    </row>
    <row r="76" spans="1:10" s="160" customFormat="1" x14ac:dyDescent="0.2">
      <c r="A76" s="178" t="s">
        <v>620</v>
      </c>
      <c r="B76" s="71">
        <v>15</v>
      </c>
      <c r="C76" s="72">
        <v>29</v>
      </c>
      <c r="D76" s="71">
        <v>77</v>
      </c>
      <c r="E76" s="72">
        <v>76</v>
      </c>
      <c r="F76" s="73"/>
      <c r="G76" s="71">
        <f>B76-C76</f>
        <v>-14</v>
      </c>
      <c r="H76" s="72">
        <f>D76-E76</f>
        <v>1</v>
      </c>
      <c r="I76" s="37">
        <f>IF(C76=0, "-", IF(G76/C76&lt;10, G76/C76, "&gt;999%"))</f>
        <v>-0.48275862068965519</v>
      </c>
      <c r="J76" s="38">
        <f>IF(E76=0, "-", IF(H76/E76&lt;10, H76/E76, "&gt;999%"))</f>
        <v>1.3157894736842105E-2</v>
      </c>
    </row>
    <row r="77" spans="1:10" x14ac:dyDescent="0.2">
      <c r="A77" s="177"/>
      <c r="B77" s="143"/>
      <c r="C77" s="144"/>
      <c r="D77" s="143"/>
      <c r="E77" s="144"/>
      <c r="F77" s="145"/>
      <c r="G77" s="143"/>
      <c r="H77" s="144"/>
      <c r="I77" s="151"/>
      <c r="J77" s="152"/>
    </row>
    <row r="78" spans="1:10" s="139" customFormat="1" x14ac:dyDescent="0.2">
      <c r="A78" s="159" t="s">
        <v>38</v>
      </c>
      <c r="B78" s="65"/>
      <c r="C78" s="66"/>
      <c r="D78" s="65"/>
      <c r="E78" s="66"/>
      <c r="F78" s="67"/>
      <c r="G78" s="65"/>
      <c r="H78" s="66"/>
      <c r="I78" s="20"/>
      <c r="J78" s="21"/>
    </row>
    <row r="79" spans="1:10" x14ac:dyDescent="0.2">
      <c r="A79" s="158" t="s">
        <v>278</v>
      </c>
      <c r="B79" s="65">
        <v>0</v>
      </c>
      <c r="C79" s="66">
        <v>0</v>
      </c>
      <c r="D79" s="65">
        <v>7</v>
      </c>
      <c r="E79" s="66">
        <v>5</v>
      </c>
      <c r="F79" s="67"/>
      <c r="G79" s="65">
        <f>B79-C79</f>
        <v>0</v>
      </c>
      <c r="H79" s="66">
        <f>D79-E79</f>
        <v>2</v>
      </c>
      <c r="I79" s="20" t="str">
        <f>IF(C79=0, "-", IF(G79/C79&lt;10, G79/C79, "&gt;999%"))</f>
        <v>-</v>
      </c>
      <c r="J79" s="21">
        <f>IF(E79=0, "-", IF(H79/E79&lt;10, H79/E79, "&gt;999%"))</f>
        <v>0.4</v>
      </c>
    </row>
    <row r="80" spans="1:10" s="160" customFormat="1" x14ac:dyDescent="0.2">
      <c r="A80" s="178" t="s">
        <v>621</v>
      </c>
      <c r="B80" s="71">
        <v>0</v>
      </c>
      <c r="C80" s="72">
        <v>0</v>
      </c>
      <c r="D80" s="71">
        <v>7</v>
      </c>
      <c r="E80" s="72">
        <v>5</v>
      </c>
      <c r="F80" s="73"/>
      <c r="G80" s="71">
        <f>B80-C80</f>
        <v>0</v>
      </c>
      <c r="H80" s="72">
        <f>D80-E80</f>
        <v>2</v>
      </c>
      <c r="I80" s="37" t="str">
        <f>IF(C80=0, "-", IF(G80/C80&lt;10, G80/C80, "&gt;999%"))</f>
        <v>-</v>
      </c>
      <c r="J80" s="38">
        <f>IF(E80=0, "-", IF(H80/E80&lt;10, H80/E80, "&gt;999%"))</f>
        <v>0.4</v>
      </c>
    </row>
    <row r="81" spans="1:10" x14ac:dyDescent="0.2">
      <c r="A81" s="177"/>
      <c r="B81" s="143"/>
      <c r="C81" s="144"/>
      <c r="D81" s="143"/>
      <c r="E81" s="144"/>
      <c r="F81" s="145"/>
      <c r="G81" s="143"/>
      <c r="H81" s="144"/>
      <c r="I81" s="151"/>
      <c r="J81" s="152"/>
    </row>
    <row r="82" spans="1:10" s="139" customFormat="1" x14ac:dyDescent="0.2">
      <c r="A82" s="159" t="s">
        <v>39</v>
      </c>
      <c r="B82" s="65"/>
      <c r="C82" s="66"/>
      <c r="D82" s="65"/>
      <c r="E82" s="66"/>
      <c r="F82" s="67"/>
      <c r="G82" s="65"/>
      <c r="H82" s="66"/>
      <c r="I82" s="20"/>
      <c r="J82" s="21"/>
    </row>
    <row r="83" spans="1:10" x14ac:dyDescent="0.2">
      <c r="A83" s="158" t="s">
        <v>212</v>
      </c>
      <c r="B83" s="65">
        <v>1</v>
      </c>
      <c r="C83" s="66">
        <v>0</v>
      </c>
      <c r="D83" s="65">
        <v>3</v>
      </c>
      <c r="E83" s="66">
        <v>2</v>
      </c>
      <c r="F83" s="67"/>
      <c r="G83" s="65">
        <f>B83-C83</f>
        <v>1</v>
      </c>
      <c r="H83" s="66">
        <f>D83-E83</f>
        <v>1</v>
      </c>
      <c r="I83" s="20" t="str">
        <f>IF(C83=0, "-", IF(G83/C83&lt;10, G83/C83, "&gt;999%"))</f>
        <v>-</v>
      </c>
      <c r="J83" s="21">
        <f>IF(E83=0, "-", IF(H83/E83&lt;10, H83/E83, "&gt;999%"))</f>
        <v>0.5</v>
      </c>
    </row>
    <row r="84" spans="1:10" x14ac:dyDescent="0.2">
      <c r="A84" s="158" t="s">
        <v>347</v>
      </c>
      <c r="B84" s="65">
        <v>0</v>
      </c>
      <c r="C84" s="66">
        <v>0</v>
      </c>
      <c r="D84" s="65">
        <v>5</v>
      </c>
      <c r="E84" s="66">
        <v>0</v>
      </c>
      <c r="F84" s="67"/>
      <c r="G84" s="65">
        <f>B84-C84</f>
        <v>0</v>
      </c>
      <c r="H84" s="66">
        <f>D84-E84</f>
        <v>5</v>
      </c>
      <c r="I84" s="20" t="str">
        <f>IF(C84=0, "-", IF(G84/C84&lt;10, G84/C84, "&gt;999%"))</f>
        <v>-</v>
      </c>
      <c r="J84" s="21" t="str">
        <f>IF(E84=0, "-", IF(H84/E84&lt;10, H84/E84, "&gt;999%"))</f>
        <v>-</v>
      </c>
    </row>
    <row r="85" spans="1:10" x14ac:dyDescent="0.2">
      <c r="A85" s="158" t="s">
        <v>379</v>
      </c>
      <c r="B85" s="65">
        <v>0</v>
      </c>
      <c r="C85" s="66">
        <v>0</v>
      </c>
      <c r="D85" s="65">
        <v>11</v>
      </c>
      <c r="E85" s="66">
        <v>1</v>
      </c>
      <c r="F85" s="67"/>
      <c r="G85" s="65">
        <f>B85-C85</f>
        <v>0</v>
      </c>
      <c r="H85" s="66">
        <f>D85-E85</f>
        <v>10</v>
      </c>
      <c r="I85" s="20" t="str">
        <f>IF(C85=0, "-", IF(G85/C85&lt;10, G85/C85, "&gt;999%"))</f>
        <v>-</v>
      </c>
      <c r="J85" s="21" t="str">
        <f>IF(E85=0, "-", IF(H85/E85&lt;10, H85/E85, "&gt;999%"))</f>
        <v>&gt;999%</v>
      </c>
    </row>
    <row r="86" spans="1:10" s="160" customFormat="1" x14ac:dyDescent="0.2">
      <c r="A86" s="178" t="s">
        <v>622</v>
      </c>
      <c r="B86" s="71">
        <v>1</v>
      </c>
      <c r="C86" s="72">
        <v>0</v>
      </c>
      <c r="D86" s="71">
        <v>19</v>
      </c>
      <c r="E86" s="72">
        <v>3</v>
      </c>
      <c r="F86" s="73"/>
      <c r="G86" s="71">
        <f>B86-C86</f>
        <v>1</v>
      </c>
      <c r="H86" s="72">
        <f>D86-E86</f>
        <v>16</v>
      </c>
      <c r="I86" s="37" t="str">
        <f>IF(C86=0, "-", IF(G86/C86&lt;10, G86/C86, "&gt;999%"))</f>
        <v>-</v>
      </c>
      <c r="J86" s="38">
        <f>IF(E86=0, "-", IF(H86/E86&lt;10, H86/E86, "&gt;999%"))</f>
        <v>5.333333333333333</v>
      </c>
    </row>
    <row r="87" spans="1:10" x14ac:dyDescent="0.2">
      <c r="A87" s="177"/>
      <c r="B87" s="143"/>
      <c r="C87" s="144"/>
      <c r="D87" s="143"/>
      <c r="E87" s="144"/>
      <c r="F87" s="145"/>
      <c r="G87" s="143"/>
      <c r="H87" s="144"/>
      <c r="I87" s="151"/>
      <c r="J87" s="152"/>
    </row>
    <row r="88" spans="1:10" s="139" customFormat="1" x14ac:dyDescent="0.2">
      <c r="A88" s="159" t="s">
        <v>40</v>
      </c>
      <c r="B88" s="65"/>
      <c r="C88" s="66"/>
      <c r="D88" s="65"/>
      <c r="E88" s="66"/>
      <c r="F88" s="67"/>
      <c r="G88" s="65"/>
      <c r="H88" s="66"/>
      <c r="I88" s="20"/>
      <c r="J88" s="21"/>
    </row>
    <row r="89" spans="1:10" x14ac:dyDescent="0.2">
      <c r="A89" s="158" t="s">
        <v>543</v>
      </c>
      <c r="B89" s="65">
        <v>2</v>
      </c>
      <c r="C89" s="66">
        <v>3</v>
      </c>
      <c r="D89" s="65">
        <v>8</v>
      </c>
      <c r="E89" s="66">
        <v>14</v>
      </c>
      <c r="F89" s="67"/>
      <c r="G89" s="65">
        <f>B89-C89</f>
        <v>-1</v>
      </c>
      <c r="H89" s="66">
        <f>D89-E89</f>
        <v>-6</v>
      </c>
      <c r="I89" s="20">
        <f>IF(C89=0, "-", IF(G89/C89&lt;10, G89/C89, "&gt;999%"))</f>
        <v>-0.33333333333333331</v>
      </c>
      <c r="J89" s="21">
        <f>IF(E89=0, "-", IF(H89/E89&lt;10, H89/E89, "&gt;999%"))</f>
        <v>-0.42857142857142855</v>
      </c>
    </row>
    <row r="90" spans="1:10" s="160" customFormat="1" x14ac:dyDescent="0.2">
      <c r="A90" s="178" t="s">
        <v>623</v>
      </c>
      <c r="B90" s="71">
        <v>2</v>
      </c>
      <c r="C90" s="72">
        <v>3</v>
      </c>
      <c r="D90" s="71">
        <v>8</v>
      </c>
      <c r="E90" s="72">
        <v>14</v>
      </c>
      <c r="F90" s="73"/>
      <c r="G90" s="71">
        <f>B90-C90</f>
        <v>-1</v>
      </c>
      <c r="H90" s="72">
        <f>D90-E90</f>
        <v>-6</v>
      </c>
      <c r="I90" s="37">
        <f>IF(C90=0, "-", IF(G90/C90&lt;10, G90/C90, "&gt;999%"))</f>
        <v>-0.33333333333333331</v>
      </c>
      <c r="J90" s="38">
        <f>IF(E90=0, "-", IF(H90/E90&lt;10, H90/E90, "&gt;999%"))</f>
        <v>-0.42857142857142855</v>
      </c>
    </row>
    <row r="91" spans="1:10" x14ac:dyDescent="0.2">
      <c r="A91" s="177"/>
      <c r="B91" s="143"/>
      <c r="C91" s="144"/>
      <c r="D91" s="143"/>
      <c r="E91" s="144"/>
      <c r="F91" s="145"/>
      <c r="G91" s="143"/>
      <c r="H91" s="144"/>
      <c r="I91" s="151"/>
      <c r="J91" s="152"/>
    </row>
    <row r="92" spans="1:10" s="139" customFormat="1" x14ac:dyDescent="0.2">
      <c r="A92" s="159" t="s">
        <v>41</v>
      </c>
      <c r="B92" s="65"/>
      <c r="C92" s="66"/>
      <c r="D92" s="65"/>
      <c r="E92" s="66"/>
      <c r="F92" s="67"/>
      <c r="G92" s="65"/>
      <c r="H92" s="66"/>
      <c r="I92" s="20"/>
      <c r="J92" s="21"/>
    </row>
    <row r="93" spans="1:10" x14ac:dyDescent="0.2">
      <c r="A93" s="158" t="s">
        <v>544</v>
      </c>
      <c r="B93" s="65">
        <v>2</v>
      </c>
      <c r="C93" s="66">
        <v>0</v>
      </c>
      <c r="D93" s="65">
        <v>5</v>
      </c>
      <c r="E93" s="66">
        <v>0</v>
      </c>
      <c r="F93" s="67"/>
      <c r="G93" s="65">
        <f>B93-C93</f>
        <v>2</v>
      </c>
      <c r="H93" s="66">
        <f>D93-E93</f>
        <v>5</v>
      </c>
      <c r="I93" s="20" t="str">
        <f>IF(C93=0, "-", IF(G93/C93&lt;10, G93/C93, "&gt;999%"))</f>
        <v>-</v>
      </c>
      <c r="J93" s="21" t="str">
        <f>IF(E93=0, "-", IF(H93/E93&lt;10, H93/E93, "&gt;999%"))</f>
        <v>-</v>
      </c>
    </row>
    <row r="94" spans="1:10" s="160" customFormat="1" x14ac:dyDescent="0.2">
      <c r="A94" s="178" t="s">
        <v>624</v>
      </c>
      <c r="B94" s="71">
        <v>2</v>
      </c>
      <c r="C94" s="72">
        <v>0</v>
      </c>
      <c r="D94" s="71">
        <v>5</v>
      </c>
      <c r="E94" s="72">
        <v>0</v>
      </c>
      <c r="F94" s="73"/>
      <c r="G94" s="71">
        <f>B94-C94</f>
        <v>2</v>
      </c>
      <c r="H94" s="72">
        <f>D94-E94</f>
        <v>5</v>
      </c>
      <c r="I94" s="37" t="str">
        <f>IF(C94=0, "-", IF(G94/C94&lt;10, G94/C94, "&gt;999%"))</f>
        <v>-</v>
      </c>
      <c r="J94" s="38" t="str">
        <f>IF(E94=0, "-", IF(H94/E94&lt;10, H94/E94, "&gt;999%"))</f>
        <v>-</v>
      </c>
    </row>
    <row r="95" spans="1:10" x14ac:dyDescent="0.2">
      <c r="A95" s="177"/>
      <c r="B95" s="143"/>
      <c r="C95" s="144"/>
      <c r="D95" s="143"/>
      <c r="E95" s="144"/>
      <c r="F95" s="145"/>
      <c r="G95" s="143"/>
      <c r="H95" s="144"/>
      <c r="I95" s="151"/>
      <c r="J95" s="152"/>
    </row>
    <row r="96" spans="1:10" s="139" customFormat="1" x14ac:dyDescent="0.2">
      <c r="A96" s="159" t="s">
        <v>42</v>
      </c>
      <c r="B96" s="65"/>
      <c r="C96" s="66"/>
      <c r="D96" s="65"/>
      <c r="E96" s="66"/>
      <c r="F96" s="67"/>
      <c r="G96" s="65"/>
      <c r="H96" s="66"/>
      <c r="I96" s="20"/>
      <c r="J96" s="21"/>
    </row>
    <row r="97" spans="1:10" x14ac:dyDescent="0.2">
      <c r="A97" s="158" t="s">
        <v>328</v>
      </c>
      <c r="B97" s="65">
        <v>2</v>
      </c>
      <c r="C97" s="66">
        <v>0</v>
      </c>
      <c r="D97" s="65">
        <v>10</v>
      </c>
      <c r="E97" s="66">
        <v>15</v>
      </c>
      <c r="F97" s="67"/>
      <c r="G97" s="65">
        <f>B97-C97</f>
        <v>2</v>
      </c>
      <c r="H97" s="66">
        <f>D97-E97</f>
        <v>-5</v>
      </c>
      <c r="I97" s="20" t="str">
        <f>IF(C97=0, "-", IF(G97/C97&lt;10, G97/C97, "&gt;999%"))</f>
        <v>-</v>
      </c>
      <c r="J97" s="21">
        <f>IF(E97=0, "-", IF(H97/E97&lt;10, H97/E97, "&gt;999%"))</f>
        <v>-0.33333333333333331</v>
      </c>
    </row>
    <row r="98" spans="1:10" s="160" customFormat="1" x14ac:dyDescent="0.2">
      <c r="A98" s="178" t="s">
        <v>625</v>
      </c>
      <c r="B98" s="71">
        <v>2</v>
      </c>
      <c r="C98" s="72">
        <v>0</v>
      </c>
      <c r="D98" s="71">
        <v>10</v>
      </c>
      <c r="E98" s="72">
        <v>15</v>
      </c>
      <c r="F98" s="73"/>
      <c r="G98" s="71">
        <f>B98-C98</f>
        <v>2</v>
      </c>
      <c r="H98" s="72">
        <f>D98-E98</f>
        <v>-5</v>
      </c>
      <c r="I98" s="37" t="str">
        <f>IF(C98=0, "-", IF(G98/C98&lt;10, G98/C98, "&gt;999%"))</f>
        <v>-</v>
      </c>
      <c r="J98" s="38">
        <f>IF(E98=0, "-", IF(H98/E98&lt;10, H98/E98, "&gt;999%"))</f>
        <v>-0.33333333333333331</v>
      </c>
    </row>
    <row r="99" spans="1:10" x14ac:dyDescent="0.2">
      <c r="A99" s="177"/>
      <c r="B99" s="143"/>
      <c r="C99" s="144"/>
      <c r="D99" s="143"/>
      <c r="E99" s="144"/>
      <c r="F99" s="145"/>
      <c r="G99" s="143"/>
      <c r="H99" s="144"/>
      <c r="I99" s="151"/>
      <c r="J99" s="152"/>
    </row>
    <row r="100" spans="1:10" s="139" customFormat="1" x14ac:dyDescent="0.2">
      <c r="A100" s="159" t="s">
        <v>43</v>
      </c>
      <c r="B100" s="65"/>
      <c r="C100" s="66"/>
      <c r="D100" s="65"/>
      <c r="E100" s="66"/>
      <c r="F100" s="67"/>
      <c r="G100" s="65"/>
      <c r="H100" s="66"/>
      <c r="I100" s="20"/>
      <c r="J100" s="21"/>
    </row>
    <row r="101" spans="1:10" x14ac:dyDescent="0.2">
      <c r="A101" s="158" t="s">
        <v>197</v>
      </c>
      <c r="B101" s="65">
        <v>8</v>
      </c>
      <c r="C101" s="66">
        <v>4</v>
      </c>
      <c r="D101" s="65">
        <v>28</v>
      </c>
      <c r="E101" s="66">
        <v>28</v>
      </c>
      <c r="F101" s="67"/>
      <c r="G101" s="65">
        <f>B101-C101</f>
        <v>4</v>
      </c>
      <c r="H101" s="66">
        <f>D101-E101</f>
        <v>0</v>
      </c>
      <c r="I101" s="20">
        <f>IF(C101=0, "-", IF(G101/C101&lt;10, G101/C101, "&gt;999%"))</f>
        <v>1</v>
      </c>
      <c r="J101" s="21">
        <f>IF(E101=0, "-", IF(H101/E101&lt;10, H101/E101, "&gt;999%"))</f>
        <v>0</v>
      </c>
    </row>
    <row r="102" spans="1:10" s="160" customFormat="1" x14ac:dyDescent="0.2">
      <c r="A102" s="178" t="s">
        <v>626</v>
      </c>
      <c r="B102" s="71">
        <v>8</v>
      </c>
      <c r="C102" s="72">
        <v>4</v>
      </c>
      <c r="D102" s="71">
        <v>28</v>
      </c>
      <c r="E102" s="72">
        <v>28</v>
      </c>
      <c r="F102" s="73"/>
      <c r="G102" s="71">
        <f>B102-C102</f>
        <v>4</v>
      </c>
      <c r="H102" s="72">
        <f>D102-E102</f>
        <v>0</v>
      </c>
      <c r="I102" s="37">
        <f>IF(C102=0, "-", IF(G102/C102&lt;10, G102/C102, "&gt;999%"))</f>
        <v>1</v>
      </c>
      <c r="J102" s="38">
        <f>IF(E102=0, "-", IF(H102/E102&lt;10, H102/E102, "&gt;999%"))</f>
        <v>0</v>
      </c>
    </row>
    <row r="103" spans="1:10" x14ac:dyDescent="0.2">
      <c r="A103" s="177"/>
      <c r="B103" s="143"/>
      <c r="C103" s="144"/>
      <c r="D103" s="143"/>
      <c r="E103" s="144"/>
      <c r="F103" s="145"/>
      <c r="G103" s="143"/>
      <c r="H103" s="144"/>
      <c r="I103" s="151"/>
      <c r="J103" s="152"/>
    </row>
    <row r="104" spans="1:10" s="139" customFormat="1" x14ac:dyDescent="0.2">
      <c r="A104" s="159" t="s">
        <v>44</v>
      </c>
      <c r="B104" s="65"/>
      <c r="C104" s="66"/>
      <c r="D104" s="65"/>
      <c r="E104" s="66"/>
      <c r="F104" s="67"/>
      <c r="G104" s="65"/>
      <c r="H104" s="66"/>
      <c r="I104" s="20"/>
      <c r="J104" s="21"/>
    </row>
    <row r="105" spans="1:10" x14ac:dyDescent="0.2">
      <c r="A105" s="158" t="s">
        <v>518</v>
      </c>
      <c r="B105" s="65">
        <v>1</v>
      </c>
      <c r="C105" s="66">
        <v>11</v>
      </c>
      <c r="D105" s="65">
        <v>13</v>
      </c>
      <c r="E105" s="66">
        <v>60</v>
      </c>
      <c r="F105" s="67"/>
      <c r="G105" s="65">
        <f>B105-C105</f>
        <v>-10</v>
      </c>
      <c r="H105" s="66">
        <f>D105-E105</f>
        <v>-47</v>
      </c>
      <c r="I105" s="20">
        <f>IF(C105=0, "-", IF(G105/C105&lt;10, G105/C105, "&gt;999%"))</f>
        <v>-0.90909090909090906</v>
      </c>
      <c r="J105" s="21">
        <f>IF(E105=0, "-", IF(H105/E105&lt;10, H105/E105, "&gt;999%"))</f>
        <v>-0.78333333333333333</v>
      </c>
    </row>
    <row r="106" spans="1:10" s="160" customFormat="1" x14ac:dyDescent="0.2">
      <c r="A106" s="178" t="s">
        <v>627</v>
      </c>
      <c r="B106" s="71">
        <v>1</v>
      </c>
      <c r="C106" s="72">
        <v>11</v>
      </c>
      <c r="D106" s="71">
        <v>13</v>
      </c>
      <c r="E106" s="72">
        <v>60</v>
      </c>
      <c r="F106" s="73"/>
      <c r="G106" s="71">
        <f>B106-C106</f>
        <v>-10</v>
      </c>
      <c r="H106" s="72">
        <f>D106-E106</f>
        <v>-47</v>
      </c>
      <c r="I106" s="37">
        <f>IF(C106=0, "-", IF(G106/C106&lt;10, G106/C106, "&gt;999%"))</f>
        <v>-0.90909090909090906</v>
      </c>
      <c r="J106" s="38">
        <f>IF(E106=0, "-", IF(H106/E106&lt;10, H106/E106, "&gt;999%"))</f>
        <v>-0.78333333333333333</v>
      </c>
    </row>
    <row r="107" spans="1:10" x14ac:dyDescent="0.2">
      <c r="A107" s="177"/>
      <c r="B107" s="143"/>
      <c r="C107" s="144"/>
      <c r="D107" s="143"/>
      <c r="E107" s="144"/>
      <c r="F107" s="145"/>
      <c r="G107" s="143"/>
      <c r="H107" s="144"/>
      <c r="I107" s="151"/>
      <c r="J107" s="152"/>
    </row>
    <row r="108" spans="1:10" s="139" customFormat="1" x14ac:dyDescent="0.2">
      <c r="A108" s="159" t="s">
        <v>45</v>
      </c>
      <c r="B108" s="65"/>
      <c r="C108" s="66"/>
      <c r="D108" s="65"/>
      <c r="E108" s="66"/>
      <c r="F108" s="67"/>
      <c r="G108" s="65"/>
      <c r="H108" s="66"/>
      <c r="I108" s="20"/>
      <c r="J108" s="21"/>
    </row>
    <row r="109" spans="1:10" x14ac:dyDescent="0.2">
      <c r="A109" s="158" t="s">
        <v>336</v>
      </c>
      <c r="B109" s="65">
        <v>0</v>
      </c>
      <c r="C109" s="66">
        <v>0</v>
      </c>
      <c r="D109" s="65">
        <v>0</v>
      </c>
      <c r="E109" s="66">
        <v>1</v>
      </c>
      <c r="F109" s="67"/>
      <c r="G109" s="65">
        <f t="shared" ref="G109:G122" si="8">B109-C109</f>
        <v>0</v>
      </c>
      <c r="H109" s="66">
        <f t="shared" ref="H109:H122" si="9">D109-E109</f>
        <v>-1</v>
      </c>
      <c r="I109" s="20" t="str">
        <f t="shared" ref="I109:I122" si="10">IF(C109=0, "-", IF(G109/C109&lt;10, G109/C109, "&gt;999%"))</f>
        <v>-</v>
      </c>
      <c r="J109" s="21">
        <f t="shared" ref="J109:J122" si="11">IF(E109=0, "-", IF(H109/E109&lt;10, H109/E109, "&gt;999%"))</f>
        <v>-1</v>
      </c>
    </row>
    <row r="110" spans="1:10" x14ac:dyDescent="0.2">
      <c r="A110" s="158" t="s">
        <v>414</v>
      </c>
      <c r="B110" s="65">
        <v>0</v>
      </c>
      <c r="C110" s="66">
        <v>0</v>
      </c>
      <c r="D110" s="65">
        <v>0</v>
      </c>
      <c r="E110" s="66">
        <v>1</v>
      </c>
      <c r="F110" s="67"/>
      <c r="G110" s="65">
        <f t="shared" si="8"/>
        <v>0</v>
      </c>
      <c r="H110" s="66">
        <f t="shared" si="9"/>
        <v>-1</v>
      </c>
      <c r="I110" s="20" t="str">
        <f t="shared" si="10"/>
        <v>-</v>
      </c>
      <c r="J110" s="21">
        <f t="shared" si="11"/>
        <v>-1</v>
      </c>
    </row>
    <row r="111" spans="1:10" x14ac:dyDescent="0.2">
      <c r="A111" s="158" t="s">
        <v>380</v>
      </c>
      <c r="B111" s="65">
        <v>14</v>
      </c>
      <c r="C111" s="66">
        <v>14</v>
      </c>
      <c r="D111" s="65">
        <v>75</v>
      </c>
      <c r="E111" s="66">
        <v>125</v>
      </c>
      <c r="F111" s="67"/>
      <c r="G111" s="65">
        <f t="shared" si="8"/>
        <v>0</v>
      </c>
      <c r="H111" s="66">
        <f t="shared" si="9"/>
        <v>-50</v>
      </c>
      <c r="I111" s="20">
        <f t="shared" si="10"/>
        <v>0</v>
      </c>
      <c r="J111" s="21">
        <f t="shared" si="11"/>
        <v>-0.4</v>
      </c>
    </row>
    <row r="112" spans="1:10" x14ac:dyDescent="0.2">
      <c r="A112" s="158" t="s">
        <v>415</v>
      </c>
      <c r="B112" s="65">
        <v>114</v>
      </c>
      <c r="C112" s="66">
        <v>100</v>
      </c>
      <c r="D112" s="65">
        <v>548</v>
      </c>
      <c r="E112" s="66">
        <v>512</v>
      </c>
      <c r="F112" s="67"/>
      <c r="G112" s="65">
        <f t="shared" si="8"/>
        <v>14</v>
      </c>
      <c r="H112" s="66">
        <f t="shared" si="9"/>
        <v>36</v>
      </c>
      <c r="I112" s="20">
        <f t="shared" si="10"/>
        <v>0.14000000000000001</v>
      </c>
      <c r="J112" s="21">
        <f t="shared" si="11"/>
        <v>7.03125E-2</v>
      </c>
    </row>
    <row r="113" spans="1:10" x14ac:dyDescent="0.2">
      <c r="A113" s="158" t="s">
        <v>200</v>
      </c>
      <c r="B113" s="65">
        <v>5</v>
      </c>
      <c r="C113" s="66">
        <v>3</v>
      </c>
      <c r="D113" s="65">
        <v>6</v>
      </c>
      <c r="E113" s="66">
        <v>20</v>
      </c>
      <c r="F113" s="67"/>
      <c r="G113" s="65">
        <f t="shared" si="8"/>
        <v>2</v>
      </c>
      <c r="H113" s="66">
        <f t="shared" si="9"/>
        <v>-14</v>
      </c>
      <c r="I113" s="20">
        <f t="shared" si="10"/>
        <v>0.66666666666666663</v>
      </c>
      <c r="J113" s="21">
        <f t="shared" si="11"/>
        <v>-0.7</v>
      </c>
    </row>
    <row r="114" spans="1:10" x14ac:dyDescent="0.2">
      <c r="A114" s="158" t="s">
        <v>215</v>
      </c>
      <c r="B114" s="65">
        <v>0</v>
      </c>
      <c r="C114" s="66">
        <v>10</v>
      </c>
      <c r="D114" s="65">
        <v>3</v>
      </c>
      <c r="E114" s="66">
        <v>63</v>
      </c>
      <c r="F114" s="67"/>
      <c r="G114" s="65">
        <f t="shared" si="8"/>
        <v>-10</v>
      </c>
      <c r="H114" s="66">
        <f t="shared" si="9"/>
        <v>-60</v>
      </c>
      <c r="I114" s="20">
        <f t="shared" si="10"/>
        <v>-1</v>
      </c>
      <c r="J114" s="21">
        <f t="shared" si="11"/>
        <v>-0.95238095238095233</v>
      </c>
    </row>
    <row r="115" spans="1:10" x14ac:dyDescent="0.2">
      <c r="A115" s="158" t="s">
        <v>238</v>
      </c>
      <c r="B115" s="65">
        <v>0</v>
      </c>
      <c r="C115" s="66">
        <v>0</v>
      </c>
      <c r="D115" s="65">
        <v>0</v>
      </c>
      <c r="E115" s="66">
        <v>2</v>
      </c>
      <c r="F115" s="67"/>
      <c r="G115" s="65">
        <f t="shared" si="8"/>
        <v>0</v>
      </c>
      <c r="H115" s="66">
        <f t="shared" si="9"/>
        <v>-2</v>
      </c>
      <c r="I115" s="20" t="str">
        <f t="shared" si="10"/>
        <v>-</v>
      </c>
      <c r="J115" s="21">
        <f t="shared" si="11"/>
        <v>-1</v>
      </c>
    </row>
    <row r="116" spans="1:10" x14ac:dyDescent="0.2">
      <c r="A116" s="158" t="s">
        <v>301</v>
      </c>
      <c r="B116" s="65">
        <v>10</v>
      </c>
      <c r="C116" s="66">
        <v>19</v>
      </c>
      <c r="D116" s="65">
        <v>51</v>
      </c>
      <c r="E116" s="66">
        <v>93</v>
      </c>
      <c r="F116" s="67"/>
      <c r="G116" s="65">
        <f t="shared" si="8"/>
        <v>-9</v>
      </c>
      <c r="H116" s="66">
        <f t="shared" si="9"/>
        <v>-42</v>
      </c>
      <c r="I116" s="20">
        <f t="shared" si="10"/>
        <v>-0.47368421052631576</v>
      </c>
      <c r="J116" s="21">
        <f t="shared" si="11"/>
        <v>-0.45161290322580644</v>
      </c>
    </row>
    <row r="117" spans="1:10" x14ac:dyDescent="0.2">
      <c r="A117" s="158" t="s">
        <v>337</v>
      </c>
      <c r="B117" s="65">
        <v>28</v>
      </c>
      <c r="C117" s="66">
        <v>37</v>
      </c>
      <c r="D117" s="65">
        <v>69</v>
      </c>
      <c r="E117" s="66">
        <v>145</v>
      </c>
      <c r="F117" s="67"/>
      <c r="G117" s="65">
        <f t="shared" si="8"/>
        <v>-9</v>
      </c>
      <c r="H117" s="66">
        <f t="shared" si="9"/>
        <v>-76</v>
      </c>
      <c r="I117" s="20">
        <f t="shared" si="10"/>
        <v>-0.24324324324324326</v>
      </c>
      <c r="J117" s="21">
        <f t="shared" si="11"/>
        <v>-0.52413793103448281</v>
      </c>
    </row>
    <row r="118" spans="1:10" x14ac:dyDescent="0.2">
      <c r="A118" s="158" t="s">
        <v>491</v>
      </c>
      <c r="B118" s="65">
        <v>26</v>
      </c>
      <c r="C118" s="66">
        <v>33</v>
      </c>
      <c r="D118" s="65">
        <v>158</v>
      </c>
      <c r="E118" s="66">
        <v>191</v>
      </c>
      <c r="F118" s="67"/>
      <c r="G118" s="65">
        <f t="shared" si="8"/>
        <v>-7</v>
      </c>
      <c r="H118" s="66">
        <f t="shared" si="9"/>
        <v>-33</v>
      </c>
      <c r="I118" s="20">
        <f t="shared" si="10"/>
        <v>-0.21212121212121213</v>
      </c>
      <c r="J118" s="21">
        <f t="shared" si="11"/>
        <v>-0.17277486910994763</v>
      </c>
    </row>
    <row r="119" spans="1:10" x14ac:dyDescent="0.2">
      <c r="A119" s="158" t="s">
        <v>501</v>
      </c>
      <c r="B119" s="65">
        <v>352</v>
      </c>
      <c r="C119" s="66">
        <v>529</v>
      </c>
      <c r="D119" s="65">
        <v>2069</v>
      </c>
      <c r="E119" s="66">
        <v>2419</v>
      </c>
      <c r="F119" s="67"/>
      <c r="G119" s="65">
        <f t="shared" si="8"/>
        <v>-177</v>
      </c>
      <c r="H119" s="66">
        <f t="shared" si="9"/>
        <v>-350</v>
      </c>
      <c r="I119" s="20">
        <f t="shared" si="10"/>
        <v>-0.33459357277882795</v>
      </c>
      <c r="J119" s="21">
        <f t="shared" si="11"/>
        <v>-0.14468788755684167</v>
      </c>
    </row>
    <row r="120" spans="1:10" x14ac:dyDescent="0.2">
      <c r="A120" s="158" t="s">
        <v>480</v>
      </c>
      <c r="B120" s="65">
        <v>11</v>
      </c>
      <c r="C120" s="66">
        <v>44</v>
      </c>
      <c r="D120" s="65">
        <v>50</v>
      </c>
      <c r="E120" s="66">
        <v>178</v>
      </c>
      <c r="F120" s="67"/>
      <c r="G120" s="65">
        <f t="shared" si="8"/>
        <v>-33</v>
      </c>
      <c r="H120" s="66">
        <f t="shared" si="9"/>
        <v>-128</v>
      </c>
      <c r="I120" s="20">
        <f t="shared" si="10"/>
        <v>-0.75</v>
      </c>
      <c r="J120" s="21">
        <f t="shared" si="11"/>
        <v>-0.7191011235955056</v>
      </c>
    </row>
    <row r="121" spans="1:10" x14ac:dyDescent="0.2">
      <c r="A121" s="158" t="s">
        <v>519</v>
      </c>
      <c r="B121" s="65">
        <v>3</v>
      </c>
      <c r="C121" s="66">
        <v>8</v>
      </c>
      <c r="D121" s="65">
        <v>16</v>
      </c>
      <c r="E121" s="66">
        <v>69</v>
      </c>
      <c r="F121" s="67"/>
      <c r="G121" s="65">
        <f t="shared" si="8"/>
        <v>-5</v>
      </c>
      <c r="H121" s="66">
        <f t="shared" si="9"/>
        <v>-53</v>
      </c>
      <c r="I121" s="20">
        <f t="shared" si="10"/>
        <v>-0.625</v>
      </c>
      <c r="J121" s="21">
        <f t="shared" si="11"/>
        <v>-0.76811594202898548</v>
      </c>
    </row>
    <row r="122" spans="1:10" s="160" customFormat="1" x14ac:dyDescent="0.2">
      <c r="A122" s="178" t="s">
        <v>628</v>
      </c>
      <c r="B122" s="71">
        <v>563</v>
      </c>
      <c r="C122" s="72">
        <v>797</v>
      </c>
      <c r="D122" s="71">
        <v>3045</v>
      </c>
      <c r="E122" s="72">
        <v>3819</v>
      </c>
      <c r="F122" s="73"/>
      <c r="G122" s="71">
        <f t="shared" si="8"/>
        <v>-234</v>
      </c>
      <c r="H122" s="72">
        <f t="shared" si="9"/>
        <v>-774</v>
      </c>
      <c r="I122" s="37">
        <f t="shared" si="10"/>
        <v>-0.29360100376411541</v>
      </c>
      <c r="J122" s="38">
        <f t="shared" si="11"/>
        <v>-0.20267085624509035</v>
      </c>
    </row>
    <row r="123" spans="1:10" x14ac:dyDescent="0.2">
      <c r="A123" s="177"/>
      <c r="B123" s="143"/>
      <c r="C123" s="144"/>
      <c r="D123" s="143"/>
      <c r="E123" s="144"/>
      <c r="F123" s="145"/>
      <c r="G123" s="143"/>
      <c r="H123" s="144"/>
      <c r="I123" s="151"/>
      <c r="J123" s="152"/>
    </row>
    <row r="124" spans="1:10" s="139" customFormat="1" x14ac:dyDescent="0.2">
      <c r="A124" s="159" t="s">
        <v>46</v>
      </c>
      <c r="B124" s="65"/>
      <c r="C124" s="66"/>
      <c r="D124" s="65"/>
      <c r="E124" s="66"/>
      <c r="F124" s="67"/>
      <c r="G124" s="65"/>
      <c r="H124" s="66"/>
      <c r="I124" s="20"/>
      <c r="J124" s="21"/>
    </row>
    <row r="125" spans="1:10" x14ac:dyDescent="0.2">
      <c r="A125" s="158" t="s">
        <v>545</v>
      </c>
      <c r="B125" s="65">
        <v>11</v>
      </c>
      <c r="C125" s="66">
        <v>3</v>
      </c>
      <c r="D125" s="65">
        <v>48</v>
      </c>
      <c r="E125" s="66">
        <v>17</v>
      </c>
      <c r="F125" s="67"/>
      <c r="G125" s="65">
        <f>B125-C125</f>
        <v>8</v>
      </c>
      <c r="H125" s="66">
        <f>D125-E125</f>
        <v>31</v>
      </c>
      <c r="I125" s="20">
        <f>IF(C125=0, "-", IF(G125/C125&lt;10, G125/C125, "&gt;999%"))</f>
        <v>2.6666666666666665</v>
      </c>
      <c r="J125" s="21">
        <f>IF(E125=0, "-", IF(H125/E125&lt;10, H125/E125, "&gt;999%"))</f>
        <v>1.8235294117647058</v>
      </c>
    </row>
    <row r="126" spans="1:10" s="160" customFormat="1" x14ac:dyDescent="0.2">
      <c r="A126" s="178" t="s">
        <v>629</v>
      </c>
      <c r="B126" s="71">
        <v>11</v>
      </c>
      <c r="C126" s="72">
        <v>3</v>
      </c>
      <c r="D126" s="71">
        <v>48</v>
      </c>
      <c r="E126" s="72">
        <v>17</v>
      </c>
      <c r="F126" s="73"/>
      <c r="G126" s="71">
        <f>B126-C126</f>
        <v>8</v>
      </c>
      <c r="H126" s="72">
        <f>D126-E126</f>
        <v>31</v>
      </c>
      <c r="I126" s="37">
        <f>IF(C126=0, "-", IF(G126/C126&lt;10, G126/C126, "&gt;999%"))</f>
        <v>2.6666666666666665</v>
      </c>
      <c r="J126" s="38">
        <f>IF(E126=0, "-", IF(H126/E126&lt;10, H126/E126, "&gt;999%"))</f>
        <v>1.8235294117647058</v>
      </c>
    </row>
    <row r="127" spans="1:10" x14ac:dyDescent="0.2">
      <c r="A127" s="177"/>
      <c r="B127" s="143"/>
      <c r="C127" s="144"/>
      <c r="D127" s="143"/>
      <c r="E127" s="144"/>
      <c r="F127" s="145"/>
      <c r="G127" s="143"/>
      <c r="H127" s="144"/>
      <c r="I127" s="151"/>
      <c r="J127" s="152"/>
    </row>
    <row r="128" spans="1:10" s="139" customFormat="1" x14ac:dyDescent="0.2">
      <c r="A128" s="159" t="s">
        <v>47</v>
      </c>
      <c r="B128" s="65"/>
      <c r="C128" s="66"/>
      <c r="D128" s="65"/>
      <c r="E128" s="66"/>
      <c r="F128" s="67"/>
      <c r="G128" s="65"/>
      <c r="H128" s="66"/>
      <c r="I128" s="20"/>
      <c r="J128" s="21"/>
    </row>
    <row r="129" spans="1:10" x14ac:dyDescent="0.2">
      <c r="A129" s="158" t="s">
        <v>520</v>
      </c>
      <c r="B129" s="65">
        <v>29</v>
      </c>
      <c r="C129" s="66">
        <v>38</v>
      </c>
      <c r="D129" s="65">
        <v>198</v>
      </c>
      <c r="E129" s="66">
        <v>165</v>
      </c>
      <c r="F129" s="67"/>
      <c r="G129" s="65">
        <f>B129-C129</f>
        <v>-9</v>
      </c>
      <c r="H129" s="66">
        <f>D129-E129</f>
        <v>33</v>
      </c>
      <c r="I129" s="20">
        <f>IF(C129=0, "-", IF(G129/C129&lt;10, G129/C129, "&gt;999%"))</f>
        <v>-0.23684210526315788</v>
      </c>
      <c r="J129" s="21">
        <f>IF(E129=0, "-", IF(H129/E129&lt;10, H129/E129, "&gt;999%"))</f>
        <v>0.2</v>
      </c>
    </row>
    <row r="130" spans="1:10" x14ac:dyDescent="0.2">
      <c r="A130" s="158" t="s">
        <v>532</v>
      </c>
      <c r="B130" s="65">
        <v>17</v>
      </c>
      <c r="C130" s="66">
        <v>11</v>
      </c>
      <c r="D130" s="65">
        <v>48</v>
      </c>
      <c r="E130" s="66">
        <v>42</v>
      </c>
      <c r="F130" s="67"/>
      <c r="G130" s="65">
        <f>B130-C130</f>
        <v>6</v>
      </c>
      <c r="H130" s="66">
        <f>D130-E130</f>
        <v>6</v>
      </c>
      <c r="I130" s="20">
        <f>IF(C130=0, "-", IF(G130/C130&lt;10, G130/C130, "&gt;999%"))</f>
        <v>0.54545454545454541</v>
      </c>
      <c r="J130" s="21">
        <f>IF(E130=0, "-", IF(H130/E130&lt;10, H130/E130, "&gt;999%"))</f>
        <v>0.14285714285714285</v>
      </c>
    </row>
    <row r="131" spans="1:10" x14ac:dyDescent="0.2">
      <c r="A131" s="158" t="s">
        <v>546</v>
      </c>
      <c r="B131" s="65">
        <v>13</v>
      </c>
      <c r="C131" s="66">
        <v>8</v>
      </c>
      <c r="D131" s="65">
        <v>48</v>
      </c>
      <c r="E131" s="66">
        <v>24</v>
      </c>
      <c r="F131" s="67"/>
      <c r="G131" s="65">
        <f>B131-C131</f>
        <v>5</v>
      </c>
      <c r="H131" s="66">
        <f>D131-E131</f>
        <v>24</v>
      </c>
      <c r="I131" s="20">
        <f>IF(C131=0, "-", IF(G131/C131&lt;10, G131/C131, "&gt;999%"))</f>
        <v>0.625</v>
      </c>
      <c r="J131" s="21">
        <f>IF(E131=0, "-", IF(H131/E131&lt;10, H131/E131, "&gt;999%"))</f>
        <v>1</v>
      </c>
    </row>
    <row r="132" spans="1:10" s="160" customFormat="1" x14ac:dyDescent="0.2">
      <c r="A132" s="178" t="s">
        <v>630</v>
      </c>
      <c r="B132" s="71">
        <v>59</v>
      </c>
      <c r="C132" s="72">
        <v>57</v>
      </c>
      <c r="D132" s="71">
        <v>294</v>
      </c>
      <c r="E132" s="72">
        <v>231</v>
      </c>
      <c r="F132" s="73"/>
      <c r="G132" s="71">
        <f>B132-C132</f>
        <v>2</v>
      </c>
      <c r="H132" s="72">
        <f>D132-E132</f>
        <v>63</v>
      </c>
      <c r="I132" s="37">
        <f>IF(C132=0, "-", IF(G132/C132&lt;10, G132/C132, "&gt;999%"))</f>
        <v>3.5087719298245612E-2</v>
      </c>
      <c r="J132" s="38">
        <f>IF(E132=0, "-", IF(H132/E132&lt;10, H132/E132, "&gt;999%"))</f>
        <v>0.27272727272727271</v>
      </c>
    </row>
    <row r="133" spans="1:10" x14ac:dyDescent="0.2">
      <c r="A133" s="177"/>
      <c r="B133" s="143"/>
      <c r="C133" s="144"/>
      <c r="D133" s="143"/>
      <c r="E133" s="144"/>
      <c r="F133" s="145"/>
      <c r="G133" s="143"/>
      <c r="H133" s="144"/>
      <c r="I133" s="151"/>
      <c r="J133" s="152"/>
    </row>
    <row r="134" spans="1:10" s="139" customFormat="1" x14ac:dyDescent="0.2">
      <c r="A134" s="159" t="s">
        <v>48</v>
      </c>
      <c r="B134" s="65"/>
      <c r="C134" s="66"/>
      <c r="D134" s="65"/>
      <c r="E134" s="66"/>
      <c r="F134" s="67"/>
      <c r="G134" s="65"/>
      <c r="H134" s="66"/>
      <c r="I134" s="20"/>
      <c r="J134" s="21"/>
    </row>
    <row r="135" spans="1:10" x14ac:dyDescent="0.2">
      <c r="A135" s="158" t="s">
        <v>254</v>
      </c>
      <c r="B135" s="65">
        <v>0</v>
      </c>
      <c r="C135" s="66">
        <v>0</v>
      </c>
      <c r="D135" s="65">
        <v>3</v>
      </c>
      <c r="E135" s="66">
        <v>1</v>
      </c>
      <c r="F135" s="67"/>
      <c r="G135" s="65">
        <f t="shared" ref="G135:G140" si="12">B135-C135</f>
        <v>0</v>
      </c>
      <c r="H135" s="66">
        <f t="shared" ref="H135:H140" si="13">D135-E135</f>
        <v>2</v>
      </c>
      <c r="I135" s="20" t="str">
        <f t="shared" ref="I135:I140" si="14">IF(C135=0, "-", IF(G135/C135&lt;10, G135/C135, "&gt;999%"))</f>
        <v>-</v>
      </c>
      <c r="J135" s="21">
        <f t="shared" ref="J135:J140" si="15">IF(E135=0, "-", IF(H135/E135&lt;10, H135/E135, "&gt;999%"))</f>
        <v>2</v>
      </c>
    </row>
    <row r="136" spans="1:10" x14ac:dyDescent="0.2">
      <c r="A136" s="158" t="s">
        <v>271</v>
      </c>
      <c r="B136" s="65">
        <v>0</v>
      </c>
      <c r="C136" s="66">
        <v>0</v>
      </c>
      <c r="D136" s="65">
        <v>0</v>
      </c>
      <c r="E136" s="66">
        <v>1</v>
      </c>
      <c r="F136" s="67"/>
      <c r="G136" s="65">
        <f t="shared" si="12"/>
        <v>0</v>
      </c>
      <c r="H136" s="66">
        <f t="shared" si="13"/>
        <v>-1</v>
      </c>
      <c r="I136" s="20" t="str">
        <f t="shared" si="14"/>
        <v>-</v>
      </c>
      <c r="J136" s="21">
        <f t="shared" si="15"/>
        <v>-1</v>
      </c>
    </row>
    <row r="137" spans="1:10" x14ac:dyDescent="0.2">
      <c r="A137" s="158" t="s">
        <v>402</v>
      </c>
      <c r="B137" s="65">
        <v>1</v>
      </c>
      <c r="C137" s="66">
        <v>0</v>
      </c>
      <c r="D137" s="65">
        <v>1</v>
      </c>
      <c r="E137" s="66">
        <v>0</v>
      </c>
      <c r="F137" s="67"/>
      <c r="G137" s="65">
        <f t="shared" si="12"/>
        <v>1</v>
      </c>
      <c r="H137" s="66">
        <f t="shared" si="13"/>
        <v>1</v>
      </c>
      <c r="I137" s="20" t="str">
        <f t="shared" si="14"/>
        <v>-</v>
      </c>
      <c r="J137" s="21" t="str">
        <f t="shared" si="15"/>
        <v>-</v>
      </c>
    </row>
    <row r="138" spans="1:10" x14ac:dyDescent="0.2">
      <c r="A138" s="158" t="s">
        <v>403</v>
      </c>
      <c r="B138" s="65">
        <v>6</v>
      </c>
      <c r="C138" s="66">
        <v>0</v>
      </c>
      <c r="D138" s="65">
        <v>23</v>
      </c>
      <c r="E138" s="66">
        <v>0</v>
      </c>
      <c r="F138" s="67"/>
      <c r="G138" s="65">
        <f t="shared" si="12"/>
        <v>6</v>
      </c>
      <c r="H138" s="66">
        <f t="shared" si="13"/>
        <v>23</v>
      </c>
      <c r="I138" s="20" t="str">
        <f t="shared" si="14"/>
        <v>-</v>
      </c>
      <c r="J138" s="21" t="str">
        <f t="shared" si="15"/>
        <v>-</v>
      </c>
    </row>
    <row r="139" spans="1:10" x14ac:dyDescent="0.2">
      <c r="A139" s="158" t="s">
        <v>442</v>
      </c>
      <c r="B139" s="65">
        <v>1</v>
      </c>
      <c r="C139" s="66">
        <v>3</v>
      </c>
      <c r="D139" s="65">
        <v>4</v>
      </c>
      <c r="E139" s="66">
        <v>12</v>
      </c>
      <c r="F139" s="67"/>
      <c r="G139" s="65">
        <f t="shared" si="12"/>
        <v>-2</v>
      </c>
      <c r="H139" s="66">
        <f t="shared" si="13"/>
        <v>-8</v>
      </c>
      <c r="I139" s="20">
        <f t="shared" si="14"/>
        <v>-0.66666666666666663</v>
      </c>
      <c r="J139" s="21">
        <f t="shared" si="15"/>
        <v>-0.66666666666666663</v>
      </c>
    </row>
    <row r="140" spans="1:10" s="160" customFormat="1" x14ac:dyDescent="0.2">
      <c r="A140" s="178" t="s">
        <v>631</v>
      </c>
      <c r="B140" s="71">
        <v>8</v>
      </c>
      <c r="C140" s="72">
        <v>3</v>
      </c>
      <c r="D140" s="71">
        <v>31</v>
      </c>
      <c r="E140" s="72">
        <v>14</v>
      </c>
      <c r="F140" s="73"/>
      <c r="G140" s="71">
        <f t="shared" si="12"/>
        <v>5</v>
      </c>
      <c r="H140" s="72">
        <f t="shared" si="13"/>
        <v>17</v>
      </c>
      <c r="I140" s="37">
        <f t="shared" si="14"/>
        <v>1.6666666666666667</v>
      </c>
      <c r="J140" s="38">
        <f t="shared" si="15"/>
        <v>1.2142857142857142</v>
      </c>
    </row>
    <row r="141" spans="1:10" x14ac:dyDescent="0.2">
      <c r="A141" s="177"/>
      <c r="B141" s="143"/>
      <c r="C141" s="144"/>
      <c r="D141" s="143"/>
      <c r="E141" s="144"/>
      <c r="F141" s="145"/>
      <c r="G141" s="143"/>
      <c r="H141" s="144"/>
      <c r="I141" s="151"/>
      <c r="J141" s="152"/>
    </row>
    <row r="142" spans="1:10" s="139" customFormat="1" x14ac:dyDescent="0.2">
      <c r="A142" s="159" t="s">
        <v>49</v>
      </c>
      <c r="B142" s="65"/>
      <c r="C142" s="66"/>
      <c r="D142" s="65"/>
      <c r="E142" s="66"/>
      <c r="F142" s="67"/>
      <c r="G142" s="65"/>
      <c r="H142" s="66"/>
      <c r="I142" s="20"/>
      <c r="J142" s="21"/>
    </row>
    <row r="143" spans="1:10" x14ac:dyDescent="0.2">
      <c r="A143" s="158" t="s">
        <v>348</v>
      </c>
      <c r="B143" s="65">
        <v>0</v>
      </c>
      <c r="C143" s="66">
        <v>19</v>
      </c>
      <c r="D143" s="65">
        <v>0</v>
      </c>
      <c r="E143" s="66">
        <v>133</v>
      </c>
      <c r="F143" s="67"/>
      <c r="G143" s="65">
        <f t="shared" ref="G143:G151" si="16">B143-C143</f>
        <v>-19</v>
      </c>
      <c r="H143" s="66">
        <f t="shared" ref="H143:H151" si="17">D143-E143</f>
        <v>-133</v>
      </c>
      <c r="I143" s="20">
        <f t="shared" ref="I143:I151" si="18">IF(C143=0, "-", IF(G143/C143&lt;10, G143/C143, "&gt;999%"))</f>
        <v>-1</v>
      </c>
      <c r="J143" s="21">
        <f t="shared" ref="J143:J151" si="19">IF(E143=0, "-", IF(H143/E143&lt;10, H143/E143, "&gt;999%"))</f>
        <v>-1</v>
      </c>
    </row>
    <row r="144" spans="1:10" x14ac:dyDescent="0.2">
      <c r="A144" s="158" t="s">
        <v>381</v>
      </c>
      <c r="B144" s="65">
        <v>71</v>
      </c>
      <c r="C144" s="66">
        <v>12</v>
      </c>
      <c r="D144" s="65">
        <v>205</v>
      </c>
      <c r="E144" s="66">
        <v>37</v>
      </c>
      <c r="F144" s="67"/>
      <c r="G144" s="65">
        <f t="shared" si="16"/>
        <v>59</v>
      </c>
      <c r="H144" s="66">
        <f t="shared" si="17"/>
        <v>168</v>
      </c>
      <c r="I144" s="20">
        <f t="shared" si="18"/>
        <v>4.916666666666667</v>
      </c>
      <c r="J144" s="21">
        <f t="shared" si="19"/>
        <v>4.5405405405405403</v>
      </c>
    </row>
    <row r="145" spans="1:10" x14ac:dyDescent="0.2">
      <c r="A145" s="158" t="s">
        <v>416</v>
      </c>
      <c r="B145" s="65">
        <v>0</v>
      </c>
      <c r="C145" s="66">
        <v>11</v>
      </c>
      <c r="D145" s="65">
        <v>0</v>
      </c>
      <c r="E145" s="66">
        <v>35</v>
      </c>
      <c r="F145" s="67"/>
      <c r="G145" s="65">
        <f t="shared" si="16"/>
        <v>-11</v>
      </c>
      <c r="H145" s="66">
        <f t="shared" si="17"/>
        <v>-35</v>
      </c>
      <c r="I145" s="20">
        <f t="shared" si="18"/>
        <v>-1</v>
      </c>
      <c r="J145" s="21">
        <f t="shared" si="19"/>
        <v>-1</v>
      </c>
    </row>
    <row r="146" spans="1:10" x14ac:dyDescent="0.2">
      <c r="A146" s="158" t="s">
        <v>349</v>
      </c>
      <c r="B146" s="65">
        <v>46</v>
      </c>
      <c r="C146" s="66">
        <v>33</v>
      </c>
      <c r="D146" s="65">
        <v>233</v>
      </c>
      <c r="E146" s="66">
        <v>57</v>
      </c>
      <c r="F146" s="67"/>
      <c r="G146" s="65">
        <f t="shared" si="16"/>
        <v>13</v>
      </c>
      <c r="H146" s="66">
        <f t="shared" si="17"/>
        <v>176</v>
      </c>
      <c r="I146" s="20">
        <f t="shared" si="18"/>
        <v>0.39393939393939392</v>
      </c>
      <c r="J146" s="21">
        <f t="shared" si="19"/>
        <v>3.0877192982456139</v>
      </c>
    </row>
    <row r="147" spans="1:10" x14ac:dyDescent="0.2">
      <c r="A147" s="158" t="s">
        <v>492</v>
      </c>
      <c r="B147" s="65">
        <v>0</v>
      </c>
      <c r="C147" s="66">
        <v>6</v>
      </c>
      <c r="D147" s="65">
        <v>0</v>
      </c>
      <c r="E147" s="66">
        <v>32</v>
      </c>
      <c r="F147" s="67"/>
      <c r="G147" s="65">
        <f t="shared" si="16"/>
        <v>-6</v>
      </c>
      <c r="H147" s="66">
        <f t="shared" si="17"/>
        <v>-32</v>
      </c>
      <c r="I147" s="20">
        <f t="shared" si="18"/>
        <v>-1</v>
      </c>
      <c r="J147" s="21">
        <f t="shared" si="19"/>
        <v>-1</v>
      </c>
    </row>
    <row r="148" spans="1:10" x14ac:dyDescent="0.2">
      <c r="A148" s="158" t="s">
        <v>502</v>
      </c>
      <c r="B148" s="65">
        <v>0</v>
      </c>
      <c r="C148" s="66">
        <v>1</v>
      </c>
      <c r="D148" s="65">
        <v>0</v>
      </c>
      <c r="E148" s="66">
        <v>19</v>
      </c>
      <c r="F148" s="67"/>
      <c r="G148" s="65">
        <f t="shared" si="16"/>
        <v>-1</v>
      </c>
      <c r="H148" s="66">
        <f t="shared" si="17"/>
        <v>-19</v>
      </c>
      <c r="I148" s="20">
        <f t="shared" si="18"/>
        <v>-1</v>
      </c>
      <c r="J148" s="21">
        <f t="shared" si="19"/>
        <v>-1</v>
      </c>
    </row>
    <row r="149" spans="1:10" x14ac:dyDescent="0.2">
      <c r="A149" s="158" t="s">
        <v>493</v>
      </c>
      <c r="B149" s="65">
        <v>10</v>
      </c>
      <c r="C149" s="66">
        <v>0</v>
      </c>
      <c r="D149" s="65">
        <v>25</v>
      </c>
      <c r="E149" s="66">
        <v>0</v>
      </c>
      <c r="F149" s="67"/>
      <c r="G149" s="65">
        <f t="shared" si="16"/>
        <v>10</v>
      </c>
      <c r="H149" s="66">
        <f t="shared" si="17"/>
        <v>25</v>
      </c>
      <c r="I149" s="20" t="str">
        <f t="shared" si="18"/>
        <v>-</v>
      </c>
      <c r="J149" s="21" t="str">
        <f t="shared" si="19"/>
        <v>-</v>
      </c>
    </row>
    <row r="150" spans="1:10" x14ac:dyDescent="0.2">
      <c r="A150" s="158" t="s">
        <v>503</v>
      </c>
      <c r="B150" s="65">
        <v>89</v>
      </c>
      <c r="C150" s="66">
        <v>71</v>
      </c>
      <c r="D150" s="65">
        <v>174</v>
      </c>
      <c r="E150" s="66">
        <v>222</v>
      </c>
      <c r="F150" s="67"/>
      <c r="G150" s="65">
        <f t="shared" si="16"/>
        <v>18</v>
      </c>
      <c r="H150" s="66">
        <f t="shared" si="17"/>
        <v>-48</v>
      </c>
      <c r="I150" s="20">
        <f t="shared" si="18"/>
        <v>0.25352112676056338</v>
      </c>
      <c r="J150" s="21">
        <f t="shared" si="19"/>
        <v>-0.21621621621621623</v>
      </c>
    </row>
    <row r="151" spans="1:10" s="160" customFormat="1" x14ac:dyDescent="0.2">
      <c r="A151" s="178" t="s">
        <v>632</v>
      </c>
      <c r="B151" s="71">
        <v>216</v>
      </c>
      <c r="C151" s="72">
        <v>153</v>
      </c>
      <c r="D151" s="71">
        <v>637</v>
      </c>
      <c r="E151" s="72">
        <v>535</v>
      </c>
      <c r="F151" s="73"/>
      <c r="G151" s="71">
        <f t="shared" si="16"/>
        <v>63</v>
      </c>
      <c r="H151" s="72">
        <f t="shared" si="17"/>
        <v>102</v>
      </c>
      <c r="I151" s="37">
        <f t="shared" si="18"/>
        <v>0.41176470588235292</v>
      </c>
      <c r="J151" s="38">
        <f t="shared" si="19"/>
        <v>0.19065420560747665</v>
      </c>
    </row>
    <row r="152" spans="1:10" x14ac:dyDescent="0.2">
      <c r="A152" s="177"/>
      <c r="B152" s="143"/>
      <c r="C152" s="144"/>
      <c r="D152" s="143"/>
      <c r="E152" s="144"/>
      <c r="F152" s="145"/>
      <c r="G152" s="143"/>
      <c r="H152" s="144"/>
      <c r="I152" s="151"/>
      <c r="J152" s="152"/>
    </row>
    <row r="153" spans="1:10" s="139" customFormat="1" x14ac:dyDescent="0.2">
      <c r="A153" s="159" t="s">
        <v>50</v>
      </c>
      <c r="B153" s="65"/>
      <c r="C153" s="66"/>
      <c r="D153" s="65"/>
      <c r="E153" s="66"/>
      <c r="F153" s="67"/>
      <c r="G153" s="65"/>
      <c r="H153" s="66"/>
      <c r="I153" s="20"/>
      <c r="J153" s="21"/>
    </row>
    <row r="154" spans="1:10" x14ac:dyDescent="0.2">
      <c r="A154" s="158" t="s">
        <v>547</v>
      </c>
      <c r="B154" s="65">
        <v>13</v>
      </c>
      <c r="C154" s="66">
        <v>7</v>
      </c>
      <c r="D154" s="65">
        <v>43</v>
      </c>
      <c r="E154" s="66">
        <v>65</v>
      </c>
      <c r="F154" s="67"/>
      <c r="G154" s="65">
        <f>B154-C154</f>
        <v>6</v>
      </c>
      <c r="H154" s="66">
        <f>D154-E154</f>
        <v>-22</v>
      </c>
      <c r="I154" s="20">
        <f>IF(C154=0, "-", IF(G154/C154&lt;10, G154/C154, "&gt;999%"))</f>
        <v>0.8571428571428571</v>
      </c>
      <c r="J154" s="21">
        <f>IF(E154=0, "-", IF(H154/E154&lt;10, H154/E154, "&gt;999%"))</f>
        <v>-0.33846153846153848</v>
      </c>
    </row>
    <row r="155" spans="1:10" x14ac:dyDescent="0.2">
      <c r="A155" s="158" t="s">
        <v>521</v>
      </c>
      <c r="B155" s="65">
        <v>29</v>
      </c>
      <c r="C155" s="66">
        <v>29</v>
      </c>
      <c r="D155" s="65">
        <v>146</v>
      </c>
      <c r="E155" s="66">
        <v>155</v>
      </c>
      <c r="F155" s="67"/>
      <c r="G155" s="65">
        <f>B155-C155</f>
        <v>0</v>
      </c>
      <c r="H155" s="66">
        <f>D155-E155</f>
        <v>-9</v>
      </c>
      <c r="I155" s="20">
        <f>IF(C155=0, "-", IF(G155/C155&lt;10, G155/C155, "&gt;999%"))</f>
        <v>0</v>
      </c>
      <c r="J155" s="21">
        <f>IF(E155=0, "-", IF(H155/E155&lt;10, H155/E155, "&gt;999%"))</f>
        <v>-5.8064516129032261E-2</v>
      </c>
    </row>
    <row r="156" spans="1:10" x14ac:dyDescent="0.2">
      <c r="A156" s="158" t="s">
        <v>533</v>
      </c>
      <c r="B156" s="65">
        <v>28</v>
      </c>
      <c r="C156" s="66">
        <v>20</v>
      </c>
      <c r="D156" s="65">
        <v>105</v>
      </c>
      <c r="E156" s="66">
        <v>97</v>
      </c>
      <c r="F156" s="67"/>
      <c r="G156" s="65">
        <f>B156-C156</f>
        <v>8</v>
      </c>
      <c r="H156" s="66">
        <f>D156-E156</f>
        <v>8</v>
      </c>
      <c r="I156" s="20">
        <f>IF(C156=0, "-", IF(G156/C156&lt;10, G156/C156, "&gt;999%"))</f>
        <v>0.4</v>
      </c>
      <c r="J156" s="21">
        <f>IF(E156=0, "-", IF(H156/E156&lt;10, H156/E156, "&gt;999%"))</f>
        <v>8.247422680412371E-2</v>
      </c>
    </row>
    <row r="157" spans="1:10" s="160" customFormat="1" x14ac:dyDescent="0.2">
      <c r="A157" s="178" t="s">
        <v>633</v>
      </c>
      <c r="B157" s="71">
        <v>70</v>
      </c>
      <c r="C157" s="72">
        <v>56</v>
      </c>
      <c r="D157" s="71">
        <v>294</v>
      </c>
      <c r="E157" s="72">
        <v>317</v>
      </c>
      <c r="F157" s="73"/>
      <c r="G157" s="71">
        <f>B157-C157</f>
        <v>14</v>
      </c>
      <c r="H157" s="72">
        <f>D157-E157</f>
        <v>-23</v>
      </c>
      <c r="I157" s="37">
        <f>IF(C157=0, "-", IF(G157/C157&lt;10, G157/C157, "&gt;999%"))</f>
        <v>0.25</v>
      </c>
      <c r="J157" s="38">
        <f>IF(E157=0, "-", IF(H157/E157&lt;10, H157/E157, "&gt;999%"))</f>
        <v>-7.2555205047318619E-2</v>
      </c>
    </row>
    <row r="158" spans="1:10" x14ac:dyDescent="0.2">
      <c r="A158" s="177"/>
      <c r="B158" s="143"/>
      <c r="C158" s="144"/>
      <c r="D158" s="143"/>
      <c r="E158" s="144"/>
      <c r="F158" s="145"/>
      <c r="G158" s="143"/>
      <c r="H158" s="144"/>
      <c r="I158" s="151"/>
      <c r="J158" s="152"/>
    </row>
    <row r="159" spans="1:10" s="139" customFormat="1" x14ac:dyDescent="0.2">
      <c r="A159" s="159" t="s">
        <v>51</v>
      </c>
      <c r="B159" s="65"/>
      <c r="C159" s="66"/>
      <c r="D159" s="65"/>
      <c r="E159" s="66"/>
      <c r="F159" s="67"/>
      <c r="G159" s="65"/>
      <c r="H159" s="66"/>
      <c r="I159" s="20"/>
      <c r="J159" s="21"/>
    </row>
    <row r="160" spans="1:10" x14ac:dyDescent="0.2">
      <c r="A160" s="158" t="s">
        <v>239</v>
      </c>
      <c r="B160" s="65">
        <v>1</v>
      </c>
      <c r="C160" s="66">
        <v>0</v>
      </c>
      <c r="D160" s="65">
        <v>6</v>
      </c>
      <c r="E160" s="66">
        <v>5</v>
      </c>
      <c r="F160" s="67"/>
      <c r="G160" s="65">
        <f t="shared" ref="G160:G166" si="20">B160-C160</f>
        <v>1</v>
      </c>
      <c r="H160" s="66">
        <f t="shared" ref="H160:H166" si="21">D160-E160</f>
        <v>1</v>
      </c>
      <c r="I160" s="20" t="str">
        <f t="shared" ref="I160:I166" si="22">IF(C160=0, "-", IF(G160/C160&lt;10, G160/C160, "&gt;999%"))</f>
        <v>-</v>
      </c>
      <c r="J160" s="21">
        <f t="shared" ref="J160:J166" si="23">IF(E160=0, "-", IF(H160/E160&lt;10, H160/E160, "&gt;999%"))</f>
        <v>0.2</v>
      </c>
    </row>
    <row r="161" spans="1:10" x14ac:dyDescent="0.2">
      <c r="A161" s="158" t="s">
        <v>216</v>
      </c>
      <c r="B161" s="65">
        <v>4</v>
      </c>
      <c r="C161" s="66">
        <v>4</v>
      </c>
      <c r="D161" s="65">
        <v>35</v>
      </c>
      <c r="E161" s="66">
        <v>149</v>
      </c>
      <c r="F161" s="67"/>
      <c r="G161" s="65">
        <f t="shared" si="20"/>
        <v>0</v>
      </c>
      <c r="H161" s="66">
        <f t="shared" si="21"/>
        <v>-114</v>
      </c>
      <c r="I161" s="20">
        <f t="shared" si="22"/>
        <v>0</v>
      </c>
      <c r="J161" s="21">
        <f t="shared" si="23"/>
        <v>-0.7651006711409396</v>
      </c>
    </row>
    <row r="162" spans="1:10" x14ac:dyDescent="0.2">
      <c r="A162" s="158" t="s">
        <v>382</v>
      </c>
      <c r="B162" s="65">
        <v>42</v>
      </c>
      <c r="C162" s="66">
        <v>9</v>
      </c>
      <c r="D162" s="65">
        <v>378</v>
      </c>
      <c r="E162" s="66">
        <v>313</v>
      </c>
      <c r="F162" s="67"/>
      <c r="G162" s="65">
        <f t="shared" si="20"/>
        <v>33</v>
      </c>
      <c r="H162" s="66">
        <f t="shared" si="21"/>
        <v>65</v>
      </c>
      <c r="I162" s="20">
        <f t="shared" si="22"/>
        <v>3.6666666666666665</v>
      </c>
      <c r="J162" s="21">
        <f t="shared" si="23"/>
        <v>0.20766773162939298</v>
      </c>
    </row>
    <row r="163" spans="1:10" x14ac:dyDescent="0.2">
      <c r="A163" s="158" t="s">
        <v>350</v>
      </c>
      <c r="B163" s="65">
        <v>27</v>
      </c>
      <c r="C163" s="66">
        <v>16</v>
      </c>
      <c r="D163" s="65">
        <v>202</v>
      </c>
      <c r="E163" s="66">
        <v>272</v>
      </c>
      <c r="F163" s="67"/>
      <c r="G163" s="65">
        <f t="shared" si="20"/>
        <v>11</v>
      </c>
      <c r="H163" s="66">
        <f t="shared" si="21"/>
        <v>-70</v>
      </c>
      <c r="I163" s="20">
        <f t="shared" si="22"/>
        <v>0.6875</v>
      </c>
      <c r="J163" s="21">
        <f t="shared" si="23"/>
        <v>-0.25735294117647056</v>
      </c>
    </row>
    <row r="164" spans="1:10" x14ac:dyDescent="0.2">
      <c r="A164" s="158" t="s">
        <v>201</v>
      </c>
      <c r="B164" s="65">
        <v>0</v>
      </c>
      <c r="C164" s="66">
        <v>0</v>
      </c>
      <c r="D164" s="65">
        <v>0</v>
      </c>
      <c r="E164" s="66">
        <v>16</v>
      </c>
      <c r="F164" s="67"/>
      <c r="G164" s="65">
        <f t="shared" si="20"/>
        <v>0</v>
      </c>
      <c r="H164" s="66">
        <f t="shared" si="21"/>
        <v>-16</v>
      </c>
      <c r="I164" s="20" t="str">
        <f t="shared" si="22"/>
        <v>-</v>
      </c>
      <c r="J164" s="21">
        <f t="shared" si="23"/>
        <v>-1</v>
      </c>
    </row>
    <row r="165" spans="1:10" x14ac:dyDescent="0.2">
      <c r="A165" s="158" t="s">
        <v>287</v>
      </c>
      <c r="B165" s="65">
        <v>0</v>
      </c>
      <c r="C165" s="66">
        <v>11</v>
      </c>
      <c r="D165" s="65">
        <v>37</v>
      </c>
      <c r="E165" s="66">
        <v>50</v>
      </c>
      <c r="F165" s="67"/>
      <c r="G165" s="65">
        <f t="shared" si="20"/>
        <v>-11</v>
      </c>
      <c r="H165" s="66">
        <f t="shared" si="21"/>
        <v>-13</v>
      </c>
      <c r="I165" s="20">
        <f t="shared" si="22"/>
        <v>-1</v>
      </c>
      <c r="J165" s="21">
        <f t="shared" si="23"/>
        <v>-0.26</v>
      </c>
    </row>
    <row r="166" spans="1:10" s="160" customFormat="1" x14ac:dyDescent="0.2">
      <c r="A166" s="178" t="s">
        <v>634</v>
      </c>
      <c r="B166" s="71">
        <v>74</v>
      </c>
      <c r="C166" s="72">
        <v>40</v>
      </c>
      <c r="D166" s="71">
        <v>658</v>
      </c>
      <c r="E166" s="72">
        <v>805</v>
      </c>
      <c r="F166" s="73"/>
      <c r="G166" s="71">
        <f t="shared" si="20"/>
        <v>34</v>
      </c>
      <c r="H166" s="72">
        <f t="shared" si="21"/>
        <v>-147</v>
      </c>
      <c r="I166" s="37">
        <f t="shared" si="22"/>
        <v>0.85</v>
      </c>
      <c r="J166" s="38">
        <f t="shared" si="23"/>
        <v>-0.18260869565217391</v>
      </c>
    </row>
    <row r="167" spans="1:10" x14ac:dyDescent="0.2">
      <c r="A167" s="177"/>
      <c r="B167" s="143"/>
      <c r="C167" s="144"/>
      <c r="D167" s="143"/>
      <c r="E167" s="144"/>
      <c r="F167" s="145"/>
      <c r="G167" s="143"/>
      <c r="H167" s="144"/>
      <c r="I167" s="151"/>
      <c r="J167" s="152"/>
    </row>
    <row r="168" spans="1:10" s="139" customFormat="1" x14ac:dyDescent="0.2">
      <c r="A168" s="159" t="s">
        <v>52</v>
      </c>
      <c r="B168" s="65"/>
      <c r="C168" s="66"/>
      <c r="D168" s="65"/>
      <c r="E168" s="66"/>
      <c r="F168" s="67"/>
      <c r="G168" s="65"/>
      <c r="H168" s="66"/>
      <c r="I168" s="20"/>
      <c r="J168" s="21"/>
    </row>
    <row r="169" spans="1:10" x14ac:dyDescent="0.2">
      <c r="A169" s="158" t="s">
        <v>202</v>
      </c>
      <c r="B169" s="65">
        <v>10</v>
      </c>
      <c r="C169" s="66">
        <v>0</v>
      </c>
      <c r="D169" s="65">
        <v>30</v>
      </c>
      <c r="E169" s="66">
        <v>0</v>
      </c>
      <c r="F169" s="67"/>
      <c r="G169" s="65">
        <f t="shared" ref="G169:G184" si="24">B169-C169</f>
        <v>10</v>
      </c>
      <c r="H169" s="66">
        <f t="shared" ref="H169:H184" si="25">D169-E169</f>
        <v>30</v>
      </c>
      <c r="I169" s="20" t="str">
        <f t="shared" ref="I169:I184" si="26">IF(C169=0, "-", IF(G169/C169&lt;10, G169/C169, "&gt;999%"))</f>
        <v>-</v>
      </c>
      <c r="J169" s="21" t="str">
        <f t="shared" ref="J169:J184" si="27">IF(E169=0, "-", IF(H169/E169&lt;10, H169/E169, "&gt;999%"))</f>
        <v>-</v>
      </c>
    </row>
    <row r="170" spans="1:10" x14ac:dyDescent="0.2">
      <c r="A170" s="158" t="s">
        <v>217</v>
      </c>
      <c r="B170" s="65">
        <v>122</v>
      </c>
      <c r="C170" s="66">
        <v>255</v>
      </c>
      <c r="D170" s="65">
        <v>1007</v>
      </c>
      <c r="E170" s="66">
        <v>1389</v>
      </c>
      <c r="F170" s="67"/>
      <c r="G170" s="65">
        <f t="shared" si="24"/>
        <v>-133</v>
      </c>
      <c r="H170" s="66">
        <f t="shared" si="25"/>
        <v>-382</v>
      </c>
      <c r="I170" s="20">
        <f t="shared" si="26"/>
        <v>-0.52156862745098043</v>
      </c>
      <c r="J170" s="21">
        <f t="shared" si="27"/>
        <v>-0.27501799856011522</v>
      </c>
    </row>
    <row r="171" spans="1:10" x14ac:dyDescent="0.2">
      <c r="A171" s="158" t="s">
        <v>481</v>
      </c>
      <c r="B171" s="65">
        <v>0</v>
      </c>
      <c r="C171" s="66">
        <v>25</v>
      </c>
      <c r="D171" s="65">
        <v>0</v>
      </c>
      <c r="E171" s="66">
        <v>164</v>
      </c>
      <c r="F171" s="67"/>
      <c r="G171" s="65">
        <f t="shared" si="24"/>
        <v>-25</v>
      </c>
      <c r="H171" s="66">
        <f t="shared" si="25"/>
        <v>-164</v>
      </c>
      <c r="I171" s="20">
        <f t="shared" si="26"/>
        <v>-1</v>
      </c>
      <c r="J171" s="21">
        <f t="shared" si="27"/>
        <v>-1</v>
      </c>
    </row>
    <row r="172" spans="1:10" x14ac:dyDescent="0.2">
      <c r="A172" s="158" t="s">
        <v>288</v>
      </c>
      <c r="B172" s="65">
        <v>0</v>
      </c>
      <c r="C172" s="66">
        <v>2</v>
      </c>
      <c r="D172" s="65">
        <v>0</v>
      </c>
      <c r="E172" s="66">
        <v>28</v>
      </c>
      <c r="F172" s="67"/>
      <c r="G172" s="65">
        <f t="shared" si="24"/>
        <v>-2</v>
      </c>
      <c r="H172" s="66">
        <f t="shared" si="25"/>
        <v>-28</v>
      </c>
      <c r="I172" s="20">
        <f t="shared" si="26"/>
        <v>-1</v>
      </c>
      <c r="J172" s="21">
        <f t="shared" si="27"/>
        <v>-1</v>
      </c>
    </row>
    <row r="173" spans="1:10" x14ac:dyDescent="0.2">
      <c r="A173" s="158" t="s">
        <v>218</v>
      </c>
      <c r="B173" s="65">
        <v>3</v>
      </c>
      <c r="C173" s="66">
        <v>5</v>
      </c>
      <c r="D173" s="65">
        <v>26</v>
      </c>
      <c r="E173" s="66">
        <v>29</v>
      </c>
      <c r="F173" s="67"/>
      <c r="G173" s="65">
        <f t="shared" si="24"/>
        <v>-2</v>
      </c>
      <c r="H173" s="66">
        <f t="shared" si="25"/>
        <v>-3</v>
      </c>
      <c r="I173" s="20">
        <f t="shared" si="26"/>
        <v>-0.4</v>
      </c>
      <c r="J173" s="21">
        <f t="shared" si="27"/>
        <v>-0.10344827586206896</v>
      </c>
    </row>
    <row r="174" spans="1:10" x14ac:dyDescent="0.2">
      <c r="A174" s="158" t="s">
        <v>404</v>
      </c>
      <c r="B174" s="65">
        <v>8</v>
      </c>
      <c r="C174" s="66">
        <v>0</v>
      </c>
      <c r="D174" s="65">
        <v>25</v>
      </c>
      <c r="E174" s="66">
        <v>0</v>
      </c>
      <c r="F174" s="67"/>
      <c r="G174" s="65">
        <f t="shared" si="24"/>
        <v>8</v>
      </c>
      <c r="H174" s="66">
        <f t="shared" si="25"/>
        <v>25</v>
      </c>
      <c r="I174" s="20" t="str">
        <f t="shared" si="26"/>
        <v>-</v>
      </c>
      <c r="J174" s="21" t="str">
        <f t="shared" si="27"/>
        <v>-</v>
      </c>
    </row>
    <row r="175" spans="1:10" x14ac:dyDescent="0.2">
      <c r="A175" s="158" t="s">
        <v>351</v>
      </c>
      <c r="B175" s="65">
        <v>137</v>
      </c>
      <c r="C175" s="66">
        <v>143</v>
      </c>
      <c r="D175" s="65">
        <v>765</v>
      </c>
      <c r="E175" s="66">
        <v>898</v>
      </c>
      <c r="F175" s="67"/>
      <c r="G175" s="65">
        <f t="shared" si="24"/>
        <v>-6</v>
      </c>
      <c r="H175" s="66">
        <f t="shared" si="25"/>
        <v>-133</v>
      </c>
      <c r="I175" s="20">
        <f t="shared" si="26"/>
        <v>-4.195804195804196E-2</v>
      </c>
      <c r="J175" s="21">
        <f t="shared" si="27"/>
        <v>-0.14810690423162584</v>
      </c>
    </row>
    <row r="176" spans="1:10" x14ac:dyDescent="0.2">
      <c r="A176" s="158" t="s">
        <v>417</v>
      </c>
      <c r="B176" s="65">
        <v>32</v>
      </c>
      <c r="C176" s="66">
        <v>30</v>
      </c>
      <c r="D176" s="65">
        <v>189</v>
      </c>
      <c r="E176" s="66">
        <v>166</v>
      </c>
      <c r="F176" s="67"/>
      <c r="G176" s="65">
        <f t="shared" si="24"/>
        <v>2</v>
      </c>
      <c r="H176" s="66">
        <f t="shared" si="25"/>
        <v>23</v>
      </c>
      <c r="I176" s="20">
        <f t="shared" si="26"/>
        <v>6.6666666666666666E-2</v>
      </c>
      <c r="J176" s="21">
        <f t="shared" si="27"/>
        <v>0.13855421686746988</v>
      </c>
    </row>
    <row r="177" spans="1:10" x14ac:dyDescent="0.2">
      <c r="A177" s="158" t="s">
        <v>418</v>
      </c>
      <c r="B177" s="65">
        <v>41</v>
      </c>
      <c r="C177" s="66">
        <v>45</v>
      </c>
      <c r="D177" s="65">
        <v>191</v>
      </c>
      <c r="E177" s="66">
        <v>264</v>
      </c>
      <c r="F177" s="67"/>
      <c r="G177" s="65">
        <f t="shared" si="24"/>
        <v>-4</v>
      </c>
      <c r="H177" s="66">
        <f t="shared" si="25"/>
        <v>-73</v>
      </c>
      <c r="I177" s="20">
        <f t="shared" si="26"/>
        <v>-8.8888888888888892E-2</v>
      </c>
      <c r="J177" s="21">
        <f t="shared" si="27"/>
        <v>-0.27651515151515149</v>
      </c>
    </row>
    <row r="178" spans="1:10" x14ac:dyDescent="0.2">
      <c r="A178" s="158" t="s">
        <v>240</v>
      </c>
      <c r="B178" s="65">
        <v>7</v>
      </c>
      <c r="C178" s="66">
        <v>18</v>
      </c>
      <c r="D178" s="65">
        <v>23</v>
      </c>
      <c r="E178" s="66">
        <v>18</v>
      </c>
      <c r="F178" s="67"/>
      <c r="G178" s="65">
        <f t="shared" si="24"/>
        <v>-11</v>
      </c>
      <c r="H178" s="66">
        <f t="shared" si="25"/>
        <v>5</v>
      </c>
      <c r="I178" s="20">
        <f t="shared" si="26"/>
        <v>-0.61111111111111116</v>
      </c>
      <c r="J178" s="21">
        <f t="shared" si="27"/>
        <v>0.27777777777777779</v>
      </c>
    </row>
    <row r="179" spans="1:10" x14ac:dyDescent="0.2">
      <c r="A179" s="158" t="s">
        <v>289</v>
      </c>
      <c r="B179" s="65">
        <v>4</v>
      </c>
      <c r="C179" s="66">
        <v>0</v>
      </c>
      <c r="D179" s="65">
        <v>53</v>
      </c>
      <c r="E179" s="66">
        <v>0</v>
      </c>
      <c r="F179" s="67"/>
      <c r="G179" s="65">
        <f t="shared" si="24"/>
        <v>4</v>
      </c>
      <c r="H179" s="66">
        <f t="shared" si="25"/>
        <v>53</v>
      </c>
      <c r="I179" s="20" t="str">
        <f t="shared" si="26"/>
        <v>-</v>
      </c>
      <c r="J179" s="21" t="str">
        <f t="shared" si="27"/>
        <v>-</v>
      </c>
    </row>
    <row r="180" spans="1:10" x14ac:dyDescent="0.2">
      <c r="A180" s="158" t="s">
        <v>482</v>
      </c>
      <c r="B180" s="65">
        <v>53</v>
      </c>
      <c r="C180" s="66">
        <v>0</v>
      </c>
      <c r="D180" s="65">
        <v>161</v>
      </c>
      <c r="E180" s="66">
        <v>0</v>
      </c>
      <c r="F180" s="67"/>
      <c r="G180" s="65">
        <f t="shared" si="24"/>
        <v>53</v>
      </c>
      <c r="H180" s="66">
        <f t="shared" si="25"/>
        <v>161</v>
      </c>
      <c r="I180" s="20" t="str">
        <f t="shared" si="26"/>
        <v>-</v>
      </c>
      <c r="J180" s="21" t="str">
        <f t="shared" si="27"/>
        <v>-</v>
      </c>
    </row>
    <row r="181" spans="1:10" x14ac:dyDescent="0.2">
      <c r="A181" s="158" t="s">
        <v>383</v>
      </c>
      <c r="B181" s="65">
        <v>212</v>
      </c>
      <c r="C181" s="66">
        <v>152</v>
      </c>
      <c r="D181" s="65">
        <v>538</v>
      </c>
      <c r="E181" s="66">
        <v>605</v>
      </c>
      <c r="F181" s="67"/>
      <c r="G181" s="65">
        <f t="shared" si="24"/>
        <v>60</v>
      </c>
      <c r="H181" s="66">
        <f t="shared" si="25"/>
        <v>-67</v>
      </c>
      <c r="I181" s="20">
        <f t="shared" si="26"/>
        <v>0.39473684210526316</v>
      </c>
      <c r="J181" s="21">
        <f t="shared" si="27"/>
        <v>-0.11074380165289256</v>
      </c>
    </row>
    <row r="182" spans="1:10" x14ac:dyDescent="0.2">
      <c r="A182" s="158" t="s">
        <v>302</v>
      </c>
      <c r="B182" s="65">
        <v>0</v>
      </c>
      <c r="C182" s="66">
        <v>0</v>
      </c>
      <c r="D182" s="65">
        <v>0</v>
      </c>
      <c r="E182" s="66">
        <v>19</v>
      </c>
      <c r="F182" s="67"/>
      <c r="G182" s="65">
        <f t="shared" si="24"/>
        <v>0</v>
      </c>
      <c r="H182" s="66">
        <f t="shared" si="25"/>
        <v>-19</v>
      </c>
      <c r="I182" s="20" t="str">
        <f t="shared" si="26"/>
        <v>-</v>
      </c>
      <c r="J182" s="21">
        <f t="shared" si="27"/>
        <v>-1</v>
      </c>
    </row>
    <row r="183" spans="1:10" x14ac:dyDescent="0.2">
      <c r="A183" s="158" t="s">
        <v>338</v>
      </c>
      <c r="B183" s="65">
        <v>56</v>
      </c>
      <c r="C183" s="66">
        <v>66</v>
      </c>
      <c r="D183" s="65">
        <v>364</v>
      </c>
      <c r="E183" s="66">
        <v>362</v>
      </c>
      <c r="F183" s="67"/>
      <c r="G183" s="65">
        <f t="shared" si="24"/>
        <v>-10</v>
      </c>
      <c r="H183" s="66">
        <f t="shared" si="25"/>
        <v>2</v>
      </c>
      <c r="I183" s="20">
        <f t="shared" si="26"/>
        <v>-0.15151515151515152</v>
      </c>
      <c r="J183" s="21">
        <f t="shared" si="27"/>
        <v>5.5248618784530384E-3</v>
      </c>
    </row>
    <row r="184" spans="1:10" s="160" customFormat="1" x14ac:dyDescent="0.2">
      <c r="A184" s="178" t="s">
        <v>635</v>
      </c>
      <c r="B184" s="71">
        <v>685</v>
      </c>
      <c r="C184" s="72">
        <v>741</v>
      </c>
      <c r="D184" s="71">
        <v>3372</v>
      </c>
      <c r="E184" s="72">
        <v>3942</v>
      </c>
      <c r="F184" s="73"/>
      <c r="G184" s="71">
        <f t="shared" si="24"/>
        <v>-56</v>
      </c>
      <c r="H184" s="72">
        <f t="shared" si="25"/>
        <v>-570</v>
      </c>
      <c r="I184" s="37">
        <f t="shared" si="26"/>
        <v>-7.5573549257759789E-2</v>
      </c>
      <c r="J184" s="38">
        <f t="shared" si="27"/>
        <v>-0.14459665144596651</v>
      </c>
    </row>
    <row r="185" spans="1:10" x14ac:dyDescent="0.2">
      <c r="A185" s="177"/>
      <c r="B185" s="143"/>
      <c r="C185" s="144"/>
      <c r="D185" s="143"/>
      <c r="E185" s="144"/>
      <c r="F185" s="145"/>
      <c r="G185" s="143"/>
      <c r="H185" s="144"/>
      <c r="I185" s="151"/>
      <c r="J185" s="152"/>
    </row>
    <row r="186" spans="1:10" s="139" customFormat="1" x14ac:dyDescent="0.2">
      <c r="A186" s="159" t="s">
        <v>53</v>
      </c>
      <c r="B186" s="65"/>
      <c r="C186" s="66"/>
      <c r="D186" s="65"/>
      <c r="E186" s="66"/>
      <c r="F186" s="67"/>
      <c r="G186" s="65"/>
      <c r="H186" s="66"/>
      <c r="I186" s="20"/>
      <c r="J186" s="21"/>
    </row>
    <row r="187" spans="1:10" x14ac:dyDescent="0.2">
      <c r="A187" s="158" t="s">
        <v>534</v>
      </c>
      <c r="B187" s="65">
        <v>2</v>
      </c>
      <c r="C187" s="66">
        <v>0</v>
      </c>
      <c r="D187" s="65">
        <v>2</v>
      </c>
      <c r="E187" s="66">
        <v>0</v>
      </c>
      <c r="F187" s="67"/>
      <c r="G187" s="65">
        <f>B187-C187</f>
        <v>2</v>
      </c>
      <c r="H187" s="66">
        <f>D187-E187</f>
        <v>2</v>
      </c>
      <c r="I187" s="20" t="str">
        <f>IF(C187=0, "-", IF(G187/C187&lt;10, G187/C187, "&gt;999%"))</f>
        <v>-</v>
      </c>
      <c r="J187" s="21" t="str">
        <f>IF(E187=0, "-", IF(H187/E187&lt;10, H187/E187, "&gt;999%"))</f>
        <v>-</v>
      </c>
    </row>
    <row r="188" spans="1:10" x14ac:dyDescent="0.2">
      <c r="A188" s="158" t="s">
        <v>522</v>
      </c>
      <c r="B188" s="65">
        <v>5</v>
      </c>
      <c r="C188" s="66">
        <v>2</v>
      </c>
      <c r="D188" s="65">
        <v>10</v>
      </c>
      <c r="E188" s="66">
        <v>7</v>
      </c>
      <c r="F188" s="67"/>
      <c r="G188" s="65">
        <f>B188-C188</f>
        <v>3</v>
      </c>
      <c r="H188" s="66">
        <f>D188-E188</f>
        <v>3</v>
      </c>
      <c r="I188" s="20">
        <f>IF(C188=0, "-", IF(G188/C188&lt;10, G188/C188, "&gt;999%"))</f>
        <v>1.5</v>
      </c>
      <c r="J188" s="21">
        <f>IF(E188=0, "-", IF(H188/E188&lt;10, H188/E188, "&gt;999%"))</f>
        <v>0.42857142857142855</v>
      </c>
    </row>
    <row r="189" spans="1:10" x14ac:dyDescent="0.2">
      <c r="A189" s="158" t="s">
        <v>523</v>
      </c>
      <c r="B189" s="65">
        <v>1</v>
      </c>
      <c r="C189" s="66">
        <v>0</v>
      </c>
      <c r="D189" s="65">
        <v>5</v>
      </c>
      <c r="E189" s="66">
        <v>5</v>
      </c>
      <c r="F189" s="67"/>
      <c r="G189" s="65">
        <f>B189-C189</f>
        <v>1</v>
      </c>
      <c r="H189" s="66">
        <f>D189-E189</f>
        <v>0</v>
      </c>
      <c r="I189" s="20" t="str">
        <f>IF(C189=0, "-", IF(G189/C189&lt;10, G189/C189, "&gt;999%"))</f>
        <v>-</v>
      </c>
      <c r="J189" s="21">
        <f>IF(E189=0, "-", IF(H189/E189&lt;10, H189/E189, "&gt;999%"))</f>
        <v>0</v>
      </c>
    </row>
    <row r="190" spans="1:10" x14ac:dyDescent="0.2">
      <c r="A190" s="158" t="s">
        <v>535</v>
      </c>
      <c r="B190" s="65">
        <v>0</v>
      </c>
      <c r="C190" s="66">
        <v>2</v>
      </c>
      <c r="D190" s="65">
        <v>1</v>
      </c>
      <c r="E190" s="66">
        <v>4</v>
      </c>
      <c r="F190" s="67"/>
      <c r="G190" s="65">
        <f>B190-C190</f>
        <v>-2</v>
      </c>
      <c r="H190" s="66">
        <f>D190-E190</f>
        <v>-3</v>
      </c>
      <c r="I190" s="20">
        <f>IF(C190=0, "-", IF(G190/C190&lt;10, G190/C190, "&gt;999%"))</f>
        <v>-1</v>
      </c>
      <c r="J190" s="21">
        <f>IF(E190=0, "-", IF(H190/E190&lt;10, H190/E190, "&gt;999%"))</f>
        <v>-0.75</v>
      </c>
    </row>
    <row r="191" spans="1:10" s="160" customFormat="1" x14ac:dyDescent="0.2">
      <c r="A191" s="178" t="s">
        <v>636</v>
      </c>
      <c r="B191" s="71">
        <v>8</v>
      </c>
      <c r="C191" s="72">
        <v>4</v>
      </c>
      <c r="D191" s="71">
        <v>18</v>
      </c>
      <c r="E191" s="72">
        <v>16</v>
      </c>
      <c r="F191" s="73"/>
      <c r="G191" s="71">
        <f>B191-C191</f>
        <v>4</v>
      </c>
      <c r="H191" s="72">
        <f>D191-E191</f>
        <v>2</v>
      </c>
      <c r="I191" s="37">
        <f>IF(C191=0, "-", IF(G191/C191&lt;10, G191/C191, "&gt;999%"))</f>
        <v>1</v>
      </c>
      <c r="J191" s="38">
        <f>IF(E191=0, "-", IF(H191/E191&lt;10, H191/E191, "&gt;999%"))</f>
        <v>0.125</v>
      </c>
    </row>
    <row r="192" spans="1:10" x14ac:dyDescent="0.2">
      <c r="A192" s="177"/>
      <c r="B192" s="143"/>
      <c r="C192" s="144"/>
      <c r="D192" s="143"/>
      <c r="E192" s="144"/>
      <c r="F192" s="145"/>
      <c r="G192" s="143"/>
      <c r="H192" s="144"/>
      <c r="I192" s="151"/>
      <c r="J192" s="152"/>
    </row>
    <row r="193" spans="1:10" s="139" customFormat="1" x14ac:dyDescent="0.2">
      <c r="A193" s="159" t="s">
        <v>54</v>
      </c>
      <c r="B193" s="65"/>
      <c r="C193" s="66"/>
      <c r="D193" s="65"/>
      <c r="E193" s="66"/>
      <c r="F193" s="67"/>
      <c r="G193" s="65"/>
      <c r="H193" s="66"/>
      <c r="I193" s="20"/>
      <c r="J193" s="21"/>
    </row>
    <row r="194" spans="1:10" x14ac:dyDescent="0.2">
      <c r="A194" s="158" t="s">
        <v>54</v>
      </c>
      <c r="B194" s="65">
        <v>0</v>
      </c>
      <c r="C194" s="66">
        <v>1</v>
      </c>
      <c r="D194" s="65">
        <v>2</v>
      </c>
      <c r="E194" s="66">
        <v>5</v>
      </c>
      <c r="F194" s="67"/>
      <c r="G194" s="65">
        <f>B194-C194</f>
        <v>-1</v>
      </c>
      <c r="H194" s="66">
        <f>D194-E194</f>
        <v>-3</v>
      </c>
      <c r="I194" s="20">
        <f>IF(C194=0, "-", IF(G194/C194&lt;10, G194/C194, "&gt;999%"))</f>
        <v>-1</v>
      </c>
      <c r="J194" s="21">
        <f>IF(E194=0, "-", IF(H194/E194&lt;10, H194/E194, "&gt;999%"))</f>
        <v>-0.6</v>
      </c>
    </row>
    <row r="195" spans="1:10" s="160" customFormat="1" x14ac:dyDescent="0.2">
      <c r="A195" s="178" t="s">
        <v>637</v>
      </c>
      <c r="B195" s="71">
        <v>0</v>
      </c>
      <c r="C195" s="72">
        <v>1</v>
      </c>
      <c r="D195" s="71">
        <v>2</v>
      </c>
      <c r="E195" s="72">
        <v>5</v>
      </c>
      <c r="F195" s="73"/>
      <c r="G195" s="71">
        <f>B195-C195</f>
        <v>-1</v>
      </c>
      <c r="H195" s="72">
        <f>D195-E195</f>
        <v>-3</v>
      </c>
      <c r="I195" s="37">
        <f>IF(C195=0, "-", IF(G195/C195&lt;10, G195/C195, "&gt;999%"))</f>
        <v>-1</v>
      </c>
      <c r="J195" s="38">
        <f>IF(E195=0, "-", IF(H195/E195&lt;10, H195/E195, "&gt;999%"))</f>
        <v>-0.6</v>
      </c>
    </row>
    <row r="196" spans="1:10" x14ac:dyDescent="0.2">
      <c r="A196" s="177"/>
      <c r="B196" s="143"/>
      <c r="C196" s="144"/>
      <c r="D196" s="143"/>
      <c r="E196" s="144"/>
      <c r="F196" s="145"/>
      <c r="G196" s="143"/>
      <c r="H196" s="144"/>
      <c r="I196" s="151"/>
      <c r="J196" s="152"/>
    </row>
    <row r="197" spans="1:10" s="139" customFormat="1" x14ac:dyDescent="0.2">
      <c r="A197" s="159" t="s">
        <v>55</v>
      </c>
      <c r="B197" s="65"/>
      <c r="C197" s="66"/>
      <c r="D197" s="65"/>
      <c r="E197" s="66"/>
      <c r="F197" s="67"/>
      <c r="G197" s="65"/>
      <c r="H197" s="66"/>
      <c r="I197" s="20"/>
      <c r="J197" s="21"/>
    </row>
    <row r="198" spans="1:10" x14ac:dyDescent="0.2">
      <c r="A198" s="158" t="s">
        <v>548</v>
      </c>
      <c r="B198" s="65">
        <v>24</v>
      </c>
      <c r="C198" s="66">
        <v>19</v>
      </c>
      <c r="D198" s="65">
        <v>164</v>
      </c>
      <c r="E198" s="66">
        <v>154</v>
      </c>
      <c r="F198" s="67"/>
      <c r="G198" s="65">
        <f>B198-C198</f>
        <v>5</v>
      </c>
      <c r="H198" s="66">
        <f>D198-E198</f>
        <v>10</v>
      </c>
      <c r="I198" s="20">
        <f>IF(C198=0, "-", IF(G198/C198&lt;10, G198/C198, "&gt;999%"))</f>
        <v>0.26315789473684209</v>
      </c>
      <c r="J198" s="21">
        <f>IF(E198=0, "-", IF(H198/E198&lt;10, H198/E198, "&gt;999%"))</f>
        <v>6.4935064935064929E-2</v>
      </c>
    </row>
    <row r="199" spans="1:10" x14ac:dyDescent="0.2">
      <c r="A199" s="158" t="s">
        <v>524</v>
      </c>
      <c r="B199" s="65">
        <v>81</v>
      </c>
      <c r="C199" s="66">
        <v>93</v>
      </c>
      <c r="D199" s="65">
        <v>329</v>
      </c>
      <c r="E199" s="66">
        <v>378</v>
      </c>
      <c r="F199" s="67"/>
      <c r="G199" s="65">
        <f>B199-C199</f>
        <v>-12</v>
      </c>
      <c r="H199" s="66">
        <f>D199-E199</f>
        <v>-49</v>
      </c>
      <c r="I199" s="20">
        <f>IF(C199=0, "-", IF(G199/C199&lt;10, G199/C199, "&gt;999%"))</f>
        <v>-0.12903225806451613</v>
      </c>
      <c r="J199" s="21">
        <f>IF(E199=0, "-", IF(H199/E199&lt;10, H199/E199, "&gt;999%"))</f>
        <v>-0.12962962962962962</v>
      </c>
    </row>
    <row r="200" spans="1:10" x14ac:dyDescent="0.2">
      <c r="A200" s="158" t="s">
        <v>536</v>
      </c>
      <c r="B200" s="65">
        <v>38</v>
      </c>
      <c r="C200" s="66">
        <v>22</v>
      </c>
      <c r="D200" s="65">
        <v>180</v>
      </c>
      <c r="E200" s="66">
        <v>131</v>
      </c>
      <c r="F200" s="67"/>
      <c r="G200" s="65">
        <f>B200-C200</f>
        <v>16</v>
      </c>
      <c r="H200" s="66">
        <f>D200-E200</f>
        <v>49</v>
      </c>
      <c r="I200" s="20">
        <f>IF(C200=0, "-", IF(G200/C200&lt;10, G200/C200, "&gt;999%"))</f>
        <v>0.72727272727272729</v>
      </c>
      <c r="J200" s="21">
        <f>IF(E200=0, "-", IF(H200/E200&lt;10, H200/E200, "&gt;999%"))</f>
        <v>0.37404580152671757</v>
      </c>
    </row>
    <row r="201" spans="1:10" s="160" customFormat="1" x14ac:dyDescent="0.2">
      <c r="A201" s="178" t="s">
        <v>638</v>
      </c>
      <c r="B201" s="71">
        <v>143</v>
      </c>
      <c r="C201" s="72">
        <v>134</v>
      </c>
      <c r="D201" s="71">
        <v>673</v>
      </c>
      <c r="E201" s="72">
        <v>663</v>
      </c>
      <c r="F201" s="73"/>
      <c r="G201" s="71">
        <f>B201-C201</f>
        <v>9</v>
      </c>
      <c r="H201" s="72">
        <f>D201-E201</f>
        <v>10</v>
      </c>
      <c r="I201" s="37">
        <f>IF(C201=0, "-", IF(G201/C201&lt;10, G201/C201, "&gt;999%"))</f>
        <v>6.7164179104477612E-2</v>
      </c>
      <c r="J201" s="38">
        <f>IF(E201=0, "-", IF(H201/E201&lt;10, H201/E201, "&gt;999%"))</f>
        <v>1.5082956259426848E-2</v>
      </c>
    </row>
    <row r="202" spans="1:10" x14ac:dyDescent="0.2">
      <c r="A202" s="177"/>
      <c r="B202" s="143"/>
      <c r="C202" s="144"/>
      <c r="D202" s="143"/>
      <c r="E202" s="144"/>
      <c r="F202" s="145"/>
      <c r="G202" s="143"/>
      <c r="H202" s="144"/>
      <c r="I202" s="151"/>
      <c r="J202" s="152"/>
    </row>
    <row r="203" spans="1:10" s="139" customFormat="1" x14ac:dyDescent="0.2">
      <c r="A203" s="159" t="s">
        <v>56</v>
      </c>
      <c r="B203" s="65"/>
      <c r="C203" s="66"/>
      <c r="D203" s="65"/>
      <c r="E203" s="66"/>
      <c r="F203" s="67"/>
      <c r="G203" s="65"/>
      <c r="H203" s="66"/>
      <c r="I203" s="20"/>
      <c r="J203" s="21"/>
    </row>
    <row r="204" spans="1:10" x14ac:dyDescent="0.2">
      <c r="A204" s="158" t="s">
        <v>494</v>
      </c>
      <c r="B204" s="65">
        <v>23</v>
      </c>
      <c r="C204" s="66">
        <v>70</v>
      </c>
      <c r="D204" s="65">
        <v>257</v>
      </c>
      <c r="E204" s="66">
        <v>296</v>
      </c>
      <c r="F204" s="67"/>
      <c r="G204" s="65">
        <f>B204-C204</f>
        <v>-47</v>
      </c>
      <c r="H204" s="66">
        <f>D204-E204</f>
        <v>-39</v>
      </c>
      <c r="I204" s="20">
        <f>IF(C204=0, "-", IF(G204/C204&lt;10, G204/C204, "&gt;999%"))</f>
        <v>-0.67142857142857137</v>
      </c>
      <c r="J204" s="21">
        <f>IF(E204=0, "-", IF(H204/E204&lt;10, H204/E204, "&gt;999%"))</f>
        <v>-0.13175675675675674</v>
      </c>
    </row>
    <row r="205" spans="1:10" x14ac:dyDescent="0.2">
      <c r="A205" s="158" t="s">
        <v>504</v>
      </c>
      <c r="B205" s="65">
        <v>277</v>
      </c>
      <c r="C205" s="66">
        <v>332</v>
      </c>
      <c r="D205" s="65">
        <v>1460</v>
      </c>
      <c r="E205" s="66">
        <v>1433</v>
      </c>
      <c r="F205" s="67"/>
      <c r="G205" s="65">
        <f>B205-C205</f>
        <v>-55</v>
      </c>
      <c r="H205" s="66">
        <f>D205-E205</f>
        <v>27</v>
      </c>
      <c r="I205" s="20">
        <f>IF(C205=0, "-", IF(G205/C205&lt;10, G205/C205, "&gt;999%"))</f>
        <v>-0.16566265060240964</v>
      </c>
      <c r="J205" s="21">
        <f>IF(E205=0, "-", IF(H205/E205&lt;10, H205/E205, "&gt;999%"))</f>
        <v>1.884159106769016E-2</v>
      </c>
    </row>
    <row r="206" spans="1:10" x14ac:dyDescent="0.2">
      <c r="A206" s="158" t="s">
        <v>419</v>
      </c>
      <c r="B206" s="65">
        <v>132</v>
      </c>
      <c r="C206" s="66">
        <v>114</v>
      </c>
      <c r="D206" s="65">
        <v>608</v>
      </c>
      <c r="E206" s="66">
        <v>748</v>
      </c>
      <c r="F206" s="67"/>
      <c r="G206" s="65">
        <f>B206-C206</f>
        <v>18</v>
      </c>
      <c r="H206" s="66">
        <f>D206-E206</f>
        <v>-140</v>
      </c>
      <c r="I206" s="20">
        <f>IF(C206=0, "-", IF(G206/C206&lt;10, G206/C206, "&gt;999%"))</f>
        <v>0.15789473684210525</v>
      </c>
      <c r="J206" s="21">
        <f>IF(E206=0, "-", IF(H206/E206&lt;10, H206/E206, "&gt;999%"))</f>
        <v>-0.18716577540106952</v>
      </c>
    </row>
    <row r="207" spans="1:10" s="160" customFormat="1" x14ac:dyDescent="0.2">
      <c r="A207" s="178" t="s">
        <v>639</v>
      </c>
      <c r="B207" s="71">
        <v>432</v>
      </c>
      <c r="C207" s="72">
        <v>516</v>
      </c>
      <c r="D207" s="71">
        <v>2325</v>
      </c>
      <c r="E207" s="72">
        <v>2477</v>
      </c>
      <c r="F207" s="73"/>
      <c r="G207" s="71">
        <f>B207-C207</f>
        <v>-84</v>
      </c>
      <c r="H207" s="72">
        <f>D207-E207</f>
        <v>-152</v>
      </c>
      <c r="I207" s="37">
        <f>IF(C207=0, "-", IF(G207/C207&lt;10, G207/C207, "&gt;999%"))</f>
        <v>-0.16279069767441862</v>
      </c>
      <c r="J207" s="38">
        <f>IF(E207=0, "-", IF(H207/E207&lt;10, H207/E207, "&gt;999%"))</f>
        <v>-6.1364553895841743E-2</v>
      </c>
    </row>
    <row r="208" spans="1:10" x14ac:dyDescent="0.2">
      <c r="A208" s="177"/>
      <c r="B208" s="143"/>
      <c r="C208" s="144"/>
      <c r="D208" s="143"/>
      <c r="E208" s="144"/>
      <c r="F208" s="145"/>
      <c r="G208" s="143"/>
      <c r="H208" s="144"/>
      <c r="I208" s="151"/>
      <c r="J208" s="152"/>
    </row>
    <row r="209" spans="1:10" s="139" customFormat="1" x14ac:dyDescent="0.2">
      <c r="A209" s="159" t="s">
        <v>57</v>
      </c>
      <c r="B209" s="65"/>
      <c r="C209" s="66"/>
      <c r="D209" s="65"/>
      <c r="E209" s="66"/>
      <c r="F209" s="67"/>
      <c r="G209" s="65"/>
      <c r="H209" s="66"/>
      <c r="I209" s="20"/>
      <c r="J209" s="21"/>
    </row>
    <row r="210" spans="1:10" x14ac:dyDescent="0.2">
      <c r="A210" s="158" t="s">
        <v>470</v>
      </c>
      <c r="B210" s="65">
        <v>1</v>
      </c>
      <c r="C210" s="66">
        <v>0</v>
      </c>
      <c r="D210" s="65">
        <v>1</v>
      </c>
      <c r="E210" s="66">
        <v>0</v>
      </c>
      <c r="F210" s="67"/>
      <c r="G210" s="65">
        <f>B210-C210</f>
        <v>1</v>
      </c>
      <c r="H210" s="66">
        <f>D210-E210</f>
        <v>1</v>
      </c>
      <c r="I210" s="20" t="str">
        <f>IF(C210=0, "-", IF(G210/C210&lt;10, G210/C210, "&gt;999%"))</f>
        <v>-</v>
      </c>
      <c r="J210" s="21" t="str">
        <f>IF(E210=0, "-", IF(H210/E210&lt;10, H210/E210, "&gt;999%"))</f>
        <v>-</v>
      </c>
    </row>
    <row r="211" spans="1:10" s="160" customFormat="1" x14ac:dyDescent="0.2">
      <c r="A211" s="178" t="s">
        <v>640</v>
      </c>
      <c r="B211" s="71">
        <v>1</v>
      </c>
      <c r="C211" s="72">
        <v>0</v>
      </c>
      <c r="D211" s="71">
        <v>1</v>
      </c>
      <c r="E211" s="72">
        <v>0</v>
      </c>
      <c r="F211" s="73"/>
      <c r="G211" s="71">
        <f>B211-C211</f>
        <v>1</v>
      </c>
      <c r="H211" s="72">
        <f>D211-E211</f>
        <v>1</v>
      </c>
      <c r="I211" s="37" t="str">
        <f>IF(C211=0, "-", IF(G211/C211&lt;10, G211/C211, "&gt;999%"))</f>
        <v>-</v>
      </c>
      <c r="J211" s="38" t="str">
        <f>IF(E211=0, "-", IF(H211/E211&lt;10, H211/E211, "&gt;999%"))</f>
        <v>-</v>
      </c>
    </row>
    <row r="212" spans="1:10" x14ac:dyDescent="0.2">
      <c r="A212" s="177"/>
      <c r="B212" s="143"/>
      <c r="C212" s="144"/>
      <c r="D212" s="143"/>
      <c r="E212" s="144"/>
      <c r="F212" s="145"/>
      <c r="G212" s="143"/>
      <c r="H212" s="144"/>
      <c r="I212" s="151"/>
      <c r="J212" s="152"/>
    </row>
    <row r="213" spans="1:10" s="139" customFormat="1" x14ac:dyDescent="0.2">
      <c r="A213" s="159" t="s">
        <v>58</v>
      </c>
      <c r="B213" s="65"/>
      <c r="C213" s="66"/>
      <c r="D213" s="65"/>
      <c r="E213" s="66"/>
      <c r="F213" s="67"/>
      <c r="G213" s="65"/>
      <c r="H213" s="66"/>
      <c r="I213" s="20"/>
      <c r="J213" s="21"/>
    </row>
    <row r="214" spans="1:10" x14ac:dyDescent="0.2">
      <c r="A214" s="158" t="s">
        <v>549</v>
      </c>
      <c r="B214" s="65">
        <v>13</v>
      </c>
      <c r="C214" s="66">
        <v>4</v>
      </c>
      <c r="D214" s="65">
        <v>38</v>
      </c>
      <c r="E214" s="66">
        <v>22</v>
      </c>
      <c r="F214" s="67"/>
      <c r="G214" s="65">
        <f>B214-C214</f>
        <v>9</v>
      </c>
      <c r="H214" s="66">
        <f>D214-E214</f>
        <v>16</v>
      </c>
      <c r="I214" s="20">
        <f>IF(C214=0, "-", IF(G214/C214&lt;10, G214/C214, "&gt;999%"))</f>
        <v>2.25</v>
      </c>
      <c r="J214" s="21">
        <f>IF(E214=0, "-", IF(H214/E214&lt;10, H214/E214, "&gt;999%"))</f>
        <v>0.72727272727272729</v>
      </c>
    </row>
    <row r="215" spans="1:10" x14ac:dyDescent="0.2">
      <c r="A215" s="158" t="s">
        <v>537</v>
      </c>
      <c r="B215" s="65">
        <v>2</v>
      </c>
      <c r="C215" s="66">
        <v>0</v>
      </c>
      <c r="D215" s="65">
        <v>6</v>
      </c>
      <c r="E215" s="66">
        <v>5</v>
      </c>
      <c r="F215" s="67"/>
      <c r="G215" s="65">
        <f>B215-C215</f>
        <v>2</v>
      </c>
      <c r="H215" s="66">
        <f>D215-E215</f>
        <v>1</v>
      </c>
      <c r="I215" s="20" t="str">
        <f>IF(C215=0, "-", IF(G215/C215&lt;10, G215/C215, "&gt;999%"))</f>
        <v>-</v>
      </c>
      <c r="J215" s="21">
        <f>IF(E215=0, "-", IF(H215/E215&lt;10, H215/E215, "&gt;999%"))</f>
        <v>0.2</v>
      </c>
    </row>
    <row r="216" spans="1:10" x14ac:dyDescent="0.2">
      <c r="A216" s="158" t="s">
        <v>525</v>
      </c>
      <c r="B216" s="65">
        <v>8</v>
      </c>
      <c r="C216" s="66">
        <v>5</v>
      </c>
      <c r="D216" s="65">
        <v>26</v>
      </c>
      <c r="E216" s="66">
        <v>28</v>
      </c>
      <c r="F216" s="67"/>
      <c r="G216" s="65">
        <f>B216-C216</f>
        <v>3</v>
      </c>
      <c r="H216" s="66">
        <f>D216-E216</f>
        <v>-2</v>
      </c>
      <c r="I216" s="20">
        <f>IF(C216=0, "-", IF(G216/C216&lt;10, G216/C216, "&gt;999%"))</f>
        <v>0.6</v>
      </c>
      <c r="J216" s="21">
        <f>IF(E216=0, "-", IF(H216/E216&lt;10, H216/E216, "&gt;999%"))</f>
        <v>-7.1428571428571425E-2</v>
      </c>
    </row>
    <row r="217" spans="1:10" x14ac:dyDescent="0.2">
      <c r="A217" s="158" t="s">
        <v>526</v>
      </c>
      <c r="B217" s="65">
        <v>0</v>
      </c>
      <c r="C217" s="66">
        <v>0</v>
      </c>
      <c r="D217" s="65">
        <v>0</v>
      </c>
      <c r="E217" s="66">
        <v>1</v>
      </c>
      <c r="F217" s="67"/>
      <c r="G217" s="65">
        <f>B217-C217</f>
        <v>0</v>
      </c>
      <c r="H217" s="66">
        <f>D217-E217</f>
        <v>-1</v>
      </c>
      <c r="I217" s="20" t="str">
        <f>IF(C217=0, "-", IF(G217/C217&lt;10, G217/C217, "&gt;999%"))</f>
        <v>-</v>
      </c>
      <c r="J217" s="21">
        <f>IF(E217=0, "-", IF(H217/E217&lt;10, H217/E217, "&gt;999%"))</f>
        <v>-1</v>
      </c>
    </row>
    <row r="218" spans="1:10" s="160" customFormat="1" x14ac:dyDescent="0.2">
      <c r="A218" s="178" t="s">
        <v>641</v>
      </c>
      <c r="B218" s="71">
        <v>23</v>
      </c>
      <c r="C218" s="72">
        <v>9</v>
      </c>
      <c r="D218" s="71">
        <v>70</v>
      </c>
      <c r="E218" s="72">
        <v>56</v>
      </c>
      <c r="F218" s="73"/>
      <c r="G218" s="71">
        <f>B218-C218</f>
        <v>14</v>
      </c>
      <c r="H218" s="72">
        <f>D218-E218</f>
        <v>14</v>
      </c>
      <c r="I218" s="37">
        <f>IF(C218=0, "-", IF(G218/C218&lt;10, G218/C218, "&gt;999%"))</f>
        <v>1.5555555555555556</v>
      </c>
      <c r="J218" s="38">
        <f>IF(E218=0, "-", IF(H218/E218&lt;10, H218/E218, "&gt;999%"))</f>
        <v>0.25</v>
      </c>
    </row>
    <row r="219" spans="1:10" x14ac:dyDescent="0.2">
      <c r="A219" s="177"/>
      <c r="B219" s="143"/>
      <c r="C219" s="144"/>
      <c r="D219" s="143"/>
      <c r="E219" s="144"/>
      <c r="F219" s="145"/>
      <c r="G219" s="143"/>
      <c r="H219" s="144"/>
      <c r="I219" s="151"/>
      <c r="J219" s="152"/>
    </row>
    <row r="220" spans="1:10" s="139" customFormat="1" x14ac:dyDescent="0.2">
      <c r="A220" s="159" t="s">
        <v>59</v>
      </c>
      <c r="B220" s="65"/>
      <c r="C220" s="66"/>
      <c r="D220" s="65"/>
      <c r="E220" s="66"/>
      <c r="F220" s="67"/>
      <c r="G220" s="65"/>
      <c r="H220" s="66"/>
      <c r="I220" s="20"/>
      <c r="J220" s="21"/>
    </row>
    <row r="221" spans="1:10" x14ac:dyDescent="0.2">
      <c r="A221" s="158" t="s">
        <v>373</v>
      </c>
      <c r="B221" s="65">
        <v>8</v>
      </c>
      <c r="C221" s="66">
        <v>8</v>
      </c>
      <c r="D221" s="65">
        <v>27</v>
      </c>
      <c r="E221" s="66">
        <v>29</v>
      </c>
      <c r="F221" s="67"/>
      <c r="G221" s="65">
        <f t="shared" ref="G221:G227" si="28">B221-C221</f>
        <v>0</v>
      </c>
      <c r="H221" s="66">
        <f t="shared" ref="H221:H227" si="29">D221-E221</f>
        <v>-2</v>
      </c>
      <c r="I221" s="20">
        <f t="shared" ref="I221:I227" si="30">IF(C221=0, "-", IF(G221/C221&lt;10, G221/C221, "&gt;999%"))</f>
        <v>0</v>
      </c>
      <c r="J221" s="21">
        <f t="shared" ref="J221:J227" si="31">IF(E221=0, "-", IF(H221/E221&lt;10, H221/E221, "&gt;999%"))</f>
        <v>-6.8965517241379309E-2</v>
      </c>
    </row>
    <row r="222" spans="1:10" x14ac:dyDescent="0.2">
      <c r="A222" s="158" t="s">
        <v>443</v>
      </c>
      <c r="B222" s="65">
        <v>3</v>
      </c>
      <c r="C222" s="66">
        <v>3</v>
      </c>
      <c r="D222" s="65">
        <v>18</v>
      </c>
      <c r="E222" s="66">
        <v>14</v>
      </c>
      <c r="F222" s="67"/>
      <c r="G222" s="65">
        <f t="shared" si="28"/>
        <v>0</v>
      </c>
      <c r="H222" s="66">
        <f t="shared" si="29"/>
        <v>4</v>
      </c>
      <c r="I222" s="20">
        <f t="shared" si="30"/>
        <v>0</v>
      </c>
      <c r="J222" s="21">
        <f t="shared" si="31"/>
        <v>0.2857142857142857</v>
      </c>
    </row>
    <row r="223" spans="1:10" x14ac:dyDescent="0.2">
      <c r="A223" s="158" t="s">
        <v>315</v>
      </c>
      <c r="B223" s="65">
        <v>0</v>
      </c>
      <c r="C223" s="66">
        <v>0</v>
      </c>
      <c r="D223" s="65">
        <v>0</v>
      </c>
      <c r="E223" s="66">
        <v>1</v>
      </c>
      <c r="F223" s="67"/>
      <c r="G223" s="65">
        <f t="shared" si="28"/>
        <v>0</v>
      </c>
      <c r="H223" s="66">
        <f t="shared" si="29"/>
        <v>-1</v>
      </c>
      <c r="I223" s="20" t="str">
        <f t="shared" si="30"/>
        <v>-</v>
      </c>
      <c r="J223" s="21">
        <f t="shared" si="31"/>
        <v>-1</v>
      </c>
    </row>
    <row r="224" spans="1:10" x14ac:dyDescent="0.2">
      <c r="A224" s="158" t="s">
        <v>444</v>
      </c>
      <c r="B224" s="65">
        <v>0</v>
      </c>
      <c r="C224" s="66">
        <v>0</v>
      </c>
      <c r="D224" s="65">
        <v>1</v>
      </c>
      <c r="E224" s="66">
        <v>1</v>
      </c>
      <c r="F224" s="67"/>
      <c r="G224" s="65">
        <f t="shared" si="28"/>
        <v>0</v>
      </c>
      <c r="H224" s="66">
        <f t="shared" si="29"/>
        <v>0</v>
      </c>
      <c r="I224" s="20" t="str">
        <f t="shared" si="30"/>
        <v>-</v>
      </c>
      <c r="J224" s="21">
        <f t="shared" si="31"/>
        <v>0</v>
      </c>
    </row>
    <row r="225" spans="1:10" x14ac:dyDescent="0.2">
      <c r="A225" s="158" t="s">
        <v>255</v>
      </c>
      <c r="B225" s="65">
        <v>2</v>
      </c>
      <c r="C225" s="66">
        <v>7</v>
      </c>
      <c r="D225" s="65">
        <v>9</v>
      </c>
      <c r="E225" s="66">
        <v>11</v>
      </c>
      <c r="F225" s="67"/>
      <c r="G225" s="65">
        <f t="shared" si="28"/>
        <v>-5</v>
      </c>
      <c r="H225" s="66">
        <f t="shared" si="29"/>
        <v>-2</v>
      </c>
      <c r="I225" s="20">
        <f t="shared" si="30"/>
        <v>-0.7142857142857143</v>
      </c>
      <c r="J225" s="21">
        <f t="shared" si="31"/>
        <v>-0.18181818181818182</v>
      </c>
    </row>
    <row r="226" spans="1:10" x14ac:dyDescent="0.2">
      <c r="A226" s="158" t="s">
        <v>272</v>
      </c>
      <c r="B226" s="65">
        <v>0</v>
      </c>
      <c r="C226" s="66">
        <v>2</v>
      </c>
      <c r="D226" s="65">
        <v>1</v>
      </c>
      <c r="E226" s="66">
        <v>2</v>
      </c>
      <c r="F226" s="67"/>
      <c r="G226" s="65">
        <f t="shared" si="28"/>
        <v>-2</v>
      </c>
      <c r="H226" s="66">
        <f t="shared" si="29"/>
        <v>-1</v>
      </c>
      <c r="I226" s="20">
        <f t="shared" si="30"/>
        <v>-1</v>
      </c>
      <c r="J226" s="21">
        <f t="shared" si="31"/>
        <v>-0.5</v>
      </c>
    </row>
    <row r="227" spans="1:10" s="160" customFormat="1" x14ac:dyDescent="0.2">
      <c r="A227" s="178" t="s">
        <v>642</v>
      </c>
      <c r="B227" s="71">
        <v>13</v>
      </c>
      <c r="C227" s="72">
        <v>20</v>
      </c>
      <c r="D227" s="71">
        <v>56</v>
      </c>
      <c r="E227" s="72">
        <v>58</v>
      </c>
      <c r="F227" s="73"/>
      <c r="G227" s="71">
        <f t="shared" si="28"/>
        <v>-7</v>
      </c>
      <c r="H227" s="72">
        <f t="shared" si="29"/>
        <v>-2</v>
      </c>
      <c r="I227" s="37">
        <f t="shared" si="30"/>
        <v>-0.35</v>
      </c>
      <c r="J227" s="38">
        <f t="shared" si="31"/>
        <v>-3.4482758620689655E-2</v>
      </c>
    </row>
    <row r="228" spans="1:10" x14ac:dyDescent="0.2">
      <c r="A228" s="177"/>
      <c r="B228" s="143"/>
      <c r="C228" s="144"/>
      <c r="D228" s="143"/>
      <c r="E228" s="144"/>
      <c r="F228" s="145"/>
      <c r="G228" s="143"/>
      <c r="H228" s="144"/>
      <c r="I228" s="151"/>
      <c r="J228" s="152"/>
    </row>
    <row r="229" spans="1:10" s="139" customFormat="1" x14ac:dyDescent="0.2">
      <c r="A229" s="159" t="s">
        <v>60</v>
      </c>
      <c r="B229" s="65"/>
      <c r="C229" s="66"/>
      <c r="D229" s="65"/>
      <c r="E229" s="66"/>
      <c r="F229" s="67"/>
      <c r="G229" s="65"/>
      <c r="H229" s="66"/>
      <c r="I229" s="20"/>
      <c r="J229" s="21"/>
    </row>
    <row r="230" spans="1:10" x14ac:dyDescent="0.2">
      <c r="A230" s="158" t="s">
        <v>384</v>
      </c>
      <c r="B230" s="65">
        <v>3</v>
      </c>
      <c r="C230" s="66">
        <v>6</v>
      </c>
      <c r="D230" s="65">
        <v>9</v>
      </c>
      <c r="E230" s="66">
        <v>15</v>
      </c>
      <c r="F230" s="67"/>
      <c r="G230" s="65">
        <f t="shared" ref="G230:G235" si="32">B230-C230</f>
        <v>-3</v>
      </c>
      <c r="H230" s="66">
        <f t="shared" ref="H230:H235" si="33">D230-E230</f>
        <v>-6</v>
      </c>
      <c r="I230" s="20">
        <f t="shared" ref="I230:I235" si="34">IF(C230=0, "-", IF(G230/C230&lt;10, G230/C230, "&gt;999%"))</f>
        <v>-0.5</v>
      </c>
      <c r="J230" s="21">
        <f t="shared" ref="J230:J235" si="35">IF(E230=0, "-", IF(H230/E230&lt;10, H230/E230, "&gt;999%"))</f>
        <v>-0.4</v>
      </c>
    </row>
    <row r="231" spans="1:10" x14ac:dyDescent="0.2">
      <c r="A231" s="158" t="s">
        <v>352</v>
      </c>
      <c r="B231" s="65">
        <v>8</v>
      </c>
      <c r="C231" s="66">
        <v>0</v>
      </c>
      <c r="D231" s="65">
        <v>46</v>
      </c>
      <c r="E231" s="66">
        <v>35</v>
      </c>
      <c r="F231" s="67"/>
      <c r="G231" s="65">
        <f t="shared" si="32"/>
        <v>8</v>
      </c>
      <c r="H231" s="66">
        <f t="shared" si="33"/>
        <v>11</v>
      </c>
      <c r="I231" s="20" t="str">
        <f t="shared" si="34"/>
        <v>-</v>
      </c>
      <c r="J231" s="21">
        <f t="shared" si="35"/>
        <v>0.31428571428571428</v>
      </c>
    </row>
    <row r="232" spans="1:10" x14ac:dyDescent="0.2">
      <c r="A232" s="158" t="s">
        <v>505</v>
      </c>
      <c r="B232" s="65">
        <v>15</v>
      </c>
      <c r="C232" s="66">
        <v>11</v>
      </c>
      <c r="D232" s="65">
        <v>54</v>
      </c>
      <c r="E232" s="66">
        <v>38</v>
      </c>
      <c r="F232" s="67"/>
      <c r="G232" s="65">
        <f t="shared" si="32"/>
        <v>4</v>
      </c>
      <c r="H232" s="66">
        <f t="shared" si="33"/>
        <v>16</v>
      </c>
      <c r="I232" s="20">
        <f t="shared" si="34"/>
        <v>0.36363636363636365</v>
      </c>
      <c r="J232" s="21">
        <f t="shared" si="35"/>
        <v>0.42105263157894735</v>
      </c>
    </row>
    <row r="233" spans="1:10" x14ac:dyDescent="0.2">
      <c r="A233" s="158" t="s">
        <v>420</v>
      </c>
      <c r="B233" s="65">
        <v>8</v>
      </c>
      <c r="C233" s="66">
        <v>29</v>
      </c>
      <c r="D233" s="65">
        <v>80</v>
      </c>
      <c r="E233" s="66">
        <v>135</v>
      </c>
      <c r="F233" s="67"/>
      <c r="G233" s="65">
        <f t="shared" si="32"/>
        <v>-21</v>
      </c>
      <c r="H233" s="66">
        <f t="shared" si="33"/>
        <v>-55</v>
      </c>
      <c r="I233" s="20">
        <f t="shared" si="34"/>
        <v>-0.72413793103448276</v>
      </c>
      <c r="J233" s="21">
        <f t="shared" si="35"/>
        <v>-0.40740740740740738</v>
      </c>
    </row>
    <row r="234" spans="1:10" x14ac:dyDescent="0.2">
      <c r="A234" s="158" t="s">
        <v>421</v>
      </c>
      <c r="B234" s="65">
        <v>6</v>
      </c>
      <c r="C234" s="66">
        <v>16</v>
      </c>
      <c r="D234" s="65">
        <v>35</v>
      </c>
      <c r="E234" s="66">
        <v>75</v>
      </c>
      <c r="F234" s="67"/>
      <c r="G234" s="65">
        <f t="shared" si="32"/>
        <v>-10</v>
      </c>
      <c r="H234" s="66">
        <f t="shared" si="33"/>
        <v>-40</v>
      </c>
      <c r="I234" s="20">
        <f t="shared" si="34"/>
        <v>-0.625</v>
      </c>
      <c r="J234" s="21">
        <f t="shared" si="35"/>
        <v>-0.53333333333333333</v>
      </c>
    </row>
    <row r="235" spans="1:10" s="160" customFormat="1" x14ac:dyDescent="0.2">
      <c r="A235" s="178" t="s">
        <v>643</v>
      </c>
      <c r="B235" s="71">
        <v>40</v>
      </c>
      <c r="C235" s="72">
        <v>62</v>
      </c>
      <c r="D235" s="71">
        <v>224</v>
      </c>
      <c r="E235" s="72">
        <v>298</v>
      </c>
      <c r="F235" s="73"/>
      <c r="G235" s="71">
        <f t="shared" si="32"/>
        <v>-22</v>
      </c>
      <c r="H235" s="72">
        <f t="shared" si="33"/>
        <v>-74</v>
      </c>
      <c r="I235" s="37">
        <f t="shared" si="34"/>
        <v>-0.35483870967741937</v>
      </c>
      <c r="J235" s="38">
        <f t="shared" si="35"/>
        <v>-0.24832214765100671</v>
      </c>
    </row>
    <row r="236" spans="1:10" x14ac:dyDescent="0.2">
      <c r="A236" s="177"/>
      <c r="B236" s="143"/>
      <c r="C236" s="144"/>
      <c r="D236" s="143"/>
      <c r="E236" s="144"/>
      <c r="F236" s="145"/>
      <c r="G236" s="143"/>
      <c r="H236" s="144"/>
      <c r="I236" s="151"/>
      <c r="J236" s="152"/>
    </row>
    <row r="237" spans="1:10" s="139" customFormat="1" x14ac:dyDescent="0.2">
      <c r="A237" s="159" t="s">
        <v>61</v>
      </c>
      <c r="B237" s="65"/>
      <c r="C237" s="66"/>
      <c r="D237" s="65"/>
      <c r="E237" s="66"/>
      <c r="F237" s="67"/>
      <c r="G237" s="65"/>
      <c r="H237" s="66"/>
      <c r="I237" s="20"/>
      <c r="J237" s="21"/>
    </row>
    <row r="238" spans="1:10" x14ac:dyDescent="0.2">
      <c r="A238" s="158" t="s">
        <v>61</v>
      </c>
      <c r="B238" s="65">
        <v>30</v>
      </c>
      <c r="C238" s="66">
        <v>27</v>
      </c>
      <c r="D238" s="65">
        <v>154</v>
      </c>
      <c r="E238" s="66">
        <v>108</v>
      </c>
      <c r="F238" s="67"/>
      <c r="G238" s="65">
        <f>B238-C238</f>
        <v>3</v>
      </c>
      <c r="H238" s="66">
        <f>D238-E238</f>
        <v>46</v>
      </c>
      <c r="I238" s="20">
        <f>IF(C238=0, "-", IF(G238/C238&lt;10, G238/C238, "&gt;999%"))</f>
        <v>0.1111111111111111</v>
      </c>
      <c r="J238" s="21">
        <f>IF(E238=0, "-", IF(H238/E238&lt;10, H238/E238, "&gt;999%"))</f>
        <v>0.42592592592592593</v>
      </c>
    </row>
    <row r="239" spans="1:10" s="160" customFormat="1" x14ac:dyDescent="0.2">
      <c r="A239" s="178" t="s">
        <v>644</v>
      </c>
      <c r="B239" s="71">
        <v>30</v>
      </c>
      <c r="C239" s="72">
        <v>27</v>
      </c>
      <c r="D239" s="71">
        <v>154</v>
      </c>
      <c r="E239" s="72">
        <v>108</v>
      </c>
      <c r="F239" s="73"/>
      <c r="G239" s="71">
        <f>B239-C239</f>
        <v>3</v>
      </c>
      <c r="H239" s="72">
        <f>D239-E239</f>
        <v>46</v>
      </c>
      <c r="I239" s="37">
        <f>IF(C239=0, "-", IF(G239/C239&lt;10, G239/C239, "&gt;999%"))</f>
        <v>0.1111111111111111</v>
      </c>
      <c r="J239" s="38">
        <f>IF(E239=0, "-", IF(H239/E239&lt;10, H239/E239, "&gt;999%"))</f>
        <v>0.42592592592592593</v>
      </c>
    </row>
    <row r="240" spans="1:10" x14ac:dyDescent="0.2">
      <c r="A240" s="177"/>
      <c r="B240" s="143"/>
      <c r="C240" s="144"/>
      <c r="D240" s="143"/>
      <c r="E240" s="144"/>
      <c r="F240" s="145"/>
      <c r="G240" s="143"/>
      <c r="H240" s="144"/>
      <c r="I240" s="151"/>
      <c r="J240" s="152"/>
    </row>
    <row r="241" spans="1:10" s="139" customFormat="1" x14ac:dyDescent="0.2">
      <c r="A241" s="159" t="s">
        <v>62</v>
      </c>
      <c r="B241" s="65"/>
      <c r="C241" s="66"/>
      <c r="D241" s="65"/>
      <c r="E241" s="66"/>
      <c r="F241" s="67"/>
      <c r="G241" s="65"/>
      <c r="H241" s="66"/>
      <c r="I241" s="20"/>
      <c r="J241" s="21"/>
    </row>
    <row r="242" spans="1:10" x14ac:dyDescent="0.2">
      <c r="A242" s="158" t="s">
        <v>290</v>
      </c>
      <c r="B242" s="65">
        <v>119</v>
      </c>
      <c r="C242" s="66">
        <v>58</v>
      </c>
      <c r="D242" s="65">
        <v>348</v>
      </c>
      <c r="E242" s="66">
        <v>271</v>
      </c>
      <c r="F242" s="67"/>
      <c r="G242" s="65">
        <f t="shared" ref="G242:G253" si="36">B242-C242</f>
        <v>61</v>
      </c>
      <c r="H242" s="66">
        <f t="shared" ref="H242:H253" si="37">D242-E242</f>
        <v>77</v>
      </c>
      <c r="I242" s="20">
        <f t="shared" ref="I242:I253" si="38">IF(C242=0, "-", IF(G242/C242&lt;10, G242/C242, "&gt;999%"))</f>
        <v>1.0517241379310345</v>
      </c>
      <c r="J242" s="21">
        <f t="shared" ref="J242:J253" si="39">IF(E242=0, "-", IF(H242/E242&lt;10, H242/E242, "&gt;999%"))</f>
        <v>0.28413284132841327</v>
      </c>
    </row>
    <row r="243" spans="1:10" x14ac:dyDescent="0.2">
      <c r="A243" s="158" t="s">
        <v>219</v>
      </c>
      <c r="B243" s="65">
        <v>126</v>
      </c>
      <c r="C243" s="66">
        <v>203</v>
      </c>
      <c r="D243" s="65">
        <v>678</v>
      </c>
      <c r="E243" s="66">
        <v>1096</v>
      </c>
      <c r="F243" s="67"/>
      <c r="G243" s="65">
        <f t="shared" si="36"/>
        <v>-77</v>
      </c>
      <c r="H243" s="66">
        <f t="shared" si="37"/>
        <v>-418</v>
      </c>
      <c r="I243" s="20">
        <f t="shared" si="38"/>
        <v>-0.37931034482758619</v>
      </c>
      <c r="J243" s="21">
        <f t="shared" si="39"/>
        <v>-0.38138686131386862</v>
      </c>
    </row>
    <row r="244" spans="1:10" x14ac:dyDescent="0.2">
      <c r="A244" s="158" t="s">
        <v>445</v>
      </c>
      <c r="B244" s="65">
        <v>5</v>
      </c>
      <c r="C244" s="66">
        <v>0</v>
      </c>
      <c r="D244" s="65">
        <v>28</v>
      </c>
      <c r="E244" s="66">
        <v>0</v>
      </c>
      <c r="F244" s="67"/>
      <c r="G244" s="65">
        <f t="shared" si="36"/>
        <v>5</v>
      </c>
      <c r="H244" s="66">
        <f t="shared" si="37"/>
        <v>28</v>
      </c>
      <c r="I244" s="20" t="str">
        <f t="shared" si="38"/>
        <v>-</v>
      </c>
      <c r="J244" s="21" t="str">
        <f t="shared" si="39"/>
        <v>-</v>
      </c>
    </row>
    <row r="245" spans="1:10" x14ac:dyDescent="0.2">
      <c r="A245" s="158" t="s">
        <v>353</v>
      </c>
      <c r="B245" s="65">
        <v>6</v>
      </c>
      <c r="C245" s="66">
        <v>6</v>
      </c>
      <c r="D245" s="65">
        <v>30</v>
      </c>
      <c r="E245" s="66">
        <v>8</v>
      </c>
      <c r="F245" s="67"/>
      <c r="G245" s="65">
        <f t="shared" si="36"/>
        <v>0</v>
      </c>
      <c r="H245" s="66">
        <f t="shared" si="37"/>
        <v>22</v>
      </c>
      <c r="I245" s="20">
        <f t="shared" si="38"/>
        <v>0</v>
      </c>
      <c r="J245" s="21">
        <f t="shared" si="39"/>
        <v>2.75</v>
      </c>
    </row>
    <row r="246" spans="1:10" x14ac:dyDescent="0.2">
      <c r="A246" s="158" t="s">
        <v>198</v>
      </c>
      <c r="B246" s="65">
        <v>16</v>
      </c>
      <c r="C246" s="66">
        <v>51</v>
      </c>
      <c r="D246" s="65">
        <v>205</v>
      </c>
      <c r="E246" s="66">
        <v>537</v>
      </c>
      <c r="F246" s="67"/>
      <c r="G246" s="65">
        <f t="shared" si="36"/>
        <v>-35</v>
      </c>
      <c r="H246" s="66">
        <f t="shared" si="37"/>
        <v>-332</v>
      </c>
      <c r="I246" s="20">
        <f t="shared" si="38"/>
        <v>-0.68627450980392157</v>
      </c>
      <c r="J246" s="21">
        <f t="shared" si="39"/>
        <v>-0.61824953445065178</v>
      </c>
    </row>
    <row r="247" spans="1:10" x14ac:dyDescent="0.2">
      <c r="A247" s="158" t="s">
        <v>203</v>
      </c>
      <c r="B247" s="65">
        <v>28</v>
      </c>
      <c r="C247" s="66">
        <v>55</v>
      </c>
      <c r="D247" s="65">
        <v>173</v>
      </c>
      <c r="E247" s="66">
        <v>219</v>
      </c>
      <c r="F247" s="67"/>
      <c r="G247" s="65">
        <f t="shared" si="36"/>
        <v>-27</v>
      </c>
      <c r="H247" s="66">
        <f t="shared" si="37"/>
        <v>-46</v>
      </c>
      <c r="I247" s="20">
        <f t="shared" si="38"/>
        <v>-0.49090909090909091</v>
      </c>
      <c r="J247" s="21">
        <f t="shared" si="39"/>
        <v>-0.21004566210045661</v>
      </c>
    </row>
    <row r="248" spans="1:10" x14ac:dyDescent="0.2">
      <c r="A248" s="158" t="s">
        <v>354</v>
      </c>
      <c r="B248" s="65">
        <v>123</v>
      </c>
      <c r="C248" s="66">
        <v>96</v>
      </c>
      <c r="D248" s="65">
        <v>457</v>
      </c>
      <c r="E248" s="66">
        <v>446</v>
      </c>
      <c r="F248" s="67"/>
      <c r="G248" s="65">
        <f t="shared" si="36"/>
        <v>27</v>
      </c>
      <c r="H248" s="66">
        <f t="shared" si="37"/>
        <v>11</v>
      </c>
      <c r="I248" s="20">
        <f t="shared" si="38"/>
        <v>0.28125</v>
      </c>
      <c r="J248" s="21">
        <f t="shared" si="39"/>
        <v>2.4663677130044841E-2</v>
      </c>
    </row>
    <row r="249" spans="1:10" x14ac:dyDescent="0.2">
      <c r="A249" s="158" t="s">
        <v>422</v>
      </c>
      <c r="B249" s="65">
        <v>60</v>
      </c>
      <c r="C249" s="66">
        <v>31</v>
      </c>
      <c r="D249" s="65">
        <v>212</v>
      </c>
      <c r="E249" s="66">
        <v>294</v>
      </c>
      <c r="F249" s="67"/>
      <c r="G249" s="65">
        <f t="shared" si="36"/>
        <v>29</v>
      </c>
      <c r="H249" s="66">
        <f t="shared" si="37"/>
        <v>-82</v>
      </c>
      <c r="I249" s="20">
        <f t="shared" si="38"/>
        <v>0.93548387096774188</v>
      </c>
      <c r="J249" s="21">
        <f t="shared" si="39"/>
        <v>-0.27891156462585032</v>
      </c>
    </row>
    <row r="250" spans="1:10" x14ac:dyDescent="0.2">
      <c r="A250" s="158" t="s">
        <v>385</v>
      </c>
      <c r="B250" s="65">
        <v>178</v>
      </c>
      <c r="C250" s="66">
        <v>80</v>
      </c>
      <c r="D250" s="65">
        <v>740</v>
      </c>
      <c r="E250" s="66">
        <v>372</v>
      </c>
      <c r="F250" s="67"/>
      <c r="G250" s="65">
        <f t="shared" si="36"/>
        <v>98</v>
      </c>
      <c r="H250" s="66">
        <f t="shared" si="37"/>
        <v>368</v>
      </c>
      <c r="I250" s="20">
        <f t="shared" si="38"/>
        <v>1.2250000000000001</v>
      </c>
      <c r="J250" s="21">
        <f t="shared" si="39"/>
        <v>0.989247311827957</v>
      </c>
    </row>
    <row r="251" spans="1:10" x14ac:dyDescent="0.2">
      <c r="A251" s="158" t="s">
        <v>266</v>
      </c>
      <c r="B251" s="65">
        <v>19</v>
      </c>
      <c r="C251" s="66">
        <v>15</v>
      </c>
      <c r="D251" s="65">
        <v>152</v>
      </c>
      <c r="E251" s="66">
        <v>85</v>
      </c>
      <c r="F251" s="67"/>
      <c r="G251" s="65">
        <f t="shared" si="36"/>
        <v>4</v>
      </c>
      <c r="H251" s="66">
        <f t="shared" si="37"/>
        <v>67</v>
      </c>
      <c r="I251" s="20">
        <f t="shared" si="38"/>
        <v>0.26666666666666666</v>
      </c>
      <c r="J251" s="21">
        <f t="shared" si="39"/>
        <v>0.78823529411764703</v>
      </c>
    </row>
    <row r="252" spans="1:10" x14ac:dyDescent="0.2">
      <c r="A252" s="158" t="s">
        <v>339</v>
      </c>
      <c r="B252" s="65">
        <v>90</v>
      </c>
      <c r="C252" s="66">
        <v>52</v>
      </c>
      <c r="D252" s="65">
        <v>450</v>
      </c>
      <c r="E252" s="66">
        <v>277</v>
      </c>
      <c r="F252" s="67"/>
      <c r="G252" s="65">
        <f t="shared" si="36"/>
        <v>38</v>
      </c>
      <c r="H252" s="66">
        <f t="shared" si="37"/>
        <v>173</v>
      </c>
      <c r="I252" s="20">
        <f t="shared" si="38"/>
        <v>0.73076923076923073</v>
      </c>
      <c r="J252" s="21">
        <f t="shared" si="39"/>
        <v>0.62454873646209386</v>
      </c>
    </row>
    <row r="253" spans="1:10" s="160" customFormat="1" x14ac:dyDescent="0.2">
      <c r="A253" s="178" t="s">
        <v>645</v>
      </c>
      <c r="B253" s="71">
        <v>770</v>
      </c>
      <c r="C253" s="72">
        <v>647</v>
      </c>
      <c r="D253" s="71">
        <v>3473</v>
      </c>
      <c r="E253" s="72">
        <v>3605</v>
      </c>
      <c r="F253" s="73"/>
      <c r="G253" s="71">
        <f t="shared" si="36"/>
        <v>123</v>
      </c>
      <c r="H253" s="72">
        <f t="shared" si="37"/>
        <v>-132</v>
      </c>
      <c r="I253" s="37">
        <f t="shared" si="38"/>
        <v>0.1901081916537867</v>
      </c>
      <c r="J253" s="38">
        <f t="shared" si="39"/>
        <v>-3.661581137309293E-2</v>
      </c>
    </row>
    <row r="254" spans="1:10" x14ac:dyDescent="0.2">
      <c r="A254" s="177"/>
      <c r="B254" s="143"/>
      <c r="C254" s="144"/>
      <c r="D254" s="143"/>
      <c r="E254" s="144"/>
      <c r="F254" s="145"/>
      <c r="G254" s="143"/>
      <c r="H254" s="144"/>
      <c r="I254" s="151"/>
      <c r="J254" s="152"/>
    </row>
    <row r="255" spans="1:10" s="139" customFormat="1" x14ac:dyDescent="0.2">
      <c r="A255" s="159" t="s">
        <v>63</v>
      </c>
      <c r="B255" s="65"/>
      <c r="C255" s="66"/>
      <c r="D255" s="65"/>
      <c r="E255" s="66"/>
      <c r="F255" s="67"/>
      <c r="G255" s="65"/>
      <c r="H255" s="66"/>
      <c r="I255" s="20"/>
      <c r="J255" s="21"/>
    </row>
    <row r="256" spans="1:10" x14ac:dyDescent="0.2">
      <c r="A256" s="158" t="s">
        <v>329</v>
      </c>
      <c r="B256" s="65">
        <v>0</v>
      </c>
      <c r="C256" s="66">
        <v>0</v>
      </c>
      <c r="D256" s="65">
        <v>0</v>
      </c>
      <c r="E256" s="66">
        <v>2</v>
      </c>
      <c r="F256" s="67"/>
      <c r="G256" s="65">
        <f>B256-C256</f>
        <v>0</v>
      </c>
      <c r="H256" s="66">
        <f>D256-E256</f>
        <v>-2</v>
      </c>
      <c r="I256" s="20" t="str">
        <f>IF(C256=0, "-", IF(G256/C256&lt;10, G256/C256, "&gt;999%"))</f>
        <v>-</v>
      </c>
      <c r="J256" s="21">
        <f>IF(E256=0, "-", IF(H256/E256&lt;10, H256/E256, "&gt;999%"))</f>
        <v>-1</v>
      </c>
    </row>
    <row r="257" spans="1:10" x14ac:dyDescent="0.2">
      <c r="A257" s="158" t="s">
        <v>463</v>
      </c>
      <c r="B257" s="65">
        <v>1</v>
      </c>
      <c r="C257" s="66">
        <v>1</v>
      </c>
      <c r="D257" s="65">
        <v>5</v>
      </c>
      <c r="E257" s="66">
        <v>6</v>
      </c>
      <c r="F257" s="67"/>
      <c r="G257" s="65">
        <f>B257-C257</f>
        <v>0</v>
      </c>
      <c r="H257" s="66">
        <f>D257-E257</f>
        <v>-1</v>
      </c>
      <c r="I257" s="20">
        <f>IF(C257=0, "-", IF(G257/C257&lt;10, G257/C257, "&gt;999%"))</f>
        <v>0</v>
      </c>
      <c r="J257" s="21">
        <f>IF(E257=0, "-", IF(H257/E257&lt;10, H257/E257, "&gt;999%"))</f>
        <v>-0.16666666666666666</v>
      </c>
    </row>
    <row r="258" spans="1:10" s="160" customFormat="1" x14ac:dyDescent="0.2">
      <c r="A258" s="178" t="s">
        <v>646</v>
      </c>
      <c r="B258" s="71">
        <v>1</v>
      </c>
      <c r="C258" s="72">
        <v>1</v>
      </c>
      <c r="D258" s="71">
        <v>5</v>
      </c>
      <c r="E258" s="72">
        <v>8</v>
      </c>
      <c r="F258" s="73"/>
      <c r="G258" s="71">
        <f>B258-C258</f>
        <v>0</v>
      </c>
      <c r="H258" s="72">
        <f>D258-E258</f>
        <v>-3</v>
      </c>
      <c r="I258" s="37">
        <f>IF(C258=0, "-", IF(G258/C258&lt;10, G258/C258, "&gt;999%"))</f>
        <v>0</v>
      </c>
      <c r="J258" s="38">
        <f>IF(E258=0, "-", IF(H258/E258&lt;10, H258/E258, "&gt;999%"))</f>
        <v>-0.375</v>
      </c>
    </row>
    <row r="259" spans="1:10" x14ac:dyDescent="0.2">
      <c r="A259" s="177"/>
      <c r="B259" s="143"/>
      <c r="C259" s="144"/>
      <c r="D259" s="143"/>
      <c r="E259" s="144"/>
      <c r="F259" s="145"/>
      <c r="G259" s="143"/>
      <c r="H259" s="144"/>
      <c r="I259" s="151"/>
      <c r="J259" s="152"/>
    </row>
    <row r="260" spans="1:10" s="139" customFormat="1" x14ac:dyDescent="0.2">
      <c r="A260" s="159" t="s">
        <v>64</v>
      </c>
      <c r="B260" s="65"/>
      <c r="C260" s="66"/>
      <c r="D260" s="65"/>
      <c r="E260" s="66"/>
      <c r="F260" s="67"/>
      <c r="G260" s="65"/>
      <c r="H260" s="66"/>
      <c r="I260" s="20"/>
      <c r="J260" s="21"/>
    </row>
    <row r="261" spans="1:10" x14ac:dyDescent="0.2">
      <c r="A261" s="158" t="s">
        <v>446</v>
      </c>
      <c r="B261" s="65">
        <v>30</v>
      </c>
      <c r="C261" s="66">
        <v>24</v>
      </c>
      <c r="D261" s="65">
        <v>84</v>
      </c>
      <c r="E261" s="66">
        <v>83</v>
      </c>
      <c r="F261" s="67"/>
      <c r="G261" s="65">
        <f t="shared" ref="G261:G268" si="40">B261-C261</f>
        <v>6</v>
      </c>
      <c r="H261" s="66">
        <f t="shared" ref="H261:H268" si="41">D261-E261</f>
        <v>1</v>
      </c>
      <c r="I261" s="20">
        <f t="shared" ref="I261:I268" si="42">IF(C261=0, "-", IF(G261/C261&lt;10, G261/C261, "&gt;999%"))</f>
        <v>0.25</v>
      </c>
      <c r="J261" s="21">
        <f t="shared" ref="J261:J268" si="43">IF(E261=0, "-", IF(H261/E261&lt;10, H261/E261, "&gt;999%"))</f>
        <v>1.2048192771084338E-2</v>
      </c>
    </row>
    <row r="262" spans="1:10" x14ac:dyDescent="0.2">
      <c r="A262" s="158" t="s">
        <v>464</v>
      </c>
      <c r="B262" s="65">
        <v>0</v>
      </c>
      <c r="C262" s="66">
        <v>13</v>
      </c>
      <c r="D262" s="65">
        <v>9</v>
      </c>
      <c r="E262" s="66">
        <v>18</v>
      </c>
      <c r="F262" s="67"/>
      <c r="G262" s="65">
        <f t="shared" si="40"/>
        <v>-13</v>
      </c>
      <c r="H262" s="66">
        <f t="shared" si="41"/>
        <v>-9</v>
      </c>
      <c r="I262" s="20">
        <f t="shared" si="42"/>
        <v>-1</v>
      </c>
      <c r="J262" s="21">
        <f t="shared" si="43"/>
        <v>-0.5</v>
      </c>
    </row>
    <row r="263" spans="1:10" x14ac:dyDescent="0.2">
      <c r="A263" s="158" t="s">
        <v>405</v>
      </c>
      <c r="B263" s="65">
        <v>2</v>
      </c>
      <c r="C263" s="66">
        <v>6</v>
      </c>
      <c r="D263" s="65">
        <v>29</v>
      </c>
      <c r="E263" s="66">
        <v>26</v>
      </c>
      <c r="F263" s="67"/>
      <c r="G263" s="65">
        <f t="shared" si="40"/>
        <v>-4</v>
      </c>
      <c r="H263" s="66">
        <f t="shared" si="41"/>
        <v>3</v>
      </c>
      <c r="I263" s="20">
        <f t="shared" si="42"/>
        <v>-0.66666666666666663</v>
      </c>
      <c r="J263" s="21">
        <f t="shared" si="43"/>
        <v>0.11538461538461539</v>
      </c>
    </row>
    <row r="264" spans="1:10" x14ac:dyDescent="0.2">
      <c r="A264" s="158" t="s">
        <v>465</v>
      </c>
      <c r="B264" s="65">
        <v>0</v>
      </c>
      <c r="C264" s="66">
        <v>3</v>
      </c>
      <c r="D264" s="65">
        <v>0</v>
      </c>
      <c r="E264" s="66">
        <v>8</v>
      </c>
      <c r="F264" s="67"/>
      <c r="G264" s="65">
        <f t="shared" si="40"/>
        <v>-3</v>
      </c>
      <c r="H264" s="66">
        <f t="shared" si="41"/>
        <v>-8</v>
      </c>
      <c r="I264" s="20">
        <f t="shared" si="42"/>
        <v>-1</v>
      </c>
      <c r="J264" s="21">
        <f t="shared" si="43"/>
        <v>-1</v>
      </c>
    </row>
    <row r="265" spans="1:10" x14ac:dyDescent="0.2">
      <c r="A265" s="158" t="s">
        <v>406</v>
      </c>
      <c r="B265" s="65">
        <v>2</v>
      </c>
      <c r="C265" s="66">
        <v>17</v>
      </c>
      <c r="D265" s="65">
        <v>47</v>
      </c>
      <c r="E265" s="66">
        <v>62</v>
      </c>
      <c r="F265" s="67"/>
      <c r="G265" s="65">
        <f t="shared" si="40"/>
        <v>-15</v>
      </c>
      <c r="H265" s="66">
        <f t="shared" si="41"/>
        <v>-15</v>
      </c>
      <c r="I265" s="20">
        <f t="shared" si="42"/>
        <v>-0.88235294117647056</v>
      </c>
      <c r="J265" s="21">
        <f t="shared" si="43"/>
        <v>-0.24193548387096775</v>
      </c>
    </row>
    <row r="266" spans="1:10" x14ac:dyDescent="0.2">
      <c r="A266" s="158" t="s">
        <v>447</v>
      </c>
      <c r="B266" s="65">
        <v>10</v>
      </c>
      <c r="C266" s="66">
        <v>11</v>
      </c>
      <c r="D266" s="65">
        <v>88</v>
      </c>
      <c r="E266" s="66">
        <v>86</v>
      </c>
      <c r="F266" s="67"/>
      <c r="G266" s="65">
        <f t="shared" si="40"/>
        <v>-1</v>
      </c>
      <c r="H266" s="66">
        <f t="shared" si="41"/>
        <v>2</v>
      </c>
      <c r="I266" s="20">
        <f t="shared" si="42"/>
        <v>-9.0909090909090912E-2</v>
      </c>
      <c r="J266" s="21">
        <f t="shared" si="43"/>
        <v>2.3255813953488372E-2</v>
      </c>
    </row>
    <row r="267" spans="1:10" x14ac:dyDescent="0.2">
      <c r="A267" s="158" t="s">
        <v>448</v>
      </c>
      <c r="B267" s="65">
        <v>4</v>
      </c>
      <c r="C267" s="66">
        <v>7</v>
      </c>
      <c r="D267" s="65">
        <v>20</v>
      </c>
      <c r="E267" s="66">
        <v>17</v>
      </c>
      <c r="F267" s="67"/>
      <c r="G267" s="65">
        <f t="shared" si="40"/>
        <v>-3</v>
      </c>
      <c r="H267" s="66">
        <f t="shared" si="41"/>
        <v>3</v>
      </c>
      <c r="I267" s="20">
        <f t="shared" si="42"/>
        <v>-0.42857142857142855</v>
      </c>
      <c r="J267" s="21">
        <f t="shared" si="43"/>
        <v>0.17647058823529413</v>
      </c>
    </row>
    <row r="268" spans="1:10" s="160" customFormat="1" x14ac:dyDescent="0.2">
      <c r="A268" s="178" t="s">
        <v>647</v>
      </c>
      <c r="B268" s="71">
        <v>48</v>
      </c>
      <c r="C268" s="72">
        <v>81</v>
      </c>
      <c r="D268" s="71">
        <v>277</v>
      </c>
      <c r="E268" s="72">
        <v>300</v>
      </c>
      <c r="F268" s="73"/>
      <c r="G268" s="71">
        <f t="shared" si="40"/>
        <v>-33</v>
      </c>
      <c r="H268" s="72">
        <f t="shared" si="41"/>
        <v>-23</v>
      </c>
      <c r="I268" s="37">
        <f t="shared" si="42"/>
        <v>-0.40740740740740738</v>
      </c>
      <c r="J268" s="38">
        <f t="shared" si="43"/>
        <v>-7.6666666666666661E-2</v>
      </c>
    </row>
    <row r="269" spans="1:10" x14ac:dyDescent="0.2">
      <c r="A269" s="177"/>
      <c r="B269" s="143"/>
      <c r="C269" s="144"/>
      <c r="D269" s="143"/>
      <c r="E269" s="144"/>
      <c r="F269" s="145"/>
      <c r="G269" s="143"/>
      <c r="H269" s="144"/>
      <c r="I269" s="151"/>
      <c r="J269" s="152"/>
    </row>
    <row r="270" spans="1:10" s="139" customFormat="1" x14ac:dyDescent="0.2">
      <c r="A270" s="159" t="s">
        <v>65</v>
      </c>
      <c r="B270" s="65"/>
      <c r="C270" s="66"/>
      <c r="D270" s="65"/>
      <c r="E270" s="66"/>
      <c r="F270" s="67"/>
      <c r="G270" s="65"/>
      <c r="H270" s="66"/>
      <c r="I270" s="20"/>
      <c r="J270" s="21"/>
    </row>
    <row r="271" spans="1:10" x14ac:dyDescent="0.2">
      <c r="A271" s="158" t="s">
        <v>423</v>
      </c>
      <c r="B271" s="65">
        <v>25</v>
      </c>
      <c r="C271" s="66">
        <v>7</v>
      </c>
      <c r="D271" s="65">
        <v>116</v>
      </c>
      <c r="E271" s="66">
        <v>44</v>
      </c>
      <c r="F271" s="67"/>
      <c r="G271" s="65">
        <f t="shared" ref="G271:G278" si="44">B271-C271</f>
        <v>18</v>
      </c>
      <c r="H271" s="66">
        <f t="shared" ref="H271:H278" si="45">D271-E271</f>
        <v>72</v>
      </c>
      <c r="I271" s="20">
        <f t="shared" ref="I271:I278" si="46">IF(C271=0, "-", IF(G271/C271&lt;10, G271/C271, "&gt;999%"))</f>
        <v>2.5714285714285716</v>
      </c>
      <c r="J271" s="21">
        <f t="shared" ref="J271:J278" si="47">IF(E271=0, "-", IF(H271/E271&lt;10, H271/E271, "&gt;999%"))</f>
        <v>1.6363636363636365</v>
      </c>
    </row>
    <row r="272" spans="1:10" x14ac:dyDescent="0.2">
      <c r="A272" s="158" t="s">
        <v>527</v>
      </c>
      <c r="B272" s="65">
        <v>20</v>
      </c>
      <c r="C272" s="66">
        <v>13</v>
      </c>
      <c r="D272" s="65">
        <v>92</v>
      </c>
      <c r="E272" s="66">
        <v>44</v>
      </c>
      <c r="F272" s="67"/>
      <c r="G272" s="65">
        <f t="shared" si="44"/>
        <v>7</v>
      </c>
      <c r="H272" s="66">
        <f t="shared" si="45"/>
        <v>48</v>
      </c>
      <c r="I272" s="20">
        <f t="shared" si="46"/>
        <v>0.53846153846153844</v>
      </c>
      <c r="J272" s="21">
        <f t="shared" si="47"/>
        <v>1.0909090909090908</v>
      </c>
    </row>
    <row r="273" spans="1:10" x14ac:dyDescent="0.2">
      <c r="A273" s="158" t="s">
        <v>471</v>
      </c>
      <c r="B273" s="65">
        <v>2</v>
      </c>
      <c r="C273" s="66">
        <v>1</v>
      </c>
      <c r="D273" s="65">
        <v>6</v>
      </c>
      <c r="E273" s="66">
        <v>3</v>
      </c>
      <c r="F273" s="67"/>
      <c r="G273" s="65">
        <f t="shared" si="44"/>
        <v>1</v>
      </c>
      <c r="H273" s="66">
        <f t="shared" si="45"/>
        <v>3</v>
      </c>
      <c r="I273" s="20">
        <f t="shared" si="46"/>
        <v>1</v>
      </c>
      <c r="J273" s="21">
        <f t="shared" si="47"/>
        <v>1</v>
      </c>
    </row>
    <row r="274" spans="1:10" x14ac:dyDescent="0.2">
      <c r="A274" s="158" t="s">
        <v>291</v>
      </c>
      <c r="B274" s="65">
        <v>0</v>
      </c>
      <c r="C274" s="66">
        <v>8</v>
      </c>
      <c r="D274" s="65">
        <v>9</v>
      </c>
      <c r="E274" s="66">
        <v>30</v>
      </c>
      <c r="F274" s="67"/>
      <c r="G274" s="65">
        <f t="shared" si="44"/>
        <v>-8</v>
      </c>
      <c r="H274" s="66">
        <f t="shared" si="45"/>
        <v>-21</v>
      </c>
      <c r="I274" s="20">
        <f t="shared" si="46"/>
        <v>-1</v>
      </c>
      <c r="J274" s="21">
        <f t="shared" si="47"/>
        <v>-0.7</v>
      </c>
    </row>
    <row r="275" spans="1:10" x14ac:dyDescent="0.2">
      <c r="A275" s="158" t="s">
        <v>483</v>
      </c>
      <c r="B275" s="65">
        <v>13</v>
      </c>
      <c r="C275" s="66">
        <v>28</v>
      </c>
      <c r="D275" s="65">
        <v>99</v>
      </c>
      <c r="E275" s="66">
        <v>84</v>
      </c>
      <c r="F275" s="67"/>
      <c r="G275" s="65">
        <f t="shared" si="44"/>
        <v>-15</v>
      </c>
      <c r="H275" s="66">
        <f t="shared" si="45"/>
        <v>15</v>
      </c>
      <c r="I275" s="20">
        <f t="shared" si="46"/>
        <v>-0.5357142857142857</v>
      </c>
      <c r="J275" s="21">
        <f t="shared" si="47"/>
        <v>0.17857142857142858</v>
      </c>
    </row>
    <row r="276" spans="1:10" x14ac:dyDescent="0.2">
      <c r="A276" s="158" t="s">
        <v>506</v>
      </c>
      <c r="B276" s="65">
        <v>10</v>
      </c>
      <c r="C276" s="66">
        <v>48</v>
      </c>
      <c r="D276" s="65">
        <v>124</v>
      </c>
      <c r="E276" s="66">
        <v>236</v>
      </c>
      <c r="F276" s="67"/>
      <c r="G276" s="65">
        <f t="shared" si="44"/>
        <v>-38</v>
      </c>
      <c r="H276" s="66">
        <f t="shared" si="45"/>
        <v>-112</v>
      </c>
      <c r="I276" s="20">
        <f t="shared" si="46"/>
        <v>-0.79166666666666663</v>
      </c>
      <c r="J276" s="21">
        <f t="shared" si="47"/>
        <v>-0.47457627118644069</v>
      </c>
    </row>
    <row r="277" spans="1:10" x14ac:dyDescent="0.2">
      <c r="A277" s="158" t="s">
        <v>484</v>
      </c>
      <c r="B277" s="65">
        <v>2</v>
      </c>
      <c r="C277" s="66">
        <v>3</v>
      </c>
      <c r="D277" s="65">
        <v>7</v>
      </c>
      <c r="E277" s="66">
        <v>11</v>
      </c>
      <c r="F277" s="67"/>
      <c r="G277" s="65">
        <f t="shared" si="44"/>
        <v>-1</v>
      </c>
      <c r="H277" s="66">
        <f t="shared" si="45"/>
        <v>-4</v>
      </c>
      <c r="I277" s="20">
        <f t="shared" si="46"/>
        <v>-0.33333333333333331</v>
      </c>
      <c r="J277" s="21">
        <f t="shared" si="47"/>
        <v>-0.36363636363636365</v>
      </c>
    </row>
    <row r="278" spans="1:10" s="160" customFormat="1" x14ac:dyDescent="0.2">
      <c r="A278" s="178" t="s">
        <v>648</v>
      </c>
      <c r="B278" s="71">
        <v>72</v>
      </c>
      <c r="C278" s="72">
        <v>108</v>
      </c>
      <c r="D278" s="71">
        <v>453</v>
      </c>
      <c r="E278" s="72">
        <v>452</v>
      </c>
      <c r="F278" s="73"/>
      <c r="G278" s="71">
        <f t="shared" si="44"/>
        <v>-36</v>
      </c>
      <c r="H278" s="72">
        <f t="shared" si="45"/>
        <v>1</v>
      </c>
      <c r="I278" s="37">
        <f t="shared" si="46"/>
        <v>-0.33333333333333331</v>
      </c>
      <c r="J278" s="38">
        <f t="shared" si="47"/>
        <v>2.2123893805309734E-3</v>
      </c>
    </row>
    <row r="279" spans="1:10" x14ac:dyDescent="0.2">
      <c r="A279" s="177"/>
      <c r="B279" s="143"/>
      <c r="C279" s="144"/>
      <c r="D279" s="143"/>
      <c r="E279" s="144"/>
      <c r="F279" s="145"/>
      <c r="G279" s="143"/>
      <c r="H279" s="144"/>
      <c r="I279" s="151"/>
      <c r="J279" s="152"/>
    </row>
    <row r="280" spans="1:10" s="139" customFormat="1" x14ac:dyDescent="0.2">
      <c r="A280" s="159" t="s">
        <v>66</v>
      </c>
      <c r="B280" s="65"/>
      <c r="C280" s="66"/>
      <c r="D280" s="65"/>
      <c r="E280" s="66"/>
      <c r="F280" s="67"/>
      <c r="G280" s="65"/>
      <c r="H280" s="66"/>
      <c r="I280" s="20"/>
      <c r="J280" s="21"/>
    </row>
    <row r="281" spans="1:10" x14ac:dyDescent="0.2">
      <c r="A281" s="158" t="s">
        <v>233</v>
      </c>
      <c r="B281" s="65">
        <v>0</v>
      </c>
      <c r="C281" s="66">
        <v>1</v>
      </c>
      <c r="D281" s="65">
        <v>0</v>
      </c>
      <c r="E281" s="66">
        <v>4</v>
      </c>
      <c r="F281" s="67"/>
      <c r="G281" s="65">
        <f t="shared" ref="G281:G292" si="48">B281-C281</f>
        <v>-1</v>
      </c>
      <c r="H281" s="66">
        <f t="shared" ref="H281:H292" si="49">D281-E281</f>
        <v>-4</v>
      </c>
      <c r="I281" s="20">
        <f t="shared" ref="I281:I292" si="50">IF(C281=0, "-", IF(G281/C281&lt;10, G281/C281, "&gt;999%"))</f>
        <v>-1</v>
      </c>
      <c r="J281" s="21">
        <f t="shared" ref="J281:J292" si="51">IF(E281=0, "-", IF(H281/E281&lt;10, H281/E281, "&gt;999%"))</f>
        <v>-1</v>
      </c>
    </row>
    <row r="282" spans="1:10" x14ac:dyDescent="0.2">
      <c r="A282" s="158" t="s">
        <v>256</v>
      </c>
      <c r="B282" s="65">
        <v>5</v>
      </c>
      <c r="C282" s="66">
        <v>2</v>
      </c>
      <c r="D282" s="65">
        <v>45</v>
      </c>
      <c r="E282" s="66">
        <v>24</v>
      </c>
      <c r="F282" s="67"/>
      <c r="G282" s="65">
        <f t="shared" si="48"/>
        <v>3</v>
      </c>
      <c r="H282" s="66">
        <f t="shared" si="49"/>
        <v>21</v>
      </c>
      <c r="I282" s="20">
        <f t="shared" si="50"/>
        <v>1.5</v>
      </c>
      <c r="J282" s="21">
        <f t="shared" si="51"/>
        <v>0.875</v>
      </c>
    </row>
    <row r="283" spans="1:10" x14ac:dyDescent="0.2">
      <c r="A283" s="158" t="s">
        <v>273</v>
      </c>
      <c r="B283" s="65">
        <v>0</v>
      </c>
      <c r="C283" s="66">
        <v>0</v>
      </c>
      <c r="D283" s="65">
        <v>0</v>
      </c>
      <c r="E283" s="66">
        <v>1</v>
      </c>
      <c r="F283" s="67"/>
      <c r="G283" s="65">
        <f t="shared" si="48"/>
        <v>0</v>
      </c>
      <c r="H283" s="66">
        <f t="shared" si="49"/>
        <v>-1</v>
      </c>
      <c r="I283" s="20" t="str">
        <f t="shared" si="50"/>
        <v>-</v>
      </c>
      <c r="J283" s="21">
        <f t="shared" si="51"/>
        <v>-1</v>
      </c>
    </row>
    <row r="284" spans="1:10" x14ac:dyDescent="0.2">
      <c r="A284" s="158" t="s">
        <v>257</v>
      </c>
      <c r="B284" s="65">
        <v>0</v>
      </c>
      <c r="C284" s="66">
        <v>10</v>
      </c>
      <c r="D284" s="65">
        <v>0</v>
      </c>
      <c r="E284" s="66">
        <v>58</v>
      </c>
      <c r="F284" s="67"/>
      <c r="G284" s="65">
        <f t="shared" si="48"/>
        <v>-10</v>
      </c>
      <c r="H284" s="66">
        <f t="shared" si="49"/>
        <v>-58</v>
      </c>
      <c r="I284" s="20">
        <f t="shared" si="50"/>
        <v>-1</v>
      </c>
      <c r="J284" s="21">
        <f t="shared" si="51"/>
        <v>-1</v>
      </c>
    </row>
    <row r="285" spans="1:10" x14ac:dyDescent="0.2">
      <c r="A285" s="158" t="s">
        <v>316</v>
      </c>
      <c r="B285" s="65">
        <v>0</v>
      </c>
      <c r="C285" s="66">
        <v>1</v>
      </c>
      <c r="D285" s="65">
        <v>0</v>
      </c>
      <c r="E285" s="66">
        <v>2</v>
      </c>
      <c r="F285" s="67"/>
      <c r="G285" s="65">
        <f t="shared" si="48"/>
        <v>-1</v>
      </c>
      <c r="H285" s="66">
        <f t="shared" si="49"/>
        <v>-2</v>
      </c>
      <c r="I285" s="20">
        <f t="shared" si="50"/>
        <v>-1</v>
      </c>
      <c r="J285" s="21">
        <f t="shared" si="51"/>
        <v>-1</v>
      </c>
    </row>
    <row r="286" spans="1:10" x14ac:dyDescent="0.2">
      <c r="A286" s="158" t="s">
        <v>283</v>
      </c>
      <c r="B286" s="65">
        <v>0</v>
      </c>
      <c r="C286" s="66">
        <v>0</v>
      </c>
      <c r="D286" s="65">
        <v>0</v>
      </c>
      <c r="E286" s="66">
        <v>2</v>
      </c>
      <c r="F286" s="67"/>
      <c r="G286" s="65">
        <f t="shared" si="48"/>
        <v>0</v>
      </c>
      <c r="H286" s="66">
        <f t="shared" si="49"/>
        <v>-2</v>
      </c>
      <c r="I286" s="20" t="str">
        <f t="shared" si="50"/>
        <v>-</v>
      </c>
      <c r="J286" s="21">
        <f t="shared" si="51"/>
        <v>-1</v>
      </c>
    </row>
    <row r="287" spans="1:10" x14ac:dyDescent="0.2">
      <c r="A287" s="158" t="s">
        <v>466</v>
      </c>
      <c r="B287" s="65">
        <v>3</v>
      </c>
      <c r="C287" s="66">
        <v>1</v>
      </c>
      <c r="D287" s="65">
        <v>11</v>
      </c>
      <c r="E287" s="66">
        <v>18</v>
      </c>
      <c r="F287" s="67"/>
      <c r="G287" s="65">
        <f t="shared" si="48"/>
        <v>2</v>
      </c>
      <c r="H287" s="66">
        <f t="shared" si="49"/>
        <v>-7</v>
      </c>
      <c r="I287" s="20">
        <f t="shared" si="50"/>
        <v>2</v>
      </c>
      <c r="J287" s="21">
        <f t="shared" si="51"/>
        <v>-0.3888888888888889</v>
      </c>
    </row>
    <row r="288" spans="1:10" x14ac:dyDescent="0.2">
      <c r="A288" s="158" t="s">
        <v>407</v>
      </c>
      <c r="B288" s="65">
        <v>15</v>
      </c>
      <c r="C288" s="66">
        <v>17</v>
      </c>
      <c r="D288" s="65">
        <v>116</v>
      </c>
      <c r="E288" s="66">
        <v>124</v>
      </c>
      <c r="F288" s="67"/>
      <c r="G288" s="65">
        <f t="shared" si="48"/>
        <v>-2</v>
      </c>
      <c r="H288" s="66">
        <f t="shared" si="49"/>
        <v>-8</v>
      </c>
      <c r="I288" s="20">
        <f t="shared" si="50"/>
        <v>-0.11764705882352941</v>
      </c>
      <c r="J288" s="21">
        <f t="shared" si="51"/>
        <v>-6.4516129032258063E-2</v>
      </c>
    </row>
    <row r="289" spans="1:10" x14ac:dyDescent="0.2">
      <c r="A289" s="158" t="s">
        <v>317</v>
      </c>
      <c r="B289" s="65">
        <v>0</v>
      </c>
      <c r="C289" s="66">
        <v>2</v>
      </c>
      <c r="D289" s="65">
        <v>0</v>
      </c>
      <c r="E289" s="66">
        <v>5</v>
      </c>
      <c r="F289" s="67"/>
      <c r="G289" s="65">
        <f t="shared" si="48"/>
        <v>-2</v>
      </c>
      <c r="H289" s="66">
        <f t="shared" si="49"/>
        <v>-5</v>
      </c>
      <c r="I289" s="20">
        <f t="shared" si="50"/>
        <v>-1</v>
      </c>
      <c r="J289" s="21">
        <f t="shared" si="51"/>
        <v>-1</v>
      </c>
    </row>
    <row r="290" spans="1:10" x14ac:dyDescent="0.2">
      <c r="A290" s="158" t="s">
        <v>449</v>
      </c>
      <c r="B290" s="65">
        <v>9</v>
      </c>
      <c r="C290" s="66">
        <v>17</v>
      </c>
      <c r="D290" s="65">
        <v>71</v>
      </c>
      <c r="E290" s="66">
        <v>75</v>
      </c>
      <c r="F290" s="67"/>
      <c r="G290" s="65">
        <f t="shared" si="48"/>
        <v>-8</v>
      </c>
      <c r="H290" s="66">
        <f t="shared" si="49"/>
        <v>-4</v>
      </c>
      <c r="I290" s="20">
        <f t="shared" si="50"/>
        <v>-0.47058823529411764</v>
      </c>
      <c r="J290" s="21">
        <f t="shared" si="51"/>
        <v>-5.3333333333333337E-2</v>
      </c>
    </row>
    <row r="291" spans="1:10" x14ac:dyDescent="0.2">
      <c r="A291" s="158" t="s">
        <v>374</v>
      </c>
      <c r="B291" s="65">
        <v>6</v>
      </c>
      <c r="C291" s="66">
        <v>7</v>
      </c>
      <c r="D291" s="65">
        <v>39</v>
      </c>
      <c r="E291" s="66">
        <v>65</v>
      </c>
      <c r="F291" s="67"/>
      <c r="G291" s="65">
        <f t="shared" si="48"/>
        <v>-1</v>
      </c>
      <c r="H291" s="66">
        <f t="shared" si="49"/>
        <v>-26</v>
      </c>
      <c r="I291" s="20">
        <f t="shared" si="50"/>
        <v>-0.14285714285714285</v>
      </c>
      <c r="J291" s="21">
        <f t="shared" si="51"/>
        <v>-0.4</v>
      </c>
    </row>
    <row r="292" spans="1:10" s="160" customFormat="1" x14ac:dyDescent="0.2">
      <c r="A292" s="178" t="s">
        <v>649</v>
      </c>
      <c r="B292" s="71">
        <v>38</v>
      </c>
      <c r="C292" s="72">
        <v>58</v>
      </c>
      <c r="D292" s="71">
        <v>282</v>
      </c>
      <c r="E292" s="72">
        <v>378</v>
      </c>
      <c r="F292" s="73"/>
      <c r="G292" s="71">
        <f t="shared" si="48"/>
        <v>-20</v>
      </c>
      <c r="H292" s="72">
        <f t="shared" si="49"/>
        <v>-96</v>
      </c>
      <c r="I292" s="37">
        <f t="shared" si="50"/>
        <v>-0.34482758620689657</v>
      </c>
      <c r="J292" s="38">
        <f t="shared" si="51"/>
        <v>-0.25396825396825395</v>
      </c>
    </row>
    <row r="293" spans="1:10" x14ac:dyDescent="0.2">
      <c r="A293" s="177"/>
      <c r="B293" s="143"/>
      <c r="C293" s="144"/>
      <c r="D293" s="143"/>
      <c r="E293" s="144"/>
      <c r="F293" s="145"/>
      <c r="G293" s="143"/>
      <c r="H293" s="144"/>
      <c r="I293" s="151"/>
      <c r="J293" s="152"/>
    </row>
    <row r="294" spans="1:10" s="139" customFormat="1" x14ac:dyDescent="0.2">
      <c r="A294" s="159" t="s">
        <v>67</v>
      </c>
      <c r="B294" s="65"/>
      <c r="C294" s="66"/>
      <c r="D294" s="65"/>
      <c r="E294" s="66"/>
      <c r="F294" s="67"/>
      <c r="G294" s="65"/>
      <c r="H294" s="66"/>
      <c r="I294" s="20"/>
      <c r="J294" s="21"/>
    </row>
    <row r="295" spans="1:10" x14ac:dyDescent="0.2">
      <c r="A295" s="158" t="s">
        <v>318</v>
      </c>
      <c r="B295" s="65">
        <v>1</v>
      </c>
      <c r="C295" s="66">
        <v>0</v>
      </c>
      <c r="D295" s="65">
        <v>5</v>
      </c>
      <c r="E295" s="66">
        <v>2</v>
      </c>
      <c r="F295" s="67"/>
      <c r="G295" s="65">
        <f>B295-C295</f>
        <v>1</v>
      </c>
      <c r="H295" s="66">
        <f>D295-E295</f>
        <v>3</v>
      </c>
      <c r="I295" s="20" t="str">
        <f>IF(C295=0, "-", IF(G295/C295&lt;10, G295/C295, "&gt;999%"))</f>
        <v>-</v>
      </c>
      <c r="J295" s="21">
        <f>IF(E295=0, "-", IF(H295/E295&lt;10, H295/E295, "&gt;999%"))</f>
        <v>1.5</v>
      </c>
    </row>
    <row r="296" spans="1:10" s="160" customFormat="1" x14ac:dyDescent="0.2">
      <c r="A296" s="178" t="s">
        <v>650</v>
      </c>
      <c r="B296" s="71">
        <v>1</v>
      </c>
      <c r="C296" s="72">
        <v>0</v>
      </c>
      <c r="D296" s="71">
        <v>5</v>
      </c>
      <c r="E296" s="72">
        <v>2</v>
      </c>
      <c r="F296" s="73"/>
      <c r="G296" s="71">
        <f>B296-C296</f>
        <v>1</v>
      </c>
      <c r="H296" s="72">
        <f>D296-E296</f>
        <v>3</v>
      </c>
      <c r="I296" s="37" t="str">
        <f>IF(C296=0, "-", IF(G296/C296&lt;10, G296/C296, "&gt;999%"))</f>
        <v>-</v>
      </c>
      <c r="J296" s="38">
        <f>IF(E296=0, "-", IF(H296/E296&lt;10, H296/E296, "&gt;999%"))</f>
        <v>1.5</v>
      </c>
    </row>
    <row r="297" spans="1:10" x14ac:dyDescent="0.2">
      <c r="A297" s="177"/>
      <c r="B297" s="143"/>
      <c r="C297" s="144"/>
      <c r="D297" s="143"/>
      <c r="E297" s="144"/>
      <c r="F297" s="145"/>
      <c r="G297" s="143"/>
      <c r="H297" s="144"/>
      <c r="I297" s="151"/>
      <c r="J297" s="152"/>
    </row>
    <row r="298" spans="1:10" s="139" customFormat="1" x14ac:dyDescent="0.2">
      <c r="A298" s="159" t="s">
        <v>68</v>
      </c>
      <c r="B298" s="65"/>
      <c r="C298" s="66"/>
      <c r="D298" s="65"/>
      <c r="E298" s="66"/>
      <c r="F298" s="67"/>
      <c r="G298" s="65"/>
      <c r="H298" s="66"/>
      <c r="I298" s="20"/>
      <c r="J298" s="21"/>
    </row>
    <row r="299" spans="1:10" x14ac:dyDescent="0.2">
      <c r="A299" s="158" t="s">
        <v>550</v>
      </c>
      <c r="B299" s="65">
        <v>5</v>
      </c>
      <c r="C299" s="66">
        <v>12</v>
      </c>
      <c r="D299" s="65">
        <v>38</v>
      </c>
      <c r="E299" s="66">
        <v>53</v>
      </c>
      <c r="F299" s="67"/>
      <c r="G299" s="65">
        <f>B299-C299</f>
        <v>-7</v>
      </c>
      <c r="H299" s="66">
        <f>D299-E299</f>
        <v>-15</v>
      </c>
      <c r="I299" s="20">
        <f>IF(C299=0, "-", IF(G299/C299&lt;10, G299/C299, "&gt;999%"))</f>
        <v>-0.58333333333333337</v>
      </c>
      <c r="J299" s="21">
        <f>IF(E299=0, "-", IF(H299/E299&lt;10, H299/E299, "&gt;999%"))</f>
        <v>-0.28301886792452829</v>
      </c>
    </row>
    <row r="300" spans="1:10" s="160" customFormat="1" x14ac:dyDescent="0.2">
      <c r="A300" s="178" t="s">
        <v>651</v>
      </c>
      <c r="B300" s="71">
        <v>5</v>
      </c>
      <c r="C300" s="72">
        <v>12</v>
      </c>
      <c r="D300" s="71">
        <v>38</v>
      </c>
      <c r="E300" s="72">
        <v>53</v>
      </c>
      <c r="F300" s="73"/>
      <c r="G300" s="71">
        <f>B300-C300</f>
        <v>-7</v>
      </c>
      <c r="H300" s="72">
        <f>D300-E300</f>
        <v>-15</v>
      </c>
      <c r="I300" s="37">
        <f>IF(C300=0, "-", IF(G300/C300&lt;10, G300/C300, "&gt;999%"))</f>
        <v>-0.58333333333333337</v>
      </c>
      <c r="J300" s="38">
        <f>IF(E300=0, "-", IF(H300/E300&lt;10, H300/E300, "&gt;999%"))</f>
        <v>-0.28301886792452829</v>
      </c>
    </row>
    <row r="301" spans="1:10" x14ac:dyDescent="0.2">
      <c r="A301" s="177"/>
      <c r="B301" s="143"/>
      <c r="C301" s="144"/>
      <c r="D301" s="143"/>
      <c r="E301" s="144"/>
      <c r="F301" s="145"/>
      <c r="G301" s="143"/>
      <c r="H301" s="144"/>
      <c r="I301" s="151"/>
      <c r="J301" s="152"/>
    </row>
    <row r="302" spans="1:10" s="139" customFormat="1" x14ac:dyDescent="0.2">
      <c r="A302" s="159" t="s">
        <v>69</v>
      </c>
      <c r="B302" s="65"/>
      <c r="C302" s="66"/>
      <c r="D302" s="65"/>
      <c r="E302" s="66"/>
      <c r="F302" s="67"/>
      <c r="G302" s="65"/>
      <c r="H302" s="66"/>
      <c r="I302" s="20"/>
      <c r="J302" s="21"/>
    </row>
    <row r="303" spans="1:10" x14ac:dyDescent="0.2">
      <c r="A303" s="158" t="s">
        <v>551</v>
      </c>
      <c r="B303" s="65">
        <v>12</v>
      </c>
      <c r="C303" s="66">
        <v>10</v>
      </c>
      <c r="D303" s="65">
        <v>65</v>
      </c>
      <c r="E303" s="66">
        <v>46</v>
      </c>
      <c r="F303" s="67"/>
      <c r="G303" s="65">
        <f>B303-C303</f>
        <v>2</v>
      </c>
      <c r="H303" s="66">
        <f>D303-E303</f>
        <v>19</v>
      </c>
      <c r="I303" s="20">
        <f>IF(C303=0, "-", IF(G303/C303&lt;10, G303/C303, "&gt;999%"))</f>
        <v>0.2</v>
      </c>
      <c r="J303" s="21">
        <f>IF(E303=0, "-", IF(H303/E303&lt;10, H303/E303, "&gt;999%"))</f>
        <v>0.41304347826086957</v>
      </c>
    </row>
    <row r="304" spans="1:10" x14ac:dyDescent="0.2">
      <c r="A304" s="158" t="s">
        <v>538</v>
      </c>
      <c r="B304" s="65">
        <v>11</v>
      </c>
      <c r="C304" s="66">
        <v>3</v>
      </c>
      <c r="D304" s="65">
        <v>18</v>
      </c>
      <c r="E304" s="66">
        <v>9</v>
      </c>
      <c r="F304" s="67"/>
      <c r="G304" s="65">
        <f>B304-C304</f>
        <v>8</v>
      </c>
      <c r="H304" s="66">
        <f>D304-E304</f>
        <v>9</v>
      </c>
      <c r="I304" s="20">
        <f>IF(C304=0, "-", IF(G304/C304&lt;10, G304/C304, "&gt;999%"))</f>
        <v>2.6666666666666665</v>
      </c>
      <c r="J304" s="21">
        <f>IF(E304=0, "-", IF(H304/E304&lt;10, H304/E304, "&gt;999%"))</f>
        <v>1</v>
      </c>
    </row>
    <row r="305" spans="1:10" s="160" customFormat="1" x14ac:dyDescent="0.2">
      <c r="A305" s="178" t="s">
        <v>652</v>
      </c>
      <c r="B305" s="71">
        <v>23</v>
      </c>
      <c r="C305" s="72">
        <v>13</v>
      </c>
      <c r="D305" s="71">
        <v>83</v>
      </c>
      <c r="E305" s="72">
        <v>55</v>
      </c>
      <c r="F305" s="73"/>
      <c r="G305" s="71">
        <f>B305-C305</f>
        <v>10</v>
      </c>
      <c r="H305" s="72">
        <f>D305-E305</f>
        <v>28</v>
      </c>
      <c r="I305" s="37">
        <f>IF(C305=0, "-", IF(G305/C305&lt;10, G305/C305, "&gt;999%"))</f>
        <v>0.76923076923076927</v>
      </c>
      <c r="J305" s="38">
        <f>IF(E305=0, "-", IF(H305/E305&lt;10, H305/E305, "&gt;999%"))</f>
        <v>0.50909090909090904</v>
      </c>
    </row>
    <row r="306" spans="1:10" x14ac:dyDescent="0.2">
      <c r="A306" s="177"/>
      <c r="B306" s="143"/>
      <c r="C306" s="144"/>
      <c r="D306" s="143"/>
      <c r="E306" s="144"/>
      <c r="F306" s="145"/>
      <c r="G306" s="143"/>
      <c r="H306" s="144"/>
      <c r="I306" s="151"/>
      <c r="J306" s="152"/>
    </row>
    <row r="307" spans="1:10" s="139" customFormat="1" x14ac:dyDescent="0.2">
      <c r="A307" s="159" t="s">
        <v>70</v>
      </c>
      <c r="B307" s="65"/>
      <c r="C307" s="66"/>
      <c r="D307" s="65"/>
      <c r="E307" s="66"/>
      <c r="F307" s="67"/>
      <c r="G307" s="65"/>
      <c r="H307" s="66"/>
      <c r="I307" s="20"/>
      <c r="J307" s="21"/>
    </row>
    <row r="308" spans="1:10" x14ac:dyDescent="0.2">
      <c r="A308" s="158" t="s">
        <v>330</v>
      </c>
      <c r="B308" s="65">
        <v>1</v>
      </c>
      <c r="C308" s="66">
        <v>0</v>
      </c>
      <c r="D308" s="65">
        <v>2</v>
      </c>
      <c r="E308" s="66">
        <v>0</v>
      </c>
      <c r="F308" s="67"/>
      <c r="G308" s="65">
        <f>B308-C308</f>
        <v>1</v>
      </c>
      <c r="H308" s="66">
        <f>D308-E308</f>
        <v>2</v>
      </c>
      <c r="I308" s="20" t="str">
        <f>IF(C308=0, "-", IF(G308/C308&lt;10, G308/C308, "&gt;999%"))</f>
        <v>-</v>
      </c>
      <c r="J308" s="21" t="str">
        <f>IF(E308=0, "-", IF(H308/E308&lt;10, H308/E308, "&gt;999%"))</f>
        <v>-</v>
      </c>
    </row>
    <row r="309" spans="1:10" x14ac:dyDescent="0.2">
      <c r="A309" s="158" t="s">
        <v>274</v>
      </c>
      <c r="B309" s="65">
        <v>1</v>
      </c>
      <c r="C309" s="66">
        <v>3</v>
      </c>
      <c r="D309" s="65">
        <v>6</v>
      </c>
      <c r="E309" s="66">
        <v>8</v>
      </c>
      <c r="F309" s="67"/>
      <c r="G309" s="65">
        <f>B309-C309</f>
        <v>-2</v>
      </c>
      <c r="H309" s="66">
        <f>D309-E309</f>
        <v>-2</v>
      </c>
      <c r="I309" s="20">
        <f>IF(C309=0, "-", IF(G309/C309&lt;10, G309/C309, "&gt;999%"))</f>
        <v>-0.66666666666666663</v>
      </c>
      <c r="J309" s="21">
        <f>IF(E309=0, "-", IF(H309/E309&lt;10, H309/E309, "&gt;999%"))</f>
        <v>-0.25</v>
      </c>
    </row>
    <row r="310" spans="1:10" x14ac:dyDescent="0.2">
      <c r="A310" s="158" t="s">
        <v>450</v>
      </c>
      <c r="B310" s="65">
        <v>4</v>
      </c>
      <c r="C310" s="66">
        <v>2</v>
      </c>
      <c r="D310" s="65">
        <v>23</v>
      </c>
      <c r="E310" s="66">
        <v>17</v>
      </c>
      <c r="F310" s="67"/>
      <c r="G310" s="65">
        <f>B310-C310</f>
        <v>2</v>
      </c>
      <c r="H310" s="66">
        <f>D310-E310</f>
        <v>6</v>
      </c>
      <c r="I310" s="20">
        <f>IF(C310=0, "-", IF(G310/C310&lt;10, G310/C310, "&gt;999%"))</f>
        <v>1</v>
      </c>
      <c r="J310" s="21">
        <f>IF(E310=0, "-", IF(H310/E310&lt;10, H310/E310, "&gt;999%"))</f>
        <v>0.35294117647058826</v>
      </c>
    </row>
    <row r="311" spans="1:10" s="160" customFormat="1" x14ac:dyDescent="0.2">
      <c r="A311" s="178" t="s">
        <v>653</v>
      </c>
      <c r="B311" s="71">
        <v>6</v>
      </c>
      <c r="C311" s="72">
        <v>5</v>
      </c>
      <c r="D311" s="71">
        <v>31</v>
      </c>
      <c r="E311" s="72">
        <v>25</v>
      </c>
      <c r="F311" s="73"/>
      <c r="G311" s="71">
        <f>B311-C311</f>
        <v>1</v>
      </c>
      <c r="H311" s="72">
        <f>D311-E311</f>
        <v>6</v>
      </c>
      <c r="I311" s="37">
        <f>IF(C311=0, "-", IF(G311/C311&lt;10, G311/C311, "&gt;999%"))</f>
        <v>0.2</v>
      </c>
      <c r="J311" s="38">
        <f>IF(E311=0, "-", IF(H311/E311&lt;10, H311/E311, "&gt;999%"))</f>
        <v>0.24</v>
      </c>
    </row>
    <row r="312" spans="1:10" x14ac:dyDescent="0.2">
      <c r="A312" s="177"/>
      <c r="B312" s="143"/>
      <c r="C312" s="144"/>
      <c r="D312" s="143"/>
      <c r="E312" s="144"/>
      <c r="F312" s="145"/>
      <c r="G312" s="143"/>
      <c r="H312" s="144"/>
      <c r="I312" s="151"/>
      <c r="J312" s="152"/>
    </row>
    <row r="313" spans="1:10" s="139" customFormat="1" x14ac:dyDescent="0.2">
      <c r="A313" s="159" t="s">
        <v>71</v>
      </c>
      <c r="B313" s="65"/>
      <c r="C313" s="66"/>
      <c r="D313" s="65"/>
      <c r="E313" s="66"/>
      <c r="F313" s="67"/>
      <c r="G313" s="65"/>
      <c r="H313" s="66"/>
      <c r="I313" s="20"/>
      <c r="J313" s="21"/>
    </row>
    <row r="314" spans="1:10" x14ac:dyDescent="0.2">
      <c r="A314" s="158" t="s">
        <v>495</v>
      </c>
      <c r="B314" s="65">
        <v>13</v>
      </c>
      <c r="C314" s="66">
        <v>13</v>
      </c>
      <c r="D314" s="65">
        <v>74</v>
      </c>
      <c r="E314" s="66">
        <v>50</v>
      </c>
      <c r="F314" s="67"/>
      <c r="G314" s="65">
        <f t="shared" ref="G314:G326" si="52">B314-C314</f>
        <v>0</v>
      </c>
      <c r="H314" s="66">
        <f t="shared" ref="H314:H326" si="53">D314-E314</f>
        <v>24</v>
      </c>
      <c r="I314" s="20">
        <f t="shared" ref="I314:I326" si="54">IF(C314=0, "-", IF(G314/C314&lt;10, G314/C314, "&gt;999%"))</f>
        <v>0</v>
      </c>
      <c r="J314" s="21">
        <f t="shared" ref="J314:J326" si="55">IF(E314=0, "-", IF(H314/E314&lt;10, H314/E314, "&gt;999%"))</f>
        <v>0.48</v>
      </c>
    </row>
    <row r="315" spans="1:10" x14ac:dyDescent="0.2">
      <c r="A315" s="158" t="s">
        <v>507</v>
      </c>
      <c r="B315" s="65">
        <v>67</v>
      </c>
      <c r="C315" s="66">
        <v>118</v>
      </c>
      <c r="D315" s="65">
        <v>473</v>
      </c>
      <c r="E315" s="66">
        <v>447</v>
      </c>
      <c r="F315" s="67"/>
      <c r="G315" s="65">
        <f t="shared" si="52"/>
        <v>-51</v>
      </c>
      <c r="H315" s="66">
        <f t="shared" si="53"/>
        <v>26</v>
      </c>
      <c r="I315" s="20">
        <f t="shared" si="54"/>
        <v>-0.43220338983050849</v>
      </c>
      <c r="J315" s="21">
        <f t="shared" si="55"/>
        <v>5.8165548098434001E-2</v>
      </c>
    </row>
    <row r="316" spans="1:10" x14ac:dyDescent="0.2">
      <c r="A316" s="158" t="s">
        <v>340</v>
      </c>
      <c r="B316" s="65">
        <v>82</v>
      </c>
      <c r="C316" s="66">
        <v>90</v>
      </c>
      <c r="D316" s="65">
        <v>370</v>
      </c>
      <c r="E316" s="66">
        <v>732</v>
      </c>
      <c r="F316" s="67"/>
      <c r="G316" s="65">
        <f t="shared" si="52"/>
        <v>-8</v>
      </c>
      <c r="H316" s="66">
        <f t="shared" si="53"/>
        <v>-362</v>
      </c>
      <c r="I316" s="20">
        <f t="shared" si="54"/>
        <v>-8.8888888888888892E-2</v>
      </c>
      <c r="J316" s="21">
        <f t="shared" si="55"/>
        <v>-0.49453551912568305</v>
      </c>
    </row>
    <row r="317" spans="1:10" x14ac:dyDescent="0.2">
      <c r="A317" s="158" t="s">
        <v>355</v>
      </c>
      <c r="B317" s="65">
        <v>100</v>
      </c>
      <c r="C317" s="66">
        <v>134</v>
      </c>
      <c r="D317" s="65">
        <v>792</v>
      </c>
      <c r="E317" s="66">
        <v>656</v>
      </c>
      <c r="F317" s="67"/>
      <c r="G317" s="65">
        <f t="shared" si="52"/>
        <v>-34</v>
      </c>
      <c r="H317" s="66">
        <f t="shared" si="53"/>
        <v>136</v>
      </c>
      <c r="I317" s="20">
        <f t="shared" si="54"/>
        <v>-0.2537313432835821</v>
      </c>
      <c r="J317" s="21">
        <f t="shared" si="55"/>
        <v>0.2073170731707317</v>
      </c>
    </row>
    <row r="318" spans="1:10" x14ac:dyDescent="0.2">
      <c r="A318" s="158" t="s">
        <v>386</v>
      </c>
      <c r="B318" s="65">
        <v>105</v>
      </c>
      <c r="C318" s="66">
        <v>286</v>
      </c>
      <c r="D318" s="65">
        <v>1290</v>
      </c>
      <c r="E318" s="66">
        <v>1341</v>
      </c>
      <c r="F318" s="67"/>
      <c r="G318" s="65">
        <f t="shared" si="52"/>
        <v>-181</v>
      </c>
      <c r="H318" s="66">
        <f t="shared" si="53"/>
        <v>-51</v>
      </c>
      <c r="I318" s="20">
        <f t="shared" si="54"/>
        <v>-0.63286713286713292</v>
      </c>
      <c r="J318" s="21">
        <f t="shared" si="55"/>
        <v>-3.803131991051454E-2</v>
      </c>
    </row>
    <row r="319" spans="1:10" x14ac:dyDescent="0.2">
      <c r="A319" s="158" t="s">
        <v>424</v>
      </c>
      <c r="B319" s="65">
        <v>44</v>
      </c>
      <c r="C319" s="66">
        <v>55</v>
      </c>
      <c r="D319" s="65">
        <v>232</v>
      </c>
      <c r="E319" s="66">
        <v>316</v>
      </c>
      <c r="F319" s="67"/>
      <c r="G319" s="65">
        <f t="shared" si="52"/>
        <v>-11</v>
      </c>
      <c r="H319" s="66">
        <f t="shared" si="53"/>
        <v>-84</v>
      </c>
      <c r="I319" s="20">
        <f t="shared" si="54"/>
        <v>-0.2</v>
      </c>
      <c r="J319" s="21">
        <f t="shared" si="55"/>
        <v>-0.26582278481012656</v>
      </c>
    </row>
    <row r="320" spans="1:10" x14ac:dyDescent="0.2">
      <c r="A320" s="158" t="s">
        <v>425</v>
      </c>
      <c r="B320" s="65">
        <v>48</v>
      </c>
      <c r="C320" s="66">
        <v>56</v>
      </c>
      <c r="D320" s="65">
        <v>299</v>
      </c>
      <c r="E320" s="66">
        <v>331</v>
      </c>
      <c r="F320" s="67"/>
      <c r="G320" s="65">
        <f t="shared" si="52"/>
        <v>-8</v>
      </c>
      <c r="H320" s="66">
        <f t="shared" si="53"/>
        <v>-32</v>
      </c>
      <c r="I320" s="20">
        <f t="shared" si="54"/>
        <v>-0.14285714285714285</v>
      </c>
      <c r="J320" s="21">
        <f t="shared" si="55"/>
        <v>-9.6676737160120846E-2</v>
      </c>
    </row>
    <row r="321" spans="1:10" x14ac:dyDescent="0.2">
      <c r="A321" s="158" t="s">
        <v>356</v>
      </c>
      <c r="B321" s="65">
        <v>12</v>
      </c>
      <c r="C321" s="66">
        <v>12</v>
      </c>
      <c r="D321" s="65">
        <v>31</v>
      </c>
      <c r="E321" s="66">
        <v>36</v>
      </c>
      <c r="F321" s="67"/>
      <c r="G321" s="65">
        <f t="shared" si="52"/>
        <v>0</v>
      </c>
      <c r="H321" s="66">
        <f t="shared" si="53"/>
        <v>-5</v>
      </c>
      <c r="I321" s="20">
        <f t="shared" si="54"/>
        <v>0</v>
      </c>
      <c r="J321" s="21">
        <f t="shared" si="55"/>
        <v>-0.1388888888888889</v>
      </c>
    </row>
    <row r="322" spans="1:10" x14ac:dyDescent="0.2">
      <c r="A322" s="158" t="s">
        <v>303</v>
      </c>
      <c r="B322" s="65">
        <v>3</v>
      </c>
      <c r="C322" s="66">
        <v>4</v>
      </c>
      <c r="D322" s="65">
        <v>14</v>
      </c>
      <c r="E322" s="66">
        <v>27</v>
      </c>
      <c r="F322" s="67"/>
      <c r="G322" s="65">
        <f t="shared" si="52"/>
        <v>-1</v>
      </c>
      <c r="H322" s="66">
        <f t="shared" si="53"/>
        <v>-13</v>
      </c>
      <c r="I322" s="20">
        <f t="shared" si="54"/>
        <v>-0.25</v>
      </c>
      <c r="J322" s="21">
        <f t="shared" si="55"/>
        <v>-0.48148148148148145</v>
      </c>
    </row>
    <row r="323" spans="1:10" x14ac:dyDescent="0.2">
      <c r="A323" s="158" t="s">
        <v>204</v>
      </c>
      <c r="B323" s="65">
        <v>33</v>
      </c>
      <c r="C323" s="66">
        <v>50</v>
      </c>
      <c r="D323" s="65">
        <v>177</v>
      </c>
      <c r="E323" s="66">
        <v>162</v>
      </c>
      <c r="F323" s="67"/>
      <c r="G323" s="65">
        <f t="shared" si="52"/>
        <v>-17</v>
      </c>
      <c r="H323" s="66">
        <f t="shared" si="53"/>
        <v>15</v>
      </c>
      <c r="I323" s="20">
        <f t="shared" si="54"/>
        <v>-0.34</v>
      </c>
      <c r="J323" s="21">
        <f t="shared" si="55"/>
        <v>9.2592592592592587E-2</v>
      </c>
    </row>
    <row r="324" spans="1:10" x14ac:dyDescent="0.2">
      <c r="A324" s="158" t="s">
        <v>220</v>
      </c>
      <c r="B324" s="65">
        <v>40</v>
      </c>
      <c r="C324" s="66">
        <v>121</v>
      </c>
      <c r="D324" s="65">
        <v>273</v>
      </c>
      <c r="E324" s="66">
        <v>642</v>
      </c>
      <c r="F324" s="67"/>
      <c r="G324" s="65">
        <f t="shared" si="52"/>
        <v>-81</v>
      </c>
      <c r="H324" s="66">
        <f t="shared" si="53"/>
        <v>-369</v>
      </c>
      <c r="I324" s="20">
        <f t="shared" si="54"/>
        <v>-0.66942148760330578</v>
      </c>
      <c r="J324" s="21">
        <f t="shared" si="55"/>
        <v>-0.57476635514018692</v>
      </c>
    </row>
    <row r="325" spans="1:10" x14ac:dyDescent="0.2">
      <c r="A325" s="158" t="s">
        <v>241</v>
      </c>
      <c r="B325" s="65">
        <v>3</v>
      </c>
      <c r="C325" s="66">
        <v>12</v>
      </c>
      <c r="D325" s="65">
        <v>37</v>
      </c>
      <c r="E325" s="66">
        <v>74</v>
      </c>
      <c r="F325" s="67"/>
      <c r="G325" s="65">
        <f t="shared" si="52"/>
        <v>-9</v>
      </c>
      <c r="H325" s="66">
        <f t="shared" si="53"/>
        <v>-37</v>
      </c>
      <c r="I325" s="20">
        <f t="shared" si="54"/>
        <v>-0.75</v>
      </c>
      <c r="J325" s="21">
        <f t="shared" si="55"/>
        <v>-0.5</v>
      </c>
    </row>
    <row r="326" spans="1:10" s="160" customFormat="1" x14ac:dyDescent="0.2">
      <c r="A326" s="178" t="s">
        <v>654</v>
      </c>
      <c r="B326" s="71">
        <v>550</v>
      </c>
      <c r="C326" s="72">
        <v>951</v>
      </c>
      <c r="D326" s="71">
        <v>4062</v>
      </c>
      <c r="E326" s="72">
        <v>4814</v>
      </c>
      <c r="F326" s="73"/>
      <c r="G326" s="71">
        <f t="shared" si="52"/>
        <v>-401</v>
      </c>
      <c r="H326" s="72">
        <f t="shared" si="53"/>
        <v>-752</v>
      </c>
      <c r="I326" s="37">
        <f t="shared" si="54"/>
        <v>-0.4216614090431125</v>
      </c>
      <c r="J326" s="38">
        <f t="shared" si="55"/>
        <v>-0.15621105110095554</v>
      </c>
    </row>
    <row r="327" spans="1:10" x14ac:dyDescent="0.2">
      <c r="A327" s="177"/>
      <c r="B327" s="143"/>
      <c r="C327" s="144"/>
      <c r="D327" s="143"/>
      <c r="E327" s="144"/>
      <c r="F327" s="145"/>
      <c r="G327" s="143"/>
      <c r="H327" s="144"/>
      <c r="I327" s="151"/>
      <c r="J327" s="152"/>
    </row>
    <row r="328" spans="1:10" s="139" customFormat="1" x14ac:dyDescent="0.2">
      <c r="A328" s="159" t="s">
        <v>72</v>
      </c>
      <c r="B328" s="65"/>
      <c r="C328" s="66"/>
      <c r="D328" s="65"/>
      <c r="E328" s="66"/>
      <c r="F328" s="67"/>
      <c r="G328" s="65"/>
      <c r="H328" s="66"/>
      <c r="I328" s="20"/>
      <c r="J328" s="21"/>
    </row>
    <row r="329" spans="1:10" x14ac:dyDescent="0.2">
      <c r="A329" s="158" t="s">
        <v>331</v>
      </c>
      <c r="B329" s="65">
        <v>0</v>
      </c>
      <c r="C329" s="66">
        <v>3</v>
      </c>
      <c r="D329" s="65">
        <v>0</v>
      </c>
      <c r="E329" s="66">
        <v>5</v>
      </c>
      <c r="F329" s="67"/>
      <c r="G329" s="65">
        <f>B329-C329</f>
        <v>-3</v>
      </c>
      <c r="H329" s="66">
        <f>D329-E329</f>
        <v>-5</v>
      </c>
      <c r="I329" s="20">
        <f>IF(C329=0, "-", IF(G329/C329&lt;10, G329/C329, "&gt;999%"))</f>
        <v>-1</v>
      </c>
      <c r="J329" s="21">
        <f>IF(E329=0, "-", IF(H329/E329&lt;10, H329/E329, "&gt;999%"))</f>
        <v>-1</v>
      </c>
    </row>
    <row r="330" spans="1:10" s="160" customFormat="1" x14ac:dyDescent="0.2">
      <c r="A330" s="178" t="s">
        <v>655</v>
      </c>
      <c r="B330" s="71">
        <v>0</v>
      </c>
      <c r="C330" s="72">
        <v>3</v>
      </c>
      <c r="D330" s="71">
        <v>0</v>
      </c>
      <c r="E330" s="72">
        <v>5</v>
      </c>
      <c r="F330" s="73"/>
      <c r="G330" s="71">
        <f>B330-C330</f>
        <v>-3</v>
      </c>
      <c r="H330" s="72">
        <f>D330-E330</f>
        <v>-5</v>
      </c>
      <c r="I330" s="37">
        <f>IF(C330=0, "-", IF(G330/C330&lt;10, G330/C330, "&gt;999%"))</f>
        <v>-1</v>
      </c>
      <c r="J330" s="38">
        <f>IF(E330=0, "-", IF(H330/E330&lt;10, H330/E330, "&gt;999%"))</f>
        <v>-1</v>
      </c>
    </row>
    <row r="331" spans="1:10" x14ac:dyDescent="0.2">
      <c r="A331" s="177"/>
      <c r="B331" s="143"/>
      <c r="C331" s="144"/>
      <c r="D331" s="143"/>
      <c r="E331" s="144"/>
      <c r="F331" s="145"/>
      <c r="G331" s="143"/>
      <c r="H331" s="144"/>
      <c r="I331" s="151"/>
      <c r="J331" s="152"/>
    </row>
    <row r="332" spans="1:10" s="139" customFormat="1" x14ac:dyDescent="0.2">
      <c r="A332" s="159" t="s">
        <v>73</v>
      </c>
      <c r="B332" s="65"/>
      <c r="C332" s="66"/>
      <c r="D332" s="65"/>
      <c r="E332" s="66"/>
      <c r="F332" s="67"/>
      <c r="G332" s="65"/>
      <c r="H332" s="66"/>
      <c r="I332" s="20"/>
      <c r="J332" s="21"/>
    </row>
    <row r="333" spans="1:10" x14ac:dyDescent="0.2">
      <c r="A333" s="158" t="s">
        <v>332</v>
      </c>
      <c r="B333" s="65">
        <v>0</v>
      </c>
      <c r="C333" s="66">
        <v>0</v>
      </c>
      <c r="D333" s="65">
        <v>0</v>
      </c>
      <c r="E333" s="66">
        <v>2</v>
      </c>
      <c r="F333" s="67"/>
      <c r="G333" s="65">
        <f t="shared" ref="G333:G353" si="56">B333-C333</f>
        <v>0</v>
      </c>
      <c r="H333" s="66">
        <f t="shared" ref="H333:H353" si="57">D333-E333</f>
        <v>-2</v>
      </c>
      <c r="I333" s="20" t="str">
        <f t="shared" ref="I333:I353" si="58">IF(C333=0, "-", IF(G333/C333&lt;10, G333/C333, "&gt;999%"))</f>
        <v>-</v>
      </c>
      <c r="J333" s="21">
        <f t="shared" ref="J333:J353" si="59">IF(E333=0, "-", IF(H333/E333&lt;10, H333/E333, "&gt;999%"))</f>
        <v>-1</v>
      </c>
    </row>
    <row r="334" spans="1:10" x14ac:dyDescent="0.2">
      <c r="A334" s="158" t="s">
        <v>234</v>
      </c>
      <c r="B334" s="65">
        <v>14</v>
      </c>
      <c r="C334" s="66">
        <v>39</v>
      </c>
      <c r="D334" s="65">
        <v>69</v>
      </c>
      <c r="E334" s="66">
        <v>124</v>
      </c>
      <c r="F334" s="67"/>
      <c r="G334" s="65">
        <f t="shared" si="56"/>
        <v>-25</v>
      </c>
      <c r="H334" s="66">
        <f t="shared" si="57"/>
        <v>-55</v>
      </c>
      <c r="I334" s="20">
        <f t="shared" si="58"/>
        <v>-0.64102564102564108</v>
      </c>
      <c r="J334" s="21">
        <f t="shared" si="59"/>
        <v>-0.44354838709677419</v>
      </c>
    </row>
    <row r="335" spans="1:10" x14ac:dyDescent="0.2">
      <c r="A335" s="158" t="s">
        <v>235</v>
      </c>
      <c r="B335" s="65">
        <v>5</v>
      </c>
      <c r="C335" s="66">
        <v>3</v>
      </c>
      <c r="D335" s="65">
        <v>12</v>
      </c>
      <c r="E335" s="66">
        <v>18</v>
      </c>
      <c r="F335" s="67"/>
      <c r="G335" s="65">
        <f t="shared" si="56"/>
        <v>2</v>
      </c>
      <c r="H335" s="66">
        <f t="shared" si="57"/>
        <v>-6</v>
      </c>
      <c r="I335" s="20">
        <f t="shared" si="58"/>
        <v>0.66666666666666663</v>
      </c>
      <c r="J335" s="21">
        <f t="shared" si="59"/>
        <v>-0.33333333333333331</v>
      </c>
    </row>
    <row r="336" spans="1:10" x14ac:dyDescent="0.2">
      <c r="A336" s="158" t="s">
        <v>258</v>
      </c>
      <c r="B336" s="65">
        <v>20</v>
      </c>
      <c r="C336" s="66">
        <v>33</v>
      </c>
      <c r="D336" s="65">
        <v>87</v>
      </c>
      <c r="E336" s="66">
        <v>142</v>
      </c>
      <c r="F336" s="67"/>
      <c r="G336" s="65">
        <f t="shared" si="56"/>
        <v>-13</v>
      </c>
      <c r="H336" s="66">
        <f t="shared" si="57"/>
        <v>-55</v>
      </c>
      <c r="I336" s="20">
        <f t="shared" si="58"/>
        <v>-0.39393939393939392</v>
      </c>
      <c r="J336" s="21">
        <f t="shared" si="59"/>
        <v>-0.38732394366197181</v>
      </c>
    </row>
    <row r="337" spans="1:10" x14ac:dyDescent="0.2">
      <c r="A337" s="158" t="s">
        <v>319</v>
      </c>
      <c r="B337" s="65">
        <v>5</v>
      </c>
      <c r="C337" s="66">
        <v>2</v>
      </c>
      <c r="D337" s="65">
        <v>10</v>
      </c>
      <c r="E337" s="66">
        <v>32</v>
      </c>
      <c r="F337" s="67"/>
      <c r="G337" s="65">
        <f t="shared" si="56"/>
        <v>3</v>
      </c>
      <c r="H337" s="66">
        <f t="shared" si="57"/>
        <v>-22</v>
      </c>
      <c r="I337" s="20">
        <f t="shared" si="58"/>
        <v>1.5</v>
      </c>
      <c r="J337" s="21">
        <f t="shared" si="59"/>
        <v>-0.6875</v>
      </c>
    </row>
    <row r="338" spans="1:10" x14ac:dyDescent="0.2">
      <c r="A338" s="158" t="s">
        <v>259</v>
      </c>
      <c r="B338" s="65">
        <v>11</v>
      </c>
      <c r="C338" s="66">
        <v>14</v>
      </c>
      <c r="D338" s="65">
        <v>70</v>
      </c>
      <c r="E338" s="66">
        <v>37</v>
      </c>
      <c r="F338" s="67"/>
      <c r="G338" s="65">
        <f t="shared" si="56"/>
        <v>-3</v>
      </c>
      <c r="H338" s="66">
        <f t="shared" si="57"/>
        <v>33</v>
      </c>
      <c r="I338" s="20">
        <f t="shared" si="58"/>
        <v>-0.21428571428571427</v>
      </c>
      <c r="J338" s="21">
        <f t="shared" si="59"/>
        <v>0.89189189189189189</v>
      </c>
    </row>
    <row r="339" spans="1:10" x14ac:dyDescent="0.2">
      <c r="A339" s="158" t="s">
        <v>275</v>
      </c>
      <c r="B339" s="65">
        <v>1</v>
      </c>
      <c r="C339" s="66">
        <v>0</v>
      </c>
      <c r="D339" s="65">
        <v>2</v>
      </c>
      <c r="E339" s="66">
        <v>3</v>
      </c>
      <c r="F339" s="67"/>
      <c r="G339" s="65">
        <f t="shared" si="56"/>
        <v>1</v>
      </c>
      <c r="H339" s="66">
        <f t="shared" si="57"/>
        <v>-1</v>
      </c>
      <c r="I339" s="20" t="str">
        <f t="shared" si="58"/>
        <v>-</v>
      </c>
      <c r="J339" s="21">
        <f t="shared" si="59"/>
        <v>-0.33333333333333331</v>
      </c>
    </row>
    <row r="340" spans="1:10" x14ac:dyDescent="0.2">
      <c r="A340" s="158" t="s">
        <v>276</v>
      </c>
      <c r="B340" s="65">
        <v>4</v>
      </c>
      <c r="C340" s="66">
        <v>2</v>
      </c>
      <c r="D340" s="65">
        <v>12</v>
      </c>
      <c r="E340" s="66">
        <v>31</v>
      </c>
      <c r="F340" s="67"/>
      <c r="G340" s="65">
        <f t="shared" si="56"/>
        <v>2</v>
      </c>
      <c r="H340" s="66">
        <f t="shared" si="57"/>
        <v>-19</v>
      </c>
      <c r="I340" s="20">
        <f t="shared" si="58"/>
        <v>1</v>
      </c>
      <c r="J340" s="21">
        <f t="shared" si="59"/>
        <v>-0.61290322580645162</v>
      </c>
    </row>
    <row r="341" spans="1:10" x14ac:dyDescent="0.2">
      <c r="A341" s="158" t="s">
        <v>320</v>
      </c>
      <c r="B341" s="65">
        <v>1</v>
      </c>
      <c r="C341" s="66">
        <v>2</v>
      </c>
      <c r="D341" s="65">
        <v>9</v>
      </c>
      <c r="E341" s="66">
        <v>10</v>
      </c>
      <c r="F341" s="67"/>
      <c r="G341" s="65">
        <f t="shared" si="56"/>
        <v>-1</v>
      </c>
      <c r="H341" s="66">
        <f t="shared" si="57"/>
        <v>-1</v>
      </c>
      <c r="I341" s="20">
        <f t="shared" si="58"/>
        <v>-0.5</v>
      </c>
      <c r="J341" s="21">
        <f t="shared" si="59"/>
        <v>-0.1</v>
      </c>
    </row>
    <row r="342" spans="1:10" x14ac:dyDescent="0.2">
      <c r="A342" s="158" t="s">
        <v>375</v>
      </c>
      <c r="B342" s="65">
        <v>6</v>
      </c>
      <c r="C342" s="66">
        <v>1</v>
      </c>
      <c r="D342" s="65">
        <v>54</v>
      </c>
      <c r="E342" s="66">
        <v>1</v>
      </c>
      <c r="F342" s="67"/>
      <c r="G342" s="65">
        <f t="shared" si="56"/>
        <v>5</v>
      </c>
      <c r="H342" s="66">
        <f t="shared" si="57"/>
        <v>53</v>
      </c>
      <c r="I342" s="20">
        <f t="shared" si="58"/>
        <v>5</v>
      </c>
      <c r="J342" s="21" t="str">
        <f t="shared" si="59"/>
        <v>&gt;999%</v>
      </c>
    </row>
    <row r="343" spans="1:10" x14ac:dyDescent="0.2">
      <c r="A343" s="158" t="s">
        <v>408</v>
      </c>
      <c r="B343" s="65">
        <v>1</v>
      </c>
      <c r="C343" s="66">
        <v>1</v>
      </c>
      <c r="D343" s="65">
        <v>19</v>
      </c>
      <c r="E343" s="66">
        <v>2</v>
      </c>
      <c r="F343" s="67"/>
      <c r="G343" s="65">
        <f t="shared" si="56"/>
        <v>0</v>
      </c>
      <c r="H343" s="66">
        <f t="shared" si="57"/>
        <v>17</v>
      </c>
      <c r="I343" s="20">
        <f t="shared" si="58"/>
        <v>0</v>
      </c>
      <c r="J343" s="21">
        <f t="shared" si="59"/>
        <v>8.5</v>
      </c>
    </row>
    <row r="344" spans="1:10" x14ac:dyDescent="0.2">
      <c r="A344" s="158" t="s">
        <v>467</v>
      </c>
      <c r="B344" s="65">
        <v>14</v>
      </c>
      <c r="C344" s="66">
        <v>1</v>
      </c>
      <c r="D344" s="65">
        <v>17</v>
      </c>
      <c r="E344" s="66">
        <v>15</v>
      </c>
      <c r="F344" s="67"/>
      <c r="G344" s="65">
        <f t="shared" si="56"/>
        <v>13</v>
      </c>
      <c r="H344" s="66">
        <f t="shared" si="57"/>
        <v>2</v>
      </c>
      <c r="I344" s="20" t="str">
        <f t="shared" si="58"/>
        <v>&gt;999%</v>
      </c>
      <c r="J344" s="21">
        <f t="shared" si="59"/>
        <v>0.13333333333333333</v>
      </c>
    </row>
    <row r="345" spans="1:10" x14ac:dyDescent="0.2">
      <c r="A345" s="158" t="s">
        <v>376</v>
      </c>
      <c r="B345" s="65">
        <v>34</v>
      </c>
      <c r="C345" s="66">
        <v>31</v>
      </c>
      <c r="D345" s="65">
        <v>101</v>
      </c>
      <c r="E345" s="66">
        <v>108</v>
      </c>
      <c r="F345" s="67"/>
      <c r="G345" s="65">
        <f t="shared" si="56"/>
        <v>3</v>
      </c>
      <c r="H345" s="66">
        <f t="shared" si="57"/>
        <v>-7</v>
      </c>
      <c r="I345" s="20">
        <f t="shared" si="58"/>
        <v>9.6774193548387094E-2</v>
      </c>
      <c r="J345" s="21">
        <f t="shared" si="59"/>
        <v>-6.4814814814814811E-2</v>
      </c>
    </row>
    <row r="346" spans="1:10" x14ac:dyDescent="0.2">
      <c r="A346" s="158" t="s">
        <v>409</v>
      </c>
      <c r="B346" s="65">
        <v>5</v>
      </c>
      <c r="C346" s="66">
        <v>12</v>
      </c>
      <c r="D346" s="65">
        <v>29</v>
      </c>
      <c r="E346" s="66">
        <v>113</v>
      </c>
      <c r="F346" s="67"/>
      <c r="G346" s="65">
        <f t="shared" si="56"/>
        <v>-7</v>
      </c>
      <c r="H346" s="66">
        <f t="shared" si="57"/>
        <v>-84</v>
      </c>
      <c r="I346" s="20">
        <f t="shared" si="58"/>
        <v>-0.58333333333333337</v>
      </c>
      <c r="J346" s="21">
        <f t="shared" si="59"/>
        <v>-0.74336283185840712</v>
      </c>
    </row>
    <row r="347" spans="1:10" x14ac:dyDescent="0.2">
      <c r="A347" s="158" t="s">
        <v>410</v>
      </c>
      <c r="B347" s="65">
        <v>5</v>
      </c>
      <c r="C347" s="66">
        <v>6</v>
      </c>
      <c r="D347" s="65">
        <v>48</v>
      </c>
      <c r="E347" s="66">
        <v>19</v>
      </c>
      <c r="F347" s="67"/>
      <c r="G347" s="65">
        <f t="shared" si="56"/>
        <v>-1</v>
      </c>
      <c r="H347" s="66">
        <f t="shared" si="57"/>
        <v>29</v>
      </c>
      <c r="I347" s="20">
        <f t="shared" si="58"/>
        <v>-0.16666666666666666</v>
      </c>
      <c r="J347" s="21">
        <f t="shared" si="59"/>
        <v>1.5263157894736843</v>
      </c>
    </row>
    <row r="348" spans="1:10" x14ac:dyDescent="0.2">
      <c r="A348" s="158" t="s">
        <v>411</v>
      </c>
      <c r="B348" s="65">
        <v>65</v>
      </c>
      <c r="C348" s="66">
        <v>11</v>
      </c>
      <c r="D348" s="65">
        <v>149</v>
      </c>
      <c r="E348" s="66">
        <v>81</v>
      </c>
      <c r="F348" s="67"/>
      <c r="G348" s="65">
        <f t="shared" si="56"/>
        <v>54</v>
      </c>
      <c r="H348" s="66">
        <f t="shared" si="57"/>
        <v>68</v>
      </c>
      <c r="I348" s="20">
        <f t="shared" si="58"/>
        <v>4.9090909090909092</v>
      </c>
      <c r="J348" s="21">
        <f t="shared" si="59"/>
        <v>0.83950617283950613</v>
      </c>
    </row>
    <row r="349" spans="1:10" x14ac:dyDescent="0.2">
      <c r="A349" s="158" t="s">
        <v>451</v>
      </c>
      <c r="B349" s="65">
        <v>6</v>
      </c>
      <c r="C349" s="66">
        <v>3</v>
      </c>
      <c r="D349" s="65">
        <v>12</v>
      </c>
      <c r="E349" s="66">
        <v>29</v>
      </c>
      <c r="F349" s="67"/>
      <c r="G349" s="65">
        <f t="shared" si="56"/>
        <v>3</v>
      </c>
      <c r="H349" s="66">
        <f t="shared" si="57"/>
        <v>-17</v>
      </c>
      <c r="I349" s="20">
        <f t="shared" si="58"/>
        <v>1</v>
      </c>
      <c r="J349" s="21">
        <f t="shared" si="59"/>
        <v>-0.58620689655172409</v>
      </c>
    </row>
    <row r="350" spans="1:10" x14ac:dyDescent="0.2">
      <c r="A350" s="158" t="s">
        <v>452</v>
      </c>
      <c r="B350" s="65">
        <v>7</v>
      </c>
      <c r="C350" s="66">
        <v>20</v>
      </c>
      <c r="D350" s="65">
        <v>44</v>
      </c>
      <c r="E350" s="66">
        <v>79</v>
      </c>
      <c r="F350" s="67"/>
      <c r="G350" s="65">
        <f t="shared" si="56"/>
        <v>-13</v>
      </c>
      <c r="H350" s="66">
        <f t="shared" si="57"/>
        <v>-35</v>
      </c>
      <c r="I350" s="20">
        <f t="shared" si="58"/>
        <v>-0.65</v>
      </c>
      <c r="J350" s="21">
        <f t="shared" si="59"/>
        <v>-0.44303797468354428</v>
      </c>
    </row>
    <row r="351" spans="1:10" x14ac:dyDescent="0.2">
      <c r="A351" s="158" t="s">
        <v>468</v>
      </c>
      <c r="B351" s="65">
        <v>0</v>
      </c>
      <c r="C351" s="66">
        <v>4</v>
      </c>
      <c r="D351" s="65">
        <v>11</v>
      </c>
      <c r="E351" s="66">
        <v>21</v>
      </c>
      <c r="F351" s="67"/>
      <c r="G351" s="65">
        <f t="shared" si="56"/>
        <v>-4</v>
      </c>
      <c r="H351" s="66">
        <f t="shared" si="57"/>
        <v>-10</v>
      </c>
      <c r="I351" s="20">
        <f t="shared" si="58"/>
        <v>-1</v>
      </c>
      <c r="J351" s="21">
        <f t="shared" si="59"/>
        <v>-0.47619047619047616</v>
      </c>
    </row>
    <row r="352" spans="1:10" x14ac:dyDescent="0.2">
      <c r="A352" s="158" t="s">
        <v>284</v>
      </c>
      <c r="B352" s="65">
        <v>0</v>
      </c>
      <c r="C352" s="66">
        <v>1</v>
      </c>
      <c r="D352" s="65">
        <v>8</v>
      </c>
      <c r="E352" s="66">
        <v>9</v>
      </c>
      <c r="F352" s="67"/>
      <c r="G352" s="65">
        <f t="shared" si="56"/>
        <v>-1</v>
      </c>
      <c r="H352" s="66">
        <f t="shared" si="57"/>
        <v>-1</v>
      </c>
      <c r="I352" s="20">
        <f t="shared" si="58"/>
        <v>-1</v>
      </c>
      <c r="J352" s="21">
        <f t="shared" si="59"/>
        <v>-0.1111111111111111</v>
      </c>
    </row>
    <row r="353" spans="1:10" s="160" customFormat="1" x14ac:dyDescent="0.2">
      <c r="A353" s="178" t="s">
        <v>656</v>
      </c>
      <c r="B353" s="71">
        <v>204</v>
      </c>
      <c r="C353" s="72">
        <v>186</v>
      </c>
      <c r="D353" s="71">
        <v>763</v>
      </c>
      <c r="E353" s="72">
        <v>876</v>
      </c>
      <c r="F353" s="73"/>
      <c r="G353" s="71">
        <f t="shared" si="56"/>
        <v>18</v>
      </c>
      <c r="H353" s="72">
        <f t="shared" si="57"/>
        <v>-113</v>
      </c>
      <c r="I353" s="37">
        <f t="shared" si="58"/>
        <v>9.6774193548387094E-2</v>
      </c>
      <c r="J353" s="38">
        <f t="shared" si="59"/>
        <v>-0.12899543378995434</v>
      </c>
    </row>
    <row r="354" spans="1:10" x14ac:dyDescent="0.2">
      <c r="A354" s="177"/>
      <c r="B354" s="143"/>
      <c r="C354" s="144"/>
      <c r="D354" s="143"/>
      <c r="E354" s="144"/>
      <c r="F354" s="145"/>
      <c r="G354" s="143"/>
      <c r="H354" s="144"/>
      <c r="I354" s="151"/>
      <c r="J354" s="152"/>
    </row>
    <row r="355" spans="1:10" s="139" customFormat="1" x14ac:dyDescent="0.2">
      <c r="A355" s="159" t="s">
        <v>74</v>
      </c>
      <c r="B355" s="65"/>
      <c r="C355" s="66"/>
      <c r="D355" s="65"/>
      <c r="E355" s="66"/>
      <c r="F355" s="67"/>
      <c r="G355" s="65"/>
      <c r="H355" s="66"/>
      <c r="I355" s="20"/>
      <c r="J355" s="21"/>
    </row>
    <row r="356" spans="1:10" x14ac:dyDescent="0.2">
      <c r="A356" s="158" t="s">
        <v>552</v>
      </c>
      <c r="B356" s="65">
        <v>12</v>
      </c>
      <c r="C356" s="66">
        <v>26</v>
      </c>
      <c r="D356" s="65">
        <v>44</v>
      </c>
      <c r="E356" s="66">
        <v>96</v>
      </c>
      <c r="F356" s="67"/>
      <c r="G356" s="65">
        <f>B356-C356</f>
        <v>-14</v>
      </c>
      <c r="H356" s="66">
        <f>D356-E356</f>
        <v>-52</v>
      </c>
      <c r="I356" s="20">
        <f>IF(C356=0, "-", IF(G356/C356&lt;10, G356/C356, "&gt;999%"))</f>
        <v>-0.53846153846153844</v>
      </c>
      <c r="J356" s="21">
        <f>IF(E356=0, "-", IF(H356/E356&lt;10, H356/E356, "&gt;999%"))</f>
        <v>-0.54166666666666663</v>
      </c>
    </row>
    <row r="357" spans="1:10" x14ac:dyDescent="0.2">
      <c r="A357" s="158" t="s">
        <v>539</v>
      </c>
      <c r="B357" s="65">
        <v>0</v>
      </c>
      <c r="C357" s="66">
        <v>1</v>
      </c>
      <c r="D357" s="65">
        <v>1</v>
      </c>
      <c r="E357" s="66">
        <v>4</v>
      </c>
      <c r="F357" s="67"/>
      <c r="G357" s="65">
        <f>B357-C357</f>
        <v>-1</v>
      </c>
      <c r="H357" s="66">
        <f>D357-E357</f>
        <v>-3</v>
      </c>
      <c r="I357" s="20">
        <f>IF(C357=0, "-", IF(G357/C357&lt;10, G357/C357, "&gt;999%"))</f>
        <v>-1</v>
      </c>
      <c r="J357" s="21">
        <f>IF(E357=0, "-", IF(H357/E357&lt;10, H357/E357, "&gt;999%"))</f>
        <v>-0.75</v>
      </c>
    </row>
    <row r="358" spans="1:10" s="160" customFormat="1" x14ac:dyDescent="0.2">
      <c r="A358" s="178" t="s">
        <v>657</v>
      </c>
      <c r="B358" s="71">
        <v>12</v>
      </c>
      <c r="C358" s="72">
        <v>27</v>
      </c>
      <c r="D358" s="71">
        <v>45</v>
      </c>
      <c r="E358" s="72">
        <v>100</v>
      </c>
      <c r="F358" s="73"/>
      <c r="G358" s="71">
        <f>B358-C358</f>
        <v>-15</v>
      </c>
      <c r="H358" s="72">
        <f>D358-E358</f>
        <v>-55</v>
      </c>
      <c r="I358" s="37">
        <f>IF(C358=0, "-", IF(G358/C358&lt;10, G358/C358, "&gt;999%"))</f>
        <v>-0.55555555555555558</v>
      </c>
      <c r="J358" s="38">
        <f>IF(E358=0, "-", IF(H358/E358&lt;10, H358/E358, "&gt;999%"))</f>
        <v>-0.55000000000000004</v>
      </c>
    </row>
    <row r="359" spans="1:10" x14ac:dyDescent="0.2">
      <c r="A359" s="177"/>
      <c r="B359" s="143"/>
      <c r="C359" s="144"/>
      <c r="D359" s="143"/>
      <c r="E359" s="144"/>
      <c r="F359" s="145"/>
      <c r="G359" s="143"/>
      <c r="H359" s="144"/>
      <c r="I359" s="151"/>
      <c r="J359" s="152"/>
    </row>
    <row r="360" spans="1:10" s="139" customFormat="1" x14ac:dyDescent="0.2">
      <c r="A360" s="159" t="s">
        <v>75</v>
      </c>
      <c r="B360" s="65"/>
      <c r="C360" s="66"/>
      <c r="D360" s="65"/>
      <c r="E360" s="66"/>
      <c r="F360" s="67"/>
      <c r="G360" s="65"/>
      <c r="H360" s="66"/>
      <c r="I360" s="20"/>
      <c r="J360" s="21"/>
    </row>
    <row r="361" spans="1:10" x14ac:dyDescent="0.2">
      <c r="A361" s="158" t="s">
        <v>295</v>
      </c>
      <c r="B361" s="65">
        <v>0</v>
      </c>
      <c r="C361" s="66">
        <v>0</v>
      </c>
      <c r="D361" s="65">
        <v>1</v>
      </c>
      <c r="E361" s="66">
        <v>0</v>
      </c>
      <c r="F361" s="67"/>
      <c r="G361" s="65">
        <f t="shared" ref="G361:G368" si="60">B361-C361</f>
        <v>0</v>
      </c>
      <c r="H361" s="66">
        <f t="shared" ref="H361:H368" si="61">D361-E361</f>
        <v>1</v>
      </c>
      <c r="I361" s="20" t="str">
        <f t="shared" ref="I361:I368" si="62">IF(C361=0, "-", IF(G361/C361&lt;10, G361/C361, "&gt;999%"))</f>
        <v>-</v>
      </c>
      <c r="J361" s="21" t="str">
        <f t="shared" ref="J361:J368" si="63">IF(E361=0, "-", IF(H361/E361&lt;10, H361/E361, "&gt;999%"))</f>
        <v>-</v>
      </c>
    </row>
    <row r="362" spans="1:10" x14ac:dyDescent="0.2">
      <c r="A362" s="158" t="s">
        <v>528</v>
      </c>
      <c r="B362" s="65">
        <v>12</v>
      </c>
      <c r="C362" s="66">
        <v>10</v>
      </c>
      <c r="D362" s="65">
        <v>79</v>
      </c>
      <c r="E362" s="66">
        <v>68</v>
      </c>
      <c r="F362" s="67"/>
      <c r="G362" s="65">
        <f t="shared" si="60"/>
        <v>2</v>
      </c>
      <c r="H362" s="66">
        <f t="shared" si="61"/>
        <v>11</v>
      </c>
      <c r="I362" s="20">
        <f t="shared" si="62"/>
        <v>0.2</v>
      </c>
      <c r="J362" s="21">
        <f t="shared" si="63"/>
        <v>0.16176470588235295</v>
      </c>
    </row>
    <row r="363" spans="1:10" x14ac:dyDescent="0.2">
      <c r="A363" s="158" t="s">
        <v>472</v>
      </c>
      <c r="B363" s="65">
        <v>1</v>
      </c>
      <c r="C363" s="66">
        <v>2</v>
      </c>
      <c r="D363" s="65">
        <v>1</v>
      </c>
      <c r="E363" s="66">
        <v>6</v>
      </c>
      <c r="F363" s="67"/>
      <c r="G363" s="65">
        <f t="shared" si="60"/>
        <v>-1</v>
      </c>
      <c r="H363" s="66">
        <f t="shared" si="61"/>
        <v>-5</v>
      </c>
      <c r="I363" s="20">
        <f t="shared" si="62"/>
        <v>-0.5</v>
      </c>
      <c r="J363" s="21">
        <f t="shared" si="63"/>
        <v>-0.83333333333333337</v>
      </c>
    </row>
    <row r="364" spans="1:10" x14ac:dyDescent="0.2">
      <c r="A364" s="158" t="s">
        <v>296</v>
      </c>
      <c r="B364" s="65">
        <v>2</v>
      </c>
      <c r="C364" s="66">
        <v>1</v>
      </c>
      <c r="D364" s="65">
        <v>7</v>
      </c>
      <c r="E364" s="66">
        <v>7</v>
      </c>
      <c r="F364" s="67"/>
      <c r="G364" s="65">
        <f t="shared" si="60"/>
        <v>1</v>
      </c>
      <c r="H364" s="66">
        <f t="shared" si="61"/>
        <v>0</v>
      </c>
      <c r="I364" s="20">
        <f t="shared" si="62"/>
        <v>1</v>
      </c>
      <c r="J364" s="21">
        <f t="shared" si="63"/>
        <v>0</v>
      </c>
    </row>
    <row r="365" spans="1:10" x14ac:dyDescent="0.2">
      <c r="A365" s="158" t="s">
        <v>297</v>
      </c>
      <c r="B365" s="65">
        <v>3</v>
      </c>
      <c r="C365" s="66">
        <v>0</v>
      </c>
      <c r="D365" s="65">
        <v>9</v>
      </c>
      <c r="E365" s="66">
        <v>8</v>
      </c>
      <c r="F365" s="67"/>
      <c r="G365" s="65">
        <f t="shared" si="60"/>
        <v>3</v>
      </c>
      <c r="H365" s="66">
        <f t="shared" si="61"/>
        <v>1</v>
      </c>
      <c r="I365" s="20" t="str">
        <f t="shared" si="62"/>
        <v>-</v>
      </c>
      <c r="J365" s="21">
        <f t="shared" si="63"/>
        <v>0.125</v>
      </c>
    </row>
    <row r="366" spans="1:10" x14ac:dyDescent="0.2">
      <c r="A366" s="158" t="s">
        <v>485</v>
      </c>
      <c r="B366" s="65">
        <v>8</v>
      </c>
      <c r="C366" s="66">
        <v>14</v>
      </c>
      <c r="D366" s="65">
        <v>32</v>
      </c>
      <c r="E366" s="66">
        <v>38</v>
      </c>
      <c r="F366" s="67"/>
      <c r="G366" s="65">
        <f t="shared" si="60"/>
        <v>-6</v>
      </c>
      <c r="H366" s="66">
        <f t="shared" si="61"/>
        <v>-6</v>
      </c>
      <c r="I366" s="20">
        <f t="shared" si="62"/>
        <v>-0.42857142857142855</v>
      </c>
      <c r="J366" s="21">
        <f t="shared" si="63"/>
        <v>-0.15789473684210525</v>
      </c>
    </row>
    <row r="367" spans="1:10" x14ac:dyDescent="0.2">
      <c r="A367" s="158" t="s">
        <v>508</v>
      </c>
      <c r="B367" s="65">
        <v>0</v>
      </c>
      <c r="C367" s="66">
        <v>0</v>
      </c>
      <c r="D367" s="65">
        <v>0</v>
      </c>
      <c r="E367" s="66">
        <v>3</v>
      </c>
      <c r="F367" s="67"/>
      <c r="G367" s="65">
        <f t="shared" si="60"/>
        <v>0</v>
      </c>
      <c r="H367" s="66">
        <f t="shared" si="61"/>
        <v>-3</v>
      </c>
      <c r="I367" s="20" t="str">
        <f t="shared" si="62"/>
        <v>-</v>
      </c>
      <c r="J367" s="21">
        <f t="shared" si="63"/>
        <v>-1</v>
      </c>
    </row>
    <row r="368" spans="1:10" s="160" customFormat="1" x14ac:dyDescent="0.2">
      <c r="A368" s="178" t="s">
        <v>658</v>
      </c>
      <c r="B368" s="71">
        <v>26</v>
      </c>
      <c r="C368" s="72">
        <v>27</v>
      </c>
      <c r="D368" s="71">
        <v>129</v>
      </c>
      <c r="E368" s="72">
        <v>130</v>
      </c>
      <c r="F368" s="73"/>
      <c r="G368" s="71">
        <f t="shared" si="60"/>
        <v>-1</v>
      </c>
      <c r="H368" s="72">
        <f t="shared" si="61"/>
        <v>-1</v>
      </c>
      <c r="I368" s="37">
        <f t="shared" si="62"/>
        <v>-3.7037037037037035E-2</v>
      </c>
      <c r="J368" s="38">
        <f t="shared" si="63"/>
        <v>-7.6923076923076927E-3</v>
      </c>
    </row>
    <row r="369" spans="1:10" x14ac:dyDescent="0.2">
      <c r="A369" s="177"/>
      <c r="B369" s="143"/>
      <c r="C369" s="144"/>
      <c r="D369" s="143"/>
      <c r="E369" s="144"/>
      <c r="F369" s="145"/>
      <c r="G369" s="143"/>
      <c r="H369" s="144"/>
      <c r="I369" s="151"/>
      <c r="J369" s="152"/>
    </row>
    <row r="370" spans="1:10" s="139" customFormat="1" x14ac:dyDescent="0.2">
      <c r="A370" s="159" t="s">
        <v>76</v>
      </c>
      <c r="B370" s="65"/>
      <c r="C370" s="66"/>
      <c r="D370" s="65"/>
      <c r="E370" s="66"/>
      <c r="F370" s="67"/>
      <c r="G370" s="65"/>
      <c r="H370" s="66"/>
      <c r="I370" s="20"/>
      <c r="J370" s="21"/>
    </row>
    <row r="371" spans="1:10" x14ac:dyDescent="0.2">
      <c r="A371" s="158" t="s">
        <v>387</v>
      </c>
      <c r="B371" s="65">
        <v>104</v>
      </c>
      <c r="C371" s="66">
        <v>62</v>
      </c>
      <c r="D371" s="65">
        <v>437</v>
      </c>
      <c r="E371" s="66">
        <v>157</v>
      </c>
      <c r="F371" s="67"/>
      <c r="G371" s="65">
        <f>B371-C371</f>
        <v>42</v>
      </c>
      <c r="H371" s="66">
        <f>D371-E371</f>
        <v>280</v>
      </c>
      <c r="I371" s="20">
        <f>IF(C371=0, "-", IF(G371/C371&lt;10, G371/C371, "&gt;999%"))</f>
        <v>0.67741935483870963</v>
      </c>
      <c r="J371" s="21">
        <f>IF(E371=0, "-", IF(H371/E371&lt;10, H371/E371, "&gt;999%"))</f>
        <v>1.7834394904458599</v>
      </c>
    </row>
    <row r="372" spans="1:10" x14ac:dyDescent="0.2">
      <c r="A372" s="158" t="s">
        <v>205</v>
      </c>
      <c r="B372" s="65">
        <v>125</v>
      </c>
      <c r="C372" s="66">
        <v>130</v>
      </c>
      <c r="D372" s="65">
        <v>768</v>
      </c>
      <c r="E372" s="66">
        <v>804</v>
      </c>
      <c r="F372" s="67"/>
      <c r="G372" s="65">
        <f>B372-C372</f>
        <v>-5</v>
      </c>
      <c r="H372" s="66">
        <f>D372-E372</f>
        <v>-36</v>
      </c>
      <c r="I372" s="20">
        <f>IF(C372=0, "-", IF(G372/C372&lt;10, G372/C372, "&gt;999%"))</f>
        <v>-3.8461538461538464E-2</v>
      </c>
      <c r="J372" s="21">
        <f>IF(E372=0, "-", IF(H372/E372&lt;10, H372/E372, "&gt;999%"))</f>
        <v>-4.4776119402985072E-2</v>
      </c>
    </row>
    <row r="373" spans="1:10" x14ac:dyDescent="0.2">
      <c r="A373" s="158" t="s">
        <v>357</v>
      </c>
      <c r="B373" s="65">
        <v>155</v>
      </c>
      <c r="C373" s="66">
        <v>130</v>
      </c>
      <c r="D373" s="65">
        <v>1024</v>
      </c>
      <c r="E373" s="66">
        <v>614</v>
      </c>
      <c r="F373" s="67"/>
      <c r="G373" s="65">
        <f>B373-C373</f>
        <v>25</v>
      </c>
      <c r="H373" s="66">
        <f>D373-E373</f>
        <v>410</v>
      </c>
      <c r="I373" s="20">
        <f>IF(C373=0, "-", IF(G373/C373&lt;10, G373/C373, "&gt;999%"))</f>
        <v>0.19230769230769232</v>
      </c>
      <c r="J373" s="21">
        <f>IF(E373=0, "-", IF(H373/E373&lt;10, H373/E373, "&gt;999%"))</f>
        <v>0.66775244299674263</v>
      </c>
    </row>
    <row r="374" spans="1:10" s="160" customFormat="1" x14ac:dyDescent="0.2">
      <c r="A374" s="178" t="s">
        <v>659</v>
      </c>
      <c r="B374" s="71">
        <v>384</v>
      </c>
      <c r="C374" s="72">
        <v>322</v>
      </c>
      <c r="D374" s="71">
        <v>2229</v>
      </c>
      <c r="E374" s="72">
        <v>1575</v>
      </c>
      <c r="F374" s="73"/>
      <c r="G374" s="71">
        <f>B374-C374</f>
        <v>62</v>
      </c>
      <c r="H374" s="72">
        <f>D374-E374</f>
        <v>654</v>
      </c>
      <c r="I374" s="37">
        <f>IF(C374=0, "-", IF(G374/C374&lt;10, G374/C374, "&gt;999%"))</f>
        <v>0.19254658385093168</v>
      </c>
      <c r="J374" s="38">
        <f>IF(E374=0, "-", IF(H374/E374&lt;10, H374/E374, "&gt;999%"))</f>
        <v>0.41523809523809524</v>
      </c>
    </row>
    <row r="375" spans="1:10" x14ac:dyDescent="0.2">
      <c r="A375" s="177"/>
      <c r="B375" s="143"/>
      <c r="C375" s="144"/>
      <c r="D375" s="143"/>
      <c r="E375" s="144"/>
      <c r="F375" s="145"/>
      <c r="G375" s="143"/>
      <c r="H375" s="144"/>
      <c r="I375" s="151"/>
      <c r="J375" s="152"/>
    </row>
    <row r="376" spans="1:10" s="139" customFormat="1" x14ac:dyDescent="0.2">
      <c r="A376" s="159" t="s">
        <v>77</v>
      </c>
      <c r="B376" s="65"/>
      <c r="C376" s="66"/>
      <c r="D376" s="65"/>
      <c r="E376" s="66"/>
      <c r="F376" s="67"/>
      <c r="G376" s="65"/>
      <c r="H376" s="66"/>
      <c r="I376" s="20"/>
      <c r="J376" s="21"/>
    </row>
    <row r="377" spans="1:10" x14ac:dyDescent="0.2">
      <c r="A377" s="158" t="s">
        <v>304</v>
      </c>
      <c r="B377" s="65">
        <v>0</v>
      </c>
      <c r="C377" s="66">
        <v>3</v>
      </c>
      <c r="D377" s="65">
        <v>7</v>
      </c>
      <c r="E377" s="66">
        <v>9</v>
      </c>
      <c r="F377" s="67"/>
      <c r="G377" s="65">
        <f>B377-C377</f>
        <v>-3</v>
      </c>
      <c r="H377" s="66">
        <f>D377-E377</f>
        <v>-2</v>
      </c>
      <c r="I377" s="20">
        <f>IF(C377=0, "-", IF(G377/C377&lt;10, G377/C377, "&gt;999%"))</f>
        <v>-1</v>
      </c>
      <c r="J377" s="21">
        <f>IF(E377=0, "-", IF(H377/E377&lt;10, H377/E377, "&gt;999%"))</f>
        <v>-0.22222222222222221</v>
      </c>
    </row>
    <row r="378" spans="1:10" x14ac:dyDescent="0.2">
      <c r="A378" s="158" t="s">
        <v>236</v>
      </c>
      <c r="B378" s="65">
        <v>0</v>
      </c>
      <c r="C378" s="66">
        <v>1</v>
      </c>
      <c r="D378" s="65">
        <v>11</v>
      </c>
      <c r="E378" s="66">
        <v>13</v>
      </c>
      <c r="F378" s="67"/>
      <c r="G378" s="65">
        <f>B378-C378</f>
        <v>-1</v>
      </c>
      <c r="H378" s="66">
        <f>D378-E378</f>
        <v>-2</v>
      </c>
      <c r="I378" s="20">
        <f>IF(C378=0, "-", IF(G378/C378&lt;10, G378/C378, "&gt;999%"))</f>
        <v>-1</v>
      </c>
      <c r="J378" s="21">
        <f>IF(E378=0, "-", IF(H378/E378&lt;10, H378/E378, "&gt;999%"))</f>
        <v>-0.15384615384615385</v>
      </c>
    </row>
    <row r="379" spans="1:10" x14ac:dyDescent="0.2">
      <c r="A379" s="158" t="s">
        <v>377</v>
      </c>
      <c r="B379" s="65">
        <v>5</v>
      </c>
      <c r="C379" s="66">
        <v>7</v>
      </c>
      <c r="D379" s="65">
        <v>45</v>
      </c>
      <c r="E379" s="66">
        <v>46</v>
      </c>
      <c r="F379" s="67"/>
      <c r="G379" s="65">
        <f>B379-C379</f>
        <v>-2</v>
      </c>
      <c r="H379" s="66">
        <f>D379-E379</f>
        <v>-1</v>
      </c>
      <c r="I379" s="20">
        <f>IF(C379=0, "-", IF(G379/C379&lt;10, G379/C379, "&gt;999%"))</f>
        <v>-0.2857142857142857</v>
      </c>
      <c r="J379" s="21">
        <f>IF(E379=0, "-", IF(H379/E379&lt;10, H379/E379, "&gt;999%"))</f>
        <v>-2.1739130434782608E-2</v>
      </c>
    </row>
    <row r="380" spans="1:10" x14ac:dyDescent="0.2">
      <c r="A380" s="158" t="s">
        <v>213</v>
      </c>
      <c r="B380" s="65">
        <v>14</v>
      </c>
      <c r="C380" s="66">
        <v>9</v>
      </c>
      <c r="D380" s="65">
        <v>69</v>
      </c>
      <c r="E380" s="66">
        <v>54</v>
      </c>
      <c r="F380" s="67"/>
      <c r="G380" s="65">
        <f>B380-C380</f>
        <v>5</v>
      </c>
      <c r="H380" s="66">
        <f>D380-E380</f>
        <v>15</v>
      </c>
      <c r="I380" s="20">
        <f>IF(C380=0, "-", IF(G380/C380&lt;10, G380/C380, "&gt;999%"))</f>
        <v>0.55555555555555558</v>
      </c>
      <c r="J380" s="21">
        <f>IF(E380=0, "-", IF(H380/E380&lt;10, H380/E380, "&gt;999%"))</f>
        <v>0.27777777777777779</v>
      </c>
    </row>
    <row r="381" spans="1:10" s="160" customFormat="1" x14ac:dyDescent="0.2">
      <c r="A381" s="178" t="s">
        <v>660</v>
      </c>
      <c r="B381" s="71">
        <v>19</v>
      </c>
      <c r="C381" s="72">
        <v>20</v>
      </c>
      <c r="D381" s="71">
        <v>132</v>
      </c>
      <c r="E381" s="72">
        <v>122</v>
      </c>
      <c r="F381" s="73"/>
      <c r="G381" s="71">
        <f>B381-C381</f>
        <v>-1</v>
      </c>
      <c r="H381" s="72">
        <f>D381-E381</f>
        <v>10</v>
      </c>
      <c r="I381" s="37">
        <f>IF(C381=0, "-", IF(G381/C381&lt;10, G381/C381, "&gt;999%"))</f>
        <v>-0.05</v>
      </c>
      <c r="J381" s="38">
        <f>IF(E381=0, "-", IF(H381/E381&lt;10, H381/E381, "&gt;999%"))</f>
        <v>8.1967213114754092E-2</v>
      </c>
    </row>
    <row r="382" spans="1:10" x14ac:dyDescent="0.2">
      <c r="A382" s="177"/>
      <c r="B382" s="143"/>
      <c r="C382" s="144"/>
      <c r="D382" s="143"/>
      <c r="E382" s="144"/>
      <c r="F382" s="145"/>
      <c r="G382" s="143"/>
      <c r="H382" s="144"/>
      <c r="I382" s="151"/>
      <c r="J382" s="152"/>
    </row>
    <row r="383" spans="1:10" s="139" customFormat="1" x14ac:dyDescent="0.2">
      <c r="A383" s="159" t="s">
        <v>78</v>
      </c>
      <c r="B383" s="65"/>
      <c r="C383" s="66"/>
      <c r="D383" s="65"/>
      <c r="E383" s="66"/>
      <c r="F383" s="67"/>
      <c r="G383" s="65"/>
      <c r="H383" s="66"/>
      <c r="I383" s="20"/>
      <c r="J383" s="21"/>
    </row>
    <row r="384" spans="1:10" x14ac:dyDescent="0.2">
      <c r="A384" s="158" t="s">
        <v>358</v>
      </c>
      <c r="B384" s="65">
        <v>104</v>
      </c>
      <c r="C384" s="66">
        <v>77</v>
      </c>
      <c r="D384" s="65">
        <v>776</v>
      </c>
      <c r="E384" s="66">
        <v>1075</v>
      </c>
      <c r="F384" s="67"/>
      <c r="G384" s="65">
        <f t="shared" ref="G384:G393" si="64">B384-C384</f>
        <v>27</v>
      </c>
      <c r="H384" s="66">
        <f t="shared" ref="H384:H393" si="65">D384-E384</f>
        <v>-299</v>
      </c>
      <c r="I384" s="20">
        <f t="shared" ref="I384:I393" si="66">IF(C384=0, "-", IF(G384/C384&lt;10, G384/C384, "&gt;999%"))</f>
        <v>0.35064935064935066</v>
      </c>
      <c r="J384" s="21">
        <f t="shared" ref="J384:J393" si="67">IF(E384=0, "-", IF(H384/E384&lt;10, H384/E384, "&gt;999%"))</f>
        <v>-0.27813953488372095</v>
      </c>
    </row>
    <row r="385" spans="1:10" x14ac:dyDescent="0.2">
      <c r="A385" s="158" t="s">
        <v>359</v>
      </c>
      <c r="B385" s="65">
        <v>51</v>
      </c>
      <c r="C385" s="66">
        <v>51</v>
      </c>
      <c r="D385" s="65">
        <v>376</v>
      </c>
      <c r="E385" s="66">
        <v>445</v>
      </c>
      <c r="F385" s="67"/>
      <c r="G385" s="65">
        <f t="shared" si="64"/>
        <v>0</v>
      </c>
      <c r="H385" s="66">
        <f t="shared" si="65"/>
        <v>-69</v>
      </c>
      <c r="I385" s="20">
        <f t="shared" si="66"/>
        <v>0</v>
      </c>
      <c r="J385" s="21">
        <f t="shared" si="67"/>
        <v>-0.15505617977528091</v>
      </c>
    </row>
    <row r="386" spans="1:10" x14ac:dyDescent="0.2">
      <c r="A386" s="158" t="s">
        <v>486</v>
      </c>
      <c r="B386" s="65">
        <v>29</v>
      </c>
      <c r="C386" s="66">
        <v>17</v>
      </c>
      <c r="D386" s="65">
        <v>83</v>
      </c>
      <c r="E386" s="66">
        <v>46</v>
      </c>
      <c r="F386" s="67"/>
      <c r="G386" s="65">
        <f t="shared" si="64"/>
        <v>12</v>
      </c>
      <c r="H386" s="66">
        <f t="shared" si="65"/>
        <v>37</v>
      </c>
      <c r="I386" s="20">
        <f t="shared" si="66"/>
        <v>0.70588235294117652</v>
      </c>
      <c r="J386" s="21">
        <f t="shared" si="67"/>
        <v>0.80434782608695654</v>
      </c>
    </row>
    <row r="387" spans="1:10" x14ac:dyDescent="0.2">
      <c r="A387" s="158" t="s">
        <v>199</v>
      </c>
      <c r="B387" s="65">
        <v>3</v>
      </c>
      <c r="C387" s="66">
        <v>16</v>
      </c>
      <c r="D387" s="65">
        <v>66</v>
      </c>
      <c r="E387" s="66">
        <v>65</v>
      </c>
      <c r="F387" s="67"/>
      <c r="G387" s="65">
        <f t="shared" si="64"/>
        <v>-13</v>
      </c>
      <c r="H387" s="66">
        <f t="shared" si="65"/>
        <v>1</v>
      </c>
      <c r="I387" s="20">
        <f t="shared" si="66"/>
        <v>-0.8125</v>
      </c>
      <c r="J387" s="21">
        <f t="shared" si="67"/>
        <v>1.5384615384615385E-2</v>
      </c>
    </row>
    <row r="388" spans="1:10" x14ac:dyDescent="0.2">
      <c r="A388" s="158" t="s">
        <v>388</v>
      </c>
      <c r="B388" s="65">
        <v>216</v>
      </c>
      <c r="C388" s="66">
        <v>107</v>
      </c>
      <c r="D388" s="65">
        <v>1290</v>
      </c>
      <c r="E388" s="66">
        <v>917</v>
      </c>
      <c r="F388" s="67"/>
      <c r="G388" s="65">
        <f t="shared" si="64"/>
        <v>109</v>
      </c>
      <c r="H388" s="66">
        <f t="shared" si="65"/>
        <v>373</v>
      </c>
      <c r="I388" s="20">
        <f t="shared" si="66"/>
        <v>1.0186915887850467</v>
      </c>
      <c r="J388" s="21">
        <f t="shared" si="67"/>
        <v>0.40676117775354415</v>
      </c>
    </row>
    <row r="389" spans="1:10" x14ac:dyDescent="0.2">
      <c r="A389" s="158" t="s">
        <v>426</v>
      </c>
      <c r="B389" s="65">
        <v>0</v>
      </c>
      <c r="C389" s="66">
        <v>80</v>
      </c>
      <c r="D389" s="65">
        <v>1</v>
      </c>
      <c r="E389" s="66">
        <v>374</v>
      </c>
      <c r="F389" s="67"/>
      <c r="G389" s="65">
        <f t="shared" si="64"/>
        <v>-80</v>
      </c>
      <c r="H389" s="66">
        <f t="shared" si="65"/>
        <v>-373</v>
      </c>
      <c r="I389" s="20">
        <f t="shared" si="66"/>
        <v>-1</v>
      </c>
      <c r="J389" s="21">
        <f t="shared" si="67"/>
        <v>-0.99732620320855614</v>
      </c>
    </row>
    <row r="390" spans="1:10" x14ac:dyDescent="0.2">
      <c r="A390" s="158" t="s">
        <v>427</v>
      </c>
      <c r="B390" s="65">
        <v>24</v>
      </c>
      <c r="C390" s="66">
        <v>123</v>
      </c>
      <c r="D390" s="65">
        <v>593</v>
      </c>
      <c r="E390" s="66">
        <v>461</v>
      </c>
      <c r="F390" s="67"/>
      <c r="G390" s="65">
        <f t="shared" si="64"/>
        <v>-99</v>
      </c>
      <c r="H390" s="66">
        <f t="shared" si="65"/>
        <v>132</v>
      </c>
      <c r="I390" s="20">
        <f t="shared" si="66"/>
        <v>-0.80487804878048785</v>
      </c>
      <c r="J390" s="21">
        <f t="shared" si="67"/>
        <v>0.28633405639913234</v>
      </c>
    </row>
    <row r="391" spans="1:10" x14ac:dyDescent="0.2">
      <c r="A391" s="158" t="s">
        <v>496</v>
      </c>
      <c r="B391" s="65">
        <v>23</v>
      </c>
      <c r="C391" s="66">
        <v>47</v>
      </c>
      <c r="D391" s="65">
        <v>202</v>
      </c>
      <c r="E391" s="66">
        <v>194</v>
      </c>
      <c r="F391" s="67"/>
      <c r="G391" s="65">
        <f t="shared" si="64"/>
        <v>-24</v>
      </c>
      <c r="H391" s="66">
        <f t="shared" si="65"/>
        <v>8</v>
      </c>
      <c r="I391" s="20">
        <f t="shared" si="66"/>
        <v>-0.51063829787234039</v>
      </c>
      <c r="J391" s="21">
        <f t="shared" si="67"/>
        <v>4.1237113402061855E-2</v>
      </c>
    </row>
    <row r="392" spans="1:10" x14ac:dyDescent="0.2">
      <c r="A392" s="158" t="s">
        <v>509</v>
      </c>
      <c r="B392" s="65">
        <v>100</v>
      </c>
      <c r="C392" s="66">
        <v>210</v>
      </c>
      <c r="D392" s="65">
        <v>1530</v>
      </c>
      <c r="E392" s="66">
        <v>1486</v>
      </c>
      <c r="F392" s="67"/>
      <c r="G392" s="65">
        <f t="shared" si="64"/>
        <v>-110</v>
      </c>
      <c r="H392" s="66">
        <f t="shared" si="65"/>
        <v>44</v>
      </c>
      <c r="I392" s="20">
        <f t="shared" si="66"/>
        <v>-0.52380952380952384</v>
      </c>
      <c r="J392" s="21">
        <f t="shared" si="67"/>
        <v>2.9609690444145357E-2</v>
      </c>
    </row>
    <row r="393" spans="1:10" s="160" customFormat="1" x14ac:dyDescent="0.2">
      <c r="A393" s="178" t="s">
        <v>661</v>
      </c>
      <c r="B393" s="71">
        <v>550</v>
      </c>
      <c r="C393" s="72">
        <v>728</v>
      </c>
      <c r="D393" s="71">
        <v>4917</v>
      </c>
      <c r="E393" s="72">
        <v>5063</v>
      </c>
      <c r="F393" s="73"/>
      <c r="G393" s="71">
        <f t="shared" si="64"/>
        <v>-178</v>
      </c>
      <c r="H393" s="72">
        <f t="shared" si="65"/>
        <v>-146</v>
      </c>
      <c r="I393" s="37">
        <f t="shared" si="66"/>
        <v>-0.2445054945054945</v>
      </c>
      <c r="J393" s="38">
        <f t="shared" si="67"/>
        <v>-2.8836658107841202E-2</v>
      </c>
    </row>
    <row r="394" spans="1:10" x14ac:dyDescent="0.2">
      <c r="A394" s="177"/>
      <c r="B394" s="143"/>
      <c r="C394" s="144"/>
      <c r="D394" s="143"/>
      <c r="E394" s="144"/>
      <c r="F394" s="145"/>
      <c r="G394" s="143"/>
      <c r="H394" s="144"/>
      <c r="I394" s="151"/>
      <c r="J394" s="152"/>
    </row>
    <row r="395" spans="1:10" s="139" customFormat="1" x14ac:dyDescent="0.2">
      <c r="A395" s="159" t="s">
        <v>79</v>
      </c>
      <c r="B395" s="65"/>
      <c r="C395" s="66"/>
      <c r="D395" s="65"/>
      <c r="E395" s="66"/>
      <c r="F395" s="67"/>
      <c r="G395" s="65"/>
      <c r="H395" s="66"/>
      <c r="I395" s="20"/>
      <c r="J395" s="21"/>
    </row>
    <row r="396" spans="1:10" x14ac:dyDescent="0.2">
      <c r="A396" s="158" t="s">
        <v>305</v>
      </c>
      <c r="B396" s="65">
        <v>0</v>
      </c>
      <c r="C396" s="66">
        <v>3</v>
      </c>
      <c r="D396" s="65">
        <v>2</v>
      </c>
      <c r="E396" s="66">
        <v>9</v>
      </c>
      <c r="F396" s="67"/>
      <c r="G396" s="65">
        <f t="shared" ref="G396:G406" si="68">B396-C396</f>
        <v>-3</v>
      </c>
      <c r="H396" s="66">
        <f t="shared" ref="H396:H406" si="69">D396-E396</f>
        <v>-7</v>
      </c>
      <c r="I396" s="20">
        <f t="shared" ref="I396:I406" si="70">IF(C396=0, "-", IF(G396/C396&lt;10, G396/C396, "&gt;999%"))</f>
        <v>-1</v>
      </c>
      <c r="J396" s="21">
        <f t="shared" ref="J396:J406" si="71">IF(E396=0, "-", IF(H396/E396&lt;10, H396/E396, "&gt;999%"))</f>
        <v>-0.77777777777777779</v>
      </c>
    </row>
    <row r="397" spans="1:10" x14ac:dyDescent="0.2">
      <c r="A397" s="158" t="s">
        <v>333</v>
      </c>
      <c r="B397" s="65">
        <v>0</v>
      </c>
      <c r="C397" s="66">
        <v>0</v>
      </c>
      <c r="D397" s="65">
        <v>0</v>
      </c>
      <c r="E397" s="66">
        <v>1</v>
      </c>
      <c r="F397" s="67"/>
      <c r="G397" s="65">
        <f t="shared" si="68"/>
        <v>0</v>
      </c>
      <c r="H397" s="66">
        <f t="shared" si="69"/>
        <v>-1</v>
      </c>
      <c r="I397" s="20" t="str">
        <f t="shared" si="70"/>
        <v>-</v>
      </c>
      <c r="J397" s="21">
        <f t="shared" si="71"/>
        <v>-1</v>
      </c>
    </row>
    <row r="398" spans="1:10" x14ac:dyDescent="0.2">
      <c r="A398" s="158" t="s">
        <v>341</v>
      </c>
      <c r="B398" s="65">
        <v>11</v>
      </c>
      <c r="C398" s="66">
        <v>9</v>
      </c>
      <c r="D398" s="65">
        <v>66</v>
      </c>
      <c r="E398" s="66">
        <v>84</v>
      </c>
      <c r="F398" s="67"/>
      <c r="G398" s="65">
        <f t="shared" si="68"/>
        <v>2</v>
      </c>
      <c r="H398" s="66">
        <f t="shared" si="69"/>
        <v>-18</v>
      </c>
      <c r="I398" s="20">
        <f t="shared" si="70"/>
        <v>0.22222222222222221</v>
      </c>
      <c r="J398" s="21">
        <f t="shared" si="71"/>
        <v>-0.21428571428571427</v>
      </c>
    </row>
    <row r="399" spans="1:10" x14ac:dyDescent="0.2">
      <c r="A399" s="158" t="s">
        <v>237</v>
      </c>
      <c r="B399" s="65">
        <v>1</v>
      </c>
      <c r="C399" s="66">
        <v>2</v>
      </c>
      <c r="D399" s="65">
        <v>17</v>
      </c>
      <c r="E399" s="66">
        <v>18</v>
      </c>
      <c r="F399" s="67"/>
      <c r="G399" s="65">
        <f t="shared" si="68"/>
        <v>-1</v>
      </c>
      <c r="H399" s="66">
        <f t="shared" si="69"/>
        <v>-1</v>
      </c>
      <c r="I399" s="20">
        <f t="shared" si="70"/>
        <v>-0.5</v>
      </c>
      <c r="J399" s="21">
        <f t="shared" si="71"/>
        <v>-5.5555555555555552E-2</v>
      </c>
    </row>
    <row r="400" spans="1:10" x14ac:dyDescent="0.2">
      <c r="A400" s="158" t="s">
        <v>497</v>
      </c>
      <c r="B400" s="65">
        <v>10</v>
      </c>
      <c r="C400" s="66">
        <v>27</v>
      </c>
      <c r="D400" s="65">
        <v>68</v>
      </c>
      <c r="E400" s="66">
        <v>67</v>
      </c>
      <c r="F400" s="67"/>
      <c r="G400" s="65">
        <f t="shared" si="68"/>
        <v>-17</v>
      </c>
      <c r="H400" s="66">
        <f t="shared" si="69"/>
        <v>1</v>
      </c>
      <c r="I400" s="20">
        <f t="shared" si="70"/>
        <v>-0.62962962962962965</v>
      </c>
      <c r="J400" s="21">
        <f t="shared" si="71"/>
        <v>1.4925373134328358E-2</v>
      </c>
    </row>
    <row r="401" spans="1:10" x14ac:dyDescent="0.2">
      <c r="A401" s="158" t="s">
        <v>510</v>
      </c>
      <c r="B401" s="65">
        <v>65</v>
      </c>
      <c r="C401" s="66">
        <v>139</v>
      </c>
      <c r="D401" s="65">
        <v>569</v>
      </c>
      <c r="E401" s="66">
        <v>579</v>
      </c>
      <c r="F401" s="67"/>
      <c r="G401" s="65">
        <f t="shared" si="68"/>
        <v>-74</v>
      </c>
      <c r="H401" s="66">
        <f t="shared" si="69"/>
        <v>-10</v>
      </c>
      <c r="I401" s="20">
        <f t="shared" si="70"/>
        <v>-0.53237410071942448</v>
      </c>
      <c r="J401" s="21">
        <f t="shared" si="71"/>
        <v>-1.7271157167530225E-2</v>
      </c>
    </row>
    <row r="402" spans="1:10" x14ac:dyDescent="0.2">
      <c r="A402" s="158" t="s">
        <v>428</v>
      </c>
      <c r="B402" s="65">
        <v>0</v>
      </c>
      <c r="C402" s="66">
        <v>0</v>
      </c>
      <c r="D402" s="65">
        <v>0</v>
      </c>
      <c r="E402" s="66">
        <v>4</v>
      </c>
      <c r="F402" s="67"/>
      <c r="G402" s="65">
        <f t="shared" si="68"/>
        <v>0</v>
      </c>
      <c r="H402" s="66">
        <f t="shared" si="69"/>
        <v>-4</v>
      </c>
      <c r="I402" s="20" t="str">
        <f t="shared" si="70"/>
        <v>-</v>
      </c>
      <c r="J402" s="21">
        <f t="shared" si="71"/>
        <v>-1</v>
      </c>
    </row>
    <row r="403" spans="1:10" x14ac:dyDescent="0.2">
      <c r="A403" s="158" t="s">
        <v>457</v>
      </c>
      <c r="B403" s="65">
        <v>46</v>
      </c>
      <c r="C403" s="66">
        <v>12</v>
      </c>
      <c r="D403" s="65">
        <v>461</v>
      </c>
      <c r="E403" s="66">
        <v>202</v>
      </c>
      <c r="F403" s="67"/>
      <c r="G403" s="65">
        <f t="shared" si="68"/>
        <v>34</v>
      </c>
      <c r="H403" s="66">
        <f t="shared" si="69"/>
        <v>259</v>
      </c>
      <c r="I403" s="20">
        <f t="shared" si="70"/>
        <v>2.8333333333333335</v>
      </c>
      <c r="J403" s="21">
        <f t="shared" si="71"/>
        <v>1.2821782178217822</v>
      </c>
    </row>
    <row r="404" spans="1:10" x14ac:dyDescent="0.2">
      <c r="A404" s="158" t="s">
        <v>360</v>
      </c>
      <c r="B404" s="65">
        <v>0</v>
      </c>
      <c r="C404" s="66">
        <v>88</v>
      </c>
      <c r="D404" s="65">
        <v>0</v>
      </c>
      <c r="E404" s="66">
        <v>489</v>
      </c>
      <c r="F404" s="67"/>
      <c r="G404" s="65">
        <f t="shared" si="68"/>
        <v>-88</v>
      </c>
      <c r="H404" s="66">
        <f t="shared" si="69"/>
        <v>-489</v>
      </c>
      <c r="I404" s="20">
        <f t="shared" si="70"/>
        <v>-1</v>
      </c>
      <c r="J404" s="21">
        <f t="shared" si="71"/>
        <v>-1</v>
      </c>
    </row>
    <row r="405" spans="1:10" x14ac:dyDescent="0.2">
      <c r="A405" s="158" t="s">
        <v>389</v>
      </c>
      <c r="B405" s="65">
        <v>108</v>
      </c>
      <c r="C405" s="66">
        <v>164</v>
      </c>
      <c r="D405" s="65">
        <v>608</v>
      </c>
      <c r="E405" s="66">
        <v>1536</v>
      </c>
      <c r="F405" s="67"/>
      <c r="G405" s="65">
        <f t="shared" si="68"/>
        <v>-56</v>
      </c>
      <c r="H405" s="66">
        <f t="shared" si="69"/>
        <v>-928</v>
      </c>
      <c r="I405" s="20">
        <f t="shared" si="70"/>
        <v>-0.34146341463414637</v>
      </c>
      <c r="J405" s="21">
        <f t="shared" si="71"/>
        <v>-0.60416666666666663</v>
      </c>
    </row>
    <row r="406" spans="1:10" s="160" customFormat="1" x14ac:dyDescent="0.2">
      <c r="A406" s="178" t="s">
        <v>662</v>
      </c>
      <c r="B406" s="71">
        <v>241</v>
      </c>
      <c r="C406" s="72">
        <v>444</v>
      </c>
      <c r="D406" s="71">
        <v>1791</v>
      </c>
      <c r="E406" s="72">
        <v>2989</v>
      </c>
      <c r="F406" s="73"/>
      <c r="G406" s="71">
        <f t="shared" si="68"/>
        <v>-203</v>
      </c>
      <c r="H406" s="72">
        <f t="shared" si="69"/>
        <v>-1198</v>
      </c>
      <c r="I406" s="37">
        <f t="shared" si="70"/>
        <v>-0.4572072072072072</v>
      </c>
      <c r="J406" s="38">
        <f t="shared" si="71"/>
        <v>-0.40080294412847106</v>
      </c>
    </row>
    <row r="407" spans="1:10" x14ac:dyDescent="0.2">
      <c r="A407" s="177"/>
      <c r="B407" s="143"/>
      <c r="C407" s="144"/>
      <c r="D407" s="143"/>
      <c r="E407" s="144"/>
      <c r="F407" s="145"/>
      <c r="G407" s="143"/>
      <c r="H407" s="144"/>
      <c r="I407" s="151"/>
      <c r="J407" s="152"/>
    </row>
    <row r="408" spans="1:10" s="139" customFormat="1" x14ac:dyDescent="0.2">
      <c r="A408" s="159" t="s">
        <v>80</v>
      </c>
      <c r="B408" s="65"/>
      <c r="C408" s="66"/>
      <c r="D408" s="65"/>
      <c r="E408" s="66"/>
      <c r="F408" s="67"/>
      <c r="G408" s="65"/>
      <c r="H408" s="66"/>
      <c r="I408" s="20"/>
      <c r="J408" s="21"/>
    </row>
    <row r="409" spans="1:10" x14ac:dyDescent="0.2">
      <c r="A409" s="158" t="s">
        <v>361</v>
      </c>
      <c r="B409" s="65">
        <v>1</v>
      </c>
      <c r="C409" s="66">
        <v>4</v>
      </c>
      <c r="D409" s="65">
        <v>5</v>
      </c>
      <c r="E409" s="66">
        <v>16</v>
      </c>
      <c r="F409" s="67"/>
      <c r="G409" s="65">
        <f t="shared" ref="G409:G416" si="72">B409-C409</f>
        <v>-3</v>
      </c>
      <c r="H409" s="66">
        <f t="shared" ref="H409:H416" si="73">D409-E409</f>
        <v>-11</v>
      </c>
      <c r="I409" s="20">
        <f t="shared" ref="I409:I416" si="74">IF(C409=0, "-", IF(G409/C409&lt;10, G409/C409, "&gt;999%"))</f>
        <v>-0.75</v>
      </c>
      <c r="J409" s="21">
        <f t="shared" ref="J409:J416" si="75">IF(E409=0, "-", IF(H409/E409&lt;10, H409/E409, "&gt;999%"))</f>
        <v>-0.6875</v>
      </c>
    </row>
    <row r="410" spans="1:10" x14ac:dyDescent="0.2">
      <c r="A410" s="158" t="s">
        <v>390</v>
      </c>
      <c r="B410" s="65">
        <v>4</v>
      </c>
      <c r="C410" s="66">
        <v>5</v>
      </c>
      <c r="D410" s="65">
        <v>13</v>
      </c>
      <c r="E410" s="66">
        <v>20</v>
      </c>
      <c r="F410" s="67"/>
      <c r="G410" s="65">
        <f t="shared" si="72"/>
        <v>-1</v>
      </c>
      <c r="H410" s="66">
        <f t="shared" si="73"/>
        <v>-7</v>
      </c>
      <c r="I410" s="20">
        <f t="shared" si="74"/>
        <v>-0.2</v>
      </c>
      <c r="J410" s="21">
        <f t="shared" si="75"/>
        <v>-0.35</v>
      </c>
    </row>
    <row r="411" spans="1:10" x14ac:dyDescent="0.2">
      <c r="A411" s="158" t="s">
        <v>391</v>
      </c>
      <c r="B411" s="65">
        <v>0</v>
      </c>
      <c r="C411" s="66">
        <v>1</v>
      </c>
      <c r="D411" s="65">
        <v>6</v>
      </c>
      <c r="E411" s="66">
        <v>7</v>
      </c>
      <c r="F411" s="67"/>
      <c r="G411" s="65">
        <f t="shared" si="72"/>
        <v>-1</v>
      </c>
      <c r="H411" s="66">
        <f t="shared" si="73"/>
        <v>-1</v>
      </c>
      <c r="I411" s="20">
        <f t="shared" si="74"/>
        <v>-1</v>
      </c>
      <c r="J411" s="21">
        <f t="shared" si="75"/>
        <v>-0.14285714285714285</v>
      </c>
    </row>
    <row r="412" spans="1:10" x14ac:dyDescent="0.2">
      <c r="A412" s="158" t="s">
        <v>242</v>
      </c>
      <c r="B412" s="65">
        <v>0</v>
      </c>
      <c r="C412" s="66">
        <v>0</v>
      </c>
      <c r="D412" s="65">
        <v>5</v>
      </c>
      <c r="E412" s="66">
        <v>0</v>
      </c>
      <c r="F412" s="67"/>
      <c r="G412" s="65">
        <f t="shared" si="72"/>
        <v>0</v>
      </c>
      <c r="H412" s="66">
        <f t="shared" si="73"/>
        <v>5</v>
      </c>
      <c r="I412" s="20" t="str">
        <f t="shared" si="74"/>
        <v>-</v>
      </c>
      <c r="J412" s="21" t="str">
        <f t="shared" si="75"/>
        <v>-</v>
      </c>
    </row>
    <row r="413" spans="1:10" x14ac:dyDescent="0.2">
      <c r="A413" s="158" t="s">
        <v>529</v>
      </c>
      <c r="B413" s="65">
        <v>0</v>
      </c>
      <c r="C413" s="66">
        <v>0</v>
      </c>
      <c r="D413" s="65">
        <v>0</v>
      </c>
      <c r="E413" s="66">
        <v>1</v>
      </c>
      <c r="F413" s="67"/>
      <c r="G413" s="65">
        <f t="shared" si="72"/>
        <v>0</v>
      </c>
      <c r="H413" s="66">
        <f t="shared" si="73"/>
        <v>-1</v>
      </c>
      <c r="I413" s="20" t="str">
        <f t="shared" si="74"/>
        <v>-</v>
      </c>
      <c r="J413" s="21">
        <f t="shared" si="75"/>
        <v>-1</v>
      </c>
    </row>
    <row r="414" spans="1:10" x14ac:dyDescent="0.2">
      <c r="A414" s="158" t="s">
        <v>487</v>
      </c>
      <c r="B414" s="65">
        <v>6</v>
      </c>
      <c r="C414" s="66">
        <v>3</v>
      </c>
      <c r="D414" s="65">
        <v>14</v>
      </c>
      <c r="E414" s="66">
        <v>7</v>
      </c>
      <c r="F414" s="67"/>
      <c r="G414" s="65">
        <f t="shared" si="72"/>
        <v>3</v>
      </c>
      <c r="H414" s="66">
        <f t="shared" si="73"/>
        <v>7</v>
      </c>
      <c r="I414" s="20">
        <f t="shared" si="74"/>
        <v>1</v>
      </c>
      <c r="J414" s="21">
        <f t="shared" si="75"/>
        <v>1</v>
      </c>
    </row>
    <row r="415" spans="1:10" x14ac:dyDescent="0.2">
      <c r="A415" s="158" t="s">
        <v>477</v>
      </c>
      <c r="B415" s="65">
        <v>0</v>
      </c>
      <c r="C415" s="66">
        <v>4</v>
      </c>
      <c r="D415" s="65">
        <v>6</v>
      </c>
      <c r="E415" s="66">
        <v>8</v>
      </c>
      <c r="F415" s="67"/>
      <c r="G415" s="65">
        <f t="shared" si="72"/>
        <v>-4</v>
      </c>
      <c r="H415" s="66">
        <f t="shared" si="73"/>
        <v>-2</v>
      </c>
      <c r="I415" s="20">
        <f t="shared" si="74"/>
        <v>-1</v>
      </c>
      <c r="J415" s="21">
        <f t="shared" si="75"/>
        <v>-0.25</v>
      </c>
    </row>
    <row r="416" spans="1:10" s="160" customFormat="1" x14ac:dyDescent="0.2">
      <c r="A416" s="178" t="s">
        <v>663</v>
      </c>
      <c r="B416" s="71">
        <v>11</v>
      </c>
      <c r="C416" s="72">
        <v>17</v>
      </c>
      <c r="D416" s="71">
        <v>49</v>
      </c>
      <c r="E416" s="72">
        <v>59</v>
      </c>
      <c r="F416" s="73"/>
      <c r="G416" s="71">
        <f t="shared" si="72"/>
        <v>-6</v>
      </c>
      <c r="H416" s="72">
        <f t="shared" si="73"/>
        <v>-10</v>
      </c>
      <c r="I416" s="37">
        <f t="shared" si="74"/>
        <v>-0.35294117647058826</v>
      </c>
      <c r="J416" s="38">
        <f t="shared" si="75"/>
        <v>-0.16949152542372881</v>
      </c>
    </row>
    <row r="417" spans="1:10" x14ac:dyDescent="0.2">
      <c r="A417" s="177"/>
      <c r="B417" s="143"/>
      <c r="C417" s="144"/>
      <c r="D417" s="143"/>
      <c r="E417" s="144"/>
      <c r="F417" s="145"/>
      <c r="G417" s="143"/>
      <c r="H417" s="144"/>
      <c r="I417" s="151"/>
      <c r="J417" s="152"/>
    </row>
    <row r="418" spans="1:10" s="139" customFormat="1" x14ac:dyDescent="0.2">
      <c r="A418" s="159" t="s">
        <v>81</v>
      </c>
      <c r="B418" s="65"/>
      <c r="C418" s="66"/>
      <c r="D418" s="65"/>
      <c r="E418" s="66"/>
      <c r="F418" s="67"/>
      <c r="G418" s="65"/>
      <c r="H418" s="66"/>
      <c r="I418" s="20"/>
      <c r="J418" s="21"/>
    </row>
    <row r="419" spans="1:10" x14ac:dyDescent="0.2">
      <c r="A419" s="158" t="s">
        <v>260</v>
      </c>
      <c r="B419" s="65">
        <v>15</v>
      </c>
      <c r="C419" s="66">
        <v>0</v>
      </c>
      <c r="D419" s="65">
        <v>32</v>
      </c>
      <c r="E419" s="66">
        <v>0</v>
      </c>
      <c r="F419" s="67"/>
      <c r="G419" s="65">
        <f>B419-C419</f>
        <v>15</v>
      </c>
      <c r="H419" s="66">
        <f>D419-E419</f>
        <v>32</v>
      </c>
      <c r="I419" s="20" t="str">
        <f>IF(C419=0, "-", IF(G419/C419&lt;10, G419/C419, "&gt;999%"))</f>
        <v>-</v>
      </c>
      <c r="J419" s="21" t="str">
        <f>IF(E419=0, "-", IF(H419/E419&lt;10, H419/E419, "&gt;999%"))</f>
        <v>-</v>
      </c>
    </row>
    <row r="420" spans="1:10" s="160" customFormat="1" x14ac:dyDescent="0.2">
      <c r="A420" s="178" t="s">
        <v>664</v>
      </c>
      <c r="B420" s="71">
        <v>15</v>
      </c>
      <c r="C420" s="72">
        <v>0</v>
      </c>
      <c r="D420" s="71">
        <v>32</v>
      </c>
      <c r="E420" s="72">
        <v>0</v>
      </c>
      <c r="F420" s="73"/>
      <c r="G420" s="71">
        <f>B420-C420</f>
        <v>15</v>
      </c>
      <c r="H420" s="72">
        <f>D420-E420</f>
        <v>32</v>
      </c>
      <c r="I420" s="37" t="str">
        <f>IF(C420=0, "-", IF(G420/C420&lt;10, G420/C420, "&gt;999%"))</f>
        <v>-</v>
      </c>
      <c r="J420" s="38" t="str">
        <f>IF(E420=0, "-", IF(H420/E420&lt;10, H420/E420, "&gt;999%"))</f>
        <v>-</v>
      </c>
    </row>
    <row r="421" spans="1:10" x14ac:dyDescent="0.2">
      <c r="A421" s="177"/>
      <c r="B421" s="143"/>
      <c r="C421" s="144"/>
      <c r="D421" s="143"/>
      <c r="E421" s="144"/>
      <c r="F421" s="145"/>
      <c r="G421" s="143"/>
      <c r="H421" s="144"/>
      <c r="I421" s="151"/>
      <c r="J421" s="152"/>
    </row>
    <row r="422" spans="1:10" s="139" customFormat="1" x14ac:dyDescent="0.2">
      <c r="A422" s="159" t="s">
        <v>82</v>
      </c>
      <c r="B422" s="65"/>
      <c r="C422" s="66"/>
      <c r="D422" s="65"/>
      <c r="E422" s="66"/>
      <c r="F422" s="67"/>
      <c r="G422" s="65"/>
      <c r="H422" s="66"/>
      <c r="I422" s="20"/>
      <c r="J422" s="21"/>
    </row>
    <row r="423" spans="1:10" x14ac:dyDescent="0.2">
      <c r="A423" s="158" t="s">
        <v>334</v>
      </c>
      <c r="B423" s="65">
        <v>5</v>
      </c>
      <c r="C423" s="66">
        <v>4</v>
      </c>
      <c r="D423" s="65">
        <v>16</v>
      </c>
      <c r="E423" s="66">
        <v>20</v>
      </c>
      <c r="F423" s="67"/>
      <c r="G423" s="65">
        <f t="shared" ref="G423:G431" si="76">B423-C423</f>
        <v>1</v>
      </c>
      <c r="H423" s="66">
        <f t="shared" ref="H423:H431" si="77">D423-E423</f>
        <v>-4</v>
      </c>
      <c r="I423" s="20">
        <f t="shared" ref="I423:I431" si="78">IF(C423=0, "-", IF(G423/C423&lt;10, G423/C423, "&gt;999%"))</f>
        <v>0.25</v>
      </c>
      <c r="J423" s="21">
        <f t="shared" ref="J423:J431" si="79">IF(E423=0, "-", IF(H423/E423&lt;10, H423/E423, "&gt;999%"))</f>
        <v>-0.2</v>
      </c>
    </row>
    <row r="424" spans="1:10" x14ac:dyDescent="0.2">
      <c r="A424" s="158" t="s">
        <v>321</v>
      </c>
      <c r="B424" s="65">
        <v>1</v>
      </c>
      <c r="C424" s="66">
        <v>1</v>
      </c>
      <c r="D424" s="65">
        <v>3</v>
      </c>
      <c r="E424" s="66">
        <v>4</v>
      </c>
      <c r="F424" s="67"/>
      <c r="G424" s="65">
        <f t="shared" si="76"/>
        <v>0</v>
      </c>
      <c r="H424" s="66">
        <f t="shared" si="77"/>
        <v>-1</v>
      </c>
      <c r="I424" s="20">
        <f t="shared" si="78"/>
        <v>0</v>
      </c>
      <c r="J424" s="21">
        <f t="shared" si="79"/>
        <v>-0.25</v>
      </c>
    </row>
    <row r="425" spans="1:10" x14ac:dyDescent="0.2">
      <c r="A425" s="158" t="s">
        <v>453</v>
      </c>
      <c r="B425" s="65">
        <v>3</v>
      </c>
      <c r="C425" s="66">
        <v>3</v>
      </c>
      <c r="D425" s="65">
        <v>18</v>
      </c>
      <c r="E425" s="66">
        <v>16</v>
      </c>
      <c r="F425" s="67"/>
      <c r="G425" s="65">
        <f t="shared" si="76"/>
        <v>0</v>
      </c>
      <c r="H425" s="66">
        <f t="shared" si="77"/>
        <v>2</v>
      </c>
      <c r="I425" s="20">
        <f t="shared" si="78"/>
        <v>0</v>
      </c>
      <c r="J425" s="21">
        <f t="shared" si="79"/>
        <v>0.125</v>
      </c>
    </row>
    <row r="426" spans="1:10" x14ac:dyDescent="0.2">
      <c r="A426" s="158" t="s">
        <v>454</v>
      </c>
      <c r="B426" s="65">
        <v>2</v>
      </c>
      <c r="C426" s="66">
        <v>2</v>
      </c>
      <c r="D426" s="65">
        <v>23</v>
      </c>
      <c r="E426" s="66">
        <v>18</v>
      </c>
      <c r="F426" s="67"/>
      <c r="G426" s="65">
        <f t="shared" si="76"/>
        <v>0</v>
      </c>
      <c r="H426" s="66">
        <f t="shared" si="77"/>
        <v>5</v>
      </c>
      <c r="I426" s="20">
        <f t="shared" si="78"/>
        <v>0</v>
      </c>
      <c r="J426" s="21">
        <f t="shared" si="79"/>
        <v>0.27777777777777779</v>
      </c>
    </row>
    <row r="427" spans="1:10" x14ac:dyDescent="0.2">
      <c r="A427" s="158" t="s">
        <v>322</v>
      </c>
      <c r="B427" s="65">
        <v>2</v>
      </c>
      <c r="C427" s="66">
        <v>1</v>
      </c>
      <c r="D427" s="65">
        <v>6</v>
      </c>
      <c r="E427" s="66">
        <v>4</v>
      </c>
      <c r="F427" s="67"/>
      <c r="G427" s="65">
        <f t="shared" si="76"/>
        <v>1</v>
      </c>
      <c r="H427" s="66">
        <f t="shared" si="77"/>
        <v>2</v>
      </c>
      <c r="I427" s="20">
        <f t="shared" si="78"/>
        <v>1</v>
      </c>
      <c r="J427" s="21">
        <f t="shared" si="79"/>
        <v>0.5</v>
      </c>
    </row>
    <row r="428" spans="1:10" x14ac:dyDescent="0.2">
      <c r="A428" s="158" t="s">
        <v>412</v>
      </c>
      <c r="B428" s="65">
        <v>15</v>
      </c>
      <c r="C428" s="66">
        <v>13</v>
      </c>
      <c r="D428" s="65">
        <v>96</v>
      </c>
      <c r="E428" s="66">
        <v>103</v>
      </c>
      <c r="F428" s="67"/>
      <c r="G428" s="65">
        <f t="shared" si="76"/>
        <v>2</v>
      </c>
      <c r="H428" s="66">
        <f t="shared" si="77"/>
        <v>-7</v>
      </c>
      <c r="I428" s="20">
        <f t="shared" si="78"/>
        <v>0.15384615384615385</v>
      </c>
      <c r="J428" s="21">
        <f t="shared" si="79"/>
        <v>-6.7961165048543687E-2</v>
      </c>
    </row>
    <row r="429" spans="1:10" x14ac:dyDescent="0.2">
      <c r="A429" s="158" t="s">
        <v>285</v>
      </c>
      <c r="B429" s="65">
        <v>0</v>
      </c>
      <c r="C429" s="66">
        <v>0</v>
      </c>
      <c r="D429" s="65">
        <v>2</v>
      </c>
      <c r="E429" s="66">
        <v>0</v>
      </c>
      <c r="F429" s="67"/>
      <c r="G429" s="65">
        <f t="shared" si="76"/>
        <v>0</v>
      </c>
      <c r="H429" s="66">
        <f t="shared" si="77"/>
        <v>2</v>
      </c>
      <c r="I429" s="20" t="str">
        <f t="shared" si="78"/>
        <v>-</v>
      </c>
      <c r="J429" s="21" t="str">
        <f t="shared" si="79"/>
        <v>-</v>
      </c>
    </row>
    <row r="430" spans="1:10" x14ac:dyDescent="0.2">
      <c r="A430" s="158" t="s">
        <v>277</v>
      </c>
      <c r="B430" s="65">
        <v>1</v>
      </c>
      <c r="C430" s="66">
        <v>3</v>
      </c>
      <c r="D430" s="65">
        <v>25</v>
      </c>
      <c r="E430" s="66">
        <v>31</v>
      </c>
      <c r="F430" s="67"/>
      <c r="G430" s="65">
        <f t="shared" si="76"/>
        <v>-2</v>
      </c>
      <c r="H430" s="66">
        <f t="shared" si="77"/>
        <v>-6</v>
      </c>
      <c r="I430" s="20">
        <f t="shared" si="78"/>
        <v>-0.66666666666666663</v>
      </c>
      <c r="J430" s="21">
        <f t="shared" si="79"/>
        <v>-0.19354838709677419</v>
      </c>
    </row>
    <row r="431" spans="1:10" s="160" customFormat="1" x14ac:dyDescent="0.2">
      <c r="A431" s="178" t="s">
        <v>665</v>
      </c>
      <c r="B431" s="71">
        <v>29</v>
      </c>
      <c r="C431" s="72">
        <v>27</v>
      </c>
      <c r="D431" s="71">
        <v>189</v>
      </c>
      <c r="E431" s="72">
        <v>196</v>
      </c>
      <c r="F431" s="73"/>
      <c r="G431" s="71">
        <f t="shared" si="76"/>
        <v>2</v>
      </c>
      <c r="H431" s="72">
        <f t="shared" si="77"/>
        <v>-7</v>
      </c>
      <c r="I431" s="37">
        <f t="shared" si="78"/>
        <v>7.407407407407407E-2</v>
      </c>
      <c r="J431" s="38">
        <f t="shared" si="79"/>
        <v>-3.5714285714285712E-2</v>
      </c>
    </row>
    <row r="432" spans="1:10" x14ac:dyDescent="0.2">
      <c r="A432" s="177"/>
      <c r="B432" s="143"/>
      <c r="C432" s="144"/>
      <c r="D432" s="143"/>
      <c r="E432" s="144"/>
      <c r="F432" s="145"/>
      <c r="G432" s="143"/>
      <c r="H432" s="144"/>
      <c r="I432" s="151"/>
      <c r="J432" s="152"/>
    </row>
    <row r="433" spans="1:10" s="139" customFormat="1" x14ac:dyDescent="0.2">
      <c r="A433" s="159" t="s">
        <v>83</v>
      </c>
      <c r="B433" s="65"/>
      <c r="C433" s="66"/>
      <c r="D433" s="65"/>
      <c r="E433" s="66"/>
      <c r="F433" s="67"/>
      <c r="G433" s="65"/>
      <c r="H433" s="66"/>
      <c r="I433" s="20"/>
      <c r="J433" s="21"/>
    </row>
    <row r="434" spans="1:10" x14ac:dyDescent="0.2">
      <c r="A434" s="158" t="s">
        <v>511</v>
      </c>
      <c r="B434" s="65">
        <v>58</v>
      </c>
      <c r="C434" s="66">
        <v>55</v>
      </c>
      <c r="D434" s="65">
        <v>217</v>
      </c>
      <c r="E434" s="66">
        <v>165</v>
      </c>
      <c r="F434" s="67"/>
      <c r="G434" s="65">
        <f>B434-C434</f>
        <v>3</v>
      </c>
      <c r="H434" s="66">
        <f>D434-E434</f>
        <v>52</v>
      </c>
      <c r="I434" s="20">
        <f>IF(C434=0, "-", IF(G434/C434&lt;10, G434/C434, "&gt;999%"))</f>
        <v>5.4545454545454543E-2</v>
      </c>
      <c r="J434" s="21">
        <f>IF(E434=0, "-", IF(H434/E434&lt;10, H434/E434, "&gt;999%"))</f>
        <v>0.31515151515151513</v>
      </c>
    </row>
    <row r="435" spans="1:10" x14ac:dyDescent="0.2">
      <c r="A435" s="158" t="s">
        <v>512</v>
      </c>
      <c r="B435" s="65">
        <v>10</v>
      </c>
      <c r="C435" s="66">
        <v>0</v>
      </c>
      <c r="D435" s="65">
        <v>22</v>
      </c>
      <c r="E435" s="66">
        <v>0</v>
      </c>
      <c r="F435" s="67"/>
      <c r="G435" s="65">
        <f>B435-C435</f>
        <v>10</v>
      </c>
      <c r="H435" s="66">
        <f>D435-E435</f>
        <v>22</v>
      </c>
      <c r="I435" s="20" t="str">
        <f>IF(C435=0, "-", IF(G435/C435&lt;10, G435/C435, "&gt;999%"))</f>
        <v>-</v>
      </c>
      <c r="J435" s="21" t="str">
        <f>IF(E435=0, "-", IF(H435/E435&lt;10, H435/E435, "&gt;999%"))</f>
        <v>-</v>
      </c>
    </row>
    <row r="436" spans="1:10" x14ac:dyDescent="0.2">
      <c r="A436" s="158" t="s">
        <v>513</v>
      </c>
      <c r="B436" s="65">
        <v>2</v>
      </c>
      <c r="C436" s="66">
        <v>0</v>
      </c>
      <c r="D436" s="65">
        <v>6</v>
      </c>
      <c r="E436" s="66">
        <v>0</v>
      </c>
      <c r="F436" s="67"/>
      <c r="G436" s="65">
        <f>B436-C436</f>
        <v>2</v>
      </c>
      <c r="H436" s="66">
        <f>D436-E436</f>
        <v>6</v>
      </c>
      <c r="I436" s="20" t="str">
        <f>IF(C436=0, "-", IF(G436/C436&lt;10, G436/C436, "&gt;999%"))</f>
        <v>-</v>
      </c>
      <c r="J436" s="21" t="str">
        <f>IF(E436=0, "-", IF(H436/E436&lt;10, H436/E436, "&gt;999%"))</f>
        <v>-</v>
      </c>
    </row>
    <row r="437" spans="1:10" s="160" customFormat="1" x14ac:dyDescent="0.2">
      <c r="A437" s="178" t="s">
        <v>666</v>
      </c>
      <c r="B437" s="71">
        <v>70</v>
      </c>
      <c r="C437" s="72">
        <v>55</v>
      </c>
      <c r="D437" s="71">
        <v>245</v>
      </c>
      <c r="E437" s="72">
        <v>165</v>
      </c>
      <c r="F437" s="73"/>
      <c r="G437" s="71">
        <f>B437-C437</f>
        <v>15</v>
      </c>
      <c r="H437" s="72">
        <f>D437-E437</f>
        <v>80</v>
      </c>
      <c r="I437" s="37">
        <f>IF(C437=0, "-", IF(G437/C437&lt;10, G437/C437, "&gt;999%"))</f>
        <v>0.27272727272727271</v>
      </c>
      <c r="J437" s="38">
        <f>IF(E437=0, "-", IF(H437/E437&lt;10, H437/E437, "&gt;999%"))</f>
        <v>0.48484848484848486</v>
      </c>
    </row>
    <row r="438" spans="1:10" x14ac:dyDescent="0.2">
      <c r="A438" s="177"/>
      <c r="B438" s="143"/>
      <c r="C438" s="144"/>
      <c r="D438" s="143"/>
      <c r="E438" s="144"/>
      <c r="F438" s="145"/>
      <c r="G438" s="143"/>
      <c r="H438" s="144"/>
      <c r="I438" s="151"/>
      <c r="J438" s="152"/>
    </row>
    <row r="439" spans="1:10" s="139" customFormat="1" x14ac:dyDescent="0.2">
      <c r="A439" s="159" t="s">
        <v>84</v>
      </c>
      <c r="B439" s="65"/>
      <c r="C439" s="66"/>
      <c r="D439" s="65"/>
      <c r="E439" s="66"/>
      <c r="F439" s="67"/>
      <c r="G439" s="65"/>
      <c r="H439" s="66"/>
      <c r="I439" s="20"/>
      <c r="J439" s="21"/>
    </row>
    <row r="440" spans="1:10" x14ac:dyDescent="0.2">
      <c r="A440" s="158" t="s">
        <v>362</v>
      </c>
      <c r="B440" s="65">
        <v>10</v>
      </c>
      <c r="C440" s="66">
        <v>0</v>
      </c>
      <c r="D440" s="65">
        <v>39</v>
      </c>
      <c r="E440" s="66">
        <v>0</v>
      </c>
      <c r="F440" s="67"/>
      <c r="G440" s="65">
        <f t="shared" ref="G440:G448" si="80">B440-C440</f>
        <v>10</v>
      </c>
      <c r="H440" s="66">
        <f t="shared" ref="H440:H448" si="81">D440-E440</f>
        <v>39</v>
      </c>
      <c r="I440" s="20" t="str">
        <f t="shared" ref="I440:I448" si="82">IF(C440=0, "-", IF(G440/C440&lt;10, G440/C440, "&gt;999%"))</f>
        <v>-</v>
      </c>
      <c r="J440" s="21" t="str">
        <f t="shared" ref="J440:J448" si="83">IF(E440=0, "-", IF(H440/E440&lt;10, H440/E440, "&gt;999%"))</f>
        <v>-</v>
      </c>
    </row>
    <row r="441" spans="1:10" x14ac:dyDescent="0.2">
      <c r="A441" s="158" t="s">
        <v>342</v>
      </c>
      <c r="B441" s="65">
        <v>7</v>
      </c>
      <c r="C441" s="66">
        <v>12</v>
      </c>
      <c r="D441" s="65">
        <v>70</v>
      </c>
      <c r="E441" s="66">
        <v>25</v>
      </c>
      <c r="F441" s="67"/>
      <c r="G441" s="65">
        <f t="shared" si="80"/>
        <v>-5</v>
      </c>
      <c r="H441" s="66">
        <f t="shared" si="81"/>
        <v>45</v>
      </c>
      <c r="I441" s="20">
        <f t="shared" si="82"/>
        <v>-0.41666666666666669</v>
      </c>
      <c r="J441" s="21">
        <f t="shared" si="83"/>
        <v>1.8</v>
      </c>
    </row>
    <row r="442" spans="1:10" x14ac:dyDescent="0.2">
      <c r="A442" s="158" t="s">
        <v>478</v>
      </c>
      <c r="B442" s="65">
        <v>6</v>
      </c>
      <c r="C442" s="66">
        <v>10</v>
      </c>
      <c r="D442" s="65">
        <v>60</v>
      </c>
      <c r="E442" s="66">
        <v>33</v>
      </c>
      <c r="F442" s="67"/>
      <c r="G442" s="65">
        <f t="shared" si="80"/>
        <v>-4</v>
      </c>
      <c r="H442" s="66">
        <f t="shared" si="81"/>
        <v>27</v>
      </c>
      <c r="I442" s="20">
        <f t="shared" si="82"/>
        <v>-0.4</v>
      </c>
      <c r="J442" s="21">
        <f t="shared" si="83"/>
        <v>0.81818181818181823</v>
      </c>
    </row>
    <row r="443" spans="1:10" x14ac:dyDescent="0.2">
      <c r="A443" s="158" t="s">
        <v>392</v>
      </c>
      <c r="B443" s="65">
        <v>19</v>
      </c>
      <c r="C443" s="66">
        <v>23</v>
      </c>
      <c r="D443" s="65">
        <v>178</v>
      </c>
      <c r="E443" s="66">
        <v>69</v>
      </c>
      <c r="F443" s="67"/>
      <c r="G443" s="65">
        <f t="shared" si="80"/>
        <v>-4</v>
      </c>
      <c r="H443" s="66">
        <f t="shared" si="81"/>
        <v>109</v>
      </c>
      <c r="I443" s="20">
        <f t="shared" si="82"/>
        <v>-0.17391304347826086</v>
      </c>
      <c r="J443" s="21">
        <f t="shared" si="83"/>
        <v>1.5797101449275361</v>
      </c>
    </row>
    <row r="444" spans="1:10" x14ac:dyDescent="0.2">
      <c r="A444" s="158" t="s">
        <v>530</v>
      </c>
      <c r="B444" s="65">
        <v>21</v>
      </c>
      <c r="C444" s="66">
        <v>20</v>
      </c>
      <c r="D444" s="65">
        <v>47</v>
      </c>
      <c r="E444" s="66">
        <v>36</v>
      </c>
      <c r="F444" s="67"/>
      <c r="G444" s="65">
        <f t="shared" si="80"/>
        <v>1</v>
      </c>
      <c r="H444" s="66">
        <f t="shared" si="81"/>
        <v>11</v>
      </c>
      <c r="I444" s="20">
        <f t="shared" si="82"/>
        <v>0.05</v>
      </c>
      <c r="J444" s="21">
        <f t="shared" si="83"/>
        <v>0.30555555555555558</v>
      </c>
    </row>
    <row r="445" spans="1:10" x14ac:dyDescent="0.2">
      <c r="A445" s="158" t="s">
        <v>473</v>
      </c>
      <c r="B445" s="65">
        <v>0</v>
      </c>
      <c r="C445" s="66">
        <v>0</v>
      </c>
      <c r="D445" s="65">
        <v>0</v>
      </c>
      <c r="E445" s="66">
        <v>7</v>
      </c>
      <c r="F445" s="67"/>
      <c r="G445" s="65">
        <f t="shared" si="80"/>
        <v>0</v>
      </c>
      <c r="H445" s="66">
        <f t="shared" si="81"/>
        <v>-7</v>
      </c>
      <c r="I445" s="20" t="str">
        <f t="shared" si="82"/>
        <v>-</v>
      </c>
      <c r="J445" s="21">
        <f t="shared" si="83"/>
        <v>-1</v>
      </c>
    </row>
    <row r="446" spans="1:10" x14ac:dyDescent="0.2">
      <c r="A446" s="158" t="s">
        <v>221</v>
      </c>
      <c r="B446" s="65">
        <v>0</v>
      </c>
      <c r="C446" s="66">
        <v>0</v>
      </c>
      <c r="D446" s="65">
        <v>2</v>
      </c>
      <c r="E446" s="66">
        <v>3</v>
      </c>
      <c r="F446" s="67"/>
      <c r="G446" s="65">
        <f t="shared" si="80"/>
        <v>0</v>
      </c>
      <c r="H446" s="66">
        <f t="shared" si="81"/>
        <v>-1</v>
      </c>
      <c r="I446" s="20" t="str">
        <f t="shared" si="82"/>
        <v>-</v>
      </c>
      <c r="J446" s="21">
        <f t="shared" si="83"/>
        <v>-0.33333333333333331</v>
      </c>
    </row>
    <row r="447" spans="1:10" x14ac:dyDescent="0.2">
      <c r="A447" s="158" t="s">
        <v>488</v>
      </c>
      <c r="B447" s="65">
        <v>29</v>
      </c>
      <c r="C447" s="66">
        <v>22</v>
      </c>
      <c r="D447" s="65">
        <v>34</v>
      </c>
      <c r="E447" s="66">
        <v>106</v>
      </c>
      <c r="F447" s="67"/>
      <c r="G447" s="65">
        <f t="shared" si="80"/>
        <v>7</v>
      </c>
      <c r="H447" s="66">
        <f t="shared" si="81"/>
        <v>-72</v>
      </c>
      <c r="I447" s="20">
        <f t="shared" si="82"/>
        <v>0.31818181818181818</v>
      </c>
      <c r="J447" s="21">
        <f t="shared" si="83"/>
        <v>-0.67924528301886788</v>
      </c>
    </row>
    <row r="448" spans="1:10" s="160" customFormat="1" x14ac:dyDescent="0.2">
      <c r="A448" s="178" t="s">
        <v>667</v>
      </c>
      <c r="B448" s="71">
        <v>92</v>
      </c>
      <c r="C448" s="72">
        <v>87</v>
      </c>
      <c r="D448" s="71">
        <v>430</v>
      </c>
      <c r="E448" s="72">
        <v>279</v>
      </c>
      <c r="F448" s="73"/>
      <c r="G448" s="71">
        <f t="shared" si="80"/>
        <v>5</v>
      </c>
      <c r="H448" s="72">
        <f t="shared" si="81"/>
        <v>151</v>
      </c>
      <c r="I448" s="37">
        <f t="shared" si="82"/>
        <v>5.7471264367816091E-2</v>
      </c>
      <c r="J448" s="38">
        <f t="shared" si="83"/>
        <v>0.54121863799283154</v>
      </c>
    </row>
    <row r="449" spans="1:10" x14ac:dyDescent="0.2">
      <c r="A449" s="177"/>
      <c r="B449" s="143"/>
      <c r="C449" s="144"/>
      <c r="D449" s="143"/>
      <c r="E449" s="144"/>
      <c r="F449" s="145"/>
      <c r="G449" s="143"/>
      <c r="H449" s="144"/>
      <c r="I449" s="151"/>
      <c r="J449" s="152"/>
    </row>
    <row r="450" spans="1:10" s="139" customFormat="1" x14ac:dyDescent="0.2">
      <c r="A450" s="159" t="s">
        <v>85</v>
      </c>
      <c r="B450" s="65"/>
      <c r="C450" s="66"/>
      <c r="D450" s="65"/>
      <c r="E450" s="66"/>
      <c r="F450" s="67"/>
      <c r="G450" s="65"/>
      <c r="H450" s="66"/>
      <c r="I450" s="20"/>
      <c r="J450" s="21"/>
    </row>
    <row r="451" spans="1:10" x14ac:dyDescent="0.2">
      <c r="A451" s="158" t="s">
        <v>335</v>
      </c>
      <c r="B451" s="65">
        <v>0</v>
      </c>
      <c r="C451" s="66">
        <v>0</v>
      </c>
      <c r="D451" s="65">
        <v>3</v>
      </c>
      <c r="E451" s="66">
        <v>2</v>
      </c>
      <c r="F451" s="67"/>
      <c r="G451" s="65">
        <f>B451-C451</f>
        <v>0</v>
      </c>
      <c r="H451" s="66">
        <f>D451-E451</f>
        <v>1</v>
      </c>
      <c r="I451" s="20" t="str">
        <f>IF(C451=0, "-", IF(G451/C451&lt;10, G451/C451, "&gt;999%"))</f>
        <v>-</v>
      </c>
      <c r="J451" s="21">
        <f>IF(E451=0, "-", IF(H451/E451&lt;10, H451/E451, "&gt;999%"))</f>
        <v>0.5</v>
      </c>
    </row>
    <row r="452" spans="1:10" x14ac:dyDescent="0.2">
      <c r="A452" s="158" t="s">
        <v>469</v>
      </c>
      <c r="B452" s="65">
        <v>0</v>
      </c>
      <c r="C452" s="66">
        <v>0</v>
      </c>
      <c r="D452" s="65">
        <v>1</v>
      </c>
      <c r="E452" s="66">
        <v>1</v>
      </c>
      <c r="F452" s="67"/>
      <c r="G452" s="65">
        <f>B452-C452</f>
        <v>0</v>
      </c>
      <c r="H452" s="66">
        <f>D452-E452</f>
        <v>0</v>
      </c>
      <c r="I452" s="20" t="str">
        <f>IF(C452=0, "-", IF(G452/C452&lt;10, G452/C452, "&gt;999%"))</f>
        <v>-</v>
      </c>
      <c r="J452" s="21">
        <f>IF(E452=0, "-", IF(H452/E452&lt;10, H452/E452, "&gt;999%"))</f>
        <v>0</v>
      </c>
    </row>
    <row r="453" spans="1:10" x14ac:dyDescent="0.2">
      <c r="A453" s="158" t="s">
        <v>286</v>
      </c>
      <c r="B453" s="65">
        <v>0</v>
      </c>
      <c r="C453" s="66">
        <v>0</v>
      </c>
      <c r="D453" s="65">
        <v>1</v>
      </c>
      <c r="E453" s="66">
        <v>1</v>
      </c>
      <c r="F453" s="67"/>
      <c r="G453" s="65">
        <f>B453-C453</f>
        <v>0</v>
      </c>
      <c r="H453" s="66">
        <f>D453-E453</f>
        <v>0</v>
      </c>
      <c r="I453" s="20" t="str">
        <f>IF(C453=0, "-", IF(G453/C453&lt;10, G453/C453, "&gt;999%"))</f>
        <v>-</v>
      </c>
      <c r="J453" s="21">
        <f>IF(E453=0, "-", IF(H453/E453&lt;10, H453/E453, "&gt;999%"))</f>
        <v>0</v>
      </c>
    </row>
    <row r="454" spans="1:10" s="160" customFormat="1" x14ac:dyDescent="0.2">
      <c r="A454" s="178" t="s">
        <v>668</v>
      </c>
      <c r="B454" s="71">
        <v>0</v>
      </c>
      <c r="C454" s="72">
        <v>0</v>
      </c>
      <c r="D454" s="71">
        <v>5</v>
      </c>
      <c r="E454" s="72">
        <v>4</v>
      </c>
      <c r="F454" s="73"/>
      <c r="G454" s="71">
        <f>B454-C454</f>
        <v>0</v>
      </c>
      <c r="H454" s="72">
        <f>D454-E454</f>
        <v>1</v>
      </c>
      <c r="I454" s="37" t="str">
        <f>IF(C454=0, "-", IF(G454/C454&lt;10, G454/C454, "&gt;999%"))</f>
        <v>-</v>
      </c>
      <c r="J454" s="38">
        <f>IF(E454=0, "-", IF(H454/E454&lt;10, H454/E454, "&gt;999%"))</f>
        <v>0.25</v>
      </c>
    </row>
    <row r="455" spans="1:10" x14ac:dyDescent="0.2">
      <c r="A455" s="177"/>
      <c r="B455" s="143"/>
      <c r="C455" s="144"/>
      <c r="D455" s="143"/>
      <c r="E455" s="144"/>
      <c r="F455" s="145"/>
      <c r="G455" s="143"/>
      <c r="H455" s="144"/>
      <c r="I455" s="151"/>
      <c r="J455" s="152"/>
    </row>
    <row r="456" spans="1:10" s="139" customFormat="1" x14ac:dyDescent="0.2">
      <c r="A456" s="159" t="s">
        <v>86</v>
      </c>
      <c r="B456" s="65"/>
      <c r="C456" s="66"/>
      <c r="D456" s="65"/>
      <c r="E456" s="66"/>
      <c r="F456" s="67"/>
      <c r="G456" s="65"/>
      <c r="H456" s="66"/>
      <c r="I456" s="20"/>
      <c r="J456" s="21"/>
    </row>
    <row r="457" spans="1:10" x14ac:dyDescent="0.2">
      <c r="A457" s="158" t="s">
        <v>553</v>
      </c>
      <c r="B457" s="65">
        <v>21</v>
      </c>
      <c r="C457" s="66">
        <v>30</v>
      </c>
      <c r="D457" s="65">
        <v>84</v>
      </c>
      <c r="E457" s="66">
        <v>88</v>
      </c>
      <c r="F457" s="67"/>
      <c r="G457" s="65">
        <f>B457-C457</f>
        <v>-9</v>
      </c>
      <c r="H457" s="66">
        <f>D457-E457</f>
        <v>-4</v>
      </c>
      <c r="I457" s="20">
        <f>IF(C457=0, "-", IF(G457/C457&lt;10, G457/C457, "&gt;999%"))</f>
        <v>-0.3</v>
      </c>
      <c r="J457" s="21">
        <f>IF(E457=0, "-", IF(H457/E457&lt;10, H457/E457, "&gt;999%"))</f>
        <v>-4.5454545454545456E-2</v>
      </c>
    </row>
    <row r="458" spans="1:10" s="160" customFormat="1" x14ac:dyDescent="0.2">
      <c r="A458" s="178" t="s">
        <v>669</v>
      </c>
      <c r="B458" s="71">
        <v>21</v>
      </c>
      <c r="C458" s="72">
        <v>30</v>
      </c>
      <c r="D458" s="71">
        <v>84</v>
      </c>
      <c r="E458" s="72">
        <v>88</v>
      </c>
      <c r="F458" s="73"/>
      <c r="G458" s="71">
        <f>B458-C458</f>
        <v>-9</v>
      </c>
      <c r="H458" s="72">
        <f>D458-E458</f>
        <v>-4</v>
      </c>
      <c r="I458" s="37">
        <f>IF(C458=0, "-", IF(G458/C458&lt;10, G458/C458, "&gt;999%"))</f>
        <v>-0.3</v>
      </c>
      <c r="J458" s="38">
        <f>IF(E458=0, "-", IF(H458/E458&lt;10, H458/E458, "&gt;999%"))</f>
        <v>-4.5454545454545456E-2</v>
      </c>
    </row>
    <row r="459" spans="1:10" x14ac:dyDescent="0.2">
      <c r="A459" s="177"/>
      <c r="B459" s="143"/>
      <c r="C459" s="144"/>
      <c r="D459" s="143"/>
      <c r="E459" s="144"/>
      <c r="F459" s="145"/>
      <c r="G459" s="143"/>
      <c r="H459" s="144"/>
      <c r="I459" s="151"/>
      <c r="J459" s="152"/>
    </row>
    <row r="460" spans="1:10" s="139" customFormat="1" x14ac:dyDescent="0.2">
      <c r="A460" s="159" t="s">
        <v>87</v>
      </c>
      <c r="B460" s="65"/>
      <c r="C460" s="66"/>
      <c r="D460" s="65"/>
      <c r="E460" s="66"/>
      <c r="F460" s="67"/>
      <c r="G460" s="65"/>
      <c r="H460" s="66"/>
      <c r="I460" s="20"/>
      <c r="J460" s="21"/>
    </row>
    <row r="461" spans="1:10" x14ac:dyDescent="0.2">
      <c r="A461" s="158" t="s">
        <v>540</v>
      </c>
      <c r="B461" s="65">
        <v>1</v>
      </c>
      <c r="C461" s="66">
        <v>0</v>
      </c>
      <c r="D461" s="65">
        <v>1</v>
      </c>
      <c r="E461" s="66">
        <v>0</v>
      </c>
      <c r="F461" s="67"/>
      <c r="G461" s="65">
        <f>B461-C461</f>
        <v>1</v>
      </c>
      <c r="H461" s="66">
        <f>D461-E461</f>
        <v>1</v>
      </c>
      <c r="I461" s="20" t="str">
        <f>IF(C461=0, "-", IF(G461/C461&lt;10, G461/C461, "&gt;999%"))</f>
        <v>-</v>
      </c>
      <c r="J461" s="21" t="str">
        <f>IF(E461=0, "-", IF(H461/E461&lt;10, H461/E461, "&gt;999%"))</f>
        <v>-</v>
      </c>
    </row>
    <row r="462" spans="1:10" s="160" customFormat="1" x14ac:dyDescent="0.2">
      <c r="A462" s="178" t="s">
        <v>670</v>
      </c>
      <c r="B462" s="71">
        <v>1</v>
      </c>
      <c r="C462" s="72">
        <v>0</v>
      </c>
      <c r="D462" s="71">
        <v>1</v>
      </c>
      <c r="E462" s="72">
        <v>0</v>
      </c>
      <c r="F462" s="73"/>
      <c r="G462" s="71">
        <f>B462-C462</f>
        <v>1</v>
      </c>
      <c r="H462" s="72">
        <f>D462-E462</f>
        <v>1</v>
      </c>
      <c r="I462" s="37" t="str">
        <f>IF(C462=0, "-", IF(G462/C462&lt;10, G462/C462, "&gt;999%"))</f>
        <v>-</v>
      </c>
      <c r="J462" s="38" t="str">
        <f>IF(E462=0, "-", IF(H462/E462&lt;10, H462/E462, "&gt;999%"))</f>
        <v>-</v>
      </c>
    </row>
    <row r="463" spans="1:10" x14ac:dyDescent="0.2">
      <c r="A463" s="177"/>
      <c r="B463" s="143"/>
      <c r="C463" s="144"/>
      <c r="D463" s="143"/>
      <c r="E463" s="144"/>
      <c r="F463" s="145"/>
      <c r="G463" s="143"/>
      <c r="H463" s="144"/>
      <c r="I463" s="151"/>
      <c r="J463" s="152"/>
    </row>
    <row r="464" spans="1:10" s="139" customFormat="1" x14ac:dyDescent="0.2">
      <c r="A464" s="159" t="s">
        <v>88</v>
      </c>
      <c r="B464" s="65"/>
      <c r="C464" s="66"/>
      <c r="D464" s="65"/>
      <c r="E464" s="66"/>
      <c r="F464" s="67"/>
      <c r="G464" s="65"/>
      <c r="H464" s="66"/>
      <c r="I464" s="20"/>
      <c r="J464" s="21"/>
    </row>
    <row r="465" spans="1:10" x14ac:dyDescent="0.2">
      <c r="A465" s="158" t="s">
        <v>206</v>
      </c>
      <c r="B465" s="65">
        <v>0</v>
      </c>
      <c r="C465" s="66">
        <v>1</v>
      </c>
      <c r="D465" s="65">
        <v>0</v>
      </c>
      <c r="E465" s="66">
        <v>21</v>
      </c>
      <c r="F465" s="67"/>
      <c r="G465" s="65">
        <f t="shared" ref="G465:G472" si="84">B465-C465</f>
        <v>-1</v>
      </c>
      <c r="H465" s="66">
        <f t="shared" ref="H465:H472" si="85">D465-E465</f>
        <v>-21</v>
      </c>
      <c r="I465" s="20">
        <f t="shared" ref="I465:I472" si="86">IF(C465=0, "-", IF(G465/C465&lt;10, G465/C465, "&gt;999%"))</f>
        <v>-1</v>
      </c>
      <c r="J465" s="21">
        <f t="shared" ref="J465:J472" si="87">IF(E465=0, "-", IF(H465/E465&lt;10, H465/E465, "&gt;999%"))</f>
        <v>-1</v>
      </c>
    </row>
    <row r="466" spans="1:10" x14ac:dyDescent="0.2">
      <c r="A466" s="158" t="s">
        <v>363</v>
      </c>
      <c r="B466" s="65">
        <v>9</v>
      </c>
      <c r="C466" s="66">
        <v>9</v>
      </c>
      <c r="D466" s="65">
        <v>36</v>
      </c>
      <c r="E466" s="66">
        <v>63</v>
      </c>
      <c r="F466" s="67"/>
      <c r="G466" s="65">
        <f t="shared" si="84"/>
        <v>0</v>
      </c>
      <c r="H466" s="66">
        <f t="shared" si="85"/>
        <v>-27</v>
      </c>
      <c r="I466" s="20">
        <f t="shared" si="86"/>
        <v>0</v>
      </c>
      <c r="J466" s="21">
        <f t="shared" si="87"/>
        <v>-0.42857142857142855</v>
      </c>
    </row>
    <row r="467" spans="1:10" x14ac:dyDescent="0.2">
      <c r="A467" s="158" t="s">
        <v>393</v>
      </c>
      <c r="B467" s="65">
        <v>2</v>
      </c>
      <c r="C467" s="66">
        <v>7</v>
      </c>
      <c r="D467" s="65">
        <v>14</v>
      </c>
      <c r="E467" s="66">
        <v>39</v>
      </c>
      <c r="F467" s="67"/>
      <c r="G467" s="65">
        <f t="shared" si="84"/>
        <v>-5</v>
      </c>
      <c r="H467" s="66">
        <f t="shared" si="85"/>
        <v>-25</v>
      </c>
      <c r="I467" s="20">
        <f t="shared" si="86"/>
        <v>-0.7142857142857143</v>
      </c>
      <c r="J467" s="21">
        <f t="shared" si="87"/>
        <v>-0.64102564102564108</v>
      </c>
    </row>
    <row r="468" spans="1:10" x14ac:dyDescent="0.2">
      <c r="A468" s="158" t="s">
        <v>429</v>
      </c>
      <c r="B468" s="65">
        <v>6</v>
      </c>
      <c r="C468" s="66">
        <v>12</v>
      </c>
      <c r="D468" s="65">
        <v>34</v>
      </c>
      <c r="E468" s="66">
        <v>74</v>
      </c>
      <c r="F468" s="67"/>
      <c r="G468" s="65">
        <f t="shared" si="84"/>
        <v>-6</v>
      </c>
      <c r="H468" s="66">
        <f t="shared" si="85"/>
        <v>-40</v>
      </c>
      <c r="I468" s="20">
        <f t="shared" si="86"/>
        <v>-0.5</v>
      </c>
      <c r="J468" s="21">
        <f t="shared" si="87"/>
        <v>-0.54054054054054057</v>
      </c>
    </row>
    <row r="469" spans="1:10" x14ac:dyDescent="0.2">
      <c r="A469" s="158" t="s">
        <v>243</v>
      </c>
      <c r="B469" s="65">
        <v>3</v>
      </c>
      <c r="C469" s="66">
        <v>2</v>
      </c>
      <c r="D469" s="65">
        <v>40</v>
      </c>
      <c r="E469" s="66">
        <v>31</v>
      </c>
      <c r="F469" s="67"/>
      <c r="G469" s="65">
        <f t="shared" si="84"/>
        <v>1</v>
      </c>
      <c r="H469" s="66">
        <f t="shared" si="85"/>
        <v>9</v>
      </c>
      <c r="I469" s="20">
        <f t="shared" si="86"/>
        <v>0.5</v>
      </c>
      <c r="J469" s="21">
        <f t="shared" si="87"/>
        <v>0.29032258064516131</v>
      </c>
    </row>
    <row r="470" spans="1:10" x14ac:dyDescent="0.2">
      <c r="A470" s="158" t="s">
        <v>222</v>
      </c>
      <c r="B470" s="65">
        <v>2</v>
      </c>
      <c r="C470" s="66">
        <v>5</v>
      </c>
      <c r="D470" s="65">
        <v>9</v>
      </c>
      <c r="E470" s="66">
        <v>42</v>
      </c>
      <c r="F470" s="67"/>
      <c r="G470" s="65">
        <f t="shared" si="84"/>
        <v>-3</v>
      </c>
      <c r="H470" s="66">
        <f t="shared" si="85"/>
        <v>-33</v>
      </c>
      <c r="I470" s="20">
        <f t="shared" si="86"/>
        <v>-0.6</v>
      </c>
      <c r="J470" s="21">
        <f t="shared" si="87"/>
        <v>-0.7857142857142857</v>
      </c>
    </row>
    <row r="471" spans="1:10" x14ac:dyDescent="0.2">
      <c r="A471" s="158" t="s">
        <v>267</v>
      </c>
      <c r="B471" s="65">
        <v>7</v>
      </c>
      <c r="C471" s="66">
        <v>4</v>
      </c>
      <c r="D471" s="65">
        <v>37</v>
      </c>
      <c r="E471" s="66">
        <v>19</v>
      </c>
      <c r="F471" s="67"/>
      <c r="G471" s="65">
        <f t="shared" si="84"/>
        <v>3</v>
      </c>
      <c r="H471" s="66">
        <f t="shared" si="85"/>
        <v>18</v>
      </c>
      <c r="I471" s="20">
        <f t="shared" si="86"/>
        <v>0.75</v>
      </c>
      <c r="J471" s="21">
        <f t="shared" si="87"/>
        <v>0.94736842105263153</v>
      </c>
    </row>
    <row r="472" spans="1:10" s="160" customFormat="1" x14ac:dyDescent="0.2">
      <c r="A472" s="178" t="s">
        <v>671</v>
      </c>
      <c r="B472" s="71">
        <v>29</v>
      </c>
      <c r="C472" s="72">
        <v>40</v>
      </c>
      <c r="D472" s="71">
        <v>170</v>
      </c>
      <c r="E472" s="72">
        <v>289</v>
      </c>
      <c r="F472" s="73"/>
      <c r="G472" s="71">
        <f t="shared" si="84"/>
        <v>-11</v>
      </c>
      <c r="H472" s="72">
        <f t="shared" si="85"/>
        <v>-119</v>
      </c>
      <c r="I472" s="37">
        <f t="shared" si="86"/>
        <v>-0.27500000000000002</v>
      </c>
      <c r="J472" s="38">
        <f t="shared" si="87"/>
        <v>-0.41176470588235292</v>
      </c>
    </row>
    <row r="473" spans="1:10" x14ac:dyDescent="0.2">
      <c r="A473" s="177"/>
      <c r="B473" s="143"/>
      <c r="C473" s="144"/>
      <c r="D473" s="143"/>
      <c r="E473" s="144"/>
      <c r="F473" s="145"/>
      <c r="G473" s="143"/>
      <c r="H473" s="144"/>
      <c r="I473" s="151"/>
      <c r="J473" s="152"/>
    </row>
    <row r="474" spans="1:10" s="139" customFormat="1" x14ac:dyDescent="0.2">
      <c r="A474" s="159" t="s">
        <v>89</v>
      </c>
      <c r="B474" s="65"/>
      <c r="C474" s="66"/>
      <c r="D474" s="65"/>
      <c r="E474" s="66"/>
      <c r="F474" s="67"/>
      <c r="G474" s="65"/>
      <c r="H474" s="66"/>
      <c r="I474" s="20"/>
      <c r="J474" s="21"/>
    </row>
    <row r="475" spans="1:10" x14ac:dyDescent="0.2">
      <c r="A475" s="158" t="s">
        <v>394</v>
      </c>
      <c r="B475" s="65">
        <v>3</v>
      </c>
      <c r="C475" s="66">
        <v>3</v>
      </c>
      <c r="D475" s="65">
        <v>21</v>
      </c>
      <c r="E475" s="66">
        <v>16</v>
      </c>
      <c r="F475" s="67"/>
      <c r="G475" s="65">
        <f>B475-C475</f>
        <v>0</v>
      </c>
      <c r="H475" s="66">
        <f>D475-E475</f>
        <v>5</v>
      </c>
      <c r="I475" s="20">
        <f>IF(C475=0, "-", IF(G475/C475&lt;10, G475/C475, "&gt;999%"))</f>
        <v>0</v>
      </c>
      <c r="J475" s="21">
        <f>IF(E475=0, "-", IF(H475/E475&lt;10, H475/E475, "&gt;999%"))</f>
        <v>0.3125</v>
      </c>
    </row>
    <row r="476" spans="1:10" x14ac:dyDescent="0.2">
      <c r="A476" s="158" t="s">
        <v>514</v>
      </c>
      <c r="B476" s="65">
        <v>6</v>
      </c>
      <c r="C476" s="66">
        <v>33</v>
      </c>
      <c r="D476" s="65">
        <v>48</v>
      </c>
      <c r="E476" s="66">
        <v>118</v>
      </c>
      <c r="F476" s="67"/>
      <c r="G476" s="65">
        <f>B476-C476</f>
        <v>-27</v>
      </c>
      <c r="H476" s="66">
        <f>D476-E476</f>
        <v>-70</v>
      </c>
      <c r="I476" s="20">
        <f>IF(C476=0, "-", IF(G476/C476&lt;10, G476/C476, "&gt;999%"))</f>
        <v>-0.81818181818181823</v>
      </c>
      <c r="J476" s="21">
        <f>IF(E476=0, "-", IF(H476/E476&lt;10, H476/E476, "&gt;999%"))</f>
        <v>-0.59322033898305082</v>
      </c>
    </row>
    <row r="477" spans="1:10" x14ac:dyDescent="0.2">
      <c r="A477" s="158" t="s">
        <v>430</v>
      </c>
      <c r="B477" s="65">
        <v>17</v>
      </c>
      <c r="C477" s="66">
        <v>8</v>
      </c>
      <c r="D477" s="65">
        <v>95</v>
      </c>
      <c r="E477" s="66">
        <v>54</v>
      </c>
      <c r="F477" s="67"/>
      <c r="G477" s="65">
        <f>B477-C477</f>
        <v>9</v>
      </c>
      <c r="H477" s="66">
        <f>D477-E477</f>
        <v>41</v>
      </c>
      <c r="I477" s="20">
        <f>IF(C477=0, "-", IF(G477/C477&lt;10, G477/C477, "&gt;999%"))</f>
        <v>1.125</v>
      </c>
      <c r="J477" s="21">
        <f>IF(E477=0, "-", IF(H477/E477&lt;10, H477/E477, "&gt;999%"))</f>
        <v>0.7592592592592593</v>
      </c>
    </row>
    <row r="478" spans="1:10" s="160" customFormat="1" x14ac:dyDescent="0.2">
      <c r="A478" s="178" t="s">
        <v>672</v>
      </c>
      <c r="B478" s="71">
        <v>26</v>
      </c>
      <c r="C478" s="72">
        <v>44</v>
      </c>
      <c r="D478" s="71">
        <v>164</v>
      </c>
      <c r="E478" s="72">
        <v>188</v>
      </c>
      <c r="F478" s="73"/>
      <c r="G478" s="71">
        <f>B478-C478</f>
        <v>-18</v>
      </c>
      <c r="H478" s="72">
        <f>D478-E478</f>
        <v>-24</v>
      </c>
      <c r="I478" s="37">
        <f>IF(C478=0, "-", IF(G478/C478&lt;10, G478/C478, "&gt;999%"))</f>
        <v>-0.40909090909090912</v>
      </c>
      <c r="J478" s="38">
        <f>IF(E478=0, "-", IF(H478/E478&lt;10, H478/E478, "&gt;999%"))</f>
        <v>-0.1276595744680851</v>
      </c>
    </row>
    <row r="479" spans="1:10" x14ac:dyDescent="0.2">
      <c r="A479" s="177"/>
      <c r="B479" s="143"/>
      <c r="C479" s="144"/>
      <c r="D479" s="143"/>
      <c r="E479" s="144"/>
      <c r="F479" s="145"/>
      <c r="G479" s="143"/>
      <c r="H479" s="144"/>
      <c r="I479" s="151"/>
      <c r="J479" s="152"/>
    </row>
    <row r="480" spans="1:10" s="139" customFormat="1" x14ac:dyDescent="0.2">
      <c r="A480" s="159" t="s">
        <v>90</v>
      </c>
      <c r="B480" s="65"/>
      <c r="C480" s="66"/>
      <c r="D480" s="65"/>
      <c r="E480" s="66"/>
      <c r="F480" s="67"/>
      <c r="G480" s="65"/>
      <c r="H480" s="66"/>
      <c r="I480" s="20"/>
      <c r="J480" s="21"/>
    </row>
    <row r="481" spans="1:10" x14ac:dyDescent="0.2">
      <c r="A481" s="158" t="s">
        <v>306</v>
      </c>
      <c r="B481" s="65">
        <v>4</v>
      </c>
      <c r="C481" s="66">
        <v>0</v>
      </c>
      <c r="D481" s="65">
        <v>35</v>
      </c>
      <c r="E481" s="66">
        <v>18</v>
      </c>
      <c r="F481" s="67"/>
      <c r="G481" s="65">
        <f t="shared" ref="G481:G489" si="88">B481-C481</f>
        <v>4</v>
      </c>
      <c r="H481" s="66">
        <f t="shared" ref="H481:H489" si="89">D481-E481</f>
        <v>17</v>
      </c>
      <c r="I481" s="20" t="str">
        <f t="shared" ref="I481:I489" si="90">IF(C481=0, "-", IF(G481/C481&lt;10, G481/C481, "&gt;999%"))</f>
        <v>-</v>
      </c>
      <c r="J481" s="21">
        <f t="shared" ref="J481:J489" si="91">IF(E481=0, "-", IF(H481/E481&lt;10, H481/E481, "&gt;999%"))</f>
        <v>0.94444444444444442</v>
      </c>
    </row>
    <row r="482" spans="1:10" x14ac:dyDescent="0.2">
      <c r="A482" s="158" t="s">
        <v>395</v>
      </c>
      <c r="B482" s="65">
        <v>77</v>
      </c>
      <c r="C482" s="66">
        <v>72</v>
      </c>
      <c r="D482" s="65">
        <v>603</v>
      </c>
      <c r="E482" s="66">
        <v>740</v>
      </c>
      <c r="F482" s="67"/>
      <c r="G482" s="65">
        <f t="shared" si="88"/>
        <v>5</v>
      </c>
      <c r="H482" s="66">
        <f t="shared" si="89"/>
        <v>-137</v>
      </c>
      <c r="I482" s="20">
        <f t="shared" si="90"/>
        <v>6.9444444444444448E-2</v>
      </c>
      <c r="J482" s="21">
        <f t="shared" si="91"/>
        <v>-0.18513513513513513</v>
      </c>
    </row>
    <row r="483" spans="1:10" x14ac:dyDescent="0.2">
      <c r="A483" s="158" t="s">
        <v>223</v>
      </c>
      <c r="B483" s="65">
        <v>21</v>
      </c>
      <c r="C483" s="66">
        <v>21</v>
      </c>
      <c r="D483" s="65">
        <v>122</v>
      </c>
      <c r="E483" s="66">
        <v>140</v>
      </c>
      <c r="F483" s="67"/>
      <c r="G483" s="65">
        <f t="shared" si="88"/>
        <v>0</v>
      </c>
      <c r="H483" s="66">
        <f t="shared" si="89"/>
        <v>-18</v>
      </c>
      <c r="I483" s="20">
        <f t="shared" si="90"/>
        <v>0</v>
      </c>
      <c r="J483" s="21">
        <f t="shared" si="91"/>
        <v>-0.12857142857142856</v>
      </c>
    </row>
    <row r="484" spans="1:10" x14ac:dyDescent="0.2">
      <c r="A484" s="158" t="s">
        <v>244</v>
      </c>
      <c r="B484" s="65">
        <v>0</v>
      </c>
      <c r="C484" s="66">
        <v>0</v>
      </c>
      <c r="D484" s="65">
        <v>0</v>
      </c>
      <c r="E484" s="66">
        <v>1</v>
      </c>
      <c r="F484" s="67"/>
      <c r="G484" s="65">
        <f t="shared" si="88"/>
        <v>0</v>
      </c>
      <c r="H484" s="66">
        <f t="shared" si="89"/>
        <v>-1</v>
      </c>
      <c r="I484" s="20" t="str">
        <f t="shared" si="90"/>
        <v>-</v>
      </c>
      <c r="J484" s="21">
        <f t="shared" si="91"/>
        <v>-1</v>
      </c>
    </row>
    <row r="485" spans="1:10" x14ac:dyDescent="0.2">
      <c r="A485" s="158" t="s">
        <v>245</v>
      </c>
      <c r="B485" s="65">
        <v>0</v>
      </c>
      <c r="C485" s="66">
        <v>4</v>
      </c>
      <c r="D485" s="65">
        <v>0</v>
      </c>
      <c r="E485" s="66">
        <v>23</v>
      </c>
      <c r="F485" s="67"/>
      <c r="G485" s="65">
        <f t="shared" si="88"/>
        <v>-4</v>
      </c>
      <c r="H485" s="66">
        <f t="shared" si="89"/>
        <v>-23</v>
      </c>
      <c r="I485" s="20">
        <f t="shared" si="90"/>
        <v>-1</v>
      </c>
      <c r="J485" s="21">
        <f t="shared" si="91"/>
        <v>-1</v>
      </c>
    </row>
    <row r="486" spans="1:10" x14ac:dyDescent="0.2">
      <c r="A486" s="158" t="s">
        <v>431</v>
      </c>
      <c r="B486" s="65">
        <v>99</v>
      </c>
      <c r="C486" s="66">
        <v>52</v>
      </c>
      <c r="D486" s="65">
        <v>395</v>
      </c>
      <c r="E486" s="66">
        <v>427</v>
      </c>
      <c r="F486" s="67"/>
      <c r="G486" s="65">
        <f t="shared" si="88"/>
        <v>47</v>
      </c>
      <c r="H486" s="66">
        <f t="shared" si="89"/>
        <v>-32</v>
      </c>
      <c r="I486" s="20">
        <f t="shared" si="90"/>
        <v>0.90384615384615385</v>
      </c>
      <c r="J486" s="21">
        <f t="shared" si="91"/>
        <v>-7.4941451990632318E-2</v>
      </c>
    </row>
    <row r="487" spans="1:10" x14ac:dyDescent="0.2">
      <c r="A487" s="158" t="s">
        <v>224</v>
      </c>
      <c r="B487" s="65">
        <v>20</v>
      </c>
      <c r="C487" s="66">
        <v>7</v>
      </c>
      <c r="D487" s="65">
        <v>36</v>
      </c>
      <c r="E487" s="66">
        <v>53</v>
      </c>
      <c r="F487" s="67"/>
      <c r="G487" s="65">
        <f t="shared" si="88"/>
        <v>13</v>
      </c>
      <c r="H487" s="66">
        <f t="shared" si="89"/>
        <v>-17</v>
      </c>
      <c r="I487" s="20">
        <f t="shared" si="90"/>
        <v>1.8571428571428572</v>
      </c>
      <c r="J487" s="21">
        <f t="shared" si="91"/>
        <v>-0.32075471698113206</v>
      </c>
    </row>
    <row r="488" spans="1:10" x14ac:dyDescent="0.2">
      <c r="A488" s="158" t="s">
        <v>364</v>
      </c>
      <c r="B488" s="65">
        <v>73</v>
      </c>
      <c r="C488" s="66">
        <v>117</v>
      </c>
      <c r="D488" s="65">
        <v>402</v>
      </c>
      <c r="E488" s="66">
        <v>488</v>
      </c>
      <c r="F488" s="67"/>
      <c r="G488" s="65">
        <f t="shared" si="88"/>
        <v>-44</v>
      </c>
      <c r="H488" s="66">
        <f t="shared" si="89"/>
        <v>-86</v>
      </c>
      <c r="I488" s="20">
        <f t="shared" si="90"/>
        <v>-0.37606837606837606</v>
      </c>
      <c r="J488" s="21">
        <f t="shared" si="91"/>
        <v>-0.17622950819672131</v>
      </c>
    </row>
    <row r="489" spans="1:10" s="160" customFormat="1" x14ac:dyDescent="0.2">
      <c r="A489" s="178" t="s">
        <v>673</v>
      </c>
      <c r="B489" s="71">
        <v>294</v>
      </c>
      <c r="C489" s="72">
        <v>273</v>
      </c>
      <c r="D489" s="71">
        <v>1593</v>
      </c>
      <c r="E489" s="72">
        <v>1890</v>
      </c>
      <c r="F489" s="73"/>
      <c r="G489" s="71">
        <f t="shared" si="88"/>
        <v>21</v>
      </c>
      <c r="H489" s="72">
        <f t="shared" si="89"/>
        <v>-297</v>
      </c>
      <c r="I489" s="37">
        <f t="shared" si="90"/>
        <v>7.6923076923076927E-2</v>
      </c>
      <c r="J489" s="38">
        <f t="shared" si="91"/>
        <v>-0.15714285714285714</v>
      </c>
    </row>
    <row r="490" spans="1:10" x14ac:dyDescent="0.2">
      <c r="A490" s="177"/>
      <c r="B490" s="143"/>
      <c r="C490" s="144"/>
      <c r="D490" s="143"/>
      <c r="E490" s="144"/>
      <c r="F490" s="145"/>
      <c r="G490" s="143"/>
      <c r="H490" s="144"/>
      <c r="I490" s="151"/>
      <c r="J490" s="152"/>
    </row>
    <row r="491" spans="1:10" s="139" customFormat="1" x14ac:dyDescent="0.2">
      <c r="A491" s="159" t="s">
        <v>91</v>
      </c>
      <c r="B491" s="65"/>
      <c r="C491" s="66"/>
      <c r="D491" s="65"/>
      <c r="E491" s="66"/>
      <c r="F491" s="67"/>
      <c r="G491" s="65"/>
      <c r="H491" s="66"/>
      <c r="I491" s="20"/>
      <c r="J491" s="21"/>
    </row>
    <row r="492" spans="1:10" x14ac:dyDescent="0.2">
      <c r="A492" s="158" t="s">
        <v>207</v>
      </c>
      <c r="B492" s="65">
        <v>131</v>
      </c>
      <c r="C492" s="66">
        <v>57</v>
      </c>
      <c r="D492" s="65">
        <v>638</v>
      </c>
      <c r="E492" s="66">
        <v>286</v>
      </c>
      <c r="F492" s="67"/>
      <c r="G492" s="65">
        <f t="shared" ref="G492:G498" si="92">B492-C492</f>
        <v>74</v>
      </c>
      <c r="H492" s="66">
        <f t="shared" ref="H492:H498" si="93">D492-E492</f>
        <v>352</v>
      </c>
      <c r="I492" s="20">
        <f t="shared" ref="I492:I498" si="94">IF(C492=0, "-", IF(G492/C492&lt;10, G492/C492, "&gt;999%"))</f>
        <v>1.2982456140350878</v>
      </c>
      <c r="J492" s="21">
        <f t="shared" ref="J492:J498" si="95">IF(E492=0, "-", IF(H492/E492&lt;10, H492/E492, "&gt;999%"))</f>
        <v>1.2307692307692308</v>
      </c>
    </row>
    <row r="493" spans="1:10" x14ac:dyDescent="0.2">
      <c r="A493" s="158" t="s">
        <v>343</v>
      </c>
      <c r="B493" s="65">
        <v>23</v>
      </c>
      <c r="C493" s="66">
        <v>26</v>
      </c>
      <c r="D493" s="65">
        <v>132</v>
      </c>
      <c r="E493" s="66">
        <v>110</v>
      </c>
      <c r="F493" s="67"/>
      <c r="G493" s="65">
        <f t="shared" si="92"/>
        <v>-3</v>
      </c>
      <c r="H493" s="66">
        <f t="shared" si="93"/>
        <v>22</v>
      </c>
      <c r="I493" s="20">
        <f t="shared" si="94"/>
        <v>-0.11538461538461539</v>
      </c>
      <c r="J493" s="21">
        <f t="shared" si="95"/>
        <v>0.2</v>
      </c>
    </row>
    <row r="494" spans="1:10" x14ac:dyDescent="0.2">
      <c r="A494" s="158" t="s">
        <v>344</v>
      </c>
      <c r="B494" s="65">
        <v>94</v>
      </c>
      <c r="C494" s="66">
        <v>73</v>
      </c>
      <c r="D494" s="65">
        <v>639</v>
      </c>
      <c r="E494" s="66">
        <v>155</v>
      </c>
      <c r="F494" s="67"/>
      <c r="G494" s="65">
        <f t="shared" si="92"/>
        <v>21</v>
      </c>
      <c r="H494" s="66">
        <f t="shared" si="93"/>
        <v>484</v>
      </c>
      <c r="I494" s="20">
        <f t="shared" si="94"/>
        <v>0.28767123287671231</v>
      </c>
      <c r="J494" s="21">
        <f t="shared" si="95"/>
        <v>3.1225806451612903</v>
      </c>
    </row>
    <row r="495" spans="1:10" x14ac:dyDescent="0.2">
      <c r="A495" s="158" t="s">
        <v>365</v>
      </c>
      <c r="B495" s="65">
        <v>0</v>
      </c>
      <c r="C495" s="66">
        <v>7</v>
      </c>
      <c r="D495" s="65">
        <v>7</v>
      </c>
      <c r="E495" s="66">
        <v>35</v>
      </c>
      <c r="F495" s="67"/>
      <c r="G495" s="65">
        <f t="shared" si="92"/>
        <v>-7</v>
      </c>
      <c r="H495" s="66">
        <f t="shared" si="93"/>
        <v>-28</v>
      </c>
      <c r="I495" s="20">
        <f t="shared" si="94"/>
        <v>-1</v>
      </c>
      <c r="J495" s="21">
        <f t="shared" si="95"/>
        <v>-0.8</v>
      </c>
    </row>
    <row r="496" spans="1:10" x14ac:dyDescent="0.2">
      <c r="A496" s="158" t="s">
        <v>208</v>
      </c>
      <c r="B496" s="65">
        <v>68</v>
      </c>
      <c r="C496" s="66">
        <v>40</v>
      </c>
      <c r="D496" s="65">
        <v>227</v>
      </c>
      <c r="E496" s="66">
        <v>359</v>
      </c>
      <c r="F496" s="67"/>
      <c r="G496" s="65">
        <f t="shared" si="92"/>
        <v>28</v>
      </c>
      <c r="H496" s="66">
        <f t="shared" si="93"/>
        <v>-132</v>
      </c>
      <c r="I496" s="20">
        <f t="shared" si="94"/>
        <v>0.7</v>
      </c>
      <c r="J496" s="21">
        <f t="shared" si="95"/>
        <v>-0.36768802228412256</v>
      </c>
    </row>
    <row r="497" spans="1:10" x14ac:dyDescent="0.2">
      <c r="A497" s="158" t="s">
        <v>366</v>
      </c>
      <c r="B497" s="65">
        <v>43</v>
      </c>
      <c r="C497" s="66">
        <v>71</v>
      </c>
      <c r="D497" s="65">
        <v>108</v>
      </c>
      <c r="E497" s="66">
        <v>334</v>
      </c>
      <c r="F497" s="67"/>
      <c r="G497" s="65">
        <f t="shared" si="92"/>
        <v>-28</v>
      </c>
      <c r="H497" s="66">
        <f t="shared" si="93"/>
        <v>-226</v>
      </c>
      <c r="I497" s="20">
        <f t="shared" si="94"/>
        <v>-0.39436619718309857</v>
      </c>
      <c r="J497" s="21">
        <f t="shared" si="95"/>
        <v>-0.67664670658682635</v>
      </c>
    </row>
    <row r="498" spans="1:10" s="160" customFormat="1" x14ac:dyDescent="0.2">
      <c r="A498" s="178" t="s">
        <v>674</v>
      </c>
      <c r="B498" s="71">
        <v>359</v>
      </c>
      <c r="C498" s="72">
        <v>274</v>
      </c>
      <c r="D498" s="71">
        <v>1751</v>
      </c>
      <c r="E498" s="72">
        <v>1279</v>
      </c>
      <c r="F498" s="73"/>
      <c r="G498" s="71">
        <f t="shared" si="92"/>
        <v>85</v>
      </c>
      <c r="H498" s="72">
        <f t="shared" si="93"/>
        <v>472</v>
      </c>
      <c r="I498" s="37">
        <f t="shared" si="94"/>
        <v>0.31021897810218979</v>
      </c>
      <c r="J498" s="38">
        <f t="shared" si="95"/>
        <v>0.36903831118060987</v>
      </c>
    </row>
    <row r="499" spans="1:10" x14ac:dyDescent="0.2">
      <c r="A499" s="177"/>
      <c r="B499" s="143"/>
      <c r="C499" s="144"/>
      <c r="D499" s="143"/>
      <c r="E499" s="144"/>
      <c r="F499" s="145"/>
      <c r="G499" s="143"/>
      <c r="H499" s="144"/>
      <c r="I499" s="151"/>
      <c r="J499" s="152"/>
    </row>
    <row r="500" spans="1:10" s="139" customFormat="1" x14ac:dyDescent="0.2">
      <c r="A500" s="159" t="s">
        <v>92</v>
      </c>
      <c r="B500" s="65"/>
      <c r="C500" s="66"/>
      <c r="D500" s="65"/>
      <c r="E500" s="66"/>
      <c r="F500" s="67"/>
      <c r="G500" s="65"/>
      <c r="H500" s="66"/>
      <c r="I500" s="20"/>
      <c r="J500" s="21"/>
    </row>
    <row r="501" spans="1:10" x14ac:dyDescent="0.2">
      <c r="A501" s="158" t="s">
        <v>261</v>
      </c>
      <c r="B501" s="65">
        <v>12</v>
      </c>
      <c r="C501" s="66">
        <v>0</v>
      </c>
      <c r="D501" s="65">
        <v>398</v>
      </c>
      <c r="E501" s="66">
        <v>0</v>
      </c>
      <c r="F501" s="67"/>
      <c r="G501" s="65">
        <f>B501-C501</f>
        <v>12</v>
      </c>
      <c r="H501" s="66">
        <f>D501-E501</f>
        <v>398</v>
      </c>
      <c r="I501" s="20" t="str">
        <f>IF(C501=0, "-", IF(G501/C501&lt;10, G501/C501, "&gt;999%"))</f>
        <v>-</v>
      </c>
      <c r="J501" s="21" t="str">
        <f>IF(E501=0, "-", IF(H501/E501&lt;10, H501/E501, "&gt;999%"))</f>
        <v>-</v>
      </c>
    </row>
    <row r="502" spans="1:10" s="160" customFormat="1" x14ac:dyDescent="0.2">
      <c r="A502" s="178" t="s">
        <v>675</v>
      </c>
      <c r="B502" s="71">
        <v>12</v>
      </c>
      <c r="C502" s="72">
        <v>0</v>
      </c>
      <c r="D502" s="71">
        <v>398</v>
      </c>
      <c r="E502" s="72">
        <v>0</v>
      </c>
      <c r="F502" s="73"/>
      <c r="G502" s="71">
        <f>B502-C502</f>
        <v>12</v>
      </c>
      <c r="H502" s="72">
        <f>D502-E502</f>
        <v>398</v>
      </c>
      <c r="I502" s="37" t="str">
        <f>IF(C502=0, "-", IF(G502/C502&lt;10, G502/C502, "&gt;999%"))</f>
        <v>-</v>
      </c>
      <c r="J502" s="38" t="str">
        <f>IF(E502=0, "-", IF(H502/E502&lt;10, H502/E502, "&gt;999%"))</f>
        <v>-</v>
      </c>
    </row>
    <row r="503" spans="1:10" x14ac:dyDescent="0.2">
      <c r="A503" s="177"/>
      <c r="B503" s="143"/>
      <c r="C503" s="144"/>
      <c r="D503" s="143"/>
      <c r="E503" s="144"/>
      <c r="F503" s="145"/>
      <c r="G503" s="143"/>
      <c r="H503" s="144"/>
      <c r="I503" s="151"/>
      <c r="J503" s="152"/>
    </row>
    <row r="504" spans="1:10" s="139" customFormat="1" x14ac:dyDescent="0.2">
      <c r="A504" s="159" t="s">
        <v>93</v>
      </c>
      <c r="B504" s="65"/>
      <c r="C504" s="66"/>
      <c r="D504" s="65"/>
      <c r="E504" s="66"/>
      <c r="F504" s="67"/>
      <c r="G504" s="65"/>
      <c r="H504" s="66"/>
      <c r="I504" s="20"/>
      <c r="J504" s="21"/>
    </row>
    <row r="505" spans="1:10" x14ac:dyDescent="0.2">
      <c r="A505" s="158" t="s">
        <v>307</v>
      </c>
      <c r="B505" s="65">
        <v>0</v>
      </c>
      <c r="C505" s="66">
        <v>2</v>
      </c>
      <c r="D505" s="65">
        <v>0</v>
      </c>
      <c r="E505" s="66">
        <v>14</v>
      </c>
      <c r="F505" s="67"/>
      <c r="G505" s="65">
        <f t="shared" ref="G505:G526" si="96">B505-C505</f>
        <v>-2</v>
      </c>
      <c r="H505" s="66">
        <f t="shared" ref="H505:H526" si="97">D505-E505</f>
        <v>-14</v>
      </c>
      <c r="I505" s="20">
        <f t="shared" ref="I505:I526" si="98">IF(C505=0, "-", IF(G505/C505&lt;10, G505/C505, "&gt;999%"))</f>
        <v>-1</v>
      </c>
      <c r="J505" s="21">
        <f t="shared" ref="J505:J526" si="99">IF(E505=0, "-", IF(H505/E505&lt;10, H505/E505, "&gt;999%"))</f>
        <v>-1</v>
      </c>
    </row>
    <row r="506" spans="1:10" x14ac:dyDescent="0.2">
      <c r="A506" s="158" t="s">
        <v>246</v>
      </c>
      <c r="B506" s="65">
        <v>44</v>
      </c>
      <c r="C506" s="66">
        <v>89</v>
      </c>
      <c r="D506" s="65">
        <v>443</v>
      </c>
      <c r="E506" s="66">
        <v>556</v>
      </c>
      <c r="F506" s="67"/>
      <c r="G506" s="65">
        <f t="shared" si="96"/>
        <v>-45</v>
      </c>
      <c r="H506" s="66">
        <f t="shared" si="97"/>
        <v>-113</v>
      </c>
      <c r="I506" s="20">
        <f t="shared" si="98"/>
        <v>-0.5056179775280899</v>
      </c>
      <c r="J506" s="21">
        <f t="shared" si="99"/>
        <v>-0.20323741007194246</v>
      </c>
    </row>
    <row r="507" spans="1:10" x14ac:dyDescent="0.2">
      <c r="A507" s="158" t="s">
        <v>367</v>
      </c>
      <c r="B507" s="65">
        <v>83</v>
      </c>
      <c r="C507" s="66">
        <v>34</v>
      </c>
      <c r="D507" s="65">
        <v>425</v>
      </c>
      <c r="E507" s="66">
        <v>389</v>
      </c>
      <c r="F507" s="67"/>
      <c r="G507" s="65">
        <f t="shared" si="96"/>
        <v>49</v>
      </c>
      <c r="H507" s="66">
        <f t="shared" si="97"/>
        <v>36</v>
      </c>
      <c r="I507" s="20">
        <f t="shared" si="98"/>
        <v>1.4411764705882353</v>
      </c>
      <c r="J507" s="21">
        <f t="shared" si="99"/>
        <v>9.2544987146529561E-2</v>
      </c>
    </row>
    <row r="508" spans="1:10" x14ac:dyDescent="0.2">
      <c r="A508" s="158" t="s">
        <v>476</v>
      </c>
      <c r="B508" s="65">
        <v>11</v>
      </c>
      <c r="C508" s="66">
        <v>8</v>
      </c>
      <c r="D508" s="65">
        <v>33</v>
      </c>
      <c r="E508" s="66">
        <v>36</v>
      </c>
      <c r="F508" s="67"/>
      <c r="G508" s="65">
        <f t="shared" si="96"/>
        <v>3</v>
      </c>
      <c r="H508" s="66">
        <f t="shared" si="97"/>
        <v>-3</v>
      </c>
      <c r="I508" s="20">
        <f t="shared" si="98"/>
        <v>0.375</v>
      </c>
      <c r="J508" s="21">
        <f t="shared" si="99"/>
        <v>-8.3333333333333329E-2</v>
      </c>
    </row>
    <row r="509" spans="1:10" x14ac:dyDescent="0.2">
      <c r="A509" s="158" t="s">
        <v>225</v>
      </c>
      <c r="B509" s="65">
        <v>365</v>
      </c>
      <c r="C509" s="66">
        <v>156</v>
      </c>
      <c r="D509" s="65">
        <v>1305</v>
      </c>
      <c r="E509" s="66">
        <v>1331</v>
      </c>
      <c r="F509" s="67"/>
      <c r="G509" s="65">
        <f t="shared" si="96"/>
        <v>209</v>
      </c>
      <c r="H509" s="66">
        <f t="shared" si="97"/>
        <v>-26</v>
      </c>
      <c r="I509" s="20">
        <f t="shared" si="98"/>
        <v>1.3397435897435896</v>
      </c>
      <c r="J509" s="21">
        <f t="shared" si="99"/>
        <v>-1.9534184823441023E-2</v>
      </c>
    </row>
    <row r="510" spans="1:10" x14ac:dyDescent="0.2">
      <c r="A510" s="158" t="s">
        <v>432</v>
      </c>
      <c r="B510" s="65">
        <v>56</v>
      </c>
      <c r="C510" s="66">
        <v>76</v>
      </c>
      <c r="D510" s="65">
        <v>402</v>
      </c>
      <c r="E510" s="66">
        <v>285</v>
      </c>
      <c r="F510" s="67"/>
      <c r="G510" s="65">
        <f t="shared" si="96"/>
        <v>-20</v>
      </c>
      <c r="H510" s="66">
        <f t="shared" si="97"/>
        <v>117</v>
      </c>
      <c r="I510" s="20">
        <f t="shared" si="98"/>
        <v>-0.26315789473684209</v>
      </c>
      <c r="J510" s="21">
        <f t="shared" si="99"/>
        <v>0.41052631578947368</v>
      </c>
    </row>
    <row r="511" spans="1:10" x14ac:dyDescent="0.2">
      <c r="A511" s="158" t="s">
        <v>298</v>
      </c>
      <c r="B511" s="65">
        <v>3</v>
      </c>
      <c r="C511" s="66">
        <v>0</v>
      </c>
      <c r="D511" s="65">
        <v>12</v>
      </c>
      <c r="E511" s="66">
        <v>23</v>
      </c>
      <c r="F511" s="67"/>
      <c r="G511" s="65">
        <f t="shared" si="96"/>
        <v>3</v>
      </c>
      <c r="H511" s="66">
        <f t="shared" si="97"/>
        <v>-11</v>
      </c>
      <c r="I511" s="20" t="str">
        <f t="shared" si="98"/>
        <v>-</v>
      </c>
      <c r="J511" s="21">
        <f t="shared" si="99"/>
        <v>-0.47826086956521741</v>
      </c>
    </row>
    <row r="512" spans="1:10" x14ac:dyDescent="0.2">
      <c r="A512" s="158" t="s">
        <v>474</v>
      </c>
      <c r="B512" s="65">
        <v>62</v>
      </c>
      <c r="C512" s="66">
        <v>38</v>
      </c>
      <c r="D512" s="65">
        <v>340</v>
      </c>
      <c r="E512" s="66">
        <v>284</v>
      </c>
      <c r="F512" s="67"/>
      <c r="G512" s="65">
        <f t="shared" si="96"/>
        <v>24</v>
      </c>
      <c r="H512" s="66">
        <f t="shared" si="97"/>
        <v>56</v>
      </c>
      <c r="I512" s="20">
        <f t="shared" si="98"/>
        <v>0.63157894736842102</v>
      </c>
      <c r="J512" s="21">
        <f t="shared" si="99"/>
        <v>0.19718309859154928</v>
      </c>
    </row>
    <row r="513" spans="1:10" x14ac:dyDescent="0.2">
      <c r="A513" s="158" t="s">
        <v>489</v>
      </c>
      <c r="B513" s="65">
        <v>71</v>
      </c>
      <c r="C513" s="66">
        <v>49</v>
      </c>
      <c r="D513" s="65">
        <v>313</v>
      </c>
      <c r="E513" s="66">
        <v>289</v>
      </c>
      <c r="F513" s="67"/>
      <c r="G513" s="65">
        <f t="shared" si="96"/>
        <v>22</v>
      </c>
      <c r="H513" s="66">
        <f t="shared" si="97"/>
        <v>24</v>
      </c>
      <c r="I513" s="20">
        <f t="shared" si="98"/>
        <v>0.44897959183673469</v>
      </c>
      <c r="J513" s="21">
        <f t="shared" si="99"/>
        <v>8.3044982698961933E-2</v>
      </c>
    </row>
    <row r="514" spans="1:10" x14ac:dyDescent="0.2">
      <c r="A514" s="158" t="s">
        <v>498</v>
      </c>
      <c r="B514" s="65">
        <v>179</v>
      </c>
      <c r="C514" s="66">
        <v>86</v>
      </c>
      <c r="D514" s="65">
        <v>661</v>
      </c>
      <c r="E514" s="66">
        <v>572</v>
      </c>
      <c r="F514" s="67"/>
      <c r="G514" s="65">
        <f t="shared" si="96"/>
        <v>93</v>
      </c>
      <c r="H514" s="66">
        <f t="shared" si="97"/>
        <v>89</v>
      </c>
      <c r="I514" s="20">
        <f t="shared" si="98"/>
        <v>1.0813953488372092</v>
      </c>
      <c r="J514" s="21">
        <f t="shared" si="99"/>
        <v>0.1555944055944056</v>
      </c>
    </row>
    <row r="515" spans="1:10" x14ac:dyDescent="0.2">
      <c r="A515" s="158" t="s">
        <v>515</v>
      </c>
      <c r="B515" s="65">
        <v>706</v>
      </c>
      <c r="C515" s="66">
        <v>577</v>
      </c>
      <c r="D515" s="65">
        <v>3664</v>
      </c>
      <c r="E515" s="66">
        <v>3336</v>
      </c>
      <c r="F515" s="67"/>
      <c r="G515" s="65">
        <f t="shared" si="96"/>
        <v>129</v>
      </c>
      <c r="H515" s="66">
        <f t="shared" si="97"/>
        <v>328</v>
      </c>
      <c r="I515" s="20">
        <f t="shared" si="98"/>
        <v>0.22357019064124783</v>
      </c>
      <c r="J515" s="21">
        <f t="shared" si="99"/>
        <v>9.8321342925659472E-2</v>
      </c>
    </row>
    <row r="516" spans="1:10" x14ac:dyDescent="0.2">
      <c r="A516" s="158" t="s">
        <v>433</v>
      </c>
      <c r="B516" s="65">
        <v>236</v>
      </c>
      <c r="C516" s="66">
        <v>137</v>
      </c>
      <c r="D516" s="65">
        <v>656</v>
      </c>
      <c r="E516" s="66">
        <v>166</v>
      </c>
      <c r="F516" s="67"/>
      <c r="G516" s="65">
        <f t="shared" si="96"/>
        <v>99</v>
      </c>
      <c r="H516" s="66">
        <f t="shared" si="97"/>
        <v>490</v>
      </c>
      <c r="I516" s="20">
        <f t="shared" si="98"/>
        <v>0.72262773722627738</v>
      </c>
      <c r="J516" s="21">
        <f t="shared" si="99"/>
        <v>2.9518072289156625</v>
      </c>
    </row>
    <row r="517" spans="1:10" x14ac:dyDescent="0.2">
      <c r="A517" s="158" t="s">
        <v>516</v>
      </c>
      <c r="B517" s="65">
        <v>218</v>
      </c>
      <c r="C517" s="66">
        <v>152</v>
      </c>
      <c r="D517" s="65">
        <v>977</v>
      </c>
      <c r="E517" s="66">
        <v>976</v>
      </c>
      <c r="F517" s="67"/>
      <c r="G517" s="65">
        <f t="shared" si="96"/>
        <v>66</v>
      </c>
      <c r="H517" s="66">
        <f t="shared" si="97"/>
        <v>1</v>
      </c>
      <c r="I517" s="20">
        <f t="shared" si="98"/>
        <v>0.43421052631578949</v>
      </c>
      <c r="J517" s="21">
        <f t="shared" si="99"/>
        <v>1.0245901639344263E-3</v>
      </c>
    </row>
    <row r="518" spans="1:10" x14ac:dyDescent="0.2">
      <c r="A518" s="158" t="s">
        <v>458</v>
      </c>
      <c r="B518" s="65">
        <v>257</v>
      </c>
      <c r="C518" s="66">
        <v>192</v>
      </c>
      <c r="D518" s="65">
        <v>902</v>
      </c>
      <c r="E518" s="66">
        <v>1993</v>
      </c>
      <c r="F518" s="67"/>
      <c r="G518" s="65">
        <f t="shared" si="96"/>
        <v>65</v>
      </c>
      <c r="H518" s="66">
        <f t="shared" si="97"/>
        <v>-1091</v>
      </c>
      <c r="I518" s="20">
        <f t="shared" si="98"/>
        <v>0.33854166666666669</v>
      </c>
      <c r="J518" s="21">
        <f t="shared" si="99"/>
        <v>-0.5474159558454591</v>
      </c>
    </row>
    <row r="519" spans="1:10" x14ac:dyDescent="0.2">
      <c r="A519" s="158" t="s">
        <v>434</v>
      </c>
      <c r="B519" s="65">
        <v>281</v>
      </c>
      <c r="C519" s="66">
        <v>344</v>
      </c>
      <c r="D519" s="65">
        <v>2006</v>
      </c>
      <c r="E519" s="66">
        <v>1517</v>
      </c>
      <c r="F519" s="67"/>
      <c r="G519" s="65">
        <f t="shared" si="96"/>
        <v>-63</v>
      </c>
      <c r="H519" s="66">
        <f t="shared" si="97"/>
        <v>489</v>
      </c>
      <c r="I519" s="20">
        <f t="shared" si="98"/>
        <v>-0.18313953488372092</v>
      </c>
      <c r="J519" s="21">
        <f t="shared" si="99"/>
        <v>0.32234673698088334</v>
      </c>
    </row>
    <row r="520" spans="1:10" x14ac:dyDescent="0.2">
      <c r="A520" s="158" t="s">
        <v>226</v>
      </c>
      <c r="B520" s="65">
        <v>0</v>
      </c>
      <c r="C520" s="66">
        <v>1</v>
      </c>
      <c r="D520" s="65">
        <v>10</v>
      </c>
      <c r="E520" s="66">
        <v>2</v>
      </c>
      <c r="F520" s="67"/>
      <c r="G520" s="65">
        <f t="shared" si="96"/>
        <v>-1</v>
      </c>
      <c r="H520" s="66">
        <f t="shared" si="97"/>
        <v>8</v>
      </c>
      <c r="I520" s="20">
        <f t="shared" si="98"/>
        <v>-1</v>
      </c>
      <c r="J520" s="21">
        <f t="shared" si="99"/>
        <v>4</v>
      </c>
    </row>
    <row r="521" spans="1:10" x14ac:dyDescent="0.2">
      <c r="A521" s="158" t="s">
        <v>227</v>
      </c>
      <c r="B521" s="65">
        <v>0</v>
      </c>
      <c r="C521" s="66">
        <v>3</v>
      </c>
      <c r="D521" s="65">
        <v>0</v>
      </c>
      <c r="E521" s="66">
        <v>16</v>
      </c>
      <c r="F521" s="67"/>
      <c r="G521" s="65">
        <f t="shared" si="96"/>
        <v>-3</v>
      </c>
      <c r="H521" s="66">
        <f t="shared" si="97"/>
        <v>-16</v>
      </c>
      <c r="I521" s="20">
        <f t="shared" si="98"/>
        <v>-1</v>
      </c>
      <c r="J521" s="21">
        <f t="shared" si="99"/>
        <v>-1</v>
      </c>
    </row>
    <row r="522" spans="1:10" x14ac:dyDescent="0.2">
      <c r="A522" s="158" t="s">
        <v>396</v>
      </c>
      <c r="B522" s="65">
        <v>345</v>
      </c>
      <c r="C522" s="66">
        <v>231</v>
      </c>
      <c r="D522" s="65">
        <v>1977</v>
      </c>
      <c r="E522" s="66">
        <v>2043</v>
      </c>
      <c r="F522" s="67"/>
      <c r="G522" s="65">
        <f t="shared" si="96"/>
        <v>114</v>
      </c>
      <c r="H522" s="66">
        <f t="shared" si="97"/>
        <v>-66</v>
      </c>
      <c r="I522" s="20">
        <f t="shared" si="98"/>
        <v>0.4935064935064935</v>
      </c>
      <c r="J522" s="21">
        <f t="shared" si="99"/>
        <v>-3.2305433186490456E-2</v>
      </c>
    </row>
    <row r="523" spans="1:10" x14ac:dyDescent="0.2">
      <c r="A523" s="158" t="s">
        <v>323</v>
      </c>
      <c r="B523" s="65">
        <v>2</v>
      </c>
      <c r="C523" s="66">
        <v>0</v>
      </c>
      <c r="D523" s="65">
        <v>8</v>
      </c>
      <c r="E523" s="66">
        <v>9</v>
      </c>
      <c r="F523" s="67"/>
      <c r="G523" s="65">
        <f t="shared" si="96"/>
        <v>2</v>
      </c>
      <c r="H523" s="66">
        <f t="shared" si="97"/>
        <v>-1</v>
      </c>
      <c r="I523" s="20" t="str">
        <f t="shared" si="98"/>
        <v>-</v>
      </c>
      <c r="J523" s="21">
        <f t="shared" si="99"/>
        <v>-0.1111111111111111</v>
      </c>
    </row>
    <row r="524" spans="1:10" x14ac:dyDescent="0.2">
      <c r="A524" s="158" t="s">
        <v>209</v>
      </c>
      <c r="B524" s="65">
        <v>39</v>
      </c>
      <c r="C524" s="66">
        <v>39</v>
      </c>
      <c r="D524" s="65">
        <v>159</v>
      </c>
      <c r="E524" s="66">
        <v>327</v>
      </c>
      <c r="F524" s="67"/>
      <c r="G524" s="65">
        <f t="shared" si="96"/>
        <v>0</v>
      </c>
      <c r="H524" s="66">
        <f t="shared" si="97"/>
        <v>-168</v>
      </c>
      <c r="I524" s="20">
        <f t="shared" si="98"/>
        <v>0</v>
      </c>
      <c r="J524" s="21">
        <f t="shared" si="99"/>
        <v>-0.51376146788990829</v>
      </c>
    </row>
    <row r="525" spans="1:10" x14ac:dyDescent="0.2">
      <c r="A525" s="158" t="s">
        <v>345</v>
      </c>
      <c r="B525" s="65">
        <v>42</v>
      </c>
      <c r="C525" s="66">
        <v>56</v>
      </c>
      <c r="D525" s="65">
        <v>410</v>
      </c>
      <c r="E525" s="66">
        <v>375</v>
      </c>
      <c r="F525" s="67"/>
      <c r="G525" s="65">
        <f t="shared" si="96"/>
        <v>-14</v>
      </c>
      <c r="H525" s="66">
        <f t="shared" si="97"/>
        <v>35</v>
      </c>
      <c r="I525" s="20">
        <f t="shared" si="98"/>
        <v>-0.25</v>
      </c>
      <c r="J525" s="21">
        <f t="shared" si="99"/>
        <v>9.3333333333333338E-2</v>
      </c>
    </row>
    <row r="526" spans="1:10" s="160" customFormat="1" x14ac:dyDescent="0.2">
      <c r="A526" s="178" t="s">
        <v>676</v>
      </c>
      <c r="B526" s="71">
        <v>3000</v>
      </c>
      <c r="C526" s="72">
        <v>2270</v>
      </c>
      <c r="D526" s="71">
        <v>14703</v>
      </c>
      <c r="E526" s="72">
        <v>14539</v>
      </c>
      <c r="F526" s="73"/>
      <c r="G526" s="71">
        <f t="shared" si="96"/>
        <v>730</v>
      </c>
      <c r="H526" s="72">
        <f t="shared" si="97"/>
        <v>164</v>
      </c>
      <c r="I526" s="37">
        <f t="shared" si="98"/>
        <v>0.32158590308370044</v>
      </c>
      <c r="J526" s="38">
        <f t="shared" si="99"/>
        <v>1.1280005502441709E-2</v>
      </c>
    </row>
    <row r="527" spans="1:10" x14ac:dyDescent="0.2">
      <c r="A527" s="177"/>
      <c r="B527" s="143"/>
      <c r="C527" s="144"/>
      <c r="D527" s="143"/>
      <c r="E527" s="144"/>
      <c r="F527" s="145"/>
      <c r="G527" s="143"/>
      <c r="H527" s="144"/>
      <c r="I527" s="151"/>
      <c r="J527" s="152"/>
    </row>
    <row r="528" spans="1:10" s="139" customFormat="1" x14ac:dyDescent="0.2">
      <c r="A528" s="159" t="s">
        <v>94</v>
      </c>
      <c r="B528" s="65"/>
      <c r="C528" s="66"/>
      <c r="D528" s="65"/>
      <c r="E528" s="66"/>
      <c r="F528" s="67"/>
      <c r="G528" s="65"/>
      <c r="H528" s="66"/>
      <c r="I528" s="20"/>
      <c r="J528" s="21"/>
    </row>
    <row r="529" spans="1:10" x14ac:dyDescent="0.2">
      <c r="A529" s="158" t="s">
        <v>554</v>
      </c>
      <c r="B529" s="65">
        <v>14</v>
      </c>
      <c r="C529" s="66">
        <v>8</v>
      </c>
      <c r="D529" s="65">
        <v>54</v>
      </c>
      <c r="E529" s="66">
        <v>29</v>
      </c>
      <c r="F529" s="67"/>
      <c r="G529" s="65">
        <f>B529-C529</f>
        <v>6</v>
      </c>
      <c r="H529" s="66">
        <f>D529-E529</f>
        <v>25</v>
      </c>
      <c r="I529" s="20">
        <f>IF(C529=0, "-", IF(G529/C529&lt;10, G529/C529, "&gt;999%"))</f>
        <v>0.75</v>
      </c>
      <c r="J529" s="21">
        <f>IF(E529=0, "-", IF(H529/E529&lt;10, H529/E529, "&gt;999%"))</f>
        <v>0.86206896551724133</v>
      </c>
    </row>
    <row r="530" spans="1:10" x14ac:dyDescent="0.2">
      <c r="A530" s="158" t="s">
        <v>541</v>
      </c>
      <c r="B530" s="65">
        <v>3</v>
      </c>
      <c r="C530" s="66">
        <v>1</v>
      </c>
      <c r="D530" s="65">
        <v>10</v>
      </c>
      <c r="E530" s="66">
        <v>11</v>
      </c>
      <c r="F530" s="67"/>
      <c r="G530" s="65">
        <f>B530-C530</f>
        <v>2</v>
      </c>
      <c r="H530" s="66">
        <f>D530-E530</f>
        <v>-1</v>
      </c>
      <c r="I530" s="20">
        <f>IF(C530=0, "-", IF(G530/C530&lt;10, G530/C530, "&gt;999%"))</f>
        <v>2</v>
      </c>
      <c r="J530" s="21">
        <f>IF(E530=0, "-", IF(H530/E530&lt;10, H530/E530, "&gt;999%"))</f>
        <v>-9.0909090909090912E-2</v>
      </c>
    </row>
    <row r="531" spans="1:10" s="160" customFormat="1" x14ac:dyDescent="0.2">
      <c r="A531" s="178" t="s">
        <v>677</v>
      </c>
      <c r="B531" s="71">
        <v>17</v>
      </c>
      <c r="C531" s="72">
        <v>9</v>
      </c>
      <c r="D531" s="71">
        <v>64</v>
      </c>
      <c r="E531" s="72">
        <v>40</v>
      </c>
      <c r="F531" s="73"/>
      <c r="G531" s="71">
        <f>B531-C531</f>
        <v>8</v>
      </c>
      <c r="H531" s="72">
        <f>D531-E531</f>
        <v>24</v>
      </c>
      <c r="I531" s="37">
        <f>IF(C531=0, "-", IF(G531/C531&lt;10, G531/C531, "&gt;999%"))</f>
        <v>0.88888888888888884</v>
      </c>
      <c r="J531" s="38">
        <f>IF(E531=0, "-", IF(H531/E531&lt;10, H531/E531, "&gt;999%"))</f>
        <v>0.6</v>
      </c>
    </row>
    <row r="532" spans="1:10" x14ac:dyDescent="0.2">
      <c r="A532" s="177"/>
      <c r="B532" s="143"/>
      <c r="C532" s="144"/>
      <c r="D532" s="143"/>
      <c r="E532" s="144"/>
      <c r="F532" s="145"/>
      <c r="G532" s="143"/>
      <c r="H532" s="144"/>
      <c r="I532" s="151"/>
      <c r="J532" s="152"/>
    </row>
    <row r="533" spans="1:10" s="139" customFormat="1" x14ac:dyDescent="0.2">
      <c r="A533" s="159" t="s">
        <v>95</v>
      </c>
      <c r="B533" s="65"/>
      <c r="C533" s="66"/>
      <c r="D533" s="65"/>
      <c r="E533" s="66"/>
      <c r="F533" s="67"/>
      <c r="G533" s="65"/>
      <c r="H533" s="66"/>
      <c r="I533" s="20"/>
      <c r="J533" s="21"/>
    </row>
    <row r="534" spans="1:10" x14ac:dyDescent="0.2">
      <c r="A534" s="158" t="s">
        <v>517</v>
      </c>
      <c r="B534" s="65">
        <v>29</v>
      </c>
      <c r="C534" s="66">
        <v>40</v>
      </c>
      <c r="D534" s="65">
        <v>187</v>
      </c>
      <c r="E534" s="66">
        <v>338</v>
      </c>
      <c r="F534" s="67"/>
      <c r="G534" s="65">
        <f t="shared" ref="G534:G553" si="100">B534-C534</f>
        <v>-11</v>
      </c>
      <c r="H534" s="66">
        <f t="shared" ref="H534:H553" si="101">D534-E534</f>
        <v>-151</v>
      </c>
      <c r="I534" s="20">
        <f t="shared" ref="I534:I553" si="102">IF(C534=0, "-", IF(G534/C534&lt;10, G534/C534, "&gt;999%"))</f>
        <v>-0.27500000000000002</v>
      </c>
      <c r="J534" s="21">
        <f t="shared" ref="J534:J553" si="103">IF(E534=0, "-", IF(H534/E534&lt;10, H534/E534, "&gt;999%"))</f>
        <v>-0.44674556213017752</v>
      </c>
    </row>
    <row r="535" spans="1:10" x14ac:dyDescent="0.2">
      <c r="A535" s="158" t="s">
        <v>262</v>
      </c>
      <c r="B535" s="65">
        <v>0</v>
      </c>
      <c r="C535" s="66">
        <v>0</v>
      </c>
      <c r="D535" s="65">
        <v>10</v>
      </c>
      <c r="E535" s="66">
        <v>0</v>
      </c>
      <c r="F535" s="67"/>
      <c r="G535" s="65">
        <f t="shared" si="100"/>
        <v>0</v>
      </c>
      <c r="H535" s="66">
        <f t="shared" si="101"/>
        <v>10</v>
      </c>
      <c r="I535" s="20" t="str">
        <f t="shared" si="102"/>
        <v>-</v>
      </c>
      <c r="J535" s="21" t="str">
        <f t="shared" si="103"/>
        <v>-</v>
      </c>
    </row>
    <row r="536" spans="1:10" x14ac:dyDescent="0.2">
      <c r="A536" s="158" t="s">
        <v>292</v>
      </c>
      <c r="B536" s="65">
        <v>0</v>
      </c>
      <c r="C536" s="66">
        <v>0</v>
      </c>
      <c r="D536" s="65">
        <v>4</v>
      </c>
      <c r="E536" s="66">
        <v>2</v>
      </c>
      <c r="F536" s="67"/>
      <c r="G536" s="65">
        <f t="shared" si="100"/>
        <v>0</v>
      </c>
      <c r="H536" s="66">
        <f t="shared" si="101"/>
        <v>2</v>
      </c>
      <c r="I536" s="20" t="str">
        <f t="shared" si="102"/>
        <v>-</v>
      </c>
      <c r="J536" s="21">
        <f t="shared" si="103"/>
        <v>1</v>
      </c>
    </row>
    <row r="537" spans="1:10" x14ac:dyDescent="0.2">
      <c r="A537" s="158" t="s">
        <v>479</v>
      </c>
      <c r="B537" s="65">
        <v>4</v>
      </c>
      <c r="C537" s="66">
        <v>0</v>
      </c>
      <c r="D537" s="65">
        <v>22</v>
      </c>
      <c r="E537" s="66">
        <v>11</v>
      </c>
      <c r="F537" s="67"/>
      <c r="G537" s="65">
        <f t="shared" si="100"/>
        <v>4</v>
      </c>
      <c r="H537" s="66">
        <f t="shared" si="101"/>
        <v>11</v>
      </c>
      <c r="I537" s="20" t="str">
        <f t="shared" si="102"/>
        <v>-</v>
      </c>
      <c r="J537" s="21">
        <f t="shared" si="103"/>
        <v>1</v>
      </c>
    </row>
    <row r="538" spans="1:10" x14ac:dyDescent="0.2">
      <c r="A538" s="158" t="s">
        <v>299</v>
      </c>
      <c r="B538" s="65">
        <v>0</v>
      </c>
      <c r="C538" s="66">
        <v>0</v>
      </c>
      <c r="D538" s="65">
        <v>0</v>
      </c>
      <c r="E538" s="66">
        <v>4</v>
      </c>
      <c r="F538" s="67"/>
      <c r="G538" s="65">
        <f t="shared" si="100"/>
        <v>0</v>
      </c>
      <c r="H538" s="66">
        <f t="shared" si="101"/>
        <v>-4</v>
      </c>
      <c r="I538" s="20" t="str">
        <f t="shared" si="102"/>
        <v>-</v>
      </c>
      <c r="J538" s="21">
        <f t="shared" si="103"/>
        <v>-1</v>
      </c>
    </row>
    <row r="539" spans="1:10" x14ac:dyDescent="0.2">
      <c r="A539" s="158" t="s">
        <v>293</v>
      </c>
      <c r="B539" s="65">
        <v>0</v>
      </c>
      <c r="C539" s="66">
        <v>0</v>
      </c>
      <c r="D539" s="65">
        <v>1</v>
      </c>
      <c r="E539" s="66">
        <v>2</v>
      </c>
      <c r="F539" s="67"/>
      <c r="G539" s="65">
        <f t="shared" si="100"/>
        <v>0</v>
      </c>
      <c r="H539" s="66">
        <f t="shared" si="101"/>
        <v>-1</v>
      </c>
      <c r="I539" s="20" t="str">
        <f t="shared" si="102"/>
        <v>-</v>
      </c>
      <c r="J539" s="21">
        <f t="shared" si="103"/>
        <v>-0.5</v>
      </c>
    </row>
    <row r="540" spans="1:10" x14ac:dyDescent="0.2">
      <c r="A540" s="158" t="s">
        <v>531</v>
      </c>
      <c r="B540" s="65">
        <v>7</v>
      </c>
      <c r="C540" s="66">
        <v>9</v>
      </c>
      <c r="D540" s="65">
        <v>19</v>
      </c>
      <c r="E540" s="66">
        <v>56</v>
      </c>
      <c r="F540" s="67"/>
      <c r="G540" s="65">
        <f t="shared" si="100"/>
        <v>-2</v>
      </c>
      <c r="H540" s="66">
        <f t="shared" si="101"/>
        <v>-37</v>
      </c>
      <c r="I540" s="20">
        <f t="shared" si="102"/>
        <v>-0.22222222222222221</v>
      </c>
      <c r="J540" s="21">
        <f t="shared" si="103"/>
        <v>-0.6607142857142857</v>
      </c>
    </row>
    <row r="541" spans="1:10" x14ac:dyDescent="0.2">
      <c r="A541" s="158" t="s">
        <v>475</v>
      </c>
      <c r="B541" s="65">
        <v>0</v>
      </c>
      <c r="C541" s="66">
        <v>2</v>
      </c>
      <c r="D541" s="65">
        <v>6</v>
      </c>
      <c r="E541" s="66">
        <v>3</v>
      </c>
      <c r="F541" s="67"/>
      <c r="G541" s="65">
        <f t="shared" si="100"/>
        <v>-2</v>
      </c>
      <c r="H541" s="66">
        <f t="shared" si="101"/>
        <v>3</v>
      </c>
      <c r="I541" s="20">
        <f t="shared" si="102"/>
        <v>-1</v>
      </c>
      <c r="J541" s="21">
        <f t="shared" si="103"/>
        <v>1</v>
      </c>
    </row>
    <row r="542" spans="1:10" x14ac:dyDescent="0.2">
      <c r="A542" s="158" t="s">
        <v>228</v>
      </c>
      <c r="B542" s="65">
        <v>24</v>
      </c>
      <c r="C542" s="66">
        <v>12</v>
      </c>
      <c r="D542" s="65">
        <v>73</v>
      </c>
      <c r="E542" s="66">
        <v>35</v>
      </c>
      <c r="F542" s="67"/>
      <c r="G542" s="65">
        <f t="shared" si="100"/>
        <v>12</v>
      </c>
      <c r="H542" s="66">
        <f t="shared" si="101"/>
        <v>38</v>
      </c>
      <c r="I542" s="20">
        <f t="shared" si="102"/>
        <v>1</v>
      </c>
      <c r="J542" s="21">
        <f t="shared" si="103"/>
        <v>1.0857142857142856</v>
      </c>
    </row>
    <row r="543" spans="1:10" x14ac:dyDescent="0.2">
      <c r="A543" s="158" t="s">
        <v>294</v>
      </c>
      <c r="B543" s="65">
        <v>0</v>
      </c>
      <c r="C543" s="66">
        <v>5</v>
      </c>
      <c r="D543" s="65">
        <v>3</v>
      </c>
      <c r="E543" s="66">
        <v>21</v>
      </c>
      <c r="F543" s="67"/>
      <c r="G543" s="65">
        <f t="shared" si="100"/>
        <v>-5</v>
      </c>
      <c r="H543" s="66">
        <f t="shared" si="101"/>
        <v>-18</v>
      </c>
      <c r="I543" s="20">
        <f t="shared" si="102"/>
        <v>-1</v>
      </c>
      <c r="J543" s="21">
        <f t="shared" si="103"/>
        <v>-0.8571428571428571</v>
      </c>
    </row>
    <row r="544" spans="1:10" x14ac:dyDescent="0.2">
      <c r="A544" s="158" t="s">
        <v>247</v>
      </c>
      <c r="B544" s="65">
        <v>4</v>
      </c>
      <c r="C544" s="66">
        <v>4</v>
      </c>
      <c r="D544" s="65">
        <v>28</v>
      </c>
      <c r="E544" s="66">
        <v>18</v>
      </c>
      <c r="F544" s="67"/>
      <c r="G544" s="65">
        <f t="shared" si="100"/>
        <v>0</v>
      </c>
      <c r="H544" s="66">
        <f t="shared" si="101"/>
        <v>10</v>
      </c>
      <c r="I544" s="20">
        <f t="shared" si="102"/>
        <v>0</v>
      </c>
      <c r="J544" s="21">
        <f t="shared" si="103"/>
        <v>0.55555555555555558</v>
      </c>
    </row>
    <row r="545" spans="1:10" x14ac:dyDescent="0.2">
      <c r="A545" s="158" t="s">
        <v>435</v>
      </c>
      <c r="B545" s="65">
        <v>0</v>
      </c>
      <c r="C545" s="66">
        <v>2</v>
      </c>
      <c r="D545" s="65">
        <v>0</v>
      </c>
      <c r="E545" s="66">
        <v>5</v>
      </c>
      <c r="F545" s="67"/>
      <c r="G545" s="65">
        <f t="shared" si="100"/>
        <v>-2</v>
      </c>
      <c r="H545" s="66">
        <f t="shared" si="101"/>
        <v>-5</v>
      </c>
      <c r="I545" s="20">
        <f t="shared" si="102"/>
        <v>-1</v>
      </c>
      <c r="J545" s="21">
        <f t="shared" si="103"/>
        <v>-1</v>
      </c>
    </row>
    <row r="546" spans="1:10" x14ac:dyDescent="0.2">
      <c r="A546" s="158" t="s">
        <v>210</v>
      </c>
      <c r="B546" s="65">
        <v>11</v>
      </c>
      <c r="C546" s="66">
        <v>49</v>
      </c>
      <c r="D546" s="65">
        <v>63</v>
      </c>
      <c r="E546" s="66">
        <v>182</v>
      </c>
      <c r="F546" s="67"/>
      <c r="G546" s="65">
        <f t="shared" si="100"/>
        <v>-38</v>
      </c>
      <c r="H546" s="66">
        <f t="shared" si="101"/>
        <v>-119</v>
      </c>
      <c r="I546" s="20">
        <f t="shared" si="102"/>
        <v>-0.77551020408163263</v>
      </c>
      <c r="J546" s="21">
        <f t="shared" si="103"/>
        <v>-0.65384615384615385</v>
      </c>
    </row>
    <row r="547" spans="1:10" x14ac:dyDescent="0.2">
      <c r="A547" s="158" t="s">
        <v>346</v>
      </c>
      <c r="B547" s="65">
        <v>72</v>
      </c>
      <c r="C547" s="66">
        <v>44</v>
      </c>
      <c r="D547" s="65">
        <v>190</v>
      </c>
      <c r="E547" s="66">
        <v>295</v>
      </c>
      <c r="F547" s="67"/>
      <c r="G547" s="65">
        <f t="shared" si="100"/>
        <v>28</v>
      </c>
      <c r="H547" s="66">
        <f t="shared" si="101"/>
        <v>-105</v>
      </c>
      <c r="I547" s="20">
        <f t="shared" si="102"/>
        <v>0.63636363636363635</v>
      </c>
      <c r="J547" s="21">
        <f t="shared" si="103"/>
        <v>-0.3559322033898305</v>
      </c>
    </row>
    <row r="548" spans="1:10" x14ac:dyDescent="0.2">
      <c r="A548" s="158" t="s">
        <v>397</v>
      </c>
      <c r="B548" s="65">
        <v>13</v>
      </c>
      <c r="C548" s="66">
        <v>25</v>
      </c>
      <c r="D548" s="65">
        <v>71</v>
      </c>
      <c r="E548" s="66">
        <v>65</v>
      </c>
      <c r="F548" s="67"/>
      <c r="G548" s="65">
        <f t="shared" si="100"/>
        <v>-12</v>
      </c>
      <c r="H548" s="66">
        <f t="shared" si="101"/>
        <v>6</v>
      </c>
      <c r="I548" s="20">
        <f t="shared" si="102"/>
        <v>-0.48</v>
      </c>
      <c r="J548" s="21">
        <f t="shared" si="103"/>
        <v>9.2307692307692313E-2</v>
      </c>
    </row>
    <row r="549" spans="1:10" x14ac:dyDescent="0.2">
      <c r="A549" s="158" t="s">
        <v>436</v>
      </c>
      <c r="B549" s="65">
        <v>35</v>
      </c>
      <c r="C549" s="66">
        <v>38</v>
      </c>
      <c r="D549" s="65">
        <v>66</v>
      </c>
      <c r="E549" s="66">
        <v>201</v>
      </c>
      <c r="F549" s="67"/>
      <c r="G549" s="65">
        <f t="shared" si="100"/>
        <v>-3</v>
      </c>
      <c r="H549" s="66">
        <f t="shared" si="101"/>
        <v>-135</v>
      </c>
      <c r="I549" s="20">
        <f t="shared" si="102"/>
        <v>-7.8947368421052627E-2</v>
      </c>
      <c r="J549" s="21">
        <f t="shared" si="103"/>
        <v>-0.67164179104477617</v>
      </c>
    </row>
    <row r="550" spans="1:10" x14ac:dyDescent="0.2">
      <c r="A550" s="158" t="s">
        <v>455</v>
      </c>
      <c r="B550" s="65">
        <v>4</v>
      </c>
      <c r="C550" s="66">
        <v>7</v>
      </c>
      <c r="D550" s="65">
        <v>24</v>
      </c>
      <c r="E550" s="66">
        <v>63</v>
      </c>
      <c r="F550" s="67"/>
      <c r="G550" s="65">
        <f t="shared" si="100"/>
        <v>-3</v>
      </c>
      <c r="H550" s="66">
        <f t="shared" si="101"/>
        <v>-39</v>
      </c>
      <c r="I550" s="20">
        <f t="shared" si="102"/>
        <v>-0.42857142857142855</v>
      </c>
      <c r="J550" s="21">
        <f t="shared" si="103"/>
        <v>-0.61904761904761907</v>
      </c>
    </row>
    <row r="551" spans="1:10" x14ac:dyDescent="0.2">
      <c r="A551" s="158" t="s">
        <v>490</v>
      </c>
      <c r="B551" s="65">
        <v>1</v>
      </c>
      <c r="C551" s="66">
        <v>9</v>
      </c>
      <c r="D551" s="65">
        <v>34</v>
      </c>
      <c r="E551" s="66">
        <v>38</v>
      </c>
      <c r="F551" s="67"/>
      <c r="G551" s="65">
        <f t="shared" si="100"/>
        <v>-8</v>
      </c>
      <c r="H551" s="66">
        <f t="shared" si="101"/>
        <v>-4</v>
      </c>
      <c r="I551" s="20">
        <f t="shared" si="102"/>
        <v>-0.88888888888888884</v>
      </c>
      <c r="J551" s="21">
        <f t="shared" si="103"/>
        <v>-0.10526315789473684</v>
      </c>
    </row>
    <row r="552" spans="1:10" x14ac:dyDescent="0.2">
      <c r="A552" s="158" t="s">
        <v>368</v>
      </c>
      <c r="B552" s="65">
        <v>0</v>
      </c>
      <c r="C552" s="66">
        <v>41</v>
      </c>
      <c r="D552" s="65">
        <v>109</v>
      </c>
      <c r="E552" s="66">
        <v>173</v>
      </c>
      <c r="F552" s="67"/>
      <c r="G552" s="65">
        <f t="shared" si="100"/>
        <v>-41</v>
      </c>
      <c r="H552" s="66">
        <f t="shared" si="101"/>
        <v>-64</v>
      </c>
      <c r="I552" s="20">
        <f t="shared" si="102"/>
        <v>-1</v>
      </c>
      <c r="J552" s="21">
        <f t="shared" si="103"/>
        <v>-0.36994219653179189</v>
      </c>
    </row>
    <row r="553" spans="1:10" s="160" customFormat="1" x14ac:dyDescent="0.2">
      <c r="A553" s="178" t="s">
        <v>678</v>
      </c>
      <c r="B553" s="71">
        <v>204</v>
      </c>
      <c r="C553" s="72">
        <v>287</v>
      </c>
      <c r="D553" s="71">
        <v>910</v>
      </c>
      <c r="E553" s="72">
        <v>1512</v>
      </c>
      <c r="F553" s="73"/>
      <c r="G553" s="71">
        <f t="shared" si="100"/>
        <v>-83</v>
      </c>
      <c r="H553" s="72">
        <f t="shared" si="101"/>
        <v>-602</v>
      </c>
      <c r="I553" s="37">
        <f t="shared" si="102"/>
        <v>-0.28919860627177701</v>
      </c>
      <c r="J553" s="38">
        <f t="shared" si="103"/>
        <v>-0.39814814814814814</v>
      </c>
    </row>
    <row r="554" spans="1:10" x14ac:dyDescent="0.2">
      <c r="A554" s="177"/>
      <c r="B554" s="143"/>
      <c r="C554" s="144"/>
      <c r="D554" s="143"/>
      <c r="E554" s="144"/>
      <c r="F554" s="145"/>
      <c r="G554" s="143"/>
      <c r="H554" s="144"/>
      <c r="I554" s="151"/>
      <c r="J554" s="152"/>
    </row>
    <row r="555" spans="1:10" s="139" customFormat="1" x14ac:dyDescent="0.2">
      <c r="A555" s="159" t="s">
        <v>96</v>
      </c>
      <c r="B555" s="65"/>
      <c r="C555" s="66"/>
      <c r="D555" s="65"/>
      <c r="E555" s="66"/>
      <c r="F555" s="67"/>
      <c r="G555" s="65"/>
      <c r="H555" s="66"/>
      <c r="I555" s="20"/>
      <c r="J555" s="21"/>
    </row>
    <row r="556" spans="1:10" x14ac:dyDescent="0.2">
      <c r="A556" s="158" t="s">
        <v>263</v>
      </c>
      <c r="B556" s="65">
        <v>1</v>
      </c>
      <c r="C556" s="66">
        <v>1</v>
      </c>
      <c r="D556" s="65">
        <v>7</v>
      </c>
      <c r="E556" s="66">
        <v>4</v>
      </c>
      <c r="F556" s="67"/>
      <c r="G556" s="65">
        <f t="shared" ref="G556:G562" si="104">B556-C556</f>
        <v>0</v>
      </c>
      <c r="H556" s="66">
        <f t="shared" ref="H556:H562" si="105">D556-E556</f>
        <v>3</v>
      </c>
      <c r="I556" s="20">
        <f t="shared" ref="I556:I562" si="106">IF(C556=0, "-", IF(G556/C556&lt;10, G556/C556, "&gt;999%"))</f>
        <v>0</v>
      </c>
      <c r="J556" s="21">
        <f t="shared" ref="J556:J562" si="107">IF(E556=0, "-", IF(H556/E556&lt;10, H556/E556, "&gt;999%"))</f>
        <v>0.75</v>
      </c>
    </row>
    <row r="557" spans="1:10" x14ac:dyDescent="0.2">
      <c r="A557" s="158" t="s">
        <v>264</v>
      </c>
      <c r="B557" s="65">
        <v>0</v>
      </c>
      <c r="C557" s="66">
        <v>0</v>
      </c>
      <c r="D557" s="65">
        <v>0</v>
      </c>
      <c r="E557" s="66">
        <v>1</v>
      </c>
      <c r="F557" s="67"/>
      <c r="G557" s="65">
        <f t="shared" si="104"/>
        <v>0</v>
      </c>
      <c r="H557" s="66">
        <f t="shared" si="105"/>
        <v>-1</v>
      </c>
      <c r="I557" s="20" t="str">
        <f t="shared" si="106"/>
        <v>-</v>
      </c>
      <c r="J557" s="21">
        <f t="shared" si="107"/>
        <v>-1</v>
      </c>
    </row>
    <row r="558" spans="1:10" x14ac:dyDescent="0.2">
      <c r="A558" s="158" t="s">
        <v>265</v>
      </c>
      <c r="B558" s="65">
        <v>1</v>
      </c>
      <c r="C558" s="66">
        <v>0</v>
      </c>
      <c r="D558" s="65">
        <v>5</v>
      </c>
      <c r="E558" s="66">
        <v>0</v>
      </c>
      <c r="F558" s="67"/>
      <c r="G558" s="65">
        <f t="shared" si="104"/>
        <v>1</v>
      </c>
      <c r="H558" s="66">
        <f t="shared" si="105"/>
        <v>5</v>
      </c>
      <c r="I558" s="20" t="str">
        <f t="shared" si="106"/>
        <v>-</v>
      </c>
      <c r="J558" s="21" t="str">
        <f t="shared" si="107"/>
        <v>-</v>
      </c>
    </row>
    <row r="559" spans="1:10" x14ac:dyDescent="0.2">
      <c r="A559" s="158" t="s">
        <v>378</v>
      </c>
      <c r="B559" s="65">
        <v>33</v>
      </c>
      <c r="C559" s="66">
        <v>12</v>
      </c>
      <c r="D559" s="65">
        <v>211</v>
      </c>
      <c r="E559" s="66">
        <v>117</v>
      </c>
      <c r="F559" s="67"/>
      <c r="G559" s="65">
        <f t="shared" si="104"/>
        <v>21</v>
      </c>
      <c r="H559" s="66">
        <f t="shared" si="105"/>
        <v>94</v>
      </c>
      <c r="I559" s="20">
        <f t="shared" si="106"/>
        <v>1.75</v>
      </c>
      <c r="J559" s="21">
        <f t="shared" si="107"/>
        <v>0.80341880341880345</v>
      </c>
    </row>
    <row r="560" spans="1:10" x14ac:dyDescent="0.2">
      <c r="A560" s="158" t="s">
        <v>413</v>
      </c>
      <c r="B560" s="65">
        <v>15</v>
      </c>
      <c r="C560" s="66">
        <v>18</v>
      </c>
      <c r="D560" s="65">
        <v>106</v>
      </c>
      <c r="E560" s="66">
        <v>111</v>
      </c>
      <c r="F560" s="67"/>
      <c r="G560" s="65">
        <f t="shared" si="104"/>
        <v>-3</v>
      </c>
      <c r="H560" s="66">
        <f t="shared" si="105"/>
        <v>-5</v>
      </c>
      <c r="I560" s="20">
        <f t="shared" si="106"/>
        <v>-0.16666666666666666</v>
      </c>
      <c r="J560" s="21">
        <f t="shared" si="107"/>
        <v>-4.5045045045045043E-2</v>
      </c>
    </row>
    <row r="561" spans="1:10" x14ac:dyDescent="0.2">
      <c r="A561" s="158" t="s">
        <v>456</v>
      </c>
      <c r="B561" s="65">
        <v>14</v>
      </c>
      <c r="C561" s="66">
        <v>7</v>
      </c>
      <c r="D561" s="65">
        <v>26</v>
      </c>
      <c r="E561" s="66">
        <v>35</v>
      </c>
      <c r="F561" s="67"/>
      <c r="G561" s="65">
        <f t="shared" si="104"/>
        <v>7</v>
      </c>
      <c r="H561" s="66">
        <f t="shared" si="105"/>
        <v>-9</v>
      </c>
      <c r="I561" s="20">
        <f t="shared" si="106"/>
        <v>1</v>
      </c>
      <c r="J561" s="21">
        <f t="shared" si="107"/>
        <v>-0.25714285714285712</v>
      </c>
    </row>
    <row r="562" spans="1:10" s="160" customFormat="1" x14ac:dyDescent="0.2">
      <c r="A562" s="178" t="s">
        <v>679</v>
      </c>
      <c r="B562" s="71">
        <v>64</v>
      </c>
      <c r="C562" s="72">
        <v>38</v>
      </c>
      <c r="D562" s="71">
        <v>355</v>
      </c>
      <c r="E562" s="72">
        <v>268</v>
      </c>
      <c r="F562" s="73"/>
      <c r="G562" s="71">
        <f t="shared" si="104"/>
        <v>26</v>
      </c>
      <c r="H562" s="72">
        <f t="shared" si="105"/>
        <v>87</v>
      </c>
      <c r="I562" s="37">
        <f t="shared" si="106"/>
        <v>0.68421052631578949</v>
      </c>
      <c r="J562" s="38">
        <f t="shared" si="107"/>
        <v>0.32462686567164178</v>
      </c>
    </row>
    <row r="563" spans="1:10" x14ac:dyDescent="0.2">
      <c r="A563" s="177"/>
      <c r="B563" s="143"/>
      <c r="C563" s="144"/>
      <c r="D563" s="143"/>
      <c r="E563" s="144"/>
      <c r="F563" s="145"/>
      <c r="G563" s="143"/>
      <c r="H563" s="144"/>
      <c r="I563" s="151"/>
      <c r="J563" s="152"/>
    </row>
    <row r="564" spans="1:10" s="139" customFormat="1" x14ac:dyDescent="0.2">
      <c r="A564" s="159" t="s">
        <v>97</v>
      </c>
      <c r="B564" s="65"/>
      <c r="C564" s="66"/>
      <c r="D564" s="65"/>
      <c r="E564" s="66"/>
      <c r="F564" s="67"/>
      <c r="G564" s="65"/>
      <c r="H564" s="66"/>
      <c r="I564" s="20"/>
      <c r="J564" s="21"/>
    </row>
    <row r="565" spans="1:10" x14ac:dyDescent="0.2">
      <c r="A565" s="158" t="s">
        <v>555</v>
      </c>
      <c r="B565" s="65">
        <v>31</v>
      </c>
      <c r="C565" s="66">
        <v>23</v>
      </c>
      <c r="D565" s="65">
        <v>124</v>
      </c>
      <c r="E565" s="66">
        <v>104</v>
      </c>
      <c r="F565" s="67"/>
      <c r="G565" s="65">
        <f>B565-C565</f>
        <v>8</v>
      </c>
      <c r="H565" s="66">
        <f>D565-E565</f>
        <v>20</v>
      </c>
      <c r="I565" s="20">
        <f>IF(C565=0, "-", IF(G565/C565&lt;10, G565/C565, "&gt;999%"))</f>
        <v>0.34782608695652173</v>
      </c>
      <c r="J565" s="21">
        <f>IF(E565=0, "-", IF(H565/E565&lt;10, H565/E565, "&gt;999%"))</f>
        <v>0.19230769230769232</v>
      </c>
    </row>
    <row r="566" spans="1:10" x14ac:dyDescent="0.2">
      <c r="A566" s="158" t="s">
        <v>542</v>
      </c>
      <c r="B566" s="65">
        <v>2</v>
      </c>
      <c r="C566" s="66">
        <v>0</v>
      </c>
      <c r="D566" s="65">
        <v>6</v>
      </c>
      <c r="E566" s="66">
        <v>5</v>
      </c>
      <c r="F566" s="67"/>
      <c r="G566" s="65">
        <f>B566-C566</f>
        <v>2</v>
      </c>
      <c r="H566" s="66">
        <f>D566-E566</f>
        <v>1</v>
      </c>
      <c r="I566" s="20" t="str">
        <f>IF(C566=0, "-", IF(G566/C566&lt;10, G566/C566, "&gt;999%"))</f>
        <v>-</v>
      </c>
      <c r="J566" s="21">
        <f>IF(E566=0, "-", IF(H566/E566&lt;10, H566/E566, "&gt;999%"))</f>
        <v>0.2</v>
      </c>
    </row>
    <row r="567" spans="1:10" s="160" customFormat="1" x14ac:dyDescent="0.2">
      <c r="A567" s="178" t="s">
        <v>680</v>
      </c>
      <c r="B567" s="71">
        <v>33</v>
      </c>
      <c r="C567" s="72">
        <v>23</v>
      </c>
      <c r="D567" s="71">
        <v>130</v>
      </c>
      <c r="E567" s="72">
        <v>109</v>
      </c>
      <c r="F567" s="73"/>
      <c r="G567" s="71">
        <f>B567-C567</f>
        <v>10</v>
      </c>
      <c r="H567" s="72">
        <f>D567-E567</f>
        <v>21</v>
      </c>
      <c r="I567" s="37">
        <f>IF(C567=0, "-", IF(G567/C567&lt;10, G567/C567, "&gt;999%"))</f>
        <v>0.43478260869565216</v>
      </c>
      <c r="J567" s="38">
        <f>IF(E567=0, "-", IF(H567/E567&lt;10, H567/E567, "&gt;999%"))</f>
        <v>0.19266055045871561</v>
      </c>
    </row>
    <row r="568" spans="1:10" x14ac:dyDescent="0.2">
      <c r="A568" s="177"/>
      <c r="B568" s="143"/>
      <c r="C568" s="144"/>
      <c r="D568" s="143"/>
      <c r="E568" s="144"/>
      <c r="F568" s="145"/>
      <c r="G568" s="143"/>
      <c r="H568" s="144"/>
      <c r="I568" s="151"/>
      <c r="J568" s="152"/>
    </row>
    <row r="569" spans="1:10" s="139" customFormat="1" x14ac:dyDescent="0.2">
      <c r="A569" s="159" t="s">
        <v>98</v>
      </c>
      <c r="B569" s="65"/>
      <c r="C569" s="66"/>
      <c r="D569" s="65"/>
      <c r="E569" s="66"/>
      <c r="F569" s="67"/>
      <c r="G569" s="65"/>
      <c r="H569" s="66"/>
      <c r="I569" s="20"/>
      <c r="J569" s="21"/>
    </row>
    <row r="570" spans="1:10" x14ac:dyDescent="0.2">
      <c r="A570" s="158" t="s">
        <v>556</v>
      </c>
      <c r="B570" s="65">
        <v>3</v>
      </c>
      <c r="C570" s="66">
        <v>2</v>
      </c>
      <c r="D570" s="65">
        <v>8</v>
      </c>
      <c r="E570" s="66">
        <v>12</v>
      </c>
      <c r="F570" s="67"/>
      <c r="G570" s="65">
        <f>B570-C570</f>
        <v>1</v>
      </c>
      <c r="H570" s="66">
        <f>D570-E570</f>
        <v>-4</v>
      </c>
      <c r="I570" s="20">
        <f>IF(C570=0, "-", IF(G570/C570&lt;10, G570/C570, "&gt;999%"))</f>
        <v>0.5</v>
      </c>
      <c r="J570" s="21">
        <f>IF(E570=0, "-", IF(H570/E570&lt;10, H570/E570, "&gt;999%"))</f>
        <v>-0.33333333333333331</v>
      </c>
    </row>
    <row r="571" spans="1:10" s="160" customFormat="1" x14ac:dyDescent="0.2">
      <c r="A571" s="165" t="s">
        <v>681</v>
      </c>
      <c r="B571" s="166">
        <v>3</v>
      </c>
      <c r="C571" s="167">
        <v>2</v>
      </c>
      <c r="D571" s="166">
        <v>8</v>
      </c>
      <c r="E571" s="167">
        <v>12</v>
      </c>
      <c r="F571" s="168"/>
      <c r="G571" s="166">
        <f>B571-C571</f>
        <v>1</v>
      </c>
      <c r="H571" s="167">
        <f>D571-E571</f>
        <v>-4</v>
      </c>
      <c r="I571" s="169">
        <f>IF(C571=0, "-", IF(G571/C571&lt;10, G571/C571, "&gt;999%"))</f>
        <v>0.5</v>
      </c>
      <c r="J571" s="170">
        <f>IF(E571=0, "-", IF(H571/E571&lt;10, H571/E571, "&gt;999%"))</f>
        <v>-0.33333333333333331</v>
      </c>
    </row>
    <row r="572" spans="1:10" x14ac:dyDescent="0.2">
      <c r="A572" s="171"/>
      <c r="B572" s="172"/>
      <c r="C572" s="173"/>
      <c r="D572" s="172"/>
      <c r="E572" s="173"/>
      <c r="F572" s="174"/>
      <c r="G572" s="172"/>
      <c r="H572" s="173"/>
      <c r="I572" s="175"/>
      <c r="J572" s="176"/>
    </row>
    <row r="573" spans="1:10" x14ac:dyDescent="0.2">
      <c r="A573" s="27" t="s">
        <v>16</v>
      </c>
      <c r="B573" s="71">
        <f>SUM(B7:B572)/2</f>
        <v>9813</v>
      </c>
      <c r="C573" s="77">
        <f>SUM(C7:C572)/2</f>
        <v>10037</v>
      </c>
      <c r="D573" s="71">
        <f>SUM(D7:D572)/2</f>
        <v>53065</v>
      </c>
      <c r="E573" s="77">
        <f>SUM(E7:E572)/2</f>
        <v>56526</v>
      </c>
      <c r="F573" s="73"/>
      <c r="G573" s="71">
        <f>B573-C573</f>
        <v>-224</v>
      </c>
      <c r="H573" s="72">
        <f>D573-E573</f>
        <v>-3461</v>
      </c>
      <c r="I573" s="37">
        <f>IF(C573=0, 0, G573/C573)</f>
        <v>-2.2317425525555445E-2</v>
      </c>
      <c r="J573" s="38">
        <f>IF(E573=0, 0, H573/E573)</f>
        <v>-6.1228461239075826E-2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6" max="16383" man="1"/>
    <brk id="106" max="16383" man="1"/>
    <brk id="166" max="16383" man="1"/>
    <brk id="227" max="16383" man="1"/>
    <brk id="278" max="16383" man="1"/>
    <brk id="330" max="16383" man="1"/>
    <brk id="381" max="16383" man="1"/>
    <brk id="437" max="16383" man="1"/>
    <brk id="498" max="16383" man="1"/>
    <brk id="55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22.140625" bestFit="1"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2022</v>
      </c>
      <c r="C6" s="58">
        <f>B6-1</f>
        <v>2021</v>
      </c>
      <c r="D6" s="57">
        <f>B6</f>
        <v>2022</v>
      </c>
      <c r="E6" s="58">
        <f>C6</f>
        <v>2021</v>
      </c>
      <c r="F6" s="64"/>
      <c r="G6" s="57" t="s">
        <v>4</v>
      </c>
      <c r="H6" s="58" t="s">
        <v>2</v>
      </c>
      <c r="I6" s="57" t="s">
        <v>4</v>
      </c>
      <c r="J6" s="58" t="s">
        <v>2</v>
      </c>
    </row>
    <row r="7" spans="1:10" x14ac:dyDescent="0.2">
      <c r="A7" s="7" t="s">
        <v>110</v>
      </c>
      <c r="B7" s="65">
        <v>1635</v>
      </c>
      <c r="C7" s="66">
        <v>1814</v>
      </c>
      <c r="D7" s="65">
        <v>8785</v>
      </c>
      <c r="E7" s="66">
        <v>10744</v>
      </c>
      <c r="F7" s="67"/>
      <c r="G7" s="65">
        <f>B7-C7</f>
        <v>-179</v>
      </c>
      <c r="H7" s="66">
        <f>D7-E7</f>
        <v>-1959</v>
      </c>
      <c r="I7" s="28">
        <f>IF(C7=0, "-", IF(G7/C7&lt;10, G7/C7*100, "&gt;999"))</f>
        <v>-9.8676957001102537</v>
      </c>
      <c r="J7" s="29">
        <f>IF(E7=0, "-", IF(H7/E7&lt;10, H7/E7*100, "&gt;999"))</f>
        <v>-18.233432613551752</v>
      </c>
    </row>
    <row r="8" spans="1:10" x14ac:dyDescent="0.2">
      <c r="A8" s="7" t="s">
        <v>119</v>
      </c>
      <c r="B8" s="65">
        <v>5039</v>
      </c>
      <c r="C8" s="66">
        <v>4836</v>
      </c>
      <c r="D8" s="65">
        <v>27606</v>
      </c>
      <c r="E8" s="66">
        <v>28919</v>
      </c>
      <c r="F8" s="67"/>
      <c r="G8" s="65">
        <f>B8-C8</f>
        <v>203</v>
      </c>
      <c r="H8" s="66">
        <f>D8-E8</f>
        <v>-1313</v>
      </c>
      <c r="I8" s="28">
        <f>IF(C8=0, "-", IF(G8/C8&lt;10, G8/C8*100, "&gt;999"))</f>
        <v>4.1976840363937136</v>
      </c>
      <c r="J8" s="29">
        <f>IF(E8=0, "-", IF(H8/E8&lt;10, H8/E8*100, "&gt;999"))</f>
        <v>-4.5402676441094085</v>
      </c>
    </row>
    <row r="9" spans="1:10" x14ac:dyDescent="0.2">
      <c r="A9" s="7" t="s">
        <v>125</v>
      </c>
      <c r="B9" s="65">
        <v>2612</v>
      </c>
      <c r="C9" s="66">
        <v>2906</v>
      </c>
      <c r="D9" s="65">
        <v>14389</v>
      </c>
      <c r="E9" s="66">
        <v>14645</v>
      </c>
      <c r="F9" s="67"/>
      <c r="G9" s="65">
        <f>B9-C9</f>
        <v>-294</v>
      </c>
      <c r="H9" s="66">
        <f>D9-E9</f>
        <v>-256</v>
      </c>
      <c r="I9" s="28">
        <f>IF(C9=0, "-", IF(G9/C9&lt;10, G9/C9*100, "&gt;999"))</f>
        <v>-10.116999311768755</v>
      </c>
      <c r="J9" s="29">
        <f>IF(E9=0, "-", IF(H9/E9&lt;10, H9/E9*100, "&gt;999"))</f>
        <v>-1.7480368726527824</v>
      </c>
    </row>
    <row r="10" spans="1:10" x14ac:dyDescent="0.2">
      <c r="A10" s="7" t="s">
        <v>126</v>
      </c>
      <c r="B10" s="65">
        <v>527</v>
      </c>
      <c r="C10" s="66">
        <v>481</v>
      </c>
      <c r="D10" s="65">
        <v>2285</v>
      </c>
      <c r="E10" s="66">
        <v>2218</v>
      </c>
      <c r="F10" s="67"/>
      <c r="G10" s="65">
        <f>B10-C10</f>
        <v>46</v>
      </c>
      <c r="H10" s="66">
        <f>D10-E10</f>
        <v>67</v>
      </c>
      <c r="I10" s="28">
        <f>IF(C10=0, "-", IF(G10/C10&lt;10, G10/C10*100, "&gt;999"))</f>
        <v>9.5634095634095644</v>
      </c>
      <c r="J10" s="29">
        <f>IF(E10=0, "-", IF(H10/E10&lt;10, H10/E10*100, "&gt;999"))</f>
        <v>3.0207394048692517</v>
      </c>
    </row>
    <row r="11" spans="1:10" s="43" customFormat="1" x14ac:dyDescent="0.2">
      <c r="A11" s="27" t="s">
        <v>0</v>
      </c>
      <c r="B11" s="71">
        <f>SUM(B7:B10)</f>
        <v>9813</v>
      </c>
      <c r="C11" s="72">
        <f>SUM(C7:C10)</f>
        <v>10037</v>
      </c>
      <c r="D11" s="71">
        <f>SUM(D7:D10)</f>
        <v>53065</v>
      </c>
      <c r="E11" s="72">
        <f>SUM(E7:E10)</f>
        <v>56526</v>
      </c>
      <c r="F11" s="73"/>
      <c r="G11" s="71">
        <f>B11-C11</f>
        <v>-224</v>
      </c>
      <c r="H11" s="72">
        <f>D11-E11</f>
        <v>-3461</v>
      </c>
      <c r="I11" s="44">
        <f>IF(C11=0, 0, G11/C11*100)</f>
        <v>-2.2317425525555445</v>
      </c>
      <c r="J11" s="45">
        <f>IF(E11=0, 0, H11/E11*100)</f>
        <v>-6.1228461239075829</v>
      </c>
    </row>
    <row r="13" spans="1:10" x14ac:dyDescent="0.2">
      <c r="A13" s="3"/>
      <c r="B13" s="196" t="s">
        <v>1</v>
      </c>
      <c r="C13" s="197"/>
      <c r="D13" s="196" t="s">
        <v>2</v>
      </c>
      <c r="E13" s="197"/>
      <c r="F13" s="59"/>
      <c r="G13" s="196" t="s">
        <v>3</v>
      </c>
      <c r="H13" s="200"/>
      <c r="I13" s="200"/>
      <c r="J13" s="197"/>
    </row>
    <row r="14" spans="1:10" x14ac:dyDescent="0.2">
      <c r="A14" s="7" t="s">
        <v>111</v>
      </c>
      <c r="B14" s="65">
        <v>27</v>
      </c>
      <c r="C14" s="66">
        <v>71</v>
      </c>
      <c r="D14" s="65">
        <v>299</v>
      </c>
      <c r="E14" s="66">
        <v>630</v>
      </c>
      <c r="F14" s="67"/>
      <c r="G14" s="65">
        <f t="shared" ref="G14:G34" si="0">B14-C14</f>
        <v>-44</v>
      </c>
      <c r="H14" s="66">
        <f t="shared" ref="H14:H34" si="1">D14-E14</f>
        <v>-331</v>
      </c>
      <c r="I14" s="28">
        <f t="shared" ref="I14:I33" si="2">IF(C14=0, "-", IF(G14/C14&lt;10, G14/C14*100, "&gt;999"))</f>
        <v>-61.971830985915489</v>
      </c>
      <c r="J14" s="29">
        <f t="shared" ref="J14:J33" si="3">IF(E14=0, "-", IF(H14/E14&lt;10, H14/E14*100, "&gt;999"))</f>
        <v>-52.539682539682545</v>
      </c>
    </row>
    <row r="15" spans="1:10" x14ac:dyDescent="0.2">
      <c r="A15" s="7" t="s">
        <v>112</v>
      </c>
      <c r="B15" s="65">
        <v>465</v>
      </c>
      <c r="C15" s="66">
        <v>439</v>
      </c>
      <c r="D15" s="65">
        <v>2332</v>
      </c>
      <c r="E15" s="66">
        <v>2473</v>
      </c>
      <c r="F15" s="67"/>
      <c r="G15" s="65">
        <f t="shared" si="0"/>
        <v>26</v>
      </c>
      <c r="H15" s="66">
        <f t="shared" si="1"/>
        <v>-141</v>
      </c>
      <c r="I15" s="28">
        <f t="shared" si="2"/>
        <v>5.9225512528473807</v>
      </c>
      <c r="J15" s="29">
        <f t="shared" si="3"/>
        <v>-5.7015770319450061</v>
      </c>
    </row>
    <row r="16" spans="1:10" x14ac:dyDescent="0.2">
      <c r="A16" s="7" t="s">
        <v>113</v>
      </c>
      <c r="B16" s="65">
        <v>777</v>
      </c>
      <c r="C16" s="66">
        <v>887</v>
      </c>
      <c r="D16" s="65">
        <v>3777</v>
      </c>
      <c r="E16" s="66">
        <v>5399</v>
      </c>
      <c r="F16" s="67"/>
      <c r="G16" s="65">
        <f t="shared" si="0"/>
        <v>-110</v>
      </c>
      <c r="H16" s="66">
        <f t="shared" si="1"/>
        <v>-1622</v>
      </c>
      <c r="I16" s="28">
        <f t="shared" si="2"/>
        <v>-12.401352874859075</v>
      </c>
      <c r="J16" s="29">
        <f t="shared" si="3"/>
        <v>-30.042600481570663</v>
      </c>
    </row>
    <row r="17" spans="1:10" x14ac:dyDescent="0.2">
      <c r="A17" s="7" t="s">
        <v>114</v>
      </c>
      <c r="B17" s="65">
        <v>146</v>
      </c>
      <c r="C17" s="66">
        <v>237</v>
      </c>
      <c r="D17" s="65">
        <v>1362</v>
      </c>
      <c r="E17" s="66">
        <v>1197</v>
      </c>
      <c r="F17" s="67"/>
      <c r="G17" s="65">
        <f t="shared" si="0"/>
        <v>-91</v>
      </c>
      <c r="H17" s="66">
        <f t="shared" si="1"/>
        <v>165</v>
      </c>
      <c r="I17" s="28">
        <f t="shared" si="2"/>
        <v>-38.396624472573833</v>
      </c>
      <c r="J17" s="29">
        <f t="shared" si="3"/>
        <v>13.784461152882205</v>
      </c>
    </row>
    <row r="18" spans="1:10" x14ac:dyDescent="0.2">
      <c r="A18" s="7" t="s">
        <v>115</v>
      </c>
      <c r="B18" s="65">
        <v>36</v>
      </c>
      <c r="C18" s="66">
        <v>34</v>
      </c>
      <c r="D18" s="65">
        <v>249</v>
      </c>
      <c r="E18" s="66">
        <v>202</v>
      </c>
      <c r="F18" s="67"/>
      <c r="G18" s="65">
        <f t="shared" si="0"/>
        <v>2</v>
      </c>
      <c r="H18" s="66">
        <f t="shared" si="1"/>
        <v>47</v>
      </c>
      <c r="I18" s="28">
        <f t="shared" si="2"/>
        <v>5.8823529411764701</v>
      </c>
      <c r="J18" s="29">
        <f t="shared" si="3"/>
        <v>23.267326732673268</v>
      </c>
    </row>
    <row r="19" spans="1:10" x14ac:dyDescent="0.2">
      <c r="A19" s="7" t="s">
        <v>116</v>
      </c>
      <c r="B19" s="65">
        <v>0</v>
      </c>
      <c r="C19" s="66">
        <v>4</v>
      </c>
      <c r="D19" s="65">
        <v>19</v>
      </c>
      <c r="E19" s="66">
        <v>21</v>
      </c>
      <c r="F19" s="67"/>
      <c r="G19" s="65">
        <f t="shared" si="0"/>
        <v>-4</v>
      </c>
      <c r="H19" s="66">
        <f t="shared" si="1"/>
        <v>-2</v>
      </c>
      <c r="I19" s="28">
        <f t="shared" si="2"/>
        <v>-100</v>
      </c>
      <c r="J19" s="29">
        <f t="shared" si="3"/>
        <v>-9.5238095238095237</v>
      </c>
    </row>
    <row r="20" spans="1:10" x14ac:dyDescent="0.2">
      <c r="A20" s="7" t="s">
        <v>117</v>
      </c>
      <c r="B20" s="65">
        <v>131</v>
      </c>
      <c r="C20" s="66">
        <v>85</v>
      </c>
      <c r="D20" s="65">
        <v>484</v>
      </c>
      <c r="E20" s="66">
        <v>446</v>
      </c>
      <c r="F20" s="67"/>
      <c r="G20" s="65">
        <f t="shared" si="0"/>
        <v>46</v>
      </c>
      <c r="H20" s="66">
        <f t="shared" si="1"/>
        <v>38</v>
      </c>
      <c r="I20" s="28">
        <f t="shared" si="2"/>
        <v>54.117647058823529</v>
      </c>
      <c r="J20" s="29">
        <f t="shared" si="3"/>
        <v>8.5201793721973083</v>
      </c>
    </row>
    <row r="21" spans="1:10" x14ac:dyDescent="0.2">
      <c r="A21" s="7" t="s">
        <v>118</v>
      </c>
      <c r="B21" s="65">
        <v>53</v>
      </c>
      <c r="C21" s="66">
        <v>57</v>
      </c>
      <c r="D21" s="65">
        <v>263</v>
      </c>
      <c r="E21" s="66">
        <v>376</v>
      </c>
      <c r="F21" s="67"/>
      <c r="G21" s="65">
        <f t="shared" si="0"/>
        <v>-4</v>
      </c>
      <c r="H21" s="66">
        <f t="shared" si="1"/>
        <v>-113</v>
      </c>
      <c r="I21" s="28">
        <f t="shared" si="2"/>
        <v>-7.0175438596491224</v>
      </c>
      <c r="J21" s="29">
        <f t="shared" si="3"/>
        <v>-30.053191489361701</v>
      </c>
    </row>
    <row r="22" spans="1:10" x14ac:dyDescent="0.2">
      <c r="A22" s="142" t="s">
        <v>120</v>
      </c>
      <c r="B22" s="143">
        <v>505</v>
      </c>
      <c r="C22" s="144">
        <v>465</v>
      </c>
      <c r="D22" s="143">
        <v>2760</v>
      </c>
      <c r="E22" s="144">
        <v>2561</v>
      </c>
      <c r="F22" s="145"/>
      <c r="G22" s="143">
        <f t="shared" si="0"/>
        <v>40</v>
      </c>
      <c r="H22" s="144">
        <f t="shared" si="1"/>
        <v>199</v>
      </c>
      <c r="I22" s="146">
        <f t="shared" si="2"/>
        <v>8.6021505376344098</v>
      </c>
      <c r="J22" s="147">
        <f t="shared" si="3"/>
        <v>7.7704021866458417</v>
      </c>
    </row>
    <row r="23" spans="1:10" x14ac:dyDescent="0.2">
      <c r="A23" s="7" t="s">
        <v>121</v>
      </c>
      <c r="B23" s="65">
        <v>1122</v>
      </c>
      <c r="C23" s="66">
        <v>1211</v>
      </c>
      <c r="D23" s="65">
        <v>6558</v>
      </c>
      <c r="E23" s="66">
        <v>7514</v>
      </c>
      <c r="F23" s="67"/>
      <c r="G23" s="65">
        <f t="shared" si="0"/>
        <v>-89</v>
      </c>
      <c r="H23" s="66">
        <f t="shared" si="1"/>
        <v>-956</v>
      </c>
      <c r="I23" s="28">
        <f t="shared" si="2"/>
        <v>-7.3492981007431872</v>
      </c>
      <c r="J23" s="29">
        <f t="shared" si="3"/>
        <v>-12.722917221187116</v>
      </c>
    </row>
    <row r="24" spans="1:10" x14ac:dyDescent="0.2">
      <c r="A24" s="7" t="s">
        <v>122</v>
      </c>
      <c r="B24" s="65">
        <v>1699</v>
      </c>
      <c r="C24" s="66">
        <v>1409</v>
      </c>
      <c r="D24" s="65">
        <v>9442</v>
      </c>
      <c r="E24" s="66">
        <v>9330</v>
      </c>
      <c r="F24" s="67"/>
      <c r="G24" s="65">
        <f t="shared" si="0"/>
        <v>290</v>
      </c>
      <c r="H24" s="66">
        <f t="shared" si="1"/>
        <v>112</v>
      </c>
      <c r="I24" s="28">
        <f t="shared" si="2"/>
        <v>20.581973030518096</v>
      </c>
      <c r="J24" s="29">
        <f t="shared" si="3"/>
        <v>1.2004287245444802</v>
      </c>
    </row>
    <row r="25" spans="1:10" x14ac:dyDescent="0.2">
      <c r="A25" s="7" t="s">
        <v>123</v>
      </c>
      <c r="B25" s="65">
        <v>1383</v>
      </c>
      <c r="C25" s="66">
        <v>1511</v>
      </c>
      <c r="D25" s="65">
        <v>7380</v>
      </c>
      <c r="E25" s="66">
        <v>7197</v>
      </c>
      <c r="F25" s="67"/>
      <c r="G25" s="65">
        <f t="shared" si="0"/>
        <v>-128</v>
      </c>
      <c r="H25" s="66">
        <f t="shared" si="1"/>
        <v>183</v>
      </c>
      <c r="I25" s="28">
        <f t="shared" si="2"/>
        <v>-8.4712111184645931</v>
      </c>
      <c r="J25" s="29">
        <f t="shared" si="3"/>
        <v>2.542726135889954</v>
      </c>
    </row>
    <row r="26" spans="1:10" x14ac:dyDescent="0.2">
      <c r="A26" s="7" t="s">
        <v>124</v>
      </c>
      <c r="B26" s="65">
        <v>330</v>
      </c>
      <c r="C26" s="66">
        <v>240</v>
      </c>
      <c r="D26" s="65">
        <v>1466</v>
      </c>
      <c r="E26" s="66">
        <v>2317</v>
      </c>
      <c r="F26" s="67"/>
      <c r="G26" s="65">
        <f t="shared" si="0"/>
        <v>90</v>
      </c>
      <c r="H26" s="66">
        <f t="shared" si="1"/>
        <v>-851</v>
      </c>
      <c r="I26" s="28">
        <f t="shared" si="2"/>
        <v>37.5</v>
      </c>
      <c r="J26" s="29">
        <f t="shared" si="3"/>
        <v>-36.72852826931377</v>
      </c>
    </row>
    <row r="27" spans="1:10" x14ac:dyDescent="0.2">
      <c r="A27" s="142" t="s">
        <v>127</v>
      </c>
      <c r="B27" s="143">
        <v>66</v>
      </c>
      <c r="C27" s="144">
        <v>43</v>
      </c>
      <c r="D27" s="143">
        <v>354</v>
      </c>
      <c r="E27" s="144">
        <v>303</v>
      </c>
      <c r="F27" s="145"/>
      <c r="G27" s="143">
        <f t="shared" si="0"/>
        <v>23</v>
      </c>
      <c r="H27" s="144">
        <f t="shared" si="1"/>
        <v>51</v>
      </c>
      <c r="I27" s="146">
        <f t="shared" si="2"/>
        <v>53.488372093023251</v>
      </c>
      <c r="J27" s="147">
        <f t="shared" si="3"/>
        <v>16.831683168316832</v>
      </c>
    </row>
    <row r="28" spans="1:10" x14ac:dyDescent="0.2">
      <c r="A28" s="7" t="s">
        <v>128</v>
      </c>
      <c r="B28" s="65">
        <v>11</v>
      </c>
      <c r="C28" s="66">
        <v>8</v>
      </c>
      <c r="D28" s="65">
        <v>33</v>
      </c>
      <c r="E28" s="66">
        <v>36</v>
      </c>
      <c r="F28" s="67"/>
      <c r="G28" s="65">
        <f t="shared" si="0"/>
        <v>3</v>
      </c>
      <c r="H28" s="66">
        <f t="shared" si="1"/>
        <v>-3</v>
      </c>
      <c r="I28" s="28">
        <f t="shared" si="2"/>
        <v>37.5</v>
      </c>
      <c r="J28" s="29">
        <f t="shared" si="3"/>
        <v>-8.3333333333333321</v>
      </c>
    </row>
    <row r="29" spans="1:10" x14ac:dyDescent="0.2">
      <c r="A29" s="7" t="s">
        <v>129</v>
      </c>
      <c r="B29" s="65">
        <v>10</v>
      </c>
      <c r="C29" s="66">
        <v>14</v>
      </c>
      <c r="D29" s="65">
        <v>88</v>
      </c>
      <c r="E29" s="66">
        <v>52</v>
      </c>
      <c r="F29" s="67"/>
      <c r="G29" s="65">
        <f t="shared" si="0"/>
        <v>-4</v>
      </c>
      <c r="H29" s="66">
        <f t="shared" si="1"/>
        <v>36</v>
      </c>
      <c r="I29" s="28">
        <f t="shared" si="2"/>
        <v>-28.571428571428569</v>
      </c>
      <c r="J29" s="29">
        <f t="shared" si="3"/>
        <v>69.230769230769226</v>
      </c>
    </row>
    <row r="30" spans="1:10" x14ac:dyDescent="0.2">
      <c r="A30" s="7" t="s">
        <v>130</v>
      </c>
      <c r="B30" s="65">
        <v>223</v>
      </c>
      <c r="C30" s="66">
        <v>214</v>
      </c>
      <c r="D30" s="65">
        <v>827</v>
      </c>
      <c r="E30" s="66">
        <v>961</v>
      </c>
      <c r="F30" s="67"/>
      <c r="G30" s="65">
        <f t="shared" si="0"/>
        <v>9</v>
      </c>
      <c r="H30" s="66">
        <f t="shared" si="1"/>
        <v>-134</v>
      </c>
      <c r="I30" s="28">
        <f t="shared" si="2"/>
        <v>4.2056074766355138</v>
      </c>
      <c r="J30" s="29">
        <f t="shared" si="3"/>
        <v>-13.943808532778357</v>
      </c>
    </row>
    <row r="31" spans="1:10" x14ac:dyDescent="0.2">
      <c r="A31" s="7" t="s">
        <v>131</v>
      </c>
      <c r="B31" s="65">
        <v>284</v>
      </c>
      <c r="C31" s="66">
        <v>282</v>
      </c>
      <c r="D31" s="65">
        <v>1445</v>
      </c>
      <c r="E31" s="66">
        <v>1402</v>
      </c>
      <c r="F31" s="67"/>
      <c r="G31" s="65">
        <f t="shared" si="0"/>
        <v>2</v>
      </c>
      <c r="H31" s="66">
        <f t="shared" si="1"/>
        <v>43</v>
      </c>
      <c r="I31" s="28">
        <f t="shared" si="2"/>
        <v>0.70921985815602839</v>
      </c>
      <c r="J31" s="29">
        <f t="shared" si="3"/>
        <v>3.0670470756062764</v>
      </c>
    </row>
    <row r="32" spans="1:10" x14ac:dyDescent="0.2">
      <c r="A32" s="7" t="s">
        <v>132</v>
      </c>
      <c r="B32" s="65">
        <v>2018</v>
      </c>
      <c r="C32" s="66">
        <v>2345</v>
      </c>
      <c r="D32" s="65">
        <v>11642</v>
      </c>
      <c r="E32" s="66">
        <v>11891</v>
      </c>
      <c r="F32" s="67"/>
      <c r="G32" s="65">
        <f t="shared" si="0"/>
        <v>-327</v>
      </c>
      <c r="H32" s="66">
        <f t="shared" si="1"/>
        <v>-249</v>
      </c>
      <c r="I32" s="28">
        <f t="shared" si="2"/>
        <v>-13.94456289978678</v>
      </c>
      <c r="J32" s="29">
        <f t="shared" si="3"/>
        <v>-2.0940206879152301</v>
      </c>
    </row>
    <row r="33" spans="1:10" x14ac:dyDescent="0.2">
      <c r="A33" s="142" t="s">
        <v>126</v>
      </c>
      <c r="B33" s="143">
        <v>527</v>
      </c>
      <c r="C33" s="144">
        <v>481</v>
      </c>
      <c r="D33" s="143">
        <v>2285</v>
      </c>
      <c r="E33" s="144">
        <v>2218</v>
      </c>
      <c r="F33" s="145"/>
      <c r="G33" s="143">
        <f t="shared" si="0"/>
        <v>46</v>
      </c>
      <c r="H33" s="144">
        <f t="shared" si="1"/>
        <v>67</v>
      </c>
      <c r="I33" s="146">
        <f t="shared" si="2"/>
        <v>9.5634095634095644</v>
      </c>
      <c r="J33" s="147">
        <f t="shared" si="3"/>
        <v>3.0207394048692517</v>
      </c>
    </row>
    <row r="34" spans="1:10" s="43" customFormat="1" x14ac:dyDescent="0.2">
      <c r="A34" s="27" t="s">
        <v>0</v>
      </c>
      <c r="B34" s="71">
        <f>SUM(B14:B33)</f>
        <v>9813</v>
      </c>
      <c r="C34" s="72">
        <f>SUM(C14:C33)</f>
        <v>10037</v>
      </c>
      <c r="D34" s="71">
        <f>SUM(D14:D33)</f>
        <v>53065</v>
      </c>
      <c r="E34" s="72">
        <f>SUM(E14:E33)</f>
        <v>56526</v>
      </c>
      <c r="F34" s="73"/>
      <c r="G34" s="71">
        <f t="shared" si="0"/>
        <v>-224</v>
      </c>
      <c r="H34" s="72">
        <f t="shared" si="1"/>
        <v>-3461</v>
      </c>
      <c r="I34" s="44">
        <f>IF(C34=0, 0, G34/C34*100)</f>
        <v>-2.2317425525555445</v>
      </c>
      <c r="J34" s="45">
        <f>IF(E34=0, 0, H34/E34*100)</f>
        <v>-6.1228461239075829</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2022</v>
      </c>
      <c r="C38" s="58">
        <f>C6</f>
        <v>2021</v>
      </c>
      <c r="D38" s="57">
        <f>D6</f>
        <v>2022</v>
      </c>
      <c r="E38" s="58">
        <f>E6</f>
        <v>2021</v>
      </c>
      <c r="F38" s="64"/>
      <c r="G38" s="57" t="s">
        <v>4</v>
      </c>
      <c r="H38" s="58" t="s">
        <v>2</v>
      </c>
    </row>
    <row r="39" spans="1:10" x14ac:dyDescent="0.2">
      <c r="A39" s="7" t="s">
        <v>110</v>
      </c>
      <c r="B39" s="30">
        <f>$B$7/$B$11*100</f>
        <v>16.661571384897584</v>
      </c>
      <c r="C39" s="31">
        <f>$C$7/$C$11*100</f>
        <v>18.073129421141775</v>
      </c>
      <c r="D39" s="30">
        <f>$D$7/$D$11*100</f>
        <v>16.555168189955715</v>
      </c>
      <c r="E39" s="31">
        <f>$E$7/$E$11*100</f>
        <v>19.007182535470406</v>
      </c>
      <c r="F39" s="32"/>
      <c r="G39" s="30">
        <f>B39-C39</f>
        <v>-1.4115580362441911</v>
      </c>
      <c r="H39" s="31">
        <f>D39-E39</f>
        <v>-2.4520143455146908</v>
      </c>
    </row>
    <row r="40" spans="1:10" x14ac:dyDescent="0.2">
      <c r="A40" s="7" t="s">
        <v>119</v>
      </c>
      <c r="B40" s="30">
        <f>$B$8/$B$11*100</f>
        <v>51.350249668806683</v>
      </c>
      <c r="C40" s="31">
        <f>$C$8/$C$11*100</f>
        <v>48.181727607850952</v>
      </c>
      <c r="D40" s="30">
        <f>$D$8/$D$11*100</f>
        <v>52.022990671817581</v>
      </c>
      <c r="E40" s="31">
        <f>$E$8/$E$11*100</f>
        <v>51.160527898666096</v>
      </c>
      <c r="F40" s="32"/>
      <c r="G40" s="30">
        <f>B40-C40</f>
        <v>3.1685220609557305</v>
      </c>
      <c r="H40" s="31">
        <f>D40-E40</f>
        <v>0.8624627731514849</v>
      </c>
    </row>
    <row r="41" spans="1:10" x14ac:dyDescent="0.2">
      <c r="A41" s="7" t="s">
        <v>125</v>
      </c>
      <c r="B41" s="30">
        <f>$B$9/$B$11*100</f>
        <v>26.617751961683485</v>
      </c>
      <c r="C41" s="31">
        <f>$C$9/$C$11*100</f>
        <v>28.952874364850057</v>
      </c>
      <c r="D41" s="30">
        <f>$D$9/$D$11*100</f>
        <v>27.115801375671346</v>
      </c>
      <c r="E41" s="31">
        <f>$E$9/$E$11*100</f>
        <v>25.908431518239393</v>
      </c>
      <c r="F41" s="32"/>
      <c r="G41" s="30">
        <f>B41-C41</f>
        <v>-2.3351224031665723</v>
      </c>
      <c r="H41" s="31">
        <f>D41-E41</f>
        <v>1.2073698574319529</v>
      </c>
    </row>
    <row r="42" spans="1:10" x14ac:dyDescent="0.2">
      <c r="A42" s="7" t="s">
        <v>126</v>
      </c>
      <c r="B42" s="30">
        <f>$B$10/$B$11*100</f>
        <v>5.3704269846122488</v>
      </c>
      <c r="C42" s="31">
        <f>$C$10/$C$11*100</f>
        <v>4.7922686061572186</v>
      </c>
      <c r="D42" s="30">
        <f>$D$10/$D$11*100</f>
        <v>4.3060397625553568</v>
      </c>
      <c r="E42" s="31">
        <f>$E$10/$E$11*100</f>
        <v>3.9238580476241021</v>
      </c>
      <c r="F42" s="32"/>
      <c r="G42" s="30">
        <f>B42-C42</f>
        <v>0.57815837845503015</v>
      </c>
      <c r="H42" s="31">
        <f>D42-E42</f>
        <v>0.38218171493125475</v>
      </c>
    </row>
    <row r="43" spans="1:10" s="43" customFormat="1" x14ac:dyDescent="0.2">
      <c r="A43" s="27" t="s">
        <v>0</v>
      </c>
      <c r="B43" s="46">
        <f>SUM(B39:B42)</f>
        <v>100</v>
      </c>
      <c r="C43" s="47">
        <f>SUM(C39:C42)</f>
        <v>100.00000000000001</v>
      </c>
      <c r="D43" s="46">
        <f>SUM(D39:D42)</f>
        <v>99.999999999999986</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111</v>
      </c>
      <c r="B46" s="30">
        <f>$B$14/$B$34*100</f>
        <v>0.27514521553041887</v>
      </c>
      <c r="C46" s="31">
        <f>$C$14/$C$34*100</f>
        <v>0.70738268406894489</v>
      </c>
      <c r="D46" s="30">
        <f>$D$14/$D$34*100</f>
        <v>0.56345990766041643</v>
      </c>
      <c r="E46" s="31">
        <f>$E$14/$E$34*100</f>
        <v>1.1145313660970173</v>
      </c>
      <c r="F46" s="32"/>
      <c r="G46" s="30">
        <f t="shared" ref="G46:G66" si="4">B46-C46</f>
        <v>-0.43223746853852602</v>
      </c>
      <c r="H46" s="31">
        <f t="shared" ref="H46:H66" si="5">D46-E46</f>
        <v>-0.55107145843660088</v>
      </c>
    </row>
    <row r="47" spans="1:10" x14ac:dyDescent="0.2">
      <c r="A47" s="7" t="s">
        <v>112</v>
      </c>
      <c r="B47" s="30">
        <f>$B$15/$B$34*100</f>
        <v>4.7386120452461027</v>
      </c>
      <c r="C47" s="31">
        <f>$C$15/$C$34*100</f>
        <v>4.3738168775530539</v>
      </c>
      <c r="D47" s="30">
        <f>$D$15/$D$34*100</f>
        <v>4.3946103834919441</v>
      </c>
      <c r="E47" s="31">
        <f>$E$15/$E$34*100</f>
        <v>4.3749778862824193</v>
      </c>
      <c r="F47" s="32"/>
      <c r="G47" s="30">
        <f t="shared" si="4"/>
        <v>0.36479516769304876</v>
      </c>
      <c r="H47" s="31">
        <f t="shared" si="5"/>
        <v>1.9632497209524757E-2</v>
      </c>
    </row>
    <row r="48" spans="1:10" x14ac:dyDescent="0.2">
      <c r="A48" s="7" t="s">
        <v>113</v>
      </c>
      <c r="B48" s="30">
        <f>$B$16/$B$34*100</f>
        <v>7.9180678691531643</v>
      </c>
      <c r="C48" s="31">
        <f>$C$16/$C$34*100</f>
        <v>8.8373019826641439</v>
      </c>
      <c r="D48" s="30">
        <f>$D$16/$D$34*100</f>
        <v>7.1176858569678707</v>
      </c>
      <c r="E48" s="31">
        <f>$E$16/$E$34*100</f>
        <v>9.5513568977107877</v>
      </c>
      <c r="F48" s="32"/>
      <c r="G48" s="30">
        <f t="shared" si="4"/>
        <v>-0.91923411351097961</v>
      </c>
      <c r="H48" s="31">
        <f t="shared" si="5"/>
        <v>-2.433671040742917</v>
      </c>
    </row>
    <row r="49" spans="1:8" x14ac:dyDescent="0.2">
      <c r="A49" s="7" t="s">
        <v>114</v>
      </c>
      <c r="B49" s="30">
        <f>$B$17/$B$34*100</f>
        <v>1.4878222765718945</v>
      </c>
      <c r="C49" s="31">
        <f>$C$17/$C$34*100</f>
        <v>2.3612633256949289</v>
      </c>
      <c r="D49" s="30">
        <f>$D$17/$D$34*100</f>
        <v>2.5666635258645059</v>
      </c>
      <c r="E49" s="31">
        <f>$E$17/$E$34*100</f>
        <v>2.1176095955843328</v>
      </c>
      <c r="F49" s="32"/>
      <c r="G49" s="30">
        <f t="shared" si="4"/>
        <v>-0.87344104912303444</v>
      </c>
      <c r="H49" s="31">
        <f t="shared" si="5"/>
        <v>0.44905393028017304</v>
      </c>
    </row>
    <row r="50" spans="1:8" x14ac:dyDescent="0.2">
      <c r="A50" s="7" t="s">
        <v>115</v>
      </c>
      <c r="B50" s="30">
        <f>$B$18/$B$34*100</f>
        <v>0.36686028737389176</v>
      </c>
      <c r="C50" s="31">
        <f>$C$18/$C$34*100</f>
        <v>0.3387466374414666</v>
      </c>
      <c r="D50" s="30">
        <f>$D$18/$D$34*100</f>
        <v>0.4692358428342599</v>
      </c>
      <c r="E50" s="31">
        <f>$E$18/$E$34*100</f>
        <v>0.35735767611364683</v>
      </c>
      <c r="F50" s="32"/>
      <c r="G50" s="30">
        <f t="shared" si="4"/>
        <v>2.8113649932425155E-2</v>
      </c>
      <c r="H50" s="31">
        <f t="shared" si="5"/>
        <v>0.11187816672061307</v>
      </c>
    </row>
    <row r="51" spans="1:8" x14ac:dyDescent="0.2">
      <c r="A51" s="7" t="s">
        <v>116</v>
      </c>
      <c r="B51" s="30">
        <f>$B$19/$B$34*100</f>
        <v>0</v>
      </c>
      <c r="C51" s="31">
        <f>$C$19/$C$34*100</f>
        <v>3.9852545581349007E-2</v>
      </c>
      <c r="D51" s="30">
        <f>$D$19/$D$34*100</f>
        <v>3.5805144633939509E-2</v>
      </c>
      <c r="E51" s="31">
        <f>$E$19/$E$34*100</f>
        <v>3.7151045536567243E-2</v>
      </c>
      <c r="F51" s="32"/>
      <c r="G51" s="30">
        <f t="shared" si="4"/>
        <v>-3.9852545581349007E-2</v>
      </c>
      <c r="H51" s="31">
        <f t="shared" si="5"/>
        <v>-1.3459009026277335E-3</v>
      </c>
    </row>
    <row r="52" spans="1:8" x14ac:dyDescent="0.2">
      <c r="A52" s="7" t="s">
        <v>117</v>
      </c>
      <c r="B52" s="30">
        <f>$B$20/$B$34*100</f>
        <v>1.3349638234994397</v>
      </c>
      <c r="C52" s="31">
        <f>$C$20/$C$34*100</f>
        <v>0.84686659360366656</v>
      </c>
      <c r="D52" s="30">
        <f>$D$20/$D$34*100</f>
        <v>0.91208894751719594</v>
      </c>
      <c r="E52" s="31">
        <f>$E$20/$E$34*100</f>
        <v>0.78901744330042811</v>
      </c>
      <c r="F52" s="32"/>
      <c r="G52" s="30">
        <f t="shared" si="4"/>
        <v>0.48809722989577309</v>
      </c>
      <c r="H52" s="31">
        <f t="shared" si="5"/>
        <v>0.12307150421676782</v>
      </c>
    </row>
    <row r="53" spans="1:8" x14ac:dyDescent="0.2">
      <c r="A53" s="7" t="s">
        <v>118</v>
      </c>
      <c r="B53" s="30">
        <f>$B$21/$B$34*100</f>
        <v>0.54009986752267403</v>
      </c>
      <c r="C53" s="31">
        <f>$C$21/$C$34*100</f>
        <v>0.56789877453422344</v>
      </c>
      <c r="D53" s="30">
        <f>$D$21/$D$34*100</f>
        <v>0.4956185809855837</v>
      </c>
      <c r="E53" s="31">
        <f>$E$21/$E$34*100</f>
        <v>0.66518062484520402</v>
      </c>
      <c r="F53" s="32"/>
      <c r="G53" s="30">
        <f t="shared" si="4"/>
        <v>-2.7798907011549412E-2</v>
      </c>
      <c r="H53" s="31">
        <f t="shared" si="5"/>
        <v>-0.16956204385962032</v>
      </c>
    </row>
    <row r="54" spans="1:8" x14ac:dyDescent="0.2">
      <c r="A54" s="142" t="s">
        <v>120</v>
      </c>
      <c r="B54" s="148">
        <f>$B$22/$B$34*100</f>
        <v>5.1462345867726489</v>
      </c>
      <c r="C54" s="149">
        <f>$C$22/$C$34*100</f>
        <v>4.6328584238318227</v>
      </c>
      <c r="D54" s="148">
        <f>$D$22/$D$34*100</f>
        <v>5.2011683784038443</v>
      </c>
      <c r="E54" s="149">
        <f>$E$22/$E$34*100</f>
        <v>4.5306584580547007</v>
      </c>
      <c r="F54" s="150"/>
      <c r="G54" s="148">
        <f t="shared" si="4"/>
        <v>0.51337616294082622</v>
      </c>
      <c r="H54" s="149">
        <f t="shared" si="5"/>
        <v>0.67050992034914358</v>
      </c>
    </row>
    <row r="55" spans="1:8" x14ac:dyDescent="0.2">
      <c r="A55" s="7" t="s">
        <v>121</v>
      </c>
      <c r="B55" s="30">
        <f>$B$23/$B$34*100</f>
        <v>11.433812289819627</v>
      </c>
      <c r="C55" s="31">
        <f>$C$23/$C$34*100</f>
        <v>12.065358174753413</v>
      </c>
      <c r="D55" s="30">
        <f>$D$23/$D$34*100</f>
        <v>12.3584283425987</v>
      </c>
      <c r="E55" s="31">
        <f>$E$23/$E$34*100</f>
        <v>13.29299791246506</v>
      </c>
      <c r="F55" s="32"/>
      <c r="G55" s="30">
        <f t="shared" si="4"/>
        <v>-0.63154588493378583</v>
      </c>
      <c r="H55" s="31">
        <f t="shared" si="5"/>
        <v>-0.93456956986636008</v>
      </c>
    </row>
    <row r="56" spans="1:8" x14ac:dyDescent="0.2">
      <c r="A56" s="7" t="s">
        <v>122</v>
      </c>
      <c r="B56" s="30">
        <f>$B$24/$B$34*100</f>
        <v>17.313767451340059</v>
      </c>
      <c r="C56" s="31">
        <f>$C$24/$C$34*100</f>
        <v>14.038059181030189</v>
      </c>
      <c r="D56" s="30">
        <f>$D$24/$D$34*100</f>
        <v>17.793272401771411</v>
      </c>
      <c r="E56" s="31">
        <f>$E$24/$E$34*100</f>
        <v>16.505678802674876</v>
      </c>
      <c r="F56" s="32"/>
      <c r="G56" s="30">
        <f t="shared" si="4"/>
        <v>3.2757082703098703</v>
      </c>
      <c r="H56" s="31">
        <f t="shared" si="5"/>
        <v>1.2875935990965353</v>
      </c>
    </row>
    <row r="57" spans="1:8" x14ac:dyDescent="0.2">
      <c r="A57" s="7" t="s">
        <v>123</v>
      </c>
      <c r="B57" s="30">
        <f>$B$25/$B$34*100</f>
        <v>14.093549373280343</v>
      </c>
      <c r="C57" s="31">
        <f>$C$25/$C$34*100</f>
        <v>15.054299093354587</v>
      </c>
      <c r="D57" s="30">
        <f>$D$25/$D$34*100</f>
        <v>13.907471968340715</v>
      </c>
      <c r="E57" s="31">
        <f>$E$25/$E$34*100</f>
        <v>12.732194034603545</v>
      </c>
      <c r="F57" s="32"/>
      <c r="G57" s="30">
        <f t="shared" si="4"/>
        <v>-0.96074972007424364</v>
      </c>
      <c r="H57" s="31">
        <f t="shared" si="5"/>
        <v>1.1752779337371706</v>
      </c>
    </row>
    <row r="58" spans="1:8" x14ac:dyDescent="0.2">
      <c r="A58" s="7" t="s">
        <v>124</v>
      </c>
      <c r="B58" s="30">
        <f>$B$26/$B$34*100</f>
        <v>3.3628859675940079</v>
      </c>
      <c r="C58" s="31">
        <f>$C$26/$C$34*100</f>
        <v>2.3911527348809405</v>
      </c>
      <c r="D58" s="30">
        <f>$D$26/$D$34*100</f>
        <v>2.7626495807029117</v>
      </c>
      <c r="E58" s="31">
        <f>$E$26/$E$34*100</f>
        <v>4.0989986908679192</v>
      </c>
      <c r="F58" s="32"/>
      <c r="G58" s="30">
        <f t="shared" si="4"/>
        <v>0.97173323271306744</v>
      </c>
      <c r="H58" s="31">
        <f t="shared" si="5"/>
        <v>-1.3363491101650076</v>
      </c>
    </row>
    <row r="59" spans="1:8" x14ac:dyDescent="0.2">
      <c r="A59" s="142" t="s">
        <v>127</v>
      </c>
      <c r="B59" s="148">
        <f>$B$27/$B$34*100</f>
        <v>0.67257719351880163</v>
      </c>
      <c r="C59" s="149">
        <f>$C$27/$C$34*100</f>
        <v>0.42841486499950188</v>
      </c>
      <c r="D59" s="148">
        <f>$D$27/$D$34*100</f>
        <v>0.66710637896918867</v>
      </c>
      <c r="E59" s="149">
        <f>$E$27/$E$34*100</f>
        <v>0.53603651417047027</v>
      </c>
      <c r="F59" s="150"/>
      <c r="G59" s="148">
        <f t="shared" si="4"/>
        <v>0.24416232851929975</v>
      </c>
      <c r="H59" s="149">
        <f t="shared" si="5"/>
        <v>0.13106986479871841</v>
      </c>
    </row>
    <row r="60" spans="1:8" x14ac:dyDescent="0.2">
      <c r="A60" s="7" t="s">
        <v>128</v>
      </c>
      <c r="B60" s="30">
        <f>$B$28/$B$34*100</f>
        <v>0.11209619891980026</v>
      </c>
      <c r="C60" s="31">
        <f>$C$28/$C$34*100</f>
        <v>7.9705091162698014E-2</v>
      </c>
      <c r="D60" s="30">
        <f>$D$28/$D$34*100</f>
        <v>6.2187882785263354E-2</v>
      </c>
      <c r="E60" s="31">
        <f>$E$28/$E$34*100</f>
        <v>6.3687506634115265E-2</v>
      </c>
      <c r="F60" s="32"/>
      <c r="G60" s="30">
        <f t="shared" si="4"/>
        <v>3.2391107757102244E-2</v>
      </c>
      <c r="H60" s="31">
        <f t="shared" si="5"/>
        <v>-1.4996238488519109E-3</v>
      </c>
    </row>
    <row r="61" spans="1:8" x14ac:dyDescent="0.2">
      <c r="A61" s="7" t="s">
        <v>129</v>
      </c>
      <c r="B61" s="30">
        <f>$B$29/$B$34*100</f>
        <v>0.10190563538163662</v>
      </c>
      <c r="C61" s="31">
        <f>$C$29/$C$34*100</f>
        <v>0.13948390953472153</v>
      </c>
      <c r="D61" s="30">
        <f>$D$29/$D$34*100</f>
        <v>0.1658343540940356</v>
      </c>
      <c r="E61" s="31">
        <f>$E$29/$E$34*100</f>
        <v>9.1993065138166505E-2</v>
      </c>
      <c r="F61" s="32"/>
      <c r="G61" s="30">
        <f t="shared" si="4"/>
        <v>-3.7578274153084915E-2</v>
      </c>
      <c r="H61" s="31">
        <f t="shared" si="5"/>
        <v>7.3841288955869097E-2</v>
      </c>
    </row>
    <row r="62" spans="1:8" x14ac:dyDescent="0.2">
      <c r="A62" s="7" t="s">
        <v>130</v>
      </c>
      <c r="B62" s="30">
        <f>$B$30/$B$34*100</f>
        <v>2.2724956690104965</v>
      </c>
      <c r="C62" s="31">
        <f>$C$30/$C$34*100</f>
        <v>2.1321111886021717</v>
      </c>
      <c r="D62" s="30">
        <f>$D$30/$D$34*100</f>
        <v>1.5584660322246302</v>
      </c>
      <c r="E62" s="31">
        <f>$E$30/$E$34*100</f>
        <v>1.7001026076495771</v>
      </c>
      <c r="F62" s="32"/>
      <c r="G62" s="30">
        <f t="shared" si="4"/>
        <v>0.14038448040832474</v>
      </c>
      <c r="H62" s="31">
        <f t="shared" si="5"/>
        <v>-0.1416365754249469</v>
      </c>
    </row>
    <row r="63" spans="1:8" x14ac:dyDescent="0.2">
      <c r="A63" s="7" t="s">
        <v>131</v>
      </c>
      <c r="B63" s="30">
        <f>$B$31/$B$34*100</f>
        <v>2.8941200448384796</v>
      </c>
      <c r="C63" s="31">
        <f>$C$31/$C$34*100</f>
        <v>2.8096044634851052</v>
      </c>
      <c r="D63" s="30">
        <f>$D$31/$D$34*100</f>
        <v>2.7230754734759257</v>
      </c>
      <c r="E63" s="31">
        <f>$E$31/$E$34*100</f>
        <v>2.4802745639174892</v>
      </c>
      <c r="F63" s="32"/>
      <c r="G63" s="30">
        <f t="shared" si="4"/>
        <v>8.4515581353374447E-2</v>
      </c>
      <c r="H63" s="31">
        <f t="shared" si="5"/>
        <v>0.24280090955843647</v>
      </c>
    </row>
    <row r="64" spans="1:8" x14ac:dyDescent="0.2">
      <c r="A64" s="7" t="s">
        <v>132</v>
      </c>
      <c r="B64" s="30">
        <f>$B$32/$B$34*100</f>
        <v>20.564557220014269</v>
      </c>
      <c r="C64" s="31">
        <f>$C$32/$C$34*100</f>
        <v>23.363554847065856</v>
      </c>
      <c r="D64" s="30">
        <f>$D$32/$D$34*100</f>
        <v>21.939131254122302</v>
      </c>
      <c r="E64" s="31">
        <f>$E$32/$E$34*100</f>
        <v>21.036337260729574</v>
      </c>
      <c r="F64" s="32"/>
      <c r="G64" s="30">
        <f t="shared" si="4"/>
        <v>-2.7989976270515875</v>
      </c>
      <c r="H64" s="31">
        <f t="shared" si="5"/>
        <v>0.90279399339272715</v>
      </c>
    </row>
    <row r="65" spans="1:8" x14ac:dyDescent="0.2">
      <c r="A65" s="142" t="s">
        <v>126</v>
      </c>
      <c r="B65" s="148">
        <f>$B$33/$B$34*100</f>
        <v>5.3704269846122488</v>
      </c>
      <c r="C65" s="149">
        <f>$C$33/$C$34*100</f>
        <v>4.7922686061572186</v>
      </c>
      <c r="D65" s="148">
        <f>$D$33/$D$34*100</f>
        <v>4.3060397625553568</v>
      </c>
      <c r="E65" s="149">
        <f>$E$33/$E$34*100</f>
        <v>3.9238580476241021</v>
      </c>
      <c r="F65" s="150"/>
      <c r="G65" s="148">
        <f t="shared" si="4"/>
        <v>0.57815837845503015</v>
      </c>
      <c r="H65" s="149">
        <f t="shared" si="5"/>
        <v>0.38218171493125475</v>
      </c>
    </row>
    <row r="66" spans="1:8" s="43" customFormat="1" x14ac:dyDescent="0.2">
      <c r="A66" s="27" t="s">
        <v>0</v>
      </c>
      <c r="B66" s="46">
        <f>SUM(B46:B65)</f>
        <v>100</v>
      </c>
      <c r="C66" s="47">
        <f>SUM(C46:C65)</f>
        <v>100</v>
      </c>
      <c r="D66" s="46">
        <f>SUM(D46:D65)</f>
        <v>100.00000000000001</v>
      </c>
      <c r="E66" s="47">
        <f>SUM(E46:E65)</f>
        <v>100.00000000000001</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5"/>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7" t="s">
        <v>31</v>
      </c>
      <c r="B6" s="65">
        <v>2</v>
      </c>
      <c r="C6" s="66">
        <v>2</v>
      </c>
      <c r="D6" s="65">
        <v>15</v>
      </c>
      <c r="E6" s="66">
        <v>17</v>
      </c>
      <c r="F6" s="67"/>
      <c r="G6" s="65">
        <f t="shared" ref="G6:G37" si="0">B6-C6</f>
        <v>0</v>
      </c>
      <c r="H6" s="66">
        <f t="shared" ref="H6:H37" si="1">D6-E6</f>
        <v>-2</v>
      </c>
      <c r="I6" s="20">
        <f t="shared" ref="I6:I37" si="2">IF(C6=0, "-", IF(G6/C6&lt;10, G6/C6, "&gt;999%"))</f>
        <v>0</v>
      </c>
      <c r="J6" s="21">
        <f t="shared" ref="J6:J37" si="3">IF(E6=0, "-", IF(H6/E6&lt;10, H6/E6, "&gt;999%"))</f>
        <v>-0.11764705882352941</v>
      </c>
    </row>
    <row r="7" spans="1:10" x14ac:dyDescent="0.2">
      <c r="A7" s="7" t="s">
        <v>32</v>
      </c>
      <c r="B7" s="65">
        <v>0</v>
      </c>
      <c r="C7" s="66">
        <v>0</v>
      </c>
      <c r="D7" s="65">
        <v>0</v>
      </c>
      <c r="E7" s="66">
        <v>1</v>
      </c>
      <c r="F7" s="67"/>
      <c r="G7" s="65">
        <f t="shared" si="0"/>
        <v>0</v>
      </c>
      <c r="H7" s="66">
        <f t="shared" si="1"/>
        <v>-1</v>
      </c>
      <c r="I7" s="20" t="str">
        <f t="shared" si="2"/>
        <v>-</v>
      </c>
      <c r="J7" s="21">
        <f t="shared" si="3"/>
        <v>-1</v>
      </c>
    </row>
    <row r="8" spans="1:10" x14ac:dyDescent="0.2">
      <c r="A8" s="7" t="s">
        <v>33</v>
      </c>
      <c r="B8" s="65">
        <v>1</v>
      </c>
      <c r="C8" s="66">
        <v>0</v>
      </c>
      <c r="D8" s="65">
        <v>5</v>
      </c>
      <c r="E8" s="66">
        <v>4</v>
      </c>
      <c r="F8" s="67"/>
      <c r="G8" s="65">
        <f t="shared" si="0"/>
        <v>1</v>
      </c>
      <c r="H8" s="66">
        <f t="shared" si="1"/>
        <v>1</v>
      </c>
      <c r="I8" s="20" t="str">
        <f t="shared" si="2"/>
        <v>-</v>
      </c>
      <c r="J8" s="21">
        <f t="shared" si="3"/>
        <v>0.25</v>
      </c>
    </row>
    <row r="9" spans="1:10" x14ac:dyDescent="0.2">
      <c r="A9" s="7" t="s">
        <v>34</v>
      </c>
      <c r="B9" s="65">
        <v>53</v>
      </c>
      <c r="C9" s="66">
        <v>111</v>
      </c>
      <c r="D9" s="65">
        <v>313</v>
      </c>
      <c r="E9" s="66">
        <v>667</v>
      </c>
      <c r="F9" s="67"/>
      <c r="G9" s="65">
        <f t="shared" si="0"/>
        <v>-58</v>
      </c>
      <c r="H9" s="66">
        <f t="shared" si="1"/>
        <v>-354</v>
      </c>
      <c r="I9" s="20">
        <f t="shared" si="2"/>
        <v>-0.52252252252252251</v>
      </c>
      <c r="J9" s="21">
        <f t="shared" si="3"/>
        <v>-0.53073463268365817</v>
      </c>
    </row>
    <row r="10" spans="1:10" x14ac:dyDescent="0.2">
      <c r="A10" s="7" t="s">
        <v>35</v>
      </c>
      <c r="B10" s="65">
        <v>3</v>
      </c>
      <c r="C10" s="66">
        <v>3</v>
      </c>
      <c r="D10" s="65">
        <v>18</v>
      </c>
      <c r="E10" s="66">
        <v>13</v>
      </c>
      <c r="F10" s="67"/>
      <c r="G10" s="65">
        <f t="shared" si="0"/>
        <v>0</v>
      </c>
      <c r="H10" s="66">
        <f t="shared" si="1"/>
        <v>5</v>
      </c>
      <c r="I10" s="20">
        <f t="shared" si="2"/>
        <v>0</v>
      </c>
      <c r="J10" s="21">
        <f t="shared" si="3"/>
        <v>0.38461538461538464</v>
      </c>
    </row>
    <row r="11" spans="1:10" x14ac:dyDescent="0.2">
      <c r="A11" s="7" t="s">
        <v>36</v>
      </c>
      <c r="B11" s="65">
        <v>117</v>
      </c>
      <c r="C11" s="66">
        <v>142</v>
      </c>
      <c r="D11" s="65">
        <v>649</v>
      </c>
      <c r="E11" s="66">
        <v>793</v>
      </c>
      <c r="F11" s="67"/>
      <c r="G11" s="65">
        <f t="shared" si="0"/>
        <v>-25</v>
      </c>
      <c r="H11" s="66">
        <f t="shared" si="1"/>
        <v>-144</v>
      </c>
      <c r="I11" s="20">
        <f t="shared" si="2"/>
        <v>-0.176056338028169</v>
      </c>
      <c r="J11" s="21">
        <f t="shared" si="3"/>
        <v>-0.18158890290037832</v>
      </c>
    </row>
    <row r="12" spans="1:10" x14ac:dyDescent="0.2">
      <c r="A12" s="7" t="s">
        <v>37</v>
      </c>
      <c r="B12" s="65">
        <v>15</v>
      </c>
      <c r="C12" s="66">
        <v>29</v>
      </c>
      <c r="D12" s="65">
        <v>77</v>
      </c>
      <c r="E12" s="66">
        <v>76</v>
      </c>
      <c r="F12" s="67"/>
      <c r="G12" s="65">
        <f t="shared" si="0"/>
        <v>-14</v>
      </c>
      <c r="H12" s="66">
        <f t="shared" si="1"/>
        <v>1</v>
      </c>
      <c r="I12" s="20">
        <f t="shared" si="2"/>
        <v>-0.48275862068965519</v>
      </c>
      <c r="J12" s="21">
        <f t="shared" si="3"/>
        <v>1.3157894736842105E-2</v>
      </c>
    </row>
    <row r="13" spans="1:10" x14ac:dyDescent="0.2">
      <c r="A13" s="7" t="s">
        <v>38</v>
      </c>
      <c r="B13" s="65">
        <v>0</v>
      </c>
      <c r="C13" s="66">
        <v>0</v>
      </c>
      <c r="D13" s="65">
        <v>7</v>
      </c>
      <c r="E13" s="66">
        <v>5</v>
      </c>
      <c r="F13" s="67"/>
      <c r="G13" s="65">
        <f t="shared" si="0"/>
        <v>0</v>
      </c>
      <c r="H13" s="66">
        <f t="shared" si="1"/>
        <v>2</v>
      </c>
      <c r="I13" s="20" t="str">
        <f t="shared" si="2"/>
        <v>-</v>
      </c>
      <c r="J13" s="21">
        <f t="shared" si="3"/>
        <v>0.4</v>
      </c>
    </row>
    <row r="14" spans="1:10" x14ac:dyDescent="0.2">
      <c r="A14" s="7" t="s">
        <v>39</v>
      </c>
      <c r="B14" s="65">
        <v>1</v>
      </c>
      <c r="C14" s="66">
        <v>0</v>
      </c>
      <c r="D14" s="65">
        <v>19</v>
      </c>
      <c r="E14" s="66">
        <v>3</v>
      </c>
      <c r="F14" s="67"/>
      <c r="G14" s="65">
        <f t="shared" si="0"/>
        <v>1</v>
      </c>
      <c r="H14" s="66">
        <f t="shared" si="1"/>
        <v>16</v>
      </c>
      <c r="I14" s="20" t="str">
        <f t="shared" si="2"/>
        <v>-</v>
      </c>
      <c r="J14" s="21">
        <f t="shared" si="3"/>
        <v>5.333333333333333</v>
      </c>
    </row>
    <row r="15" spans="1:10" x14ac:dyDescent="0.2">
      <c r="A15" s="7" t="s">
        <v>42</v>
      </c>
      <c r="B15" s="65">
        <v>2</v>
      </c>
      <c r="C15" s="66">
        <v>0</v>
      </c>
      <c r="D15" s="65">
        <v>10</v>
      </c>
      <c r="E15" s="66">
        <v>15</v>
      </c>
      <c r="F15" s="67"/>
      <c r="G15" s="65">
        <f t="shared" si="0"/>
        <v>2</v>
      </c>
      <c r="H15" s="66">
        <f t="shared" si="1"/>
        <v>-5</v>
      </c>
      <c r="I15" s="20" t="str">
        <f t="shared" si="2"/>
        <v>-</v>
      </c>
      <c r="J15" s="21">
        <f t="shared" si="3"/>
        <v>-0.33333333333333331</v>
      </c>
    </row>
    <row r="16" spans="1:10" x14ac:dyDescent="0.2">
      <c r="A16" s="7" t="s">
        <v>43</v>
      </c>
      <c r="B16" s="65">
        <v>8</v>
      </c>
      <c r="C16" s="66">
        <v>4</v>
      </c>
      <c r="D16" s="65">
        <v>28</v>
      </c>
      <c r="E16" s="66">
        <v>28</v>
      </c>
      <c r="F16" s="67"/>
      <c r="G16" s="65">
        <f t="shared" si="0"/>
        <v>4</v>
      </c>
      <c r="H16" s="66">
        <f t="shared" si="1"/>
        <v>0</v>
      </c>
      <c r="I16" s="20">
        <f t="shared" si="2"/>
        <v>1</v>
      </c>
      <c r="J16" s="21">
        <f t="shared" si="3"/>
        <v>0</v>
      </c>
    </row>
    <row r="17" spans="1:10" x14ac:dyDescent="0.2">
      <c r="A17" s="7" t="s">
        <v>44</v>
      </c>
      <c r="B17" s="65">
        <v>1</v>
      </c>
      <c r="C17" s="66">
        <v>11</v>
      </c>
      <c r="D17" s="65">
        <v>13</v>
      </c>
      <c r="E17" s="66">
        <v>60</v>
      </c>
      <c r="F17" s="67"/>
      <c r="G17" s="65">
        <f t="shared" si="0"/>
        <v>-10</v>
      </c>
      <c r="H17" s="66">
        <f t="shared" si="1"/>
        <v>-47</v>
      </c>
      <c r="I17" s="20">
        <f t="shared" si="2"/>
        <v>-0.90909090909090906</v>
      </c>
      <c r="J17" s="21">
        <f t="shared" si="3"/>
        <v>-0.78333333333333333</v>
      </c>
    </row>
    <row r="18" spans="1:10" x14ac:dyDescent="0.2">
      <c r="A18" s="7" t="s">
        <v>45</v>
      </c>
      <c r="B18" s="65">
        <v>563</v>
      </c>
      <c r="C18" s="66">
        <v>797</v>
      </c>
      <c r="D18" s="65">
        <v>3045</v>
      </c>
      <c r="E18" s="66">
        <v>3819</v>
      </c>
      <c r="F18" s="67"/>
      <c r="G18" s="65">
        <f t="shared" si="0"/>
        <v>-234</v>
      </c>
      <c r="H18" s="66">
        <f t="shared" si="1"/>
        <v>-774</v>
      </c>
      <c r="I18" s="20">
        <f t="shared" si="2"/>
        <v>-0.29360100376411541</v>
      </c>
      <c r="J18" s="21">
        <f t="shared" si="3"/>
        <v>-0.20267085624509035</v>
      </c>
    </row>
    <row r="19" spans="1:10" x14ac:dyDescent="0.2">
      <c r="A19" s="7" t="s">
        <v>48</v>
      </c>
      <c r="B19" s="65">
        <v>8</v>
      </c>
      <c r="C19" s="66">
        <v>3</v>
      </c>
      <c r="D19" s="65">
        <v>31</v>
      </c>
      <c r="E19" s="66">
        <v>14</v>
      </c>
      <c r="F19" s="67"/>
      <c r="G19" s="65">
        <f t="shared" si="0"/>
        <v>5</v>
      </c>
      <c r="H19" s="66">
        <f t="shared" si="1"/>
        <v>17</v>
      </c>
      <c r="I19" s="20">
        <f t="shared" si="2"/>
        <v>1.6666666666666667</v>
      </c>
      <c r="J19" s="21">
        <f t="shared" si="3"/>
        <v>1.2142857142857142</v>
      </c>
    </row>
    <row r="20" spans="1:10" x14ac:dyDescent="0.2">
      <c r="A20" s="7" t="s">
        <v>49</v>
      </c>
      <c r="B20" s="65">
        <v>216</v>
      </c>
      <c r="C20" s="66">
        <v>153</v>
      </c>
      <c r="D20" s="65">
        <v>637</v>
      </c>
      <c r="E20" s="66">
        <v>535</v>
      </c>
      <c r="F20" s="67"/>
      <c r="G20" s="65">
        <f t="shared" si="0"/>
        <v>63</v>
      </c>
      <c r="H20" s="66">
        <f t="shared" si="1"/>
        <v>102</v>
      </c>
      <c r="I20" s="20">
        <f t="shared" si="2"/>
        <v>0.41176470588235292</v>
      </c>
      <c r="J20" s="21">
        <f t="shared" si="3"/>
        <v>0.19065420560747665</v>
      </c>
    </row>
    <row r="21" spans="1:10" x14ac:dyDescent="0.2">
      <c r="A21" s="7" t="s">
        <v>51</v>
      </c>
      <c r="B21" s="65">
        <v>74</v>
      </c>
      <c r="C21" s="66">
        <v>40</v>
      </c>
      <c r="D21" s="65">
        <v>658</v>
      </c>
      <c r="E21" s="66">
        <v>805</v>
      </c>
      <c r="F21" s="67"/>
      <c r="G21" s="65">
        <f t="shared" si="0"/>
        <v>34</v>
      </c>
      <c r="H21" s="66">
        <f t="shared" si="1"/>
        <v>-147</v>
      </c>
      <c r="I21" s="20">
        <f t="shared" si="2"/>
        <v>0.85</v>
      </c>
      <c r="J21" s="21">
        <f t="shared" si="3"/>
        <v>-0.18260869565217391</v>
      </c>
    </row>
    <row r="22" spans="1:10" x14ac:dyDescent="0.2">
      <c r="A22" s="7" t="s">
        <v>52</v>
      </c>
      <c r="B22" s="65">
        <v>685</v>
      </c>
      <c r="C22" s="66">
        <v>741</v>
      </c>
      <c r="D22" s="65">
        <v>3372</v>
      </c>
      <c r="E22" s="66">
        <v>3942</v>
      </c>
      <c r="F22" s="67"/>
      <c r="G22" s="65">
        <f t="shared" si="0"/>
        <v>-56</v>
      </c>
      <c r="H22" s="66">
        <f t="shared" si="1"/>
        <v>-570</v>
      </c>
      <c r="I22" s="20">
        <f t="shared" si="2"/>
        <v>-7.5573549257759789E-2</v>
      </c>
      <c r="J22" s="21">
        <f t="shared" si="3"/>
        <v>-0.14459665144596651</v>
      </c>
    </row>
    <row r="23" spans="1:10" x14ac:dyDescent="0.2">
      <c r="A23" s="7" t="s">
        <v>56</v>
      </c>
      <c r="B23" s="65">
        <v>432</v>
      </c>
      <c r="C23" s="66">
        <v>516</v>
      </c>
      <c r="D23" s="65">
        <v>2325</v>
      </c>
      <c r="E23" s="66">
        <v>2477</v>
      </c>
      <c r="F23" s="67"/>
      <c r="G23" s="65">
        <f t="shared" si="0"/>
        <v>-84</v>
      </c>
      <c r="H23" s="66">
        <f t="shared" si="1"/>
        <v>-152</v>
      </c>
      <c r="I23" s="20">
        <f t="shared" si="2"/>
        <v>-0.16279069767441862</v>
      </c>
      <c r="J23" s="21">
        <f t="shared" si="3"/>
        <v>-6.1364553895841743E-2</v>
      </c>
    </row>
    <row r="24" spans="1:10" x14ac:dyDescent="0.2">
      <c r="A24" s="7" t="s">
        <v>57</v>
      </c>
      <c r="B24" s="65">
        <v>1</v>
      </c>
      <c r="C24" s="66">
        <v>0</v>
      </c>
      <c r="D24" s="65">
        <v>1</v>
      </c>
      <c r="E24" s="66">
        <v>0</v>
      </c>
      <c r="F24" s="67"/>
      <c r="G24" s="65">
        <f t="shared" si="0"/>
        <v>1</v>
      </c>
      <c r="H24" s="66">
        <f t="shared" si="1"/>
        <v>1</v>
      </c>
      <c r="I24" s="20" t="str">
        <f t="shared" si="2"/>
        <v>-</v>
      </c>
      <c r="J24" s="21" t="str">
        <f t="shared" si="3"/>
        <v>-</v>
      </c>
    </row>
    <row r="25" spans="1:10" x14ac:dyDescent="0.2">
      <c r="A25" s="7" t="s">
        <v>59</v>
      </c>
      <c r="B25" s="65">
        <v>13</v>
      </c>
      <c r="C25" s="66">
        <v>20</v>
      </c>
      <c r="D25" s="65">
        <v>56</v>
      </c>
      <c r="E25" s="66">
        <v>58</v>
      </c>
      <c r="F25" s="67"/>
      <c r="G25" s="65">
        <f t="shared" si="0"/>
        <v>-7</v>
      </c>
      <c r="H25" s="66">
        <f t="shared" si="1"/>
        <v>-2</v>
      </c>
      <c r="I25" s="20">
        <f t="shared" si="2"/>
        <v>-0.35</v>
      </c>
      <c r="J25" s="21">
        <f t="shared" si="3"/>
        <v>-3.4482758620689655E-2</v>
      </c>
    </row>
    <row r="26" spans="1:10" x14ac:dyDescent="0.2">
      <c r="A26" s="7" t="s">
        <v>60</v>
      </c>
      <c r="B26" s="65">
        <v>40</v>
      </c>
      <c r="C26" s="66">
        <v>62</v>
      </c>
      <c r="D26" s="65">
        <v>224</v>
      </c>
      <c r="E26" s="66">
        <v>298</v>
      </c>
      <c r="F26" s="67"/>
      <c r="G26" s="65">
        <f t="shared" si="0"/>
        <v>-22</v>
      </c>
      <c r="H26" s="66">
        <f t="shared" si="1"/>
        <v>-74</v>
      </c>
      <c r="I26" s="20">
        <f t="shared" si="2"/>
        <v>-0.35483870967741937</v>
      </c>
      <c r="J26" s="21">
        <f t="shared" si="3"/>
        <v>-0.24832214765100671</v>
      </c>
    </row>
    <row r="27" spans="1:10" x14ac:dyDescent="0.2">
      <c r="A27" s="7" t="s">
        <v>62</v>
      </c>
      <c r="B27" s="65">
        <v>770</v>
      </c>
      <c r="C27" s="66">
        <v>647</v>
      </c>
      <c r="D27" s="65">
        <v>3473</v>
      </c>
      <c r="E27" s="66">
        <v>3605</v>
      </c>
      <c r="F27" s="67"/>
      <c r="G27" s="65">
        <f t="shared" si="0"/>
        <v>123</v>
      </c>
      <c r="H27" s="66">
        <f t="shared" si="1"/>
        <v>-132</v>
      </c>
      <c r="I27" s="20">
        <f t="shared" si="2"/>
        <v>0.1901081916537867</v>
      </c>
      <c r="J27" s="21">
        <f t="shared" si="3"/>
        <v>-3.661581137309293E-2</v>
      </c>
    </row>
    <row r="28" spans="1:10" x14ac:dyDescent="0.2">
      <c r="A28" s="7" t="s">
        <v>63</v>
      </c>
      <c r="B28" s="65">
        <v>1</v>
      </c>
      <c r="C28" s="66">
        <v>1</v>
      </c>
      <c r="D28" s="65">
        <v>5</v>
      </c>
      <c r="E28" s="66">
        <v>8</v>
      </c>
      <c r="F28" s="67"/>
      <c r="G28" s="65">
        <f t="shared" si="0"/>
        <v>0</v>
      </c>
      <c r="H28" s="66">
        <f t="shared" si="1"/>
        <v>-3</v>
      </c>
      <c r="I28" s="20">
        <f t="shared" si="2"/>
        <v>0</v>
      </c>
      <c r="J28" s="21">
        <f t="shared" si="3"/>
        <v>-0.375</v>
      </c>
    </row>
    <row r="29" spans="1:10" x14ac:dyDescent="0.2">
      <c r="A29" s="7" t="s">
        <v>64</v>
      </c>
      <c r="B29" s="65">
        <v>48</v>
      </c>
      <c r="C29" s="66">
        <v>81</v>
      </c>
      <c r="D29" s="65">
        <v>277</v>
      </c>
      <c r="E29" s="66">
        <v>300</v>
      </c>
      <c r="F29" s="67"/>
      <c r="G29" s="65">
        <f t="shared" si="0"/>
        <v>-33</v>
      </c>
      <c r="H29" s="66">
        <f t="shared" si="1"/>
        <v>-23</v>
      </c>
      <c r="I29" s="20">
        <f t="shared" si="2"/>
        <v>-0.40740740740740738</v>
      </c>
      <c r="J29" s="21">
        <f t="shared" si="3"/>
        <v>-7.6666666666666661E-2</v>
      </c>
    </row>
    <row r="30" spans="1:10" x14ac:dyDescent="0.2">
      <c r="A30" s="7" t="s">
        <v>65</v>
      </c>
      <c r="B30" s="65">
        <v>72</v>
      </c>
      <c r="C30" s="66">
        <v>108</v>
      </c>
      <c r="D30" s="65">
        <v>453</v>
      </c>
      <c r="E30" s="66">
        <v>452</v>
      </c>
      <c r="F30" s="67"/>
      <c r="G30" s="65">
        <f t="shared" si="0"/>
        <v>-36</v>
      </c>
      <c r="H30" s="66">
        <f t="shared" si="1"/>
        <v>1</v>
      </c>
      <c r="I30" s="20">
        <f t="shared" si="2"/>
        <v>-0.33333333333333331</v>
      </c>
      <c r="J30" s="21">
        <f t="shared" si="3"/>
        <v>2.2123893805309734E-3</v>
      </c>
    </row>
    <row r="31" spans="1:10" x14ac:dyDescent="0.2">
      <c r="A31" s="7" t="s">
        <v>66</v>
      </c>
      <c r="B31" s="65">
        <v>38</v>
      </c>
      <c r="C31" s="66">
        <v>58</v>
      </c>
      <c r="D31" s="65">
        <v>282</v>
      </c>
      <c r="E31" s="66">
        <v>378</v>
      </c>
      <c r="F31" s="67"/>
      <c r="G31" s="65">
        <f t="shared" si="0"/>
        <v>-20</v>
      </c>
      <c r="H31" s="66">
        <f t="shared" si="1"/>
        <v>-96</v>
      </c>
      <c r="I31" s="20">
        <f t="shared" si="2"/>
        <v>-0.34482758620689657</v>
      </c>
      <c r="J31" s="21">
        <f t="shared" si="3"/>
        <v>-0.25396825396825395</v>
      </c>
    </row>
    <row r="32" spans="1:10" x14ac:dyDescent="0.2">
      <c r="A32" s="7" t="s">
        <v>67</v>
      </c>
      <c r="B32" s="65">
        <v>1</v>
      </c>
      <c r="C32" s="66">
        <v>0</v>
      </c>
      <c r="D32" s="65">
        <v>5</v>
      </c>
      <c r="E32" s="66">
        <v>2</v>
      </c>
      <c r="F32" s="67"/>
      <c r="G32" s="65">
        <f t="shared" si="0"/>
        <v>1</v>
      </c>
      <c r="H32" s="66">
        <f t="shared" si="1"/>
        <v>3</v>
      </c>
      <c r="I32" s="20" t="str">
        <f t="shared" si="2"/>
        <v>-</v>
      </c>
      <c r="J32" s="21">
        <f t="shared" si="3"/>
        <v>1.5</v>
      </c>
    </row>
    <row r="33" spans="1:10" x14ac:dyDescent="0.2">
      <c r="A33" s="7" t="s">
        <v>70</v>
      </c>
      <c r="B33" s="65">
        <v>6</v>
      </c>
      <c r="C33" s="66">
        <v>5</v>
      </c>
      <c r="D33" s="65">
        <v>31</v>
      </c>
      <c r="E33" s="66">
        <v>25</v>
      </c>
      <c r="F33" s="67"/>
      <c r="G33" s="65">
        <f t="shared" si="0"/>
        <v>1</v>
      </c>
      <c r="H33" s="66">
        <f t="shared" si="1"/>
        <v>6</v>
      </c>
      <c r="I33" s="20">
        <f t="shared" si="2"/>
        <v>0.2</v>
      </c>
      <c r="J33" s="21">
        <f t="shared" si="3"/>
        <v>0.24</v>
      </c>
    </row>
    <row r="34" spans="1:10" x14ac:dyDescent="0.2">
      <c r="A34" s="7" t="s">
        <v>71</v>
      </c>
      <c r="B34" s="65">
        <v>550</v>
      </c>
      <c r="C34" s="66">
        <v>951</v>
      </c>
      <c r="D34" s="65">
        <v>4062</v>
      </c>
      <c r="E34" s="66">
        <v>4814</v>
      </c>
      <c r="F34" s="67"/>
      <c r="G34" s="65">
        <f t="shared" si="0"/>
        <v>-401</v>
      </c>
      <c r="H34" s="66">
        <f t="shared" si="1"/>
        <v>-752</v>
      </c>
      <c r="I34" s="20">
        <f t="shared" si="2"/>
        <v>-0.4216614090431125</v>
      </c>
      <c r="J34" s="21">
        <f t="shared" si="3"/>
        <v>-0.15621105110095554</v>
      </c>
    </row>
    <row r="35" spans="1:10" x14ac:dyDescent="0.2">
      <c r="A35" s="7" t="s">
        <v>72</v>
      </c>
      <c r="B35" s="65">
        <v>0</v>
      </c>
      <c r="C35" s="66">
        <v>3</v>
      </c>
      <c r="D35" s="65">
        <v>0</v>
      </c>
      <c r="E35" s="66">
        <v>5</v>
      </c>
      <c r="F35" s="67"/>
      <c r="G35" s="65">
        <f t="shared" si="0"/>
        <v>-3</v>
      </c>
      <c r="H35" s="66">
        <f t="shared" si="1"/>
        <v>-5</v>
      </c>
      <c r="I35" s="20">
        <f t="shared" si="2"/>
        <v>-1</v>
      </c>
      <c r="J35" s="21">
        <f t="shared" si="3"/>
        <v>-1</v>
      </c>
    </row>
    <row r="36" spans="1:10" x14ac:dyDescent="0.2">
      <c r="A36" s="7" t="s">
        <v>73</v>
      </c>
      <c r="B36" s="65">
        <v>204</v>
      </c>
      <c r="C36" s="66">
        <v>186</v>
      </c>
      <c r="D36" s="65">
        <v>763</v>
      </c>
      <c r="E36" s="66">
        <v>876</v>
      </c>
      <c r="F36" s="67"/>
      <c r="G36" s="65">
        <f t="shared" si="0"/>
        <v>18</v>
      </c>
      <c r="H36" s="66">
        <f t="shared" si="1"/>
        <v>-113</v>
      </c>
      <c r="I36" s="20">
        <f t="shared" si="2"/>
        <v>9.6774193548387094E-2</v>
      </c>
      <c r="J36" s="21">
        <f t="shared" si="3"/>
        <v>-0.12899543378995434</v>
      </c>
    </row>
    <row r="37" spans="1:10" x14ac:dyDescent="0.2">
      <c r="A37" s="7" t="s">
        <v>75</v>
      </c>
      <c r="B37" s="65">
        <v>26</v>
      </c>
      <c r="C37" s="66">
        <v>27</v>
      </c>
      <c r="D37" s="65">
        <v>129</v>
      </c>
      <c r="E37" s="66">
        <v>130</v>
      </c>
      <c r="F37" s="67"/>
      <c r="G37" s="65">
        <f t="shared" si="0"/>
        <v>-1</v>
      </c>
      <c r="H37" s="66">
        <f t="shared" si="1"/>
        <v>-1</v>
      </c>
      <c r="I37" s="20">
        <f t="shared" si="2"/>
        <v>-3.7037037037037035E-2</v>
      </c>
      <c r="J37" s="21">
        <f t="shared" si="3"/>
        <v>-7.6923076923076927E-3</v>
      </c>
    </row>
    <row r="38" spans="1:10" x14ac:dyDescent="0.2">
      <c r="A38" s="7" t="s">
        <v>76</v>
      </c>
      <c r="B38" s="65">
        <v>384</v>
      </c>
      <c r="C38" s="66">
        <v>322</v>
      </c>
      <c r="D38" s="65">
        <v>2229</v>
      </c>
      <c r="E38" s="66">
        <v>1575</v>
      </c>
      <c r="F38" s="67"/>
      <c r="G38" s="65">
        <f t="shared" ref="G38:G73" si="4">B38-C38</f>
        <v>62</v>
      </c>
      <c r="H38" s="66">
        <f t="shared" ref="H38:H73" si="5">D38-E38</f>
        <v>654</v>
      </c>
      <c r="I38" s="20">
        <f t="shared" ref="I38:I73" si="6">IF(C38=0, "-", IF(G38/C38&lt;10, G38/C38, "&gt;999%"))</f>
        <v>0.19254658385093168</v>
      </c>
      <c r="J38" s="21">
        <f t="shared" ref="J38:J73" si="7">IF(E38=0, "-", IF(H38/E38&lt;10, H38/E38, "&gt;999%"))</f>
        <v>0.41523809523809524</v>
      </c>
    </row>
    <row r="39" spans="1:10" x14ac:dyDescent="0.2">
      <c r="A39" s="7" t="s">
        <v>77</v>
      </c>
      <c r="B39" s="65">
        <v>19</v>
      </c>
      <c r="C39" s="66">
        <v>20</v>
      </c>
      <c r="D39" s="65">
        <v>132</v>
      </c>
      <c r="E39" s="66">
        <v>122</v>
      </c>
      <c r="F39" s="67"/>
      <c r="G39" s="65">
        <f t="shared" si="4"/>
        <v>-1</v>
      </c>
      <c r="H39" s="66">
        <f t="shared" si="5"/>
        <v>10</v>
      </c>
      <c r="I39" s="20">
        <f t="shared" si="6"/>
        <v>-0.05</v>
      </c>
      <c r="J39" s="21">
        <f t="shared" si="7"/>
        <v>8.1967213114754092E-2</v>
      </c>
    </row>
    <row r="40" spans="1:10" x14ac:dyDescent="0.2">
      <c r="A40" s="7" t="s">
        <v>78</v>
      </c>
      <c r="B40" s="65">
        <v>550</v>
      </c>
      <c r="C40" s="66">
        <v>728</v>
      </c>
      <c r="D40" s="65">
        <v>4917</v>
      </c>
      <c r="E40" s="66">
        <v>5063</v>
      </c>
      <c r="F40" s="67"/>
      <c r="G40" s="65">
        <f t="shared" si="4"/>
        <v>-178</v>
      </c>
      <c r="H40" s="66">
        <f t="shared" si="5"/>
        <v>-146</v>
      </c>
      <c r="I40" s="20">
        <f t="shared" si="6"/>
        <v>-0.2445054945054945</v>
      </c>
      <c r="J40" s="21">
        <f t="shared" si="7"/>
        <v>-2.8836658107841202E-2</v>
      </c>
    </row>
    <row r="41" spans="1:10" x14ac:dyDescent="0.2">
      <c r="A41" s="7" t="s">
        <v>79</v>
      </c>
      <c r="B41" s="65">
        <v>241</v>
      </c>
      <c r="C41" s="66">
        <v>444</v>
      </c>
      <c r="D41" s="65">
        <v>1791</v>
      </c>
      <c r="E41" s="66">
        <v>2989</v>
      </c>
      <c r="F41" s="67"/>
      <c r="G41" s="65">
        <f t="shared" si="4"/>
        <v>-203</v>
      </c>
      <c r="H41" s="66">
        <f t="shared" si="5"/>
        <v>-1198</v>
      </c>
      <c r="I41" s="20">
        <f t="shared" si="6"/>
        <v>-0.4572072072072072</v>
      </c>
      <c r="J41" s="21">
        <f t="shared" si="7"/>
        <v>-0.40080294412847106</v>
      </c>
    </row>
    <row r="42" spans="1:10" x14ac:dyDescent="0.2">
      <c r="A42" s="7" t="s">
        <v>80</v>
      </c>
      <c r="B42" s="65">
        <v>11</v>
      </c>
      <c r="C42" s="66">
        <v>17</v>
      </c>
      <c r="D42" s="65">
        <v>49</v>
      </c>
      <c r="E42" s="66">
        <v>59</v>
      </c>
      <c r="F42" s="67"/>
      <c r="G42" s="65">
        <f t="shared" si="4"/>
        <v>-6</v>
      </c>
      <c r="H42" s="66">
        <f t="shared" si="5"/>
        <v>-10</v>
      </c>
      <c r="I42" s="20">
        <f t="shared" si="6"/>
        <v>-0.35294117647058826</v>
      </c>
      <c r="J42" s="21">
        <f t="shared" si="7"/>
        <v>-0.16949152542372881</v>
      </c>
    </row>
    <row r="43" spans="1:10" x14ac:dyDescent="0.2">
      <c r="A43" s="7" t="s">
        <v>81</v>
      </c>
      <c r="B43" s="65">
        <v>15</v>
      </c>
      <c r="C43" s="66">
        <v>0</v>
      </c>
      <c r="D43" s="65">
        <v>32</v>
      </c>
      <c r="E43" s="66">
        <v>0</v>
      </c>
      <c r="F43" s="67"/>
      <c r="G43" s="65">
        <f t="shared" si="4"/>
        <v>15</v>
      </c>
      <c r="H43" s="66">
        <f t="shared" si="5"/>
        <v>32</v>
      </c>
      <c r="I43" s="20" t="str">
        <f t="shared" si="6"/>
        <v>-</v>
      </c>
      <c r="J43" s="21" t="str">
        <f t="shared" si="7"/>
        <v>-</v>
      </c>
    </row>
    <row r="44" spans="1:10" x14ac:dyDescent="0.2">
      <c r="A44" s="7" t="s">
        <v>82</v>
      </c>
      <c r="B44" s="65">
        <v>29</v>
      </c>
      <c r="C44" s="66">
        <v>27</v>
      </c>
      <c r="D44" s="65">
        <v>189</v>
      </c>
      <c r="E44" s="66">
        <v>196</v>
      </c>
      <c r="F44" s="67"/>
      <c r="G44" s="65">
        <f t="shared" si="4"/>
        <v>2</v>
      </c>
      <c r="H44" s="66">
        <f t="shared" si="5"/>
        <v>-7</v>
      </c>
      <c r="I44" s="20">
        <f t="shared" si="6"/>
        <v>7.407407407407407E-2</v>
      </c>
      <c r="J44" s="21">
        <f t="shared" si="7"/>
        <v>-3.5714285714285712E-2</v>
      </c>
    </row>
    <row r="45" spans="1:10" x14ac:dyDescent="0.2">
      <c r="A45" s="7" t="s">
        <v>83</v>
      </c>
      <c r="B45" s="65">
        <v>70</v>
      </c>
      <c r="C45" s="66">
        <v>55</v>
      </c>
      <c r="D45" s="65">
        <v>245</v>
      </c>
      <c r="E45" s="66">
        <v>165</v>
      </c>
      <c r="F45" s="67"/>
      <c r="G45" s="65">
        <f t="shared" si="4"/>
        <v>15</v>
      </c>
      <c r="H45" s="66">
        <f t="shared" si="5"/>
        <v>80</v>
      </c>
      <c r="I45" s="20">
        <f t="shared" si="6"/>
        <v>0.27272727272727271</v>
      </c>
      <c r="J45" s="21">
        <f t="shared" si="7"/>
        <v>0.48484848484848486</v>
      </c>
    </row>
    <row r="46" spans="1:10" x14ac:dyDescent="0.2">
      <c r="A46" s="7" t="s">
        <v>84</v>
      </c>
      <c r="B46" s="65">
        <v>92</v>
      </c>
      <c r="C46" s="66">
        <v>87</v>
      </c>
      <c r="D46" s="65">
        <v>430</v>
      </c>
      <c r="E46" s="66">
        <v>279</v>
      </c>
      <c r="F46" s="67"/>
      <c r="G46" s="65">
        <f t="shared" si="4"/>
        <v>5</v>
      </c>
      <c r="H46" s="66">
        <f t="shared" si="5"/>
        <v>151</v>
      </c>
      <c r="I46" s="20">
        <f t="shared" si="6"/>
        <v>5.7471264367816091E-2</v>
      </c>
      <c r="J46" s="21">
        <f t="shared" si="7"/>
        <v>0.54121863799283154</v>
      </c>
    </row>
    <row r="47" spans="1:10" x14ac:dyDescent="0.2">
      <c r="A47" s="7" t="s">
        <v>85</v>
      </c>
      <c r="B47" s="65">
        <v>0</v>
      </c>
      <c r="C47" s="66">
        <v>0</v>
      </c>
      <c r="D47" s="65">
        <v>5</v>
      </c>
      <c r="E47" s="66">
        <v>4</v>
      </c>
      <c r="F47" s="67"/>
      <c r="G47" s="65">
        <f t="shared" si="4"/>
        <v>0</v>
      </c>
      <c r="H47" s="66">
        <f t="shared" si="5"/>
        <v>1</v>
      </c>
      <c r="I47" s="20" t="str">
        <f t="shared" si="6"/>
        <v>-</v>
      </c>
      <c r="J47" s="21">
        <f t="shared" si="7"/>
        <v>0.25</v>
      </c>
    </row>
    <row r="48" spans="1:10" x14ac:dyDescent="0.2">
      <c r="A48" s="7" t="s">
        <v>88</v>
      </c>
      <c r="B48" s="65">
        <v>29</v>
      </c>
      <c r="C48" s="66">
        <v>40</v>
      </c>
      <c r="D48" s="65">
        <v>170</v>
      </c>
      <c r="E48" s="66">
        <v>289</v>
      </c>
      <c r="F48" s="67"/>
      <c r="G48" s="65">
        <f t="shared" si="4"/>
        <v>-11</v>
      </c>
      <c r="H48" s="66">
        <f t="shared" si="5"/>
        <v>-119</v>
      </c>
      <c r="I48" s="20">
        <f t="shared" si="6"/>
        <v>-0.27500000000000002</v>
      </c>
      <c r="J48" s="21">
        <f t="shared" si="7"/>
        <v>-0.41176470588235292</v>
      </c>
    </row>
    <row r="49" spans="1:10" x14ac:dyDescent="0.2">
      <c r="A49" s="7" t="s">
        <v>89</v>
      </c>
      <c r="B49" s="65">
        <v>26</v>
      </c>
      <c r="C49" s="66">
        <v>44</v>
      </c>
      <c r="D49" s="65">
        <v>164</v>
      </c>
      <c r="E49" s="66">
        <v>188</v>
      </c>
      <c r="F49" s="67"/>
      <c r="G49" s="65">
        <f t="shared" si="4"/>
        <v>-18</v>
      </c>
      <c r="H49" s="66">
        <f t="shared" si="5"/>
        <v>-24</v>
      </c>
      <c r="I49" s="20">
        <f t="shared" si="6"/>
        <v>-0.40909090909090912</v>
      </c>
      <c r="J49" s="21">
        <f t="shared" si="7"/>
        <v>-0.1276595744680851</v>
      </c>
    </row>
    <row r="50" spans="1:10" x14ac:dyDescent="0.2">
      <c r="A50" s="7" t="s">
        <v>90</v>
      </c>
      <c r="B50" s="65">
        <v>294</v>
      </c>
      <c r="C50" s="66">
        <v>273</v>
      </c>
      <c r="D50" s="65">
        <v>1593</v>
      </c>
      <c r="E50" s="66">
        <v>1890</v>
      </c>
      <c r="F50" s="67"/>
      <c r="G50" s="65">
        <f t="shared" si="4"/>
        <v>21</v>
      </c>
      <c r="H50" s="66">
        <f t="shared" si="5"/>
        <v>-297</v>
      </c>
      <c r="I50" s="20">
        <f t="shared" si="6"/>
        <v>7.6923076923076927E-2</v>
      </c>
      <c r="J50" s="21">
        <f t="shared" si="7"/>
        <v>-0.15714285714285714</v>
      </c>
    </row>
    <row r="51" spans="1:10" x14ac:dyDescent="0.2">
      <c r="A51" s="7" t="s">
        <v>91</v>
      </c>
      <c r="B51" s="65">
        <v>359</v>
      </c>
      <c r="C51" s="66">
        <v>274</v>
      </c>
      <c r="D51" s="65">
        <v>1751</v>
      </c>
      <c r="E51" s="66">
        <v>1279</v>
      </c>
      <c r="F51" s="67"/>
      <c r="G51" s="65">
        <f t="shared" si="4"/>
        <v>85</v>
      </c>
      <c r="H51" s="66">
        <f t="shared" si="5"/>
        <v>472</v>
      </c>
      <c r="I51" s="20">
        <f t="shared" si="6"/>
        <v>0.31021897810218979</v>
      </c>
      <c r="J51" s="21">
        <f t="shared" si="7"/>
        <v>0.36903831118060987</v>
      </c>
    </row>
    <row r="52" spans="1:10" x14ac:dyDescent="0.2">
      <c r="A52" s="7" t="s">
        <v>92</v>
      </c>
      <c r="B52" s="65">
        <v>12</v>
      </c>
      <c r="C52" s="66">
        <v>0</v>
      </c>
      <c r="D52" s="65">
        <v>398</v>
      </c>
      <c r="E52" s="66">
        <v>0</v>
      </c>
      <c r="F52" s="67"/>
      <c r="G52" s="65">
        <f t="shared" si="4"/>
        <v>12</v>
      </c>
      <c r="H52" s="66">
        <f t="shared" si="5"/>
        <v>398</v>
      </c>
      <c r="I52" s="20" t="str">
        <f t="shared" si="6"/>
        <v>-</v>
      </c>
      <c r="J52" s="21" t="str">
        <f t="shared" si="7"/>
        <v>-</v>
      </c>
    </row>
    <row r="53" spans="1:10" x14ac:dyDescent="0.2">
      <c r="A53" s="7" t="s">
        <v>93</v>
      </c>
      <c r="B53" s="65">
        <v>3000</v>
      </c>
      <c r="C53" s="66">
        <v>2270</v>
      </c>
      <c r="D53" s="65">
        <v>14703</v>
      </c>
      <c r="E53" s="66">
        <v>14539</v>
      </c>
      <c r="F53" s="67"/>
      <c r="G53" s="65">
        <f t="shared" si="4"/>
        <v>730</v>
      </c>
      <c r="H53" s="66">
        <f t="shared" si="5"/>
        <v>164</v>
      </c>
      <c r="I53" s="20">
        <f t="shared" si="6"/>
        <v>0.32158590308370044</v>
      </c>
      <c r="J53" s="21">
        <f t="shared" si="7"/>
        <v>1.1280005502441709E-2</v>
      </c>
    </row>
    <row r="54" spans="1:10" x14ac:dyDescent="0.2">
      <c r="A54" s="7" t="s">
        <v>95</v>
      </c>
      <c r="B54" s="65">
        <v>204</v>
      </c>
      <c r="C54" s="66">
        <v>287</v>
      </c>
      <c r="D54" s="65">
        <v>910</v>
      </c>
      <c r="E54" s="66">
        <v>1512</v>
      </c>
      <c r="F54" s="67"/>
      <c r="G54" s="65">
        <f t="shared" si="4"/>
        <v>-83</v>
      </c>
      <c r="H54" s="66">
        <f t="shared" si="5"/>
        <v>-602</v>
      </c>
      <c r="I54" s="20">
        <f t="shared" si="6"/>
        <v>-0.28919860627177701</v>
      </c>
      <c r="J54" s="21">
        <f t="shared" si="7"/>
        <v>-0.39814814814814814</v>
      </c>
    </row>
    <row r="55" spans="1:10" x14ac:dyDescent="0.2">
      <c r="A55" s="7" t="s">
        <v>96</v>
      </c>
      <c r="B55" s="65">
        <v>64</v>
      </c>
      <c r="C55" s="66">
        <v>38</v>
      </c>
      <c r="D55" s="65">
        <v>355</v>
      </c>
      <c r="E55" s="66">
        <v>268</v>
      </c>
      <c r="F55" s="67"/>
      <c r="G55" s="65">
        <f t="shared" si="4"/>
        <v>26</v>
      </c>
      <c r="H55" s="66">
        <f t="shared" si="5"/>
        <v>87</v>
      </c>
      <c r="I55" s="20">
        <f t="shared" si="6"/>
        <v>0.68421052631578949</v>
      </c>
      <c r="J55" s="21">
        <f t="shared" si="7"/>
        <v>0.32462686567164178</v>
      </c>
    </row>
    <row r="56" spans="1:10" x14ac:dyDescent="0.2">
      <c r="A56" s="142" t="s">
        <v>40</v>
      </c>
      <c r="B56" s="143">
        <v>2</v>
      </c>
      <c r="C56" s="144">
        <v>3</v>
      </c>
      <c r="D56" s="143">
        <v>8</v>
      </c>
      <c r="E56" s="144">
        <v>14</v>
      </c>
      <c r="F56" s="145"/>
      <c r="G56" s="143">
        <f t="shared" si="4"/>
        <v>-1</v>
      </c>
      <c r="H56" s="144">
        <f t="shared" si="5"/>
        <v>-6</v>
      </c>
      <c r="I56" s="151">
        <f t="shared" si="6"/>
        <v>-0.33333333333333331</v>
      </c>
      <c r="J56" s="152">
        <f t="shared" si="7"/>
        <v>-0.42857142857142855</v>
      </c>
    </row>
    <row r="57" spans="1:10" x14ac:dyDescent="0.2">
      <c r="A57" s="7" t="s">
        <v>41</v>
      </c>
      <c r="B57" s="65">
        <v>2</v>
      </c>
      <c r="C57" s="66">
        <v>0</v>
      </c>
      <c r="D57" s="65">
        <v>5</v>
      </c>
      <c r="E57" s="66">
        <v>0</v>
      </c>
      <c r="F57" s="67"/>
      <c r="G57" s="65">
        <f t="shared" si="4"/>
        <v>2</v>
      </c>
      <c r="H57" s="66">
        <f t="shared" si="5"/>
        <v>5</v>
      </c>
      <c r="I57" s="20" t="str">
        <f t="shared" si="6"/>
        <v>-</v>
      </c>
      <c r="J57" s="21" t="str">
        <f t="shared" si="7"/>
        <v>-</v>
      </c>
    </row>
    <row r="58" spans="1:10" x14ac:dyDescent="0.2">
      <c r="A58" s="7" t="s">
        <v>46</v>
      </c>
      <c r="B58" s="65">
        <v>11</v>
      </c>
      <c r="C58" s="66">
        <v>3</v>
      </c>
      <c r="D58" s="65">
        <v>48</v>
      </c>
      <c r="E58" s="66">
        <v>17</v>
      </c>
      <c r="F58" s="67"/>
      <c r="G58" s="65">
        <f t="shared" si="4"/>
        <v>8</v>
      </c>
      <c r="H58" s="66">
        <f t="shared" si="5"/>
        <v>31</v>
      </c>
      <c r="I58" s="20">
        <f t="shared" si="6"/>
        <v>2.6666666666666665</v>
      </c>
      <c r="J58" s="21">
        <f t="shared" si="7"/>
        <v>1.8235294117647058</v>
      </c>
    </row>
    <row r="59" spans="1:10" x14ac:dyDescent="0.2">
      <c r="A59" s="7" t="s">
        <v>47</v>
      </c>
      <c r="B59" s="65">
        <v>59</v>
      </c>
      <c r="C59" s="66">
        <v>57</v>
      </c>
      <c r="D59" s="65">
        <v>294</v>
      </c>
      <c r="E59" s="66">
        <v>231</v>
      </c>
      <c r="F59" s="67"/>
      <c r="G59" s="65">
        <f t="shared" si="4"/>
        <v>2</v>
      </c>
      <c r="H59" s="66">
        <f t="shared" si="5"/>
        <v>63</v>
      </c>
      <c r="I59" s="20">
        <f t="shared" si="6"/>
        <v>3.5087719298245612E-2</v>
      </c>
      <c r="J59" s="21">
        <f t="shared" si="7"/>
        <v>0.27272727272727271</v>
      </c>
    </row>
    <row r="60" spans="1:10" x14ac:dyDescent="0.2">
      <c r="A60" s="7" t="s">
        <v>50</v>
      </c>
      <c r="B60" s="65">
        <v>70</v>
      </c>
      <c r="C60" s="66">
        <v>56</v>
      </c>
      <c r="D60" s="65">
        <v>294</v>
      </c>
      <c r="E60" s="66">
        <v>317</v>
      </c>
      <c r="F60" s="67"/>
      <c r="G60" s="65">
        <f t="shared" si="4"/>
        <v>14</v>
      </c>
      <c r="H60" s="66">
        <f t="shared" si="5"/>
        <v>-23</v>
      </c>
      <c r="I60" s="20">
        <f t="shared" si="6"/>
        <v>0.25</v>
      </c>
      <c r="J60" s="21">
        <f t="shared" si="7"/>
        <v>-7.2555205047318619E-2</v>
      </c>
    </row>
    <row r="61" spans="1:10" x14ac:dyDescent="0.2">
      <c r="A61" s="7" t="s">
        <v>53</v>
      </c>
      <c r="B61" s="65">
        <v>8</v>
      </c>
      <c r="C61" s="66">
        <v>4</v>
      </c>
      <c r="D61" s="65">
        <v>18</v>
      </c>
      <c r="E61" s="66">
        <v>16</v>
      </c>
      <c r="F61" s="67"/>
      <c r="G61" s="65">
        <f t="shared" si="4"/>
        <v>4</v>
      </c>
      <c r="H61" s="66">
        <f t="shared" si="5"/>
        <v>2</v>
      </c>
      <c r="I61" s="20">
        <f t="shared" si="6"/>
        <v>1</v>
      </c>
      <c r="J61" s="21">
        <f t="shared" si="7"/>
        <v>0.125</v>
      </c>
    </row>
    <row r="62" spans="1:10" x14ac:dyDescent="0.2">
      <c r="A62" s="7" t="s">
        <v>54</v>
      </c>
      <c r="B62" s="65">
        <v>0</v>
      </c>
      <c r="C62" s="66">
        <v>1</v>
      </c>
      <c r="D62" s="65">
        <v>2</v>
      </c>
      <c r="E62" s="66">
        <v>5</v>
      </c>
      <c r="F62" s="67"/>
      <c r="G62" s="65">
        <f t="shared" si="4"/>
        <v>-1</v>
      </c>
      <c r="H62" s="66">
        <f t="shared" si="5"/>
        <v>-3</v>
      </c>
      <c r="I62" s="20">
        <f t="shared" si="6"/>
        <v>-1</v>
      </c>
      <c r="J62" s="21">
        <f t="shared" si="7"/>
        <v>-0.6</v>
      </c>
    </row>
    <row r="63" spans="1:10" x14ac:dyDescent="0.2">
      <c r="A63" s="7" t="s">
        <v>55</v>
      </c>
      <c r="B63" s="65">
        <v>143</v>
      </c>
      <c r="C63" s="66">
        <v>134</v>
      </c>
      <c r="D63" s="65">
        <v>673</v>
      </c>
      <c r="E63" s="66">
        <v>663</v>
      </c>
      <c r="F63" s="67"/>
      <c r="G63" s="65">
        <f t="shared" si="4"/>
        <v>9</v>
      </c>
      <c r="H63" s="66">
        <f t="shared" si="5"/>
        <v>10</v>
      </c>
      <c r="I63" s="20">
        <f t="shared" si="6"/>
        <v>6.7164179104477612E-2</v>
      </c>
      <c r="J63" s="21">
        <f t="shared" si="7"/>
        <v>1.5082956259426848E-2</v>
      </c>
    </row>
    <row r="64" spans="1:10" x14ac:dyDescent="0.2">
      <c r="A64" s="7" t="s">
        <v>58</v>
      </c>
      <c r="B64" s="65">
        <v>23</v>
      </c>
      <c r="C64" s="66">
        <v>9</v>
      </c>
      <c r="D64" s="65">
        <v>70</v>
      </c>
      <c r="E64" s="66">
        <v>56</v>
      </c>
      <c r="F64" s="67"/>
      <c r="G64" s="65">
        <f t="shared" si="4"/>
        <v>14</v>
      </c>
      <c r="H64" s="66">
        <f t="shared" si="5"/>
        <v>14</v>
      </c>
      <c r="I64" s="20">
        <f t="shared" si="6"/>
        <v>1.5555555555555556</v>
      </c>
      <c r="J64" s="21">
        <f t="shared" si="7"/>
        <v>0.25</v>
      </c>
    </row>
    <row r="65" spans="1:10" x14ac:dyDescent="0.2">
      <c r="A65" s="7" t="s">
        <v>61</v>
      </c>
      <c r="B65" s="65">
        <v>30</v>
      </c>
      <c r="C65" s="66">
        <v>27</v>
      </c>
      <c r="D65" s="65">
        <v>154</v>
      </c>
      <c r="E65" s="66">
        <v>108</v>
      </c>
      <c r="F65" s="67"/>
      <c r="G65" s="65">
        <f t="shared" si="4"/>
        <v>3</v>
      </c>
      <c r="H65" s="66">
        <f t="shared" si="5"/>
        <v>46</v>
      </c>
      <c r="I65" s="20">
        <f t="shared" si="6"/>
        <v>0.1111111111111111</v>
      </c>
      <c r="J65" s="21">
        <f t="shared" si="7"/>
        <v>0.42592592592592593</v>
      </c>
    </row>
    <row r="66" spans="1:10" x14ac:dyDescent="0.2">
      <c r="A66" s="7" t="s">
        <v>68</v>
      </c>
      <c r="B66" s="65">
        <v>5</v>
      </c>
      <c r="C66" s="66">
        <v>12</v>
      </c>
      <c r="D66" s="65">
        <v>38</v>
      </c>
      <c r="E66" s="66">
        <v>53</v>
      </c>
      <c r="F66" s="67"/>
      <c r="G66" s="65">
        <f t="shared" si="4"/>
        <v>-7</v>
      </c>
      <c r="H66" s="66">
        <f t="shared" si="5"/>
        <v>-15</v>
      </c>
      <c r="I66" s="20">
        <f t="shared" si="6"/>
        <v>-0.58333333333333337</v>
      </c>
      <c r="J66" s="21">
        <f t="shared" si="7"/>
        <v>-0.28301886792452829</v>
      </c>
    </row>
    <row r="67" spans="1:10" x14ac:dyDescent="0.2">
      <c r="A67" s="7" t="s">
        <v>69</v>
      </c>
      <c r="B67" s="65">
        <v>23</v>
      </c>
      <c r="C67" s="66">
        <v>13</v>
      </c>
      <c r="D67" s="65">
        <v>83</v>
      </c>
      <c r="E67" s="66">
        <v>55</v>
      </c>
      <c r="F67" s="67"/>
      <c r="G67" s="65">
        <f t="shared" si="4"/>
        <v>10</v>
      </c>
      <c r="H67" s="66">
        <f t="shared" si="5"/>
        <v>28</v>
      </c>
      <c r="I67" s="20">
        <f t="shared" si="6"/>
        <v>0.76923076923076927</v>
      </c>
      <c r="J67" s="21">
        <f t="shared" si="7"/>
        <v>0.50909090909090904</v>
      </c>
    </row>
    <row r="68" spans="1:10" x14ac:dyDescent="0.2">
      <c r="A68" s="7" t="s">
        <v>74</v>
      </c>
      <c r="B68" s="65">
        <v>12</v>
      </c>
      <c r="C68" s="66">
        <v>27</v>
      </c>
      <c r="D68" s="65">
        <v>45</v>
      </c>
      <c r="E68" s="66">
        <v>100</v>
      </c>
      <c r="F68" s="67"/>
      <c r="G68" s="65">
        <f t="shared" si="4"/>
        <v>-15</v>
      </c>
      <c r="H68" s="66">
        <f t="shared" si="5"/>
        <v>-55</v>
      </c>
      <c r="I68" s="20">
        <f t="shared" si="6"/>
        <v>-0.55555555555555558</v>
      </c>
      <c r="J68" s="21">
        <f t="shared" si="7"/>
        <v>-0.55000000000000004</v>
      </c>
    </row>
    <row r="69" spans="1:10" x14ac:dyDescent="0.2">
      <c r="A69" s="7" t="s">
        <v>86</v>
      </c>
      <c r="B69" s="65">
        <v>21</v>
      </c>
      <c r="C69" s="66">
        <v>30</v>
      </c>
      <c r="D69" s="65">
        <v>84</v>
      </c>
      <c r="E69" s="66">
        <v>88</v>
      </c>
      <c r="F69" s="67"/>
      <c r="G69" s="65">
        <f t="shared" si="4"/>
        <v>-9</v>
      </c>
      <c r="H69" s="66">
        <f t="shared" si="5"/>
        <v>-4</v>
      </c>
      <c r="I69" s="20">
        <f t="shared" si="6"/>
        <v>-0.3</v>
      </c>
      <c r="J69" s="21">
        <f t="shared" si="7"/>
        <v>-4.5454545454545456E-2</v>
      </c>
    </row>
    <row r="70" spans="1:10" x14ac:dyDescent="0.2">
      <c r="A70" s="7" t="s">
        <v>87</v>
      </c>
      <c r="B70" s="65">
        <v>1</v>
      </c>
      <c r="C70" s="66">
        <v>0</v>
      </c>
      <c r="D70" s="65">
        <v>1</v>
      </c>
      <c r="E70" s="66">
        <v>0</v>
      </c>
      <c r="F70" s="67"/>
      <c r="G70" s="65">
        <f t="shared" si="4"/>
        <v>1</v>
      </c>
      <c r="H70" s="66">
        <f t="shared" si="5"/>
        <v>1</v>
      </c>
      <c r="I70" s="20" t="str">
        <f t="shared" si="6"/>
        <v>-</v>
      </c>
      <c r="J70" s="21" t="str">
        <f t="shared" si="7"/>
        <v>-</v>
      </c>
    </row>
    <row r="71" spans="1:10" x14ac:dyDescent="0.2">
      <c r="A71" s="7" t="s">
        <v>94</v>
      </c>
      <c r="B71" s="65">
        <v>17</v>
      </c>
      <c r="C71" s="66">
        <v>9</v>
      </c>
      <c r="D71" s="65">
        <v>64</v>
      </c>
      <c r="E71" s="66">
        <v>40</v>
      </c>
      <c r="F71" s="67"/>
      <c r="G71" s="65">
        <f t="shared" si="4"/>
        <v>8</v>
      </c>
      <c r="H71" s="66">
        <f t="shared" si="5"/>
        <v>24</v>
      </c>
      <c r="I71" s="20">
        <f t="shared" si="6"/>
        <v>0.88888888888888884</v>
      </c>
      <c r="J71" s="21">
        <f t="shared" si="7"/>
        <v>0.6</v>
      </c>
    </row>
    <row r="72" spans="1:10" x14ac:dyDescent="0.2">
      <c r="A72" s="7" t="s">
        <v>97</v>
      </c>
      <c r="B72" s="65">
        <v>33</v>
      </c>
      <c r="C72" s="66">
        <v>23</v>
      </c>
      <c r="D72" s="65">
        <v>130</v>
      </c>
      <c r="E72" s="66">
        <v>109</v>
      </c>
      <c r="F72" s="67"/>
      <c r="G72" s="65">
        <f t="shared" si="4"/>
        <v>10</v>
      </c>
      <c r="H72" s="66">
        <f t="shared" si="5"/>
        <v>21</v>
      </c>
      <c r="I72" s="20">
        <f t="shared" si="6"/>
        <v>0.43478260869565216</v>
      </c>
      <c r="J72" s="21">
        <f t="shared" si="7"/>
        <v>0.19266055045871561</v>
      </c>
    </row>
    <row r="73" spans="1:10" x14ac:dyDescent="0.2">
      <c r="A73" s="7" t="s">
        <v>98</v>
      </c>
      <c r="B73" s="65">
        <v>3</v>
      </c>
      <c r="C73" s="66">
        <v>2</v>
      </c>
      <c r="D73" s="65">
        <v>8</v>
      </c>
      <c r="E73" s="66">
        <v>12</v>
      </c>
      <c r="F73" s="67"/>
      <c r="G73" s="65">
        <f t="shared" si="4"/>
        <v>1</v>
      </c>
      <c r="H73" s="66">
        <f t="shared" si="5"/>
        <v>-4</v>
      </c>
      <c r="I73" s="20">
        <f t="shared" si="6"/>
        <v>0.5</v>
      </c>
      <c r="J73" s="21">
        <f t="shared" si="7"/>
        <v>-0.33333333333333331</v>
      </c>
    </row>
    <row r="74" spans="1:10" x14ac:dyDescent="0.2">
      <c r="A74" s="1"/>
      <c r="B74" s="68"/>
      <c r="C74" s="69"/>
      <c r="D74" s="68"/>
      <c r="E74" s="69"/>
      <c r="F74" s="70"/>
      <c r="G74" s="68"/>
      <c r="H74" s="69"/>
      <c r="I74" s="5"/>
      <c r="J74" s="6"/>
    </row>
    <row r="75" spans="1:10" s="43" customFormat="1" x14ac:dyDescent="0.2">
      <c r="A75" s="27" t="s">
        <v>5</v>
      </c>
      <c r="B75" s="71">
        <f>SUM(B6:B74)</f>
        <v>9813</v>
      </c>
      <c r="C75" s="72">
        <f>SUM(C6:C74)</f>
        <v>10037</v>
      </c>
      <c r="D75" s="71">
        <f>SUM(D6:D74)</f>
        <v>53065</v>
      </c>
      <c r="E75" s="72">
        <f>SUM(E6:E74)</f>
        <v>56526</v>
      </c>
      <c r="F75" s="73"/>
      <c r="G75" s="71">
        <f>SUM(G6:G74)</f>
        <v>-224</v>
      </c>
      <c r="H75" s="72">
        <f>SUM(H6:H74)</f>
        <v>-3461</v>
      </c>
      <c r="I75" s="37">
        <f>IF(C75=0, 0, G75/C75)</f>
        <v>-2.2317425525555445E-2</v>
      </c>
      <c r="J75" s="38">
        <f>IF(E75=0, 0, H75/E75)</f>
        <v>-6.1228461239075826E-2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5"/>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109</v>
      </c>
      <c r="B2" s="202" t="s">
        <v>100</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2022</v>
      </c>
      <c r="C5" s="58">
        <f>B5-1</f>
        <v>2021</v>
      </c>
      <c r="D5" s="57">
        <f>B5</f>
        <v>2022</v>
      </c>
      <c r="E5" s="58">
        <f>C5</f>
        <v>2021</v>
      </c>
      <c r="F5" s="64"/>
      <c r="G5" s="57" t="s">
        <v>4</v>
      </c>
      <c r="H5" s="58" t="s">
        <v>2</v>
      </c>
    </row>
    <row r="6" spans="1:8" x14ac:dyDescent="0.2">
      <c r="A6" s="7" t="s">
        <v>31</v>
      </c>
      <c r="B6" s="16">
        <v>2.0381127076327301E-2</v>
      </c>
      <c r="C6" s="17">
        <v>1.99262727906745E-2</v>
      </c>
      <c r="D6" s="16">
        <v>2.8267219447846999E-2</v>
      </c>
      <c r="E6" s="17">
        <v>3.0074655910554398E-2</v>
      </c>
      <c r="F6" s="12"/>
      <c r="G6" s="10">
        <f t="shared" ref="G6:G37" si="0">B6-C6</f>
        <v>4.5485428565280109E-4</v>
      </c>
      <c r="H6" s="11">
        <f t="shared" ref="H6:H37" si="1">D6-E6</f>
        <v>-1.8074364627073992E-3</v>
      </c>
    </row>
    <row r="7" spans="1:8" x14ac:dyDescent="0.2">
      <c r="A7" s="7" t="s">
        <v>32</v>
      </c>
      <c r="B7" s="16">
        <v>0</v>
      </c>
      <c r="C7" s="17">
        <v>0</v>
      </c>
      <c r="D7" s="16">
        <v>0</v>
      </c>
      <c r="E7" s="17">
        <v>1.7690974065032001E-3</v>
      </c>
      <c r="F7" s="12"/>
      <c r="G7" s="10">
        <f t="shared" si="0"/>
        <v>0</v>
      </c>
      <c r="H7" s="11">
        <f t="shared" si="1"/>
        <v>-1.7690974065032001E-3</v>
      </c>
    </row>
    <row r="8" spans="1:8" x14ac:dyDescent="0.2">
      <c r="A8" s="7" t="s">
        <v>33</v>
      </c>
      <c r="B8" s="16">
        <v>1.0190563538163701E-2</v>
      </c>
      <c r="C8" s="17">
        <v>0</v>
      </c>
      <c r="D8" s="16">
        <v>9.4224064826156587E-3</v>
      </c>
      <c r="E8" s="17">
        <v>7.0763896260128099E-3</v>
      </c>
      <c r="F8" s="12"/>
      <c r="G8" s="10">
        <f t="shared" si="0"/>
        <v>1.0190563538163701E-2</v>
      </c>
      <c r="H8" s="11">
        <f t="shared" si="1"/>
        <v>2.3460168566028488E-3</v>
      </c>
    </row>
    <row r="9" spans="1:8" x14ac:dyDescent="0.2">
      <c r="A9" s="7" t="s">
        <v>34</v>
      </c>
      <c r="B9" s="16">
        <v>0.54009986752267403</v>
      </c>
      <c r="C9" s="17">
        <v>1.10590813988244</v>
      </c>
      <c r="D9" s="16">
        <v>0.58984264581173995</v>
      </c>
      <c r="E9" s="17">
        <v>1.1799879701376401</v>
      </c>
      <c r="F9" s="12"/>
      <c r="G9" s="10">
        <f t="shared" si="0"/>
        <v>-0.56580827235976594</v>
      </c>
      <c r="H9" s="11">
        <f t="shared" si="1"/>
        <v>-0.59014532432590017</v>
      </c>
    </row>
    <row r="10" spans="1:8" x14ac:dyDescent="0.2">
      <c r="A10" s="7" t="s">
        <v>35</v>
      </c>
      <c r="B10" s="16">
        <v>3.0571690614491002E-2</v>
      </c>
      <c r="C10" s="17">
        <v>2.9889409186011798E-2</v>
      </c>
      <c r="D10" s="16">
        <v>3.3920663337416397E-2</v>
      </c>
      <c r="E10" s="17">
        <v>2.2998266284541598E-2</v>
      </c>
      <c r="F10" s="12"/>
      <c r="G10" s="10">
        <f t="shared" si="0"/>
        <v>6.8228142847920337E-4</v>
      </c>
      <c r="H10" s="11">
        <f t="shared" si="1"/>
        <v>1.0922397052874799E-2</v>
      </c>
    </row>
    <row r="11" spans="1:8" x14ac:dyDescent="0.2">
      <c r="A11" s="7" t="s">
        <v>36</v>
      </c>
      <c r="B11" s="16">
        <v>1.19229593396515</v>
      </c>
      <c r="C11" s="17">
        <v>1.41476536813789</v>
      </c>
      <c r="D11" s="16">
        <v>1.22302836144351</v>
      </c>
      <c r="E11" s="17">
        <v>1.4028942433570399</v>
      </c>
      <c r="F11" s="12"/>
      <c r="G11" s="10">
        <f t="shared" si="0"/>
        <v>-0.22246943417274001</v>
      </c>
      <c r="H11" s="11">
        <f t="shared" si="1"/>
        <v>-0.17986588191352992</v>
      </c>
    </row>
    <row r="12" spans="1:8" x14ac:dyDescent="0.2">
      <c r="A12" s="7" t="s">
        <v>37</v>
      </c>
      <c r="B12" s="16">
        <v>0.15285845307245499</v>
      </c>
      <c r="C12" s="17">
        <v>0.28893095546477998</v>
      </c>
      <c r="D12" s="16">
        <v>0.145105059832281</v>
      </c>
      <c r="E12" s="17">
        <v>0.13445140289424301</v>
      </c>
      <c r="F12" s="12"/>
      <c r="G12" s="10">
        <f t="shared" si="0"/>
        <v>-0.13607250239232499</v>
      </c>
      <c r="H12" s="11">
        <f t="shared" si="1"/>
        <v>1.0653656938037992E-2</v>
      </c>
    </row>
    <row r="13" spans="1:8" x14ac:dyDescent="0.2">
      <c r="A13" s="7" t="s">
        <v>38</v>
      </c>
      <c r="B13" s="16">
        <v>0</v>
      </c>
      <c r="C13" s="17">
        <v>0</v>
      </c>
      <c r="D13" s="16">
        <v>1.31913690756619E-2</v>
      </c>
      <c r="E13" s="17">
        <v>8.8454870325160098E-3</v>
      </c>
      <c r="F13" s="12"/>
      <c r="G13" s="10">
        <f t="shared" si="0"/>
        <v>0</v>
      </c>
      <c r="H13" s="11">
        <f t="shared" si="1"/>
        <v>4.3458820431458902E-3</v>
      </c>
    </row>
    <row r="14" spans="1:8" x14ac:dyDescent="0.2">
      <c r="A14" s="7" t="s">
        <v>39</v>
      </c>
      <c r="B14" s="16">
        <v>1.0190563538163701E-2</v>
      </c>
      <c r="C14" s="17">
        <v>0</v>
      </c>
      <c r="D14" s="16">
        <v>3.5805144633939495E-2</v>
      </c>
      <c r="E14" s="17">
        <v>5.3072922195096101E-3</v>
      </c>
      <c r="F14" s="12"/>
      <c r="G14" s="10">
        <f t="shared" si="0"/>
        <v>1.0190563538163701E-2</v>
      </c>
      <c r="H14" s="11">
        <f t="shared" si="1"/>
        <v>3.0497852414429885E-2</v>
      </c>
    </row>
    <row r="15" spans="1:8" x14ac:dyDescent="0.2">
      <c r="A15" s="7" t="s">
        <v>42</v>
      </c>
      <c r="B15" s="16">
        <v>2.0381127076327301E-2</v>
      </c>
      <c r="C15" s="17">
        <v>0</v>
      </c>
      <c r="D15" s="16">
        <v>1.88448129652313E-2</v>
      </c>
      <c r="E15" s="17">
        <v>2.6536461097547998E-2</v>
      </c>
      <c r="F15" s="12"/>
      <c r="G15" s="10">
        <f t="shared" si="0"/>
        <v>2.0381127076327301E-2</v>
      </c>
      <c r="H15" s="11">
        <f t="shared" si="1"/>
        <v>-7.6916481323166981E-3</v>
      </c>
    </row>
    <row r="16" spans="1:8" x14ac:dyDescent="0.2">
      <c r="A16" s="7" t="s">
        <v>43</v>
      </c>
      <c r="B16" s="16">
        <v>8.1524508305309301E-2</v>
      </c>
      <c r="C16" s="17">
        <v>3.9852545581349E-2</v>
      </c>
      <c r="D16" s="16">
        <v>5.2765476302647697E-2</v>
      </c>
      <c r="E16" s="17">
        <v>4.9534727382089701E-2</v>
      </c>
      <c r="F16" s="12"/>
      <c r="G16" s="10">
        <f t="shared" si="0"/>
        <v>4.1671962723960301E-2</v>
      </c>
      <c r="H16" s="11">
        <f t="shared" si="1"/>
        <v>3.2307489205579965E-3</v>
      </c>
    </row>
    <row r="17" spans="1:8" x14ac:dyDescent="0.2">
      <c r="A17" s="7" t="s">
        <v>44</v>
      </c>
      <c r="B17" s="16">
        <v>1.0190563538163701E-2</v>
      </c>
      <c r="C17" s="17">
        <v>0.10959450034871</v>
      </c>
      <c r="D17" s="16">
        <v>2.4498256854800698E-2</v>
      </c>
      <c r="E17" s="17">
        <v>0.10614584439019199</v>
      </c>
      <c r="F17" s="12"/>
      <c r="G17" s="10">
        <f t="shared" si="0"/>
        <v>-9.9403936810546295E-2</v>
      </c>
      <c r="H17" s="11">
        <f t="shared" si="1"/>
        <v>-8.1647587535391294E-2</v>
      </c>
    </row>
    <row r="18" spans="1:8" x14ac:dyDescent="0.2">
      <c r="A18" s="7" t="s">
        <v>45</v>
      </c>
      <c r="B18" s="16">
        <v>5.7372872719861396</v>
      </c>
      <c r="C18" s="17">
        <v>7.9406197070837905</v>
      </c>
      <c r="D18" s="16">
        <v>5.7382455479129399</v>
      </c>
      <c r="E18" s="17">
        <v>6.7561829954357302</v>
      </c>
      <c r="F18" s="12"/>
      <c r="G18" s="10">
        <f t="shared" si="0"/>
        <v>-2.2033324350976509</v>
      </c>
      <c r="H18" s="11">
        <f t="shared" si="1"/>
        <v>-1.0179374475227903</v>
      </c>
    </row>
    <row r="19" spans="1:8" x14ac:dyDescent="0.2">
      <c r="A19" s="7" t="s">
        <v>48</v>
      </c>
      <c r="B19" s="16">
        <v>8.1524508305309301E-2</v>
      </c>
      <c r="C19" s="17">
        <v>2.9889409186011798E-2</v>
      </c>
      <c r="D19" s="16">
        <v>5.8418920192217096E-2</v>
      </c>
      <c r="E19" s="17">
        <v>2.4767363691044802E-2</v>
      </c>
      <c r="F19" s="12"/>
      <c r="G19" s="10">
        <f t="shared" si="0"/>
        <v>5.1635099119297506E-2</v>
      </c>
      <c r="H19" s="11">
        <f t="shared" si="1"/>
        <v>3.3651556501172297E-2</v>
      </c>
    </row>
    <row r="20" spans="1:8" x14ac:dyDescent="0.2">
      <c r="A20" s="7" t="s">
        <v>49</v>
      </c>
      <c r="B20" s="16">
        <v>2.2011617242433501</v>
      </c>
      <c r="C20" s="17">
        <v>1.5243598684866</v>
      </c>
      <c r="D20" s="16">
        <v>1.20041458588524</v>
      </c>
      <c r="E20" s="17">
        <v>0.94646711247921311</v>
      </c>
      <c r="F20" s="12"/>
      <c r="G20" s="10">
        <f t="shared" si="0"/>
        <v>0.67680185575675011</v>
      </c>
      <c r="H20" s="11">
        <f t="shared" si="1"/>
        <v>0.25394747340602686</v>
      </c>
    </row>
    <row r="21" spans="1:8" x14ac:dyDescent="0.2">
      <c r="A21" s="7" t="s">
        <v>51</v>
      </c>
      <c r="B21" s="16">
        <v>0.75410170182411096</v>
      </c>
      <c r="C21" s="17">
        <v>0.39852545581348997</v>
      </c>
      <c r="D21" s="16">
        <v>1.2399886931122202</v>
      </c>
      <c r="E21" s="17">
        <v>1.4241234122350799</v>
      </c>
      <c r="F21" s="12"/>
      <c r="G21" s="10">
        <f t="shared" si="0"/>
        <v>0.35557624601062099</v>
      </c>
      <c r="H21" s="11">
        <f t="shared" si="1"/>
        <v>-0.18413471912285972</v>
      </c>
    </row>
    <row r="22" spans="1:8" x14ac:dyDescent="0.2">
      <c r="A22" s="7" t="s">
        <v>52</v>
      </c>
      <c r="B22" s="16">
        <v>6.9805360236421103</v>
      </c>
      <c r="C22" s="17">
        <v>7.3826840689449007</v>
      </c>
      <c r="D22" s="16">
        <v>6.3544709318759995</v>
      </c>
      <c r="E22" s="17">
        <v>6.9737819764356193</v>
      </c>
      <c r="F22" s="12"/>
      <c r="G22" s="10">
        <f t="shared" si="0"/>
        <v>-0.40214804530279036</v>
      </c>
      <c r="H22" s="11">
        <f t="shared" si="1"/>
        <v>-0.61931104455961972</v>
      </c>
    </row>
    <row r="23" spans="1:8" x14ac:dyDescent="0.2">
      <c r="A23" s="7" t="s">
        <v>56</v>
      </c>
      <c r="B23" s="16">
        <v>4.4023234484867002</v>
      </c>
      <c r="C23" s="17">
        <v>5.1409783799940199</v>
      </c>
      <c r="D23" s="16">
        <v>4.3814190144162799</v>
      </c>
      <c r="E23" s="17">
        <v>4.3820542759084296</v>
      </c>
      <c r="F23" s="12"/>
      <c r="G23" s="10">
        <f t="shared" si="0"/>
        <v>-0.73865493150731965</v>
      </c>
      <c r="H23" s="11">
        <f t="shared" si="1"/>
        <v>-6.3526149214965244E-4</v>
      </c>
    </row>
    <row r="24" spans="1:8" x14ac:dyDescent="0.2">
      <c r="A24" s="7" t="s">
        <v>57</v>
      </c>
      <c r="B24" s="16">
        <v>1.0190563538163701E-2</v>
      </c>
      <c r="C24" s="17">
        <v>0</v>
      </c>
      <c r="D24" s="16">
        <v>1.8844812965231298E-3</v>
      </c>
      <c r="E24" s="17">
        <v>0</v>
      </c>
      <c r="F24" s="12"/>
      <c r="G24" s="10">
        <f t="shared" si="0"/>
        <v>1.0190563538163701E-2</v>
      </c>
      <c r="H24" s="11">
        <f t="shared" si="1"/>
        <v>1.8844812965231298E-3</v>
      </c>
    </row>
    <row r="25" spans="1:8" x14ac:dyDescent="0.2">
      <c r="A25" s="7" t="s">
        <v>59</v>
      </c>
      <c r="B25" s="16">
        <v>0.13247732599612799</v>
      </c>
      <c r="C25" s="17">
        <v>0.19926272790674499</v>
      </c>
      <c r="D25" s="16">
        <v>0.10553095260529501</v>
      </c>
      <c r="E25" s="17">
        <v>0.10260764957718602</v>
      </c>
      <c r="F25" s="12"/>
      <c r="G25" s="10">
        <f t="shared" si="0"/>
        <v>-6.6785401910616993E-2</v>
      </c>
      <c r="H25" s="11">
        <f t="shared" si="1"/>
        <v>2.9233030281089895E-3</v>
      </c>
    </row>
    <row r="26" spans="1:8" x14ac:dyDescent="0.2">
      <c r="A26" s="7" t="s">
        <v>60</v>
      </c>
      <c r="B26" s="16">
        <v>0.40762254152654603</v>
      </c>
      <c r="C26" s="17">
        <v>0.61771445651090995</v>
      </c>
      <c r="D26" s="16">
        <v>0.42212381042118202</v>
      </c>
      <c r="E26" s="17">
        <v>0.52719102713795396</v>
      </c>
      <c r="F26" s="12"/>
      <c r="G26" s="10">
        <f t="shared" si="0"/>
        <v>-0.21009191498436391</v>
      </c>
      <c r="H26" s="11">
        <f t="shared" si="1"/>
        <v>-0.10506721671677194</v>
      </c>
    </row>
    <row r="27" spans="1:8" x14ac:dyDescent="0.2">
      <c r="A27" s="7" t="s">
        <v>62</v>
      </c>
      <c r="B27" s="16">
        <v>7.8467339243860206</v>
      </c>
      <c r="C27" s="17">
        <v>6.4461492477832003</v>
      </c>
      <c r="D27" s="16">
        <v>6.5448035428248392</v>
      </c>
      <c r="E27" s="17">
        <v>6.3775961504440399</v>
      </c>
      <c r="F27" s="12"/>
      <c r="G27" s="10">
        <f t="shared" si="0"/>
        <v>1.4005846766028203</v>
      </c>
      <c r="H27" s="11">
        <f t="shared" si="1"/>
        <v>0.16720739238079929</v>
      </c>
    </row>
    <row r="28" spans="1:8" x14ac:dyDescent="0.2">
      <c r="A28" s="7" t="s">
        <v>63</v>
      </c>
      <c r="B28" s="16">
        <v>1.0190563538163701E-2</v>
      </c>
      <c r="C28" s="17">
        <v>9.96313639533725E-3</v>
      </c>
      <c r="D28" s="16">
        <v>9.4224064826156587E-3</v>
      </c>
      <c r="E28" s="17">
        <v>1.4152779252025601E-2</v>
      </c>
      <c r="F28" s="12"/>
      <c r="G28" s="10">
        <f t="shared" si="0"/>
        <v>2.2742714282645085E-4</v>
      </c>
      <c r="H28" s="11">
        <f t="shared" si="1"/>
        <v>-4.7303727694099421E-3</v>
      </c>
    </row>
    <row r="29" spans="1:8" x14ac:dyDescent="0.2">
      <c r="A29" s="7" t="s">
        <v>64</v>
      </c>
      <c r="B29" s="16">
        <v>0.48914704983185603</v>
      </c>
      <c r="C29" s="17">
        <v>0.80701404802231702</v>
      </c>
      <c r="D29" s="16">
        <v>0.52200131913690806</v>
      </c>
      <c r="E29" s="17">
        <v>0.53072922195096095</v>
      </c>
      <c r="F29" s="12"/>
      <c r="G29" s="10">
        <f t="shared" si="0"/>
        <v>-0.31786699819046099</v>
      </c>
      <c r="H29" s="11">
        <f t="shared" si="1"/>
        <v>-8.7279028140528903E-3</v>
      </c>
    </row>
    <row r="30" spans="1:8" x14ac:dyDescent="0.2">
      <c r="A30" s="7" t="s">
        <v>65</v>
      </c>
      <c r="B30" s="16">
        <v>0.73372057474778407</v>
      </c>
      <c r="C30" s="17">
        <v>1.07601873069642</v>
      </c>
      <c r="D30" s="16">
        <v>0.85367002732497899</v>
      </c>
      <c r="E30" s="17">
        <v>0.79963202773944697</v>
      </c>
      <c r="F30" s="12"/>
      <c r="G30" s="10">
        <f t="shared" si="0"/>
        <v>-0.34229815594863588</v>
      </c>
      <c r="H30" s="11">
        <f t="shared" si="1"/>
        <v>5.4037999585532015E-2</v>
      </c>
    </row>
    <row r="31" spans="1:8" x14ac:dyDescent="0.2">
      <c r="A31" s="7" t="s">
        <v>66</v>
      </c>
      <c r="B31" s="16">
        <v>0.38724141445021898</v>
      </c>
      <c r="C31" s="17">
        <v>0.57786191092956107</v>
      </c>
      <c r="D31" s="16">
        <v>0.531423725619523</v>
      </c>
      <c r="E31" s="17">
        <v>0.66871881965821001</v>
      </c>
      <c r="F31" s="12"/>
      <c r="G31" s="10">
        <f t="shared" si="0"/>
        <v>-0.19062049647934209</v>
      </c>
      <c r="H31" s="11">
        <f t="shared" si="1"/>
        <v>-0.137295094038687</v>
      </c>
    </row>
    <row r="32" spans="1:8" x14ac:dyDescent="0.2">
      <c r="A32" s="7" t="s">
        <v>67</v>
      </c>
      <c r="B32" s="16">
        <v>1.0190563538163701E-2</v>
      </c>
      <c r="C32" s="17">
        <v>0</v>
      </c>
      <c r="D32" s="16">
        <v>9.4224064826156587E-3</v>
      </c>
      <c r="E32" s="17">
        <v>3.5381948130064002E-3</v>
      </c>
      <c r="F32" s="12"/>
      <c r="G32" s="10">
        <f t="shared" si="0"/>
        <v>1.0190563538163701E-2</v>
      </c>
      <c r="H32" s="11">
        <f t="shared" si="1"/>
        <v>5.884211669609259E-3</v>
      </c>
    </row>
    <row r="33" spans="1:8" x14ac:dyDescent="0.2">
      <c r="A33" s="7" t="s">
        <v>70</v>
      </c>
      <c r="B33" s="16">
        <v>6.1143381228982004E-2</v>
      </c>
      <c r="C33" s="17">
        <v>4.9815681976686302E-2</v>
      </c>
      <c r="D33" s="16">
        <v>5.8418920192217096E-2</v>
      </c>
      <c r="E33" s="17">
        <v>4.4227435162580098E-2</v>
      </c>
      <c r="F33" s="12"/>
      <c r="G33" s="10">
        <f t="shared" si="0"/>
        <v>1.1327699252295702E-2</v>
      </c>
      <c r="H33" s="11">
        <f t="shared" si="1"/>
        <v>1.4191485029636998E-2</v>
      </c>
    </row>
    <row r="34" spans="1:8" x14ac:dyDescent="0.2">
      <c r="A34" s="7" t="s">
        <v>71</v>
      </c>
      <c r="B34" s="16">
        <v>5.6048099459900103</v>
      </c>
      <c r="C34" s="17">
        <v>9.4749427119657295</v>
      </c>
      <c r="D34" s="16">
        <v>7.6547630264769602</v>
      </c>
      <c r="E34" s="17">
        <v>8.5164349149064211</v>
      </c>
      <c r="F34" s="12"/>
      <c r="G34" s="10">
        <f t="shared" si="0"/>
        <v>-3.8701327659757192</v>
      </c>
      <c r="H34" s="11">
        <f t="shared" si="1"/>
        <v>-0.86167188842946096</v>
      </c>
    </row>
    <row r="35" spans="1:8" x14ac:dyDescent="0.2">
      <c r="A35" s="7" t="s">
        <v>72</v>
      </c>
      <c r="B35" s="16">
        <v>0</v>
      </c>
      <c r="C35" s="17">
        <v>2.9889409186011798E-2</v>
      </c>
      <c r="D35" s="16">
        <v>0</v>
      </c>
      <c r="E35" s="17">
        <v>8.8454870325160098E-3</v>
      </c>
      <c r="F35" s="12"/>
      <c r="G35" s="10">
        <f t="shared" si="0"/>
        <v>-2.9889409186011798E-2</v>
      </c>
      <c r="H35" s="11">
        <f t="shared" si="1"/>
        <v>-8.8454870325160098E-3</v>
      </c>
    </row>
    <row r="36" spans="1:8" x14ac:dyDescent="0.2">
      <c r="A36" s="7" t="s">
        <v>73</v>
      </c>
      <c r="B36" s="16">
        <v>2.0788749617853899</v>
      </c>
      <c r="C36" s="17">
        <v>1.85314336953273</v>
      </c>
      <c r="D36" s="16">
        <v>1.4378592292471499</v>
      </c>
      <c r="E36" s="17">
        <v>1.5497293280967999</v>
      </c>
      <c r="F36" s="12"/>
      <c r="G36" s="10">
        <f t="shared" si="0"/>
        <v>0.22573159225265993</v>
      </c>
      <c r="H36" s="11">
        <f t="shared" si="1"/>
        <v>-0.11187009884964993</v>
      </c>
    </row>
    <row r="37" spans="1:8" x14ac:dyDescent="0.2">
      <c r="A37" s="7" t="s">
        <v>75</v>
      </c>
      <c r="B37" s="16">
        <v>0.26495465199225499</v>
      </c>
      <c r="C37" s="17">
        <v>0.26900468267410599</v>
      </c>
      <c r="D37" s="16">
        <v>0.24309808725148399</v>
      </c>
      <c r="E37" s="17">
        <v>0.22998266284541599</v>
      </c>
      <c r="F37" s="12"/>
      <c r="G37" s="10">
        <f t="shared" si="0"/>
        <v>-4.0500306818510023E-3</v>
      </c>
      <c r="H37" s="11">
        <f t="shared" si="1"/>
        <v>1.3115424406067999E-2</v>
      </c>
    </row>
    <row r="38" spans="1:8" x14ac:dyDescent="0.2">
      <c r="A38" s="7" t="s">
        <v>76</v>
      </c>
      <c r="B38" s="16">
        <v>3.9131763986548505</v>
      </c>
      <c r="C38" s="17">
        <v>3.2081299192986004</v>
      </c>
      <c r="D38" s="16">
        <v>4.20050880995006</v>
      </c>
      <c r="E38" s="17">
        <v>2.78632841524254</v>
      </c>
      <c r="F38" s="12"/>
      <c r="G38" s="10">
        <f t="shared" ref="G38:G73" si="2">B38-C38</f>
        <v>0.70504647935625009</v>
      </c>
      <c r="H38" s="11">
        <f t="shared" ref="H38:H73" si="3">D38-E38</f>
        <v>1.41418039470752</v>
      </c>
    </row>
    <row r="39" spans="1:8" x14ac:dyDescent="0.2">
      <c r="A39" s="7" t="s">
        <v>77</v>
      </c>
      <c r="B39" s="16">
        <v>0.19362070722510999</v>
      </c>
      <c r="C39" s="17">
        <v>0.19926272790674499</v>
      </c>
      <c r="D39" s="16">
        <v>0.24875153114105303</v>
      </c>
      <c r="E39" s="17">
        <v>0.215829883593391</v>
      </c>
      <c r="F39" s="12"/>
      <c r="G39" s="10">
        <f t="shared" si="2"/>
        <v>-5.642020681634996E-3</v>
      </c>
      <c r="H39" s="11">
        <f t="shared" si="3"/>
        <v>3.2921647547662025E-2</v>
      </c>
    </row>
    <row r="40" spans="1:8" x14ac:dyDescent="0.2">
      <c r="A40" s="7" t="s">
        <v>78</v>
      </c>
      <c r="B40" s="16">
        <v>5.6048099459900103</v>
      </c>
      <c r="C40" s="17">
        <v>7.2531632958055203</v>
      </c>
      <c r="D40" s="16">
        <v>9.265994535004241</v>
      </c>
      <c r="E40" s="17">
        <v>8.9569401691257102</v>
      </c>
      <c r="F40" s="12"/>
      <c r="G40" s="10">
        <f t="shared" si="2"/>
        <v>-1.6483533498155101</v>
      </c>
      <c r="H40" s="11">
        <f t="shared" si="3"/>
        <v>0.30905436587853075</v>
      </c>
    </row>
    <row r="41" spans="1:8" x14ac:dyDescent="0.2">
      <c r="A41" s="7" t="s">
        <v>79</v>
      </c>
      <c r="B41" s="16">
        <v>2.4559258126974401</v>
      </c>
      <c r="C41" s="17">
        <v>4.4236325595297403</v>
      </c>
      <c r="D41" s="16">
        <v>3.37510600207293</v>
      </c>
      <c r="E41" s="17">
        <v>5.2878321480380697</v>
      </c>
      <c r="F41" s="12"/>
      <c r="G41" s="10">
        <f t="shared" si="2"/>
        <v>-1.9677067468323002</v>
      </c>
      <c r="H41" s="11">
        <f t="shared" si="3"/>
        <v>-1.9127261459651397</v>
      </c>
    </row>
    <row r="42" spans="1:8" x14ac:dyDescent="0.2">
      <c r="A42" s="7" t="s">
        <v>80</v>
      </c>
      <c r="B42" s="16">
        <v>0.11209619891979999</v>
      </c>
      <c r="C42" s="17">
        <v>0.169373318720733</v>
      </c>
      <c r="D42" s="16">
        <v>9.2339583529633493E-2</v>
      </c>
      <c r="E42" s="17">
        <v>0.104376746983689</v>
      </c>
      <c r="F42" s="12"/>
      <c r="G42" s="10">
        <f t="shared" si="2"/>
        <v>-5.7277119800933002E-2</v>
      </c>
      <c r="H42" s="11">
        <f t="shared" si="3"/>
        <v>-1.2037163454055505E-2</v>
      </c>
    </row>
    <row r="43" spans="1:8" x14ac:dyDescent="0.2">
      <c r="A43" s="7" t="s">
        <v>81</v>
      </c>
      <c r="B43" s="16">
        <v>0.15285845307245499</v>
      </c>
      <c r="C43" s="17">
        <v>0</v>
      </c>
      <c r="D43" s="16">
        <v>6.0303401488740201E-2</v>
      </c>
      <c r="E43" s="17">
        <v>0</v>
      </c>
      <c r="F43" s="12"/>
      <c r="G43" s="10">
        <f t="shared" si="2"/>
        <v>0.15285845307245499</v>
      </c>
      <c r="H43" s="11">
        <f t="shared" si="3"/>
        <v>6.0303401488740201E-2</v>
      </c>
    </row>
    <row r="44" spans="1:8" x14ac:dyDescent="0.2">
      <c r="A44" s="7" t="s">
        <v>82</v>
      </c>
      <c r="B44" s="16">
        <v>0.29552634260674598</v>
      </c>
      <c r="C44" s="17">
        <v>0.26900468267410599</v>
      </c>
      <c r="D44" s="16">
        <v>0.35616696504287199</v>
      </c>
      <c r="E44" s="17">
        <v>0.34674309167462802</v>
      </c>
      <c r="F44" s="12"/>
      <c r="G44" s="10">
        <f t="shared" si="2"/>
        <v>2.6521659932639996E-2</v>
      </c>
      <c r="H44" s="11">
        <f t="shared" si="3"/>
        <v>9.4238733682439624E-3</v>
      </c>
    </row>
    <row r="45" spans="1:8" x14ac:dyDescent="0.2">
      <c r="A45" s="7" t="s">
        <v>83</v>
      </c>
      <c r="B45" s="16">
        <v>0.71333944767145596</v>
      </c>
      <c r="C45" s="17">
        <v>0.54797250174354906</v>
      </c>
      <c r="D45" s="16">
        <v>0.46169791764816698</v>
      </c>
      <c r="E45" s="17">
        <v>0.29190107207302796</v>
      </c>
      <c r="F45" s="12"/>
      <c r="G45" s="10">
        <f t="shared" si="2"/>
        <v>0.16536694592790691</v>
      </c>
      <c r="H45" s="11">
        <f t="shared" si="3"/>
        <v>0.16979684557513902</v>
      </c>
    </row>
    <row r="46" spans="1:8" x14ac:dyDescent="0.2">
      <c r="A46" s="7" t="s">
        <v>84</v>
      </c>
      <c r="B46" s="16">
        <v>0.93753184551105695</v>
      </c>
      <c r="C46" s="17">
        <v>0.86679286639434105</v>
      </c>
      <c r="D46" s="16">
        <v>0.81032695750494699</v>
      </c>
      <c r="E46" s="17">
        <v>0.493578176414393</v>
      </c>
      <c r="F46" s="12"/>
      <c r="G46" s="10">
        <f t="shared" si="2"/>
        <v>7.0738979116715894E-2</v>
      </c>
      <c r="H46" s="11">
        <f t="shared" si="3"/>
        <v>0.31674878109055399</v>
      </c>
    </row>
    <row r="47" spans="1:8" x14ac:dyDescent="0.2">
      <c r="A47" s="7" t="s">
        <v>85</v>
      </c>
      <c r="B47" s="16">
        <v>0</v>
      </c>
      <c r="C47" s="17">
        <v>0</v>
      </c>
      <c r="D47" s="16">
        <v>9.4224064826156587E-3</v>
      </c>
      <c r="E47" s="17">
        <v>7.0763896260128099E-3</v>
      </c>
      <c r="F47" s="12"/>
      <c r="G47" s="10">
        <f t="shared" si="2"/>
        <v>0</v>
      </c>
      <c r="H47" s="11">
        <f t="shared" si="3"/>
        <v>2.3460168566028488E-3</v>
      </c>
    </row>
    <row r="48" spans="1:8" x14ac:dyDescent="0.2">
      <c r="A48" s="7" t="s">
        <v>88</v>
      </c>
      <c r="B48" s="16">
        <v>0.29552634260674598</v>
      </c>
      <c r="C48" s="17">
        <v>0.39852545581348997</v>
      </c>
      <c r="D48" s="16">
        <v>0.32036182040893202</v>
      </c>
      <c r="E48" s="17">
        <v>0.51126915047942501</v>
      </c>
      <c r="F48" s="12"/>
      <c r="G48" s="10">
        <f t="shared" si="2"/>
        <v>-0.10299911320674399</v>
      </c>
      <c r="H48" s="11">
        <f t="shared" si="3"/>
        <v>-0.19090733007049299</v>
      </c>
    </row>
    <row r="49" spans="1:8" x14ac:dyDescent="0.2">
      <c r="A49" s="7" t="s">
        <v>89</v>
      </c>
      <c r="B49" s="16">
        <v>0.26495465199225499</v>
      </c>
      <c r="C49" s="17">
        <v>0.43837800139483896</v>
      </c>
      <c r="D49" s="16">
        <v>0.309054932629794</v>
      </c>
      <c r="E49" s="17">
        <v>0.33259031242260201</v>
      </c>
      <c r="F49" s="12"/>
      <c r="G49" s="10">
        <f t="shared" si="2"/>
        <v>-0.17342334940258397</v>
      </c>
      <c r="H49" s="11">
        <f t="shared" si="3"/>
        <v>-2.3535379792808009E-2</v>
      </c>
    </row>
    <row r="50" spans="1:8" x14ac:dyDescent="0.2">
      <c r="A50" s="7" t="s">
        <v>90</v>
      </c>
      <c r="B50" s="16">
        <v>2.9960256802201197</v>
      </c>
      <c r="C50" s="17">
        <v>2.71993623592707</v>
      </c>
      <c r="D50" s="16">
        <v>3.00197870536135</v>
      </c>
      <c r="E50" s="17">
        <v>3.3435940982910499</v>
      </c>
      <c r="F50" s="12"/>
      <c r="G50" s="10">
        <f t="shared" si="2"/>
        <v>0.27608944429304971</v>
      </c>
      <c r="H50" s="11">
        <f t="shared" si="3"/>
        <v>-0.34161539292969989</v>
      </c>
    </row>
    <row r="51" spans="1:8" x14ac:dyDescent="0.2">
      <c r="A51" s="7" t="s">
        <v>91</v>
      </c>
      <c r="B51" s="16">
        <v>3.6584123102007502</v>
      </c>
      <c r="C51" s="17">
        <v>2.7298993723224099</v>
      </c>
      <c r="D51" s="16">
        <v>3.2997267502120002</v>
      </c>
      <c r="E51" s="17">
        <v>2.2626755829176002</v>
      </c>
      <c r="F51" s="12"/>
      <c r="G51" s="10">
        <f t="shared" si="2"/>
        <v>0.92851293787834033</v>
      </c>
      <c r="H51" s="11">
        <f t="shared" si="3"/>
        <v>1.0370511672944001</v>
      </c>
    </row>
    <row r="52" spans="1:8" x14ac:dyDescent="0.2">
      <c r="A52" s="7" t="s">
        <v>92</v>
      </c>
      <c r="B52" s="16">
        <v>0.12228676245796401</v>
      </c>
      <c r="C52" s="17">
        <v>0</v>
      </c>
      <c r="D52" s="16">
        <v>0.75002355601620696</v>
      </c>
      <c r="E52" s="17">
        <v>0</v>
      </c>
      <c r="F52" s="12"/>
      <c r="G52" s="10">
        <f t="shared" si="2"/>
        <v>0.12228676245796401</v>
      </c>
      <c r="H52" s="11">
        <f t="shared" si="3"/>
        <v>0.75002355601620696</v>
      </c>
    </row>
    <row r="53" spans="1:8" x14ac:dyDescent="0.2">
      <c r="A53" s="7" t="s">
        <v>93</v>
      </c>
      <c r="B53" s="16">
        <v>30.571690614490997</v>
      </c>
      <c r="C53" s="17">
        <v>22.616319617415602</v>
      </c>
      <c r="D53" s="16">
        <v>27.707528502779599</v>
      </c>
      <c r="E53" s="17">
        <v>25.720907193150101</v>
      </c>
      <c r="F53" s="12"/>
      <c r="G53" s="10">
        <f t="shared" si="2"/>
        <v>7.955370997075395</v>
      </c>
      <c r="H53" s="11">
        <f t="shared" si="3"/>
        <v>1.9866213096294985</v>
      </c>
    </row>
    <row r="54" spans="1:8" x14ac:dyDescent="0.2">
      <c r="A54" s="7" t="s">
        <v>95</v>
      </c>
      <c r="B54" s="16">
        <v>2.0788749617853899</v>
      </c>
      <c r="C54" s="17">
        <v>2.8594201454617898</v>
      </c>
      <c r="D54" s="16">
        <v>1.7148779798360498</v>
      </c>
      <c r="E54" s="17">
        <v>2.67487527863284</v>
      </c>
      <c r="F54" s="12"/>
      <c r="G54" s="10">
        <f t="shared" si="2"/>
        <v>-0.78054518367639991</v>
      </c>
      <c r="H54" s="11">
        <f t="shared" si="3"/>
        <v>-0.95999729879679019</v>
      </c>
    </row>
    <row r="55" spans="1:8" x14ac:dyDescent="0.2">
      <c r="A55" s="7" t="s">
        <v>96</v>
      </c>
      <c r="B55" s="16">
        <v>0.65219606644247408</v>
      </c>
      <c r="C55" s="17">
        <v>0.37859918302281598</v>
      </c>
      <c r="D55" s="16">
        <v>0.66899086026571197</v>
      </c>
      <c r="E55" s="17">
        <v>0.474118104942858</v>
      </c>
      <c r="F55" s="12"/>
      <c r="G55" s="10">
        <f t="shared" si="2"/>
        <v>0.2735968834196581</v>
      </c>
      <c r="H55" s="11">
        <f t="shared" si="3"/>
        <v>0.19487275532285397</v>
      </c>
    </row>
    <row r="56" spans="1:8" x14ac:dyDescent="0.2">
      <c r="A56" s="142" t="s">
        <v>40</v>
      </c>
      <c r="B56" s="153">
        <v>2.0381127076327301E-2</v>
      </c>
      <c r="C56" s="154">
        <v>2.9889409186011798E-2</v>
      </c>
      <c r="D56" s="153">
        <v>1.50758503721851E-2</v>
      </c>
      <c r="E56" s="154">
        <v>2.4767363691044802E-2</v>
      </c>
      <c r="F56" s="155"/>
      <c r="G56" s="156">
        <f t="shared" si="2"/>
        <v>-9.5082821096844974E-3</v>
      </c>
      <c r="H56" s="157">
        <f t="shared" si="3"/>
        <v>-9.6915133188597014E-3</v>
      </c>
    </row>
    <row r="57" spans="1:8" x14ac:dyDescent="0.2">
      <c r="A57" s="7" t="s">
        <v>41</v>
      </c>
      <c r="B57" s="16">
        <v>2.0381127076327301E-2</v>
      </c>
      <c r="C57" s="17">
        <v>0</v>
      </c>
      <c r="D57" s="16">
        <v>9.4224064826156587E-3</v>
      </c>
      <c r="E57" s="17">
        <v>0</v>
      </c>
      <c r="F57" s="12"/>
      <c r="G57" s="10">
        <f t="shared" si="2"/>
        <v>2.0381127076327301E-2</v>
      </c>
      <c r="H57" s="11">
        <f t="shared" si="3"/>
        <v>9.4224064826156587E-3</v>
      </c>
    </row>
    <row r="58" spans="1:8" x14ac:dyDescent="0.2">
      <c r="A58" s="7" t="s">
        <v>46</v>
      </c>
      <c r="B58" s="16">
        <v>0.11209619891979999</v>
      </c>
      <c r="C58" s="17">
        <v>2.9889409186011798E-2</v>
      </c>
      <c r="D58" s="16">
        <v>9.0455102233110291E-2</v>
      </c>
      <c r="E58" s="17">
        <v>3.0074655910554398E-2</v>
      </c>
      <c r="F58" s="12"/>
      <c r="G58" s="10">
        <f t="shared" si="2"/>
        <v>8.2206789733788199E-2</v>
      </c>
      <c r="H58" s="11">
        <f t="shared" si="3"/>
        <v>6.0380446322555889E-2</v>
      </c>
    </row>
    <row r="59" spans="1:8" x14ac:dyDescent="0.2">
      <c r="A59" s="7" t="s">
        <v>47</v>
      </c>
      <c r="B59" s="16">
        <v>0.60124324875165602</v>
      </c>
      <c r="C59" s="17">
        <v>0.56789877453422299</v>
      </c>
      <c r="D59" s="16">
        <v>0.55403750117780104</v>
      </c>
      <c r="E59" s="17">
        <v>0.40866150090224002</v>
      </c>
      <c r="F59" s="12"/>
      <c r="G59" s="10">
        <f t="shared" si="2"/>
        <v>3.3344474217433029E-2</v>
      </c>
      <c r="H59" s="11">
        <f t="shared" si="3"/>
        <v>0.14537600027556102</v>
      </c>
    </row>
    <row r="60" spans="1:8" x14ac:dyDescent="0.2">
      <c r="A60" s="7" t="s">
        <v>50</v>
      </c>
      <c r="B60" s="16">
        <v>0.71333944767145596</v>
      </c>
      <c r="C60" s="17">
        <v>0.55793563813888603</v>
      </c>
      <c r="D60" s="16">
        <v>0.55403750117780104</v>
      </c>
      <c r="E60" s="17">
        <v>0.56080387786151498</v>
      </c>
      <c r="F60" s="12"/>
      <c r="G60" s="10">
        <f t="shared" si="2"/>
        <v>0.15540380953256994</v>
      </c>
      <c r="H60" s="11">
        <f t="shared" si="3"/>
        <v>-6.7663766837139372E-3</v>
      </c>
    </row>
    <row r="61" spans="1:8" x14ac:dyDescent="0.2">
      <c r="A61" s="7" t="s">
        <v>53</v>
      </c>
      <c r="B61" s="16">
        <v>8.1524508305309301E-2</v>
      </c>
      <c r="C61" s="17">
        <v>3.9852545581349E-2</v>
      </c>
      <c r="D61" s="16">
        <v>3.3920663337416397E-2</v>
      </c>
      <c r="E61" s="17">
        <v>2.8305558504051202E-2</v>
      </c>
      <c r="F61" s="12"/>
      <c r="G61" s="10">
        <f t="shared" si="2"/>
        <v>4.1671962723960301E-2</v>
      </c>
      <c r="H61" s="11">
        <f t="shared" si="3"/>
        <v>5.6151048333651955E-3</v>
      </c>
    </row>
    <row r="62" spans="1:8" x14ac:dyDescent="0.2">
      <c r="A62" s="7" t="s">
        <v>54</v>
      </c>
      <c r="B62" s="16">
        <v>0</v>
      </c>
      <c r="C62" s="17">
        <v>9.96313639533725E-3</v>
      </c>
      <c r="D62" s="16">
        <v>3.7689625930462595E-3</v>
      </c>
      <c r="E62" s="17">
        <v>8.8454870325160098E-3</v>
      </c>
      <c r="F62" s="12"/>
      <c r="G62" s="10">
        <f t="shared" si="2"/>
        <v>-9.96313639533725E-3</v>
      </c>
      <c r="H62" s="11">
        <f t="shared" si="3"/>
        <v>-5.0765244394697503E-3</v>
      </c>
    </row>
    <row r="63" spans="1:8" x14ac:dyDescent="0.2">
      <c r="A63" s="7" t="s">
        <v>55</v>
      </c>
      <c r="B63" s="16">
        <v>1.4572505859574001</v>
      </c>
      <c r="C63" s="17">
        <v>1.33506027697519</v>
      </c>
      <c r="D63" s="16">
        <v>1.2682559125600699</v>
      </c>
      <c r="E63" s="17">
        <v>1.1729115805116199</v>
      </c>
      <c r="F63" s="12"/>
      <c r="G63" s="10">
        <f t="shared" si="2"/>
        <v>0.12219030898221006</v>
      </c>
      <c r="H63" s="11">
        <f t="shared" si="3"/>
        <v>9.5344332048449942E-2</v>
      </c>
    </row>
    <row r="64" spans="1:8" x14ac:dyDescent="0.2">
      <c r="A64" s="7" t="s">
        <v>58</v>
      </c>
      <c r="B64" s="16">
        <v>0.23438296137776399</v>
      </c>
      <c r="C64" s="17">
        <v>8.9668227558035302E-2</v>
      </c>
      <c r="D64" s="16">
        <v>0.13191369075661899</v>
      </c>
      <c r="E64" s="17">
        <v>9.9069454764179304E-2</v>
      </c>
      <c r="F64" s="12"/>
      <c r="G64" s="10">
        <f t="shared" si="2"/>
        <v>0.14471473381972869</v>
      </c>
      <c r="H64" s="11">
        <f t="shared" si="3"/>
        <v>3.2844235992439685E-2</v>
      </c>
    </row>
    <row r="65" spans="1:8" x14ac:dyDescent="0.2">
      <c r="A65" s="7" t="s">
        <v>61</v>
      </c>
      <c r="B65" s="16">
        <v>0.30571690614490998</v>
      </c>
      <c r="C65" s="17">
        <v>0.26900468267410599</v>
      </c>
      <c r="D65" s="16">
        <v>0.29021011966456201</v>
      </c>
      <c r="E65" s="17">
        <v>0.19106251990234602</v>
      </c>
      <c r="F65" s="12"/>
      <c r="G65" s="10">
        <f t="shared" si="2"/>
        <v>3.6712223470803995E-2</v>
      </c>
      <c r="H65" s="11">
        <f t="shared" si="3"/>
        <v>9.9147599762215988E-2</v>
      </c>
    </row>
    <row r="66" spans="1:8" x14ac:dyDescent="0.2">
      <c r="A66" s="7" t="s">
        <v>68</v>
      </c>
      <c r="B66" s="16">
        <v>5.0952817690818296E-2</v>
      </c>
      <c r="C66" s="17">
        <v>0.119557636744047</v>
      </c>
      <c r="D66" s="16">
        <v>7.161028926787899E-2</v>
      </c>
      <c r="E66" s="17">
        <v>9.3762162544669694E-2</v>
      </c>
      <c r="F66" s="12"/>
      <c r="G66" s="10">
        <f t="shared" si="2"/>
        <v>-6.8604819053228711E-2</v>
      </c>
      <c r="H66" s="11">
        <f t="shared" si="3"/>
        <v>-2.2151873276790704E-2</v>
      </c>
    </row>
    <row r="67" spans="1:8" x14ac:dyDescent="0.2">
      <c r="A67" s="7" t="s">
        <v>69</v>
      </c>
      <c r="B67" s="16">
        <v>0.23438296137776399</v>
      </c>
      <c r="C67" s="17">
        <v>0.12952077313938401</v>
      </c>
      <c r="D67" s="16">
        <v>0.15641194761141999</v>
      </c>
      <c r="E67" s="17">
        <v>9.7300357357676101E-2</v>
      </c>
      <c r="F67" s="12"/>
      <c r="G67" s="10">
        <f t="shared" si="2"/>
        <v>0.10486218823837998</v>
      </c>
      <c r="H67" s="11">
        <f t="shared" si="3"/>
        <v>5.9111590253743893E-2</v>
      </c>
    </row>
    <row r="68" spans="1:8" x14ac:dyDescent="0.2">
      <c r="A68" s="7" t="s">
        <v>74</v>
      </c>
      <c r="B68" s="16">
        <v>0.12228676245796401</v>
      </c>
      <c r="C68" s="17">
        <v>0.26900468267410599</v>
      </c>
      <c r="D68" s="16">
        <v>8.4801658343540892E-2</v>
      </c>
      <c r="E68" s="17">
        <v>0.17690974065032</v>
      </c>
      <c r="F68" s="12"/>
      <c r="G68" s="10">
        <f t="shared" si="2"/>
        <v>-0.14671792021614199</v>
      </c>
      <c r="H68" s="11">
        <f t="shared" si="3"/>
        <v>-9.210808230677911E-2</v>
      </c>
    </row>
    <row r="69" spans="1:8" x14ac:dyDescent="0.2">
      <c r="A69" s="7" t="s">
        <v>86</v>
      </c>
      <c r="B69" s="16">
        <v>0.21400183430143699</v>
      </c>
      <c r="C69" s="17">
        <v>0.29889409186011801</v>
      </c>
      <c r="D69" s="16">
        <v>0.15829642890794299</v>
      </c>
      <c r="E69" s="17">
        <v>0.15568057177228201</v>
      </c>
      <c r="F69" s="12"/>
      <c r="G69" s="10">
        <f t="shared" si="2"/>
        <v>-8.4892257558681017E-2</v>
      </c>
      <c r="H69" s="11">
        <f t="shared" si="3"/>
        <v>2.6158571356609817E-3</v>
      </c>
    </row>
    <row r="70" spans="1:8" x14ac:dyDescent="0.2">
      <c r="A70" s="7" t="s">
        <v>87</v>
      </c>
      <c r="B70" s="16">
        <v>1.0190563538163701E-2</v>
      </c>
      <c r="C70" s="17">
        <v>0</v>
      </c>
      <c r="D70" s="16">
        <v>1.8844812965231298E-3</v>
      </c>
      <c r="E70" s="17">
        <v>0</v>
      </c>
      <c r="F70" s="12"/>
      <c r="G70" s="10">
        <f t="shared" si="2"/>
        <v>1.0190563538163701E-2</v>
      </c>
      <c r="H70" s="11">
        <f t="shared" si="3"/>
        <v>1.8844812965231298E-3</v>
      </c>
    </row>
    <row r="71" spans="1:8" x14ac:dyDescent="0.2">
      <c r="A71" s="7" t="s">
        <v>94</v>
      </c>
      <c r="B71" s="16">
        <v>0.17323958014878199</v>
      </c>
      <c r="C71" s="17">
        <v>8.9668227558035302E-2</v>
      </c>
      <c r="D71" s="16">
        <v>0.12060680297748</v>
      </c>
      <c r="E71" s="17">
        <v>7.0763896260128106E-2</v>
      </c>
      <c r="F71" s="12"/>
      <c r="G71" s="10">
        <f t="shared" si="2"/>
        <v>8.3571352590746689E-2</v>
      </c>
      <c r="H71" s="11">
        <f t="shared" si="3"/>
        <v>4.9842906717351892E-2</v>
      </c>
    </row>
    <row r="72" spans="1:8" x14ac:dyDescent="0.2">
      <c r="A72" s="7" t="s">
        <v>97</v>
      </c>
      <c r="B72" s="16">
        <v>0.33628859675940098</v>
      </c>
      <c r="C72" s="17">
        <v>0.22915213709275697</v>
      </c>
      <c r="D72" s="16">
        <v>0.24498256854800698</v>
      </c>
      <c r="E72" s="17">
        <v>0.19283161730884898</v>
      </c>
      <c r="F72" s="12"/>
      <c r="G72" s="10">
        <f t="shared" si="2"/>
        <v>0.10713645966664401</v>
      </c>
      <c r="H72" s="11">
        <f t="shared" si="3"/>
        <v>5.2150951239158E-2</v>
      </c>
    </row>
    <row r="73" spans="1:8" x14ac:dyDescent="0.2">
      <c r="A73" s="7" t="s">
        <v>98</v>
      </c>
      <c r="B73" s="16">
        <v>3.0571690614491002E-2</v>
      </c>
      <c r="C73" s="17">
        <v>1.99262727906745E-2</v>
      </c>
      <c r="D73" s="16">
        <v>1.50758503721851E-2</v>
      </c>
      <c r="E73" s="17">
        <v>2.1229168878038399E-2</v>
      </c>
      <c r="F73" s="12"/>
      <c r="G73" s="10">
        <f t="shared" si="2"/>
        <v>1.0645417823816502E-2</v>
      </c>
      <c r="H73" s="11">
        <f t="shared" si="3"/>
        <v>-6.1533185058532981E-3</v>
      </c>
    </row>
    <row r="74" spans="1:8" x14ac:dyDescent="0.2">
      <c r="A74" s="1"/>
      <c r="B74" s="18"/>
      <c r="C74" s="19"/>
      <c r="D74" s="18"/>
      <c r="E74" s="19"/>
      <c r="F74" s="15"/>
      <c r="G74" s="13"/>
      <c r="H74" s="14"/>
    </row>
    <row r="75" spans="1:8" s="43" customFormat="1" x14ac:dyDescent="0.2">
      <c r="A75" s="27" t="s">
        <v>5</v>
      </c>
      <c r="B75" s="44">
        <f>SUM(B6:B74)</f>
        <v>100.00000000000003</v>
      </c>
      <c r="C75" s="45">
        <f>SUM(C6:C74)</f>
        <v>100.00000000000004</v>
      </c>
      <c r="D75" s="44">
        <f>SUM(D6:D74)</f>
        <v>99.999999999999972</v>
      </c>
      <c r="E75" s="45">
        <f>SUM(E6:E74)</f>
        <v>100.00000000000004</v>
      </c>
      <c r="F75" s="49"/>
      <c r="G75" s="50">
        <f>SUM(G6:G74)</f>
        <v>-2.8924779238437281E-14</v>
      </c>
      <c r="H75" s="51">
        <f>SUM(H6:H74)</f>
        <v>-4.9713705374543338E-14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110</v>
      </c>
      <c r="B7" s="78">
        <f>SUM($B8:$B11)</f>
        <v>1635</v>
      </c>
      <c r="C7" s="79">
        <f>SUM($C8:$C11)</f>
        <v>1814</v>
      </c>
      <c r="D7" s="78">
        <f>SUM($D8:$D11)</f>
        <v>8785</v>
      </c>
      <c r="E7" s="79">
        <f>SUM($E8:$E11)</f>
        <v>10744</v>
      </c>
      <c r="F7" s="80"/>
      <c r="G7" s="78">
        <f>B7-C7</f>
        <v>-179</v>
      </c>
      <c r="H7" s="79">
        <f>D7-E7</f>
        <v>-1959</v>
      </c>
      <c r="I7" s="54">
        <f>IF(C7=0, "-", IF(G7/C7&lt;10, G7/C7, "&gt;999%"))</f>
        <v>-9.867695700110253E-2</v>
      </c>
      <c r="J7" s="55">
        <f>IF(E7=0, "-", IF(H7/E7&lt;10, H7/E7, "&gt;999%"))</f>
        <v>-0.1823343261355175</v>
      </c>
    </row>
    <row r="8" spans="1:10" x14ac:dyDescent="0.2">
      <c r="A8" s="158" t="s">
        <v>159</v>
      </c>
      <c r="B8" s="65">
        <v>889</v>
      </c>
      <c r="C8" s="66">
        <v>1058</v>
      </c>
      <c r="D8" s="65">
        <v>5198</v>
      </c>
      <c r="E8" s="66">
        <v>6048</v>
      </c>
      <c r="F8" s="67"/>
      <c r="G8" s="65">
        <f>B8-C8</f>
        <v>-169</v>
      </c>
      <c r="H8" s="66">
        <f>D8-E8</f>
        <v>-850</v>
      </c>
      <c r="I8" s="8">
        <f>IF(C8=0, "-", IF(G8/C8&lt;10, G8/C8, "&gt;999%"))</f>
        <v>-0.15973534971644612</v>
      </c>
      <c r="J8" s="9">
        <f>IF(E8=0, "-", IF(H8/E8&lt;10, H8/E8, "&gt;999%"))</f>
        <v>-0.14054232804232805</v>
      </c>
    </row>
    <row r="9" spans="1:10" x14ac:dyDescent="0.2">
      <c r="A9" s="158" t="s">
        <v>160</v>
      </c>
      <c r="B9" s="65">
        <v>449</v>
      </c>
      <c r="C9" s="66">
        <v>610</v>
      </c>
      <c r="D9" s="65">
        <v>2009</v>
      </c>
      <c r="E9" s="66">
        <v>3083</v>
      </c>
      <c r="F9" s="67"/>
      <c r="G9" s="65">
        <f>B9-C9</f>
        <v>-161</v>
      </c>
      <c r="H9" s="66">
        <f>D9-E9</f>
        <v>-1074</v>
      </c>
      <c r="I9" s="8">
        <f>IF(C9=0, "-", IF(G9/C9&lt;10, G9/C9, "&gt;999%"))</f>
        <v>-0.26393442622950819</v>
      </c>
      <c r="J9" s="9">
        <f>IF(E9=0, "-", IF(H9/E9&lt;10, H9/E9, "&gt;999%"))</f>
        <v>-0.34836198507946803</v>
      </c>
    </row>
    <row r="10" spans="1:10" x14ac:dyDescent="0.2">
      <c r="A10" s="158" t="s">
        <v>161</v>
      </c>
      <c r="B10" s="65">
        <v>59</v>
      </c>
      <c r="C10" s="66">
        <v>42</v>
      </c>
      <c r="D10" s="65">
        <v>330</v>
      </c>
      <c r="E10" s="66">
        <v>234</v>
      </c>
      <c r="F10" s="67"/>
      <c r="G10" s="65">
        <f>B10-C10</f>
        <v>17</v>
      </c>
      <c r="H10" s="66">
        <f>D10-E10</f>
        <v>96</v>
      </c>
      <c r="I10" s="8">
        <f>IF(C10=0, "-", IF(G10/C10&lt;10, G10/C10, "&gt;999%"))</f>
        <v>0.40476190476190477</v>
      </c>
      <c r="J10" s="9">
        <f>IF(E10=0, "-", IF(H10/E10&lt;10, H10/E10, "&gt;999%"))</f>
        <v>0.41025641025641024</v>
      </c>
    </row>
    <row r="11" spans="1:10" x14ac:dyDescent="0.2">
      <c r="A11" s="158" t="s">
        <v>162</v>
      </c>
      <c r="B11" s="65">
        <v>238</v>
      </c>
      <c r="C11" s="66">
        <v>104</v>
      </c>
      <c r="D11" s="65">
        <v>1248</v>
      </c>
      <c r="E11" s="66">
        <v>1379</v>
      </c>
      <c r="F11" s="67"/>
      <c r="G11" s="65">
        <f>B11-C11</f>
        <v>134</v>
      </c>
      <c r="H11" s="66">
        <f>D11-E11</f>
        <v>-131</v>
      </c>
      <c r="I11" s="8">
        <f>IF(C11=0, "-", IF(G11/C11&lt;10, G11/C11, "&gt;999%"))</f>
        <v>1.2884615384615385</v>
      </c>
      <c r="J11" s="9">
        <f>IF(E11=0, "-", IF(H11/E11&lt;10, H11/E11, "&gt;999%"))</f>
        <v>-9.4996374184191448E-2</v>
      </c>
    </row>
    <row r="12" spans="1:10" x14ac:dyDescent="0.2">
      <c r="A12" s="7"/>
      <c r="B12" s="65"/>
      <c r="C12" s="66"/>
      <c r="D12" s="65"/>
      <c r="E12" s="66"/>
      <c r="F12" s="67"/>
      <c r="G12" s="65"/>
      <c r="H12" s="66"/>
      <c r="I12" s="8"/>
      <c r="J12" s="9"/>
    </row>
    <row r="13" spans="1:10" s="160" customFormat="1" x14ac:dyDescent="0.2">
      <c r="A13" s="159" t="s">
        <v>119</v>
      </c>
      <c r="B13" s="78">
        <f>SUM($B14:$B17)</f>
        <v>5039</v>
      </c>
      <c r="C13" s="79">
        <f>SUM($C14:$C17)</f>
        <v>4836</v>
      </c>
      <c r="D13" s="78">
        <f>SUM($D14:$D17)</f>
        <v>27606</v>
      </c>
      <c r="E13" s="79">
        <f>SUM($E14:$E17)</f>
        <v>28919</v>
      </c>
      <c r="F13" s="80"/>
      <c r="G13" s="78">
        <f>B13-C13</f>
        <v>203</v>
      </c>
      <c r="H13" s="79">
        <f>D13-E13</f>
        <v>-1313</v>
      </c>
      <c r="I13" s="54">
        <f>IF(C13=0, "-", IF(G13/C13&lt;10, G13/C13, "&gt;999%"))</f>
        <v>4.1976840363937139E-2</v>
      </c>
      <c r="J13" s="55">
        <f>IF(E13=0, "-", IF(H13/E13&lt;10, H13/E13, "&gt;999%"))</f>
        <v>-4.5402676441094088E-2</v>
      </c>
    </row>
    <row r="14" spans="1:10" x14ac:dyDescent="0.2">
      <c r="A14" s="158" t="s">
        <v>159</v>
      </c>
      <c r="B14" s="65">
        <v>3109</v>
      </c>
      <c r="C14" s="66">
        <v>2990</v>
      </c>
      <c r="D14" s="65">
        <v>18183</v>
      </c>
      <c r="E14" s="66">
        <v>17328</v>
      </c>
      <c r="F14" s="67"/>
      <c r="G14" s="65">
        <f>B14-C14</f>
        <v>119</v>
      </c>
      <c r="H14" s="66">
        <f>D14-E14</f>
        <v>855</v>
      </c>
      <c r="I14" s="8">
        <f>IF(C14=0, "-", IF(G14/C14&lt;10, G14/C14, "&gt;999%"))</f>
        <v>3.9799331103678927E-2</v>
      </c>
      <c r="J14" s="9">
        <f>IF(E14=0, "-", IF(H14/E14&lt;10, H14/E14, "&gt;999%"))</f>
        <v>4.9342105263157895E-2</v>
      </c>
    </row>
    <row r="15" spans="1:10" x14ac:dyDescent="0.2">
      <c r="A15" s="158" t="s">
        <v>160</v>
      </c>
      <c r="B15" s="65">
        <v>1496</v>
      </c>
      <c r="C15" s="66">
        <v>1487</v>
      </c>
      <c r="D15" s="65">
        <v>7367</v>
      </c>
      <c r="E15" s="66">
        <v>9000</v>
      </c>
      <c r="F15" s="67"/>
      <c r="G15" s="65">
        <f>B15-C15</f>
        <v>9</v>
      </c>
      <c r="H15" s="66">
        <f>D15-E15</f>
        <v>-1633</v>
      </c>
      <c r="I15" s="8">
        <f>IF(C15=0, "-", IF(G15/C15&lt;10, G15/C15, "&gt;999%"))</f>
        <v>6.0524546065904503E-3</v>
      </c>
      <c r="J15" s="9">
        <f>IF(E15=0, "-", IF(H15/E15&lt;10, H15/E15, "&gt;999%"))</f>
        <v>-0.18144444444444444</v>
      </c>
    </row>
    <row r="16" spans="1:10" x14ac:dyDescent="0.2">
      <c r="A16" s="158" t="s">
        <v>161</v>
      </c>
      <c r="B16" s="65">
        <v>95</v>
      </c>
      <c r="C16" s="66">
        <v>73</v>
      </c>
      <c r="D16" s="65">
        <v>539</v>
      </c>
      <c r="E16" s="66">
        <v>520</v>
      </c>
      <c r="F16" s="67"/>
      <c r="G16" s="65">
        <f>B16-C16</f>
        <v>22</v>
      </c>
      <c r="H16" s="66">
        <f>D16-E16</f>
        <v>19</v>
      </c>
      <c r="I16" s="8">
        <f>IF(C16=0, "-", IF(G16/C16&lt;10, G16/C16, "&gt;999%"))</f>
        <v>0.30136986301369861</v>
      </c>
      <c r="J16" s="9">
        <f>IF(E16=0, "-", IF(H16/E16&lt;10, H16/E16, "&gt;999%"))</f>
        <v>3.653846153846154E-2</v>
      </c>
    </row>
    <row r="17" spans="1:10" x14ac:dyDescent="0.2">
      <c r="A17" s="158" t="s">
        <v>162</v>
      </c>
      <c r="B17" s="65">
        <v>339</v>
      </c>
      <c r="C17" s="66">
        <v>286</v>
      </c>
      <c r="D17" s="65">
        <v>1517</v>
      </c>
      <c r="E17" s="66">
        <v>2071</v>
      </c>
      <c r="F17" s="67"/>
      <c r="G17" s="65">
        <f>B17-C17</f>
        <v>53</v>
      </c>
      <c r="H17" s="66">
        <f>D17-E17</f>
        <v>-554</v>
      </c>
      <c r="I17" s="8">
        <f>IF(C17=0, "-", IF(G17/C17&lt;10, G17/C17, "&gt;999%"))</f>
        <v>0.18531468531468531</v>
      </c>
      <c r="J17" s="9">
        <f>IF(E17=0, "-", IF(H17/E17&lt;10, H17/E17, "&gt;999%"))</f>
        <v>-0.26750362143891837</v>
      </c>
    </row>
    <row r="18" spans="1:10" x14ac:dyDescent="0.2">
      <c r="A18" s="22"/>
      <c r="B18" s="74"/>
      <c r="C18" s="75"/>
      <c r="D18" s="74"/>
      <c r="E18" s="75"/>
      <c r="F18" s="76"/>
      <c r="G18" s="74"/>
      <c r="H18" s="75"/>
      <c r="I18" s="23"/>
      <c r="J18" s="24"/>
    </row>
    <row r="19" spans="1:10" s="160" customFormat="1" x14ac:dyDescent="0.2">
      <c r="A19" s="159" t="s">
        <v>125</v>
      </c>
      <c r="B19" s="78">
        <f>SUM($B20:$B23)</f>
        <v>2612</v>
      </c>
      <c r="C19" s="79">
        <f>SUM($C20:$C23)</f>
        <v>2906</v>
      </c>
      <c r="D19" s="78">
        <f>SUM($D20:$D23)</f>
        <v>14389</v>
      </c>
      <c r="E19" s="79">
        <f>SUM($E20:$E23)</f>
        <v>14645</v>
      </c>
      <c r="F19" s="80"/>
      <c r="G19" s="78">
        <f>B19-C19</f>
        <v>-294</v>
      </c>
      <c r="H19" s="79">
        <f>D19-E19</f>
        <v>-256</v>
      </c>
      <c r="I19" s="54">
        <f>IF(C19=0, "-", IF(G19/C19&lt;10, G19/C19, "&gt;999%"))</f>
        <v>-0.10116999311768754</v>
      </c>
      <c r="J19" s="55">
        <f>IF(E19=0, "-", IF(H19/E19&lt;10, H19/E19, "&gt;999%"))</f>
        <v>-1.7480368726527824E-2</v>
      </c>
    </row>
    <row r="20" spans="1:10" x14ac:dyDescent="0.2">
      <c r="A20" s="158" t="s">
        <v>159</v>
      </c>
      <c r="B20" s="65">
        <v>614</v>
      </c>
      <c r="C20" s="66">
        <v>730</v>
      </c>
      <c r="D20" s="65">
        <v>3671</v>
      </c>
      <c r="E20" s="66">
        <v>3987</v>
      </c>
      <c r="F20" s="67"/>
      <c r="G20" s="65">
        <f>B20-C20</f>
        <v>-116</v>
      </c>
      <c r="H20" s="66">
        <f>D20-E20</f>
        <v>-316</v>
      </c>
      <c r="I20" s="8">
        <f>IF(C20=0, "-", IF(G20/C20&lt;10, G20/C20, "&gt;999%"))</f>
        <v>-0.15890410958904111</v>
      </c>
      <c r="J20" s="9">
        <f>IF(E20=0, "-", IF(H20/E20&lt;10, H20/E20, "&gt;999%"))</f>
        <v>-7.9257587158264364E-2</v>
      </c>
    </row>
    <row r="21" spans="1:10" x14ac:dyDescent="0.2">
      <c r="A21" s="158" t="s">
        <v>160</v>
      </c>
      <c r="B21" s="65">
        <v>1561</v>
      </c>
      <c r="C21" s="66">
        <v>1831</v>
      </c>
      <c r="D21" s="65">
        <v>8623</v>
      </c>
      <c r="E21" s="66">
        <v>8659</v>
      </c>
      <c r="F21" s="67"/>
      <c r="G21" s="65">
        <f>B21-C21</f>
        <v>-270</v>
      </c>
      <c r="H21" s="66">
        <f>D21-E21</f>
        <v>-36</v>
      </c>
      <c r="I21" s="8">
        <f>IF(C21=0, "-", IF(G21/C21&lt;10, G21/C21, "&gt;999%"))</f>
        <v>-0.1474604041507373</v>
      </c>
      <c r="J21" s="9">
        <f>IF(E21=0, "-", IF(H21/E21&lt;10, H21/E21, "&gt;999%"))</f>
        <v>-4.1575239635061783E-3</v>
      </c>
    </row>
    <row r="22" spans="1:10" x14ac:dyDescent="0.2">
      <c r="A22" s="158" t="s">
        <v>161</v>
      </c>
      <c r="B22" s="65">
        <v>135</v>
      </c>
      <c r="C22" s="66">
        <v>122</v>
      </c>
      <c r="D22" s="65">
        <v>718</v>
      </c>
      <c r="E22" s="66">
        <v>629</v>
      </c>
      <c r="F22" s="67"/>
      <c r="G22" s="65">
        <f>B22-C22</f>
        <v>13</v>
      </c>
      <c r="H22" s="66">
        <f>D22-E22</f>
        <v>89</v>
      </c>
      <c r="I22" s="8">
        <f>IF(C22=0, "-", IF(G22/C22&lt;10, G22/C22, "&gt;999%"))</f>
        <v>0.10655737704918032</v>
      </c>
      <c r="J22" s="9">
        <f>IF(E22=0, "-", IF(H22/E22&lt;10, H22/E22, "&gt;999%"))</f>
        <v>0.14149443561208266</v>
      </c>
    </row>
    <row r="23" spans="1:10" x14ac:dyDescent="0.2">
      <c r="A23" s="158" t="s">
        <v>162</v>
      </c>
      <c r="B23" s="65">
        <v>302</v>
      </c>
      <c r="C23" s="66">
        <v>223</v>
      </c>
      <c r="D23" s="65">
        <v>1377</v>
      </c>
      <c r="E23" s="66">
        <v>1370</v>
      </c>
      <c r="F23" s="67"/>
      <c r="G23" s="65">
        <f>B23-C23</f>
        <v>79</v>
      </c>
      <c r="H23" s="66">
        <f>D23-E23</f>
        <v>7</v>
      </c>
      <c r="I23" s="8">
        <f>IF(C23=0, "-", IF(G23/C23&lt;10, G23/C23, "&gt;999%"))</f>
        <v>0.35426008968609868</v>
      </c>
      <c r="J23" s="9">
        <f>IF(E23=0, "-", IF(H23/E23&lt;10, H23/E23, "&gt;999%"))</f>
        <v>5.1094890510948905E-3</v>
      </c>
    </row>
    <row r="24" spans="1:10" x14ac:dyDescent="0.2">
      <c r="A24" s="7"/>
      <c r="B24" s="65"/>
      <c r="C24" s="66"/>
      <c r="D24" s="65"/>
      <c r="E24" s="66"/>
      <c r="F24" s="67"/>
      <c r="G24" s="65"/>
      <c r="H24" s="66"/>
      <c r="I24" s="8"/>
      <c r="J24" s="9"/>
    </row>
    <row r="25" spans="1:10" s="43" customFormat="1" x14ac:dyDescent="0.2">
      <c r="A25" s="53" t="s">
        <v>29</v>
      </c>
      <c r="B25" s="78">
        <f>SUM($B26:$B29)</f>
        <v>9286</v>
      </c>
      <c r="C25" s="79">
        <f>SUM($C26:$C29)</f>
        <v>9556</v>
      </c>
      <c r="D25" s="78">
        <f>SUM($D26:$D29)</f>
        <v>50780</v>
      </c>
      <c r="E25" s="79">
        <f>SUM($E26:$E29)</f>
        <v>54308</v>
      </c>
      <c r="F25" s="80"/>
      <c r="G25" s="78">
        <f>B25-C25</f>
        <v>-270</v>
      </c>
      <c r="H25" s="79">
        <f>D25-E25</f>
        <v>-3528</v>
      </c>
      <c r="I25" s="54">
        <f>IF(C25=0, "-", IF(G25/C25&lt;10, G25/C25, "&gt;999%"))</f>
        <v>-2.8254499790707408E-2</v>
      </c>
      <c r="J25" s="55">
        <f>IF(E25=0, "-", IF(H25/E25&lt;10, H25/E25, "&gt;999%"))</f>
        <v>-6.4962804743315908E-2</v>
      </c>
    </row>
    <row r="26" spans="1:10" x14ac:dyDescent="0.2">
      <c r="A26" s="158" t="s">
        <v>159</v>
      </c>
      <c r="B26" s="65">
        <v>4612</v>
      </c>
      <c r="C26" s="66">
        <v>4778</v>
      </c>
      <c r="D26" s="65">
        <v>27052</v>
      </c>
      <c r="E26" s="66">
        <v>27363</v>
      </c>
      <c r="F26" s="67"/>
      <c r="G26" s="65">
        <f>B26-C26</f>
        <v>-166</v>
      </c>
      <c r="H26" s="66">
        <f>D26-E26</f>
        <v>-311</v>
      </c>
      <c r="I26" s="8">
        <f>IF(C26=0, "-", IF(G26/C26&lt;10, G26/C26, "&gt;999%"))</f>
        <v>-3.4742570113017998E-2</v>
      </c>
      <c r="J26" s="9">
        <f>IF(E26=0, "-", IF(H26/E26&lt;10, H26/E26, "&gt;999%"))</f>
        <v>-1.136571282388627E-2</v>
      </c>
    </row>
    <row r="27" spans="1:10" x14ac:dyDescent="0.2">
      <c r="A27" s="158" t="s">
        <v>160</v>
      </c>
      <c r="B27" s="65">
        <v>3506</v>
      </c>
      <c r="C27" s="66">
        <v>3928</v>
      </c>
      <c r="D27" s="65">
        <v>17999</v>
      </c>
      <c r="E27" s="66">
        <v>20742</v>
      </c>
      <c r="F27" s="67"/>
      <c r="G27" s="65">
        <f>B27-C27</f>
        <v>-422</v>
      </c>
      <c r="H27" s="66">
        <f>D27-E27</f>
        <v>-2743</v>
      </c>
      <c r="I27" s="8">
        <f>IF(C27=0, "-", IF(G27/C27&lt;10, G27/C27, "&gt;999%"))</f>
        <v>-0.10743380855397149</v>
      </c>
      <c r="J27" s="9">
        <f>IF(E27=0, "-", IF(H27/E27&lt;10, H27/E27, "&gt;999%"))</f>
        <v>-0.13224375662906182</v>
      </c>
    </row>
    <row r="28" spans="1:10" x14ac:dyDescent="0.2">
      <c r="A28" s="158" t="s">
        <v>161</v>
      </c>
      <c r="B28" s="65">
        <v>289</v>
      </c>
      <c r="C28" s="66">
        <v>237</v>
      </c>
      <c r="D28" s="65">
        <v>1587</v>
      </c>
      <c r="E28" s="66">
        <v>1383</v>
      </c>
      <c r="F28" s="67"/>
      <c r="G28" s="65">
        <f>B28-C28</f>
        <v>52</v>
      </c>
      <c r="H28" s="66">
        <f>D28-E28</f>
        <v>204</v>
      </c>
      <c r="I28" s="8">
        <f>IF(C28=0, "-", IF(G28/C28&lt;10, G28/C28, "&gt;999%"))</f>
        <v>0.21940928270042195</v>
      </c>
      <c r="J28" s="9">
        <f>IF(E28=0, "-", IF(H28/E28&lt;10, H28/E28, "&gt;999%"))</f>
        <v>0.1475054229934924</v>
      </c>
    </row>
    <row r="29" spans="1:10" x14ac:dyDescent="0.2">
      <c r="A29" s="158" t="s">
        <v>162</v>
      </c>
      <c r="B29" s="65">
        <v>879</v>
      </c>
      <c r="C29" s="66">
        <v>613</v>
      </c>
      <c r="D29" s="65">
        <v>4142</v>
      </c>
      <c r="E29" s="66">
        <v>4820</v>
      </c>
      <c r="F29" s="67"/>
      <c r="G29" s="65">
        <f>B29-C29</f>
        <v>266</v>
      </c>
      <c r="H29" s="66">
        <f>D29-E29</f>
        <v>-678</v>
      </c>
      <c r="I29" s="8">
        <f>IF(C29=0, "-", IF(G29/C29&lt;10, G29/C29, "&gt;999%"))</f>
        <v>0.43393148450244701</v>
      </c>
      <c r="J29" s="9">
        <f>IF(E29=0, "-", IF(H29/E29&lt;10, H29/E29, "&gt;999%"))</f>
        <v>-0.14066390041493776</v>
      </c>
    </row>
    <row r="30" spans="1:10" x14ac:dyDescent="0.2">
      <c r="A30" s="7"/>
      <c r="B30" s="65"/>
      <c r="C30" s="66"/>
      <c r="D30" s="65"/>
      <c r="E30" s="66"/>
      <c r="F30" s="67"/>
      <c r="G30" s="65"/>
      <c r="H30" s="66"/>
      <c r="I30" s="8"/>
      <c r="J30" s="9"/>
    </row>
    <row r="31" spans="1:10" s="43" customFormat="1" x14ac:dyDescent="0.2">
      <c r="A31" s="22" t="s">
        <v>126</v>
      </c>
      <c r="B31" s="78">
        <v>527</v>
      </c>
      <c r="C31" s="79">
        <v>481</v>
      </c>
      <c r="D31" s="78">
        <v>2285</v>
      </c>
      <c r="E31" s="79">
        <v>2218</v>
      </c>
      <c r="F31" s="80"/>
      <c r="G31" s="78">
        <f>B31-C31</f>
        <v>46</v>
      </c>
      <c r="H31" s="79">
        <f>D31-E31</f>
        <v>67</v>
      </c>
      <c r="I31" s="54">
        <f>IF(C31=0, "-", IF(G31/C31&lt;10, G31/C31, "&gt;999%"))</f>
        <v>9.5634095634095639E-2</v>
      </c>
      <c r="J31" s="55">
        <f>IF(E31=0, "-", IF(H31/E31&lt;10, H31/E31, "&gt;999%"))</f>
        <v>3.0207394048692517E-2</v>
      </c>
    </row>
    <row r="32" spans="1:10" x14ac:dyDescent="0.2">
      <c r="A32" s="1"/>
      <c r="B32" s="68"/>
      <c r="C32" s="69"/>
      <c r="D32" s="68"/>
      <c r="E32" s="69"/>
      <c r="F32" s="70"/>
      <c r="G32" s="68"/>
      <c r="H32" s="69"/>
      <c r="I32" s="5"/>
      <c r="J32" s="6"/>
    </row>
    <row r="33" spans="1:10" s="43" customFormat="1" x14ac:dyDescent="0.2">
      <c r="A33" s="27" t="s">
        <v>5</v>
      </c>
      <c r="B33" s="71">
        <f>SUM(B26:B32)</f>
        <v>9813</v>
      </c>
      <c r="C33" s="77">
        <f>SUM(C26:C32)</f>
        <v>10037</v>
      </c>
      <c r="D33" s="71">
        <f>SUM(D26:D32)</f>
        <v>53065</v>
      </c>
      <c r="E33" s="77">
        <f>SUM(E26:E32)</f>
        <v>56526</v>
      </c>
      <c r="F33" s="73"/>
      <c r="G33" s="71">
        <f>B33-C33</f>
        <v>-224</v>
      </c>
      <c r="H33" s="72">
        <f>D33-E33</f>
        <v>-3461</v>
      </c>
      <c r="I33" s="37">
        <f>IF(C33=0, 0, G33/C33)</f>
        <v>-2.2317425525555445E-2</v>
      </c>
      <c r="J33" s="38">
        <f>IF(E33=0, 0, H33/E33)</f>
        <v>-6.1228461239075826E-2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110</v>
      </c>
      <c r="B7" s="65"/>
      <c r="C7" s="66"/>
      <c r="D7" s="65"/>
      <c r="E7" s="66"/>
      <c r="F7" s="67"/>
      <c r="G7" s="65"/>
      <c r="H7" s="66"/>
      <c r="I7" s="20"/>
      <c r="J7" s="21"/>
    </row>
    <row r="8" spans="1:10" x14ac:dyDescent="0.2">
      <c r="A8" s="158" t="s">
        <v>163</v>
      </c>
      <c r="B8" s="65">
        <v>123</v>
      </c>
      <c r="C8" s="66">
        <v>46</v>
      </c>
      <c r="D8" s="65">
        <v>383</v>
      </c>
      <c r="E8" s="66">
        <v>273</v>
      </c>
      <c r="F8" s="67"/>
      <c r="G8" s="65">
        <f>B8-C8</f>
        <v>77</v>
      </c>
      <c r="H8" s="66">
        <f>D8-E8</f>
        <v>110</v>
      </c>
      <c r="I8" s="20">
        <f>IF(C8=0, "-", IF(G8/C8&lt;10, G8/C8, "&gt;999%"))</f>
        <v>1.673913043478261</v>
      </c>
      <c r="J8" s="21">
        <f>IF(E8=0, "-", IF(H8/E8&lt;10, H8/E8, "&gt;999%"))</f>
        <v>0.40293040293040294</v>
      </c>
    </row>
    <row r="9" spans="1:10" x14ac:dyDescent="0.2">
      <c r="A9" s="158" t="s">
        <v>164</v>
      </c>
      <c r="B9" s="65">
        <v>39</v>
      </c>
      <c r="C9" s="66">
        <v>11</v>
      </c>
      <c r="D9" s="65">
        <v>526</v>
      </c>
      <c r="E9" s="66">
        <v>82</v>
      </c>
      <c r="F9" s="67"/>
      <c r="G9" s="65">
        <f>B9-C9</f>
        <v>28</v>
      </c>
      <c r="H9" s="66">
        <f>D9-E9</f>
        <v>444</v>
      </c>
      <c r="I9" s="20">
        <f>IF(C9=0, "-", IF(G9/C9&lt;10, G9/C9, "&gt;999%"))</f>
        <v>2.5454545454545454</v>
      </c>
      <c r="J9" s="21">
        <f>IF(E9=0, "-", IF(H9/E9&lt;10, H9/E9, "&gt;999%"))</f>
        <v>5.4146341463414638</v>
      </c>
    </row>
    <row r="10" spans="1:10" x14ac:dyDescent="0.2">
      <c r="A10" s="158" t="s">
        <v>165</v>
      </c>
      <c r="B10" s="65">
        <v>282</v>
      </c>
      <c r="C10" s="66">
        <v>145</v>
      </c>
      <c r="D10" s="65">
        <v>1399</v>
      </c>
      <c r="E10" s="66">
        <v>1327</v>
      </c>
      <c r="F10" s="67"/>
      <c r="G10" s="65">
        <f>B10-C10</f>
        <v>137</v>
      </c>
      <c r="H10" s="66">
        <f>D10-E10</f>
        <v>72</v>
      </c>
      <c r="I10" s="20">
        <f>IF(C10=0, "-", IF(G10/C10&lt;10, G10/C10, "&gt;999%"))</f>
        <v>0.94482758620689655</v>
      </c>
      <c r="J10" s="21">
        <f>IF(E10=0, "-", IF(H10/E10&lt;10, H10/E10, "&gt;999%"))</f>
        <v>5.4257724189902032E-2</v>
      </c>
    </row>
    <row r="11" spans="1:10" x14ac:dyDescent="0.2">
      <c r="A11" s="158" t="s">
        <v>166</v>
      </c>
      <c r="B11" s="65">
        <v>1191</v>
      </c>
      <c r="C11" s="66">
        <v>1611</v>
      </c>
      <c r="D11" s="65">
        <v>6468</v>
      </c>
      <c r="E11" s="66">
        <v>9053</v>
      </c>
      <c r="F11" s="67"/>
      <c r="G11" s="65">
        <f>B11-C11</f>
        <v>-420</v>
      </c>
      <c r="H11" s="66">
        <f>D11-E11</f>
        <v>-2585</v>
      </c>
      <c r="I11" s="20">
        <f>IF(C11=0, "-", IF(G11/C11&lt;10, G11/C11, "&gt;999%"))</f>
        <v>-0.26070763500931099</v>
      </c>
      <c r="J11" s="21">
        <f>IF(E11=0, "-", IF(H11/E11&lt;10, H11/E11, "&gt;999%"))</f>
        <v>-0.28554070473876064</v>
      </c>
    </row>
    <row r="12" spans="1:10" x14ac:dyDescent="0.2">
      <c r="A12" s="158" t="s">
        <v>167</v>
      </c>
      <c r="B12" s="65">
        <v>0</v>
      </c>
      <c r="C12" s="66">
        <v>1</v>
      </c>
      <c r="D12" s="65">
        <v>9</v>
      </c>
      <c r="E12" s="66">
        <v>9</v>
      </c>
      <c r="F12" s="67"/>
      <c r="G12" s="65">
        <f>B12-C12</f>
        <v>-1</v>
      </c>
      <c r="H12" s="66">
        <f>D12-E12</f>
        <v>0</v>
      </c>
      <c r="I12" s="20">
        <f>IF(C12=0, "-", IF(G12/C12&lt;10, G12/C12, "&gt;999%"))</f>
        <v>-1</v>
      </c>
      <c r="J12" s="21">
        <f>IF(E12=0, "-", IF(H12/E12&lt;10, H12/E12, "&gt;999%"))</f>
        <v>0</v>
      </c>
    </row>
    <row r="13" spans="1:10" x14ac:dyDescent="0.2">
      <c r="A13" s="7"/>
      <c r="B13" s="65"/>
      <c r="C13" s="66"/>
      <c r="D13" s="65"/>
      <c r="E13" s="66"/>
      <c r="F13" s="67"/>
      <c r="G13" s="65"/>
      <c r="H13" s="66"/>
      <c r="I13" s="20"/>
      <c r="J13" s="21"/>
    </row>
    <row r="14" spans="1:10" s="139" customFormat="1" x14ac:dyDescent="0.2">
      <c r="A14" s="159" t="s">
        <v>119</v>
      </c>
      <c r="B14" s="65"/>
      <c r="C14" s="66"/>
      <c r="D14" s="65"/>
      <c r="E14" s="66"/>
      <c r="F14" s="67"/>
      <c r="G14" s="65"/>
      <c r="H14" s="66"/>
      <c r="I14" s="20"/>
      <c r="J14" s="21"/>
    </row>
    <row r="15" spans="1:10" x14ac:dyDescent="0.2">
      <c r="A15" s="158" t="s">
        <v>163</v>
      </c>
      <c r="B15" s="65">
        <v>1330</v>
      </c>
      <c r="C15" s="66">
        <v>1292</v>
      </c>
      <c r="D15" s="65">
        <v>6972</v>
      </c>
      <c r="E15" s="66">
        <v>7452</v>
      </c>
      <c r="F15" s="67"/>
      <c r="G15" s="65">
        <f>B15-C15</f>
        <v>38</v>
      </c>
      <c r="H15" s="66">
        <f>D15-E15</f>
        <v>-480</v>
      </c>
      <c r="I15" s="20">
        <f>IF(C15=0, "-", IF(G15/C15&lt;10, G15/C15, "&gt;999%"))</f>
        <v>2.9411764705882353E-2</v>
      </c>
      <c r="J15" s="21">
        <f>IF(E15=0, "-", IF(H15/E15&lt;10, H15/E15, "&gt;999%"))</f>
        <v>-6.4412238325281798E-2</v>
      </c>
    </row>
    <row r="16" spans="1:10" x14ac:dyDescent="0.2">
      <c r="A16" s="158" t="s">
        <v>164</v>
      </c>
      <c r="B16" s="65">
        <v>45</v>
      </c>
      <c r="C16" s="66">
        <v>37</v>
      </c>
      <c r="D16" s="65">
        <v>286</v>
      </c>
      <c r="E16" s="66">
        <v>74</v>
      </c>
      <c r="F16" s="67"/>
      <c r="G16" s="65">
        <f>B16-C16</f>
        <v>8</v>
      </c>
      <c r="H16" s="66">
        <f>D16-E16</f>
        <v>212</v>
      </c>
      <c r="I16" s="20">
        <f>IF(C16=0, "-", IF(G16/C16&lt;10, G16/C16, "&gt;999%"))</f>
        <v>0.21621621621621623</v>
      </c>
      <c r="J16" s="21">
        <f>IF(E16=0, "-", IF(H16/E16&lt;10, H16/E16, "&gt;999%"))</f>
        <v>2.8648648648648649</v>
      </c>
    </row>
    <row r="17" spans="1:10" x14ac:dyDescent="0.2">
      <c r="A17" s="158" t="s">
        <v>165</v>
      </c>
      <c r="B17" s="65">
        <v>526</v>
      </c>
      <c r="C17" s="66">
        <v>292</v>
      </c>
      <c r="D17" s="65">
        <v>2567</v>
      </c>
      <c r="E17" s="66">
        <v>2097</v>
      </c>
      <c r="F17" s="67"/>
      <c r="G17" s="65">
        <f>B17-C17</f>
        <v>234</v>
      </c>
      <c r="H17" s="66">
        <f>D17-E17</f>
        <v>470</v>
      </c>
      <c r="I17" s="20">
        <f>IF(C17=0, "-", IF(G17/C17&lt;10, G17/C17, "&gt;999%"))</f>
        <v>0.80136986301369861</v>
      </c>
      <c r="J17" s="21">
        <f>IF(E17=0, "-", IF(H17/E17&lt;10, H17/E17, "&gt;999%"))</f>
        <v>0.22412970910824989</v>
      </c>
    </row>
    <row r="18" spans="1:10" x14ac:dyDescent="0.2">
      <c r="A18" s="158" t="s">
        <v>166</v>
      </c>
      <c r="B18" s="65">
        <v>3093</v>
      </c>
      <c r="C18" s="66">
        <v>3195</v>
      </c>
      <c r="D18" s="65">
        <v>17595</v>
      </c>
      <c r="E18" s="66">
        <v>19215</v>
      </c>
      <c r="F18" s="67"/>
      <c r="G18" s="65">
        <f>B18-C18</f>
        <v>-102</v>
      </c>
      <c r="H18" s="66">
        <f>D18-E18</f>
        <v>-1620</v>
      </c>
      <c r="I18" s="20">
        <f>IF(C18=0, "-", IF(G18/C18&lt;10, G18/C18, "&gt;999%"))</f>
        <v>-3.1924882629107983E-2</v>
      </c>
      <c r="J18" s="21">
        <f>IF(E18=0, "-", IF(H18/E18&lt;10, H18/E18, "&gt;999%"))</f>
        <v>-8.4309133489461355E-2</v>
      </c>
    </row>
    <row r="19" spans="1:10" x14ac:dyDescent="0.2">
      <c r="A19" s="158" t="s">
        <v>167</v>
      </c>
      <c r="B19" s="65">
        <v>45</v>
      </c>
      <c r="C19" s="66">
        <v>20</v>
      </c>
      <c r="D19" s="65">
        <v>186</v>
      </c>
      <c r="E19" s="66">
        <v>81</v>
      </c>
      <c r="F19" s="67"/>
      <c r="G19" s="65">
        <f>B19-C19</f>
        <v>25</v>
      </c>
      <c r="H19" s="66">
        <f>D19-E19</f>
        <v>105</v>
      </c>
      <c r="I19" s="20">
        <f>IF(C19=0, "-", IF(G19/C19&lt;10, G19/C19, "&gt;999%"))</f>
        <v>1.25</v>
      </c>
      <c r="J19" s="21">
        <f>IF(E19=0, "-", IF(H19/E19&lt;10, H19/E19, "&gt;999%"))</f>
        <v>1.2962962962962963</v>
      </c>
    </row>
    <row r="20" spans="1:10" x14ac:dyDescent="0.2">
      <c r="A20" s="7"/>
      <c r="B20" s="65"/>
      <c r="C20" s="66"/>
      <c r="D20" s="65"/>
      <c r="E20" s="66"/>
      <c r="F20" s="67"/>
      <c r="G20" s="65"/>
      <c r="H20" s="66"/>
      <c r="I20" s="20"/>
      <c r="J20" s="21"/>
    </row>
    <row r="21" spans="1:10" s="139" customFormat="1" x14ac:dyDescent="0.2">
      <c r="A21" s="159" t="s">
        <v>125</v>
      </c>
      <c r="B21" s="65"/>
      <c r="C21" s="66"/>
      <c r="D21" s="65"/>
      <c r="E21" s="66"/>
      <c r="F21" s="67"/>
      <c r="G21" s="65"/>
      <c r="H21" s="66"/>
      <c r="I21" s="20"/>
      <c r="J21" s="21"/>
    </row>
    <row r="22" spans="1:10" x14ac:dyDescent="0.2">
      <c r="A22" s="158" t="s">
        <v>163</v>
      </c>
      <c r="B22" s="65">
        <v>2378</v>
      </c>
      <c r="C22" s="66">
        <v>2712</v>
      </c>
      <c r="D22" s="65">
        <v>13474</v>
      </c>
      <c r="E22" s="66">
        <v>13850</v>
      </c>
      <c r="F22" s="67"/>
      <c r="G22" s="65">
        <f>B22-C22</f>
        <v>-334</v>
      </c>
      <c r="H22" s="66">
        <f>D22-E22</f>
        <v>-376</v>
      </c>
      <c r="I22" s="20">
        <f>IF(C22=0, "-", IF(G22/C22&lt;10, G22/C22, "&gt;999%"))</f>
        <v>-0.12315634218289086</v>
      </c>
      <c r="J22" s="21">
        <f>IF(E22=0, "-", IF(H22/E22&lt;10, H22/E22, "&gt;999%"))</f>
        <v>-2.7148014440433212E-2</v>
      </c>
    </row>
    <row r="23" spans="1:10" x14ac:dyDescent="0.2">
      <c r="A23" s="158" t="s">
        <v>164</v>
      </c>
      <c r="B23" s="65">
        <v>0</v>
      </c>
      <c r="C23" s="66">
        <v>0</v>
      </c>
      <c r="D23" s="65">
        <v>3</v>
      </c>
      <c r="E23" s="66">
        <v>0</v>
      </c>
      <c r="F23" s="67"/>
      <c r="G23" s="65">
        <f>B23-C23</f>
        <v>0</v>
      </c>
      <c r="H23" s="66">
        <f>D23-E23</f>
        <v>3</v>
      </c>
      <c r="I23" s="20" t="str">
        <f>IF(C23=0, "-", IF(G23/C23&lt;10, G23/C23, "&gt;999%"))</f>
        <v>-</v>
      </c>
      <c r="J23" s="21" t="str">
        <f>IF(E23=0, "-", IF(H23/E23&lt;10, H23/E23, "&gt;999%"))</f>
        <v>-</v>
      </c>
    </row>
    <row r="24" spans="1:10" x14ac:dyDescent="0.2">
      <c r="A24" s="158" t="s">
        <v>166</v>
      </c>
      <c r="B24" s="65">
        <v>234</v>
      </c>
      <c r="C24" s="66">
        <v>194</v>
      </c>
      <c r="D24" s="65">
        <v>912</v>
      </c>
      <c r="E24" s="66">
        <v>795</v>
      </c>
      <c r="F24" s="67"/>
      <c r="G24" s="65">
        <f>B24-C24</f>
        <v>40</v>
      </c>
      <c r="H24" s="66">
        <f>D24-E24</f>
        <v>117</v>
      </c>
      <c r="I24" s="20">
        <f>IF(C24=0, "-", IF(G24/C24&lt;10, G24/C24, "&gt;999%"))</f>
        <v>0.20618556701030927</v>
      </c>
      <c r="J24" s="21">
        <f>IF(E24=0, "-", IF(H24/E24&lt;10, H24/E24, "&gt;999%"))</f>
        <v>0.14716981132075471</v>
      </c>
    </row>
    <row r="25" spans="1:10" x14ac:dyDescent="0.2">
      <c r="A25" s="7"/>
      <c r="B25" s="65"/>
      <c r="C25" s="66"/>
      <c r="D25" s="65"/>
      <c r="E25" s="66"/>
      <c r="F25" s="67"/>
      <c r="G25" s="65"/>
      <c r="H25" s="66"/>
      <c r="I25" s="20"/>
      <c r="J25" s="21"/>
    </row>
    <row r="26" spans="1:10" x14ac:dyDescent="0.2">
      <c r="A26" s="7" t="s">
        <v>126</v>
      </c>
      <c r="B26" s="65">
        <v>527</v>
      </c>
      <c r="C26" s="66">
        <v>481</v>
      </c>
      <c r="D26" s="65">
        <v>2285</v>
      </c>
      <c r="E26" s="66">
        <v>2218</v>
      </c>
      <c r="F26" s="67"/>
      <c r="G26" s="65">
        <f>B26-C26</f>
        <v>46</v>
      </c>
      <c r="H26" s="66">
        <f>D26-E26</f>
        <v>67</v>
      </c>
      <c r="I26" s="20">
        <f>IF(C26=0, "-", IF(G26/C26&lt;10, G26/C26, "&gt;999%"))</f>
        <v>9.5634095634095639E-2</v>
      </c>
      <c r="J26" s="21">
        <f>IF(E26=0, "-", IF(H26/E26&lt;10, H26/E26, "&gt;999%"))</f>
        <v>3.0207394048692517E-2</v>
      </c>
    </row>
    <row r="27" spans="1:10" x14ac:dyDescent="0.2">
      <c r="A27" s="1"/>
      <c r="B27" s="68"/>
      <c r="C27" s="69"/>
      <c r="D27" s="68"/>
      <c r="E27" s="69"/>
      <c r="F27" s="70"/>
      <c r="G27" s="68"/>
      <c r="H27" s="69"/>
      <c r="I27" s="5"/>
      <c r="J27" s="6"/>
    </row>
    <row r="28" spans="1:10" s="43" customFormat="1" x14ac:dyDescent="0.2">
      <c r="A28" s="27" t="s">
        <v>5</v>
      </c>
      <c r="B28" s="71">
        <f>SUM(B6:B27)</f>
        <v>9813</v>
      </c>
      <c r="C28" s="77">
        <f>SUM(C6:C27)</f>
        <v>10037</v>
      </c>
      <c r="D28" s="71">
        <f>SUM(D6:D27)</f>
        <v>53065</v>
      </c>
      <c r="E28" s="77">
        <f>SUM(E6:E27)</f>
        <v>56526</v>
      </c>
      <c r="F28" s="73"/>
      <c r="G28" s="71">
        <f>B28-C28</f>
        <v>-224</v>
      </c>
      <c r="H28" s="72">
        <f>D28-E28</f>
        <v>-3461</v>
      </c>
      <c r="I28" s="37">
        <f>IF(C28=0, 0, G28/C28)</f>
        <v>-2.2317425525555445E-2</v>
      </c>
      <c r="J28" s="38">
        <f>IF(E28=0, 0, H28/E28)</f>
        <v>-6.1228461239075826E-2</v>
      </c>
    </row>
    <row r="29" spans="1:10" s="43" customFormat="1" x14ac:dyDescent="0.2">
      <c r="A29" s="22"/>
      <c r="B29" s="78"/>
      <c r="C29" s="98"/>
      <c r="D29" s="78"/>
      <c r="E29" s="98"/>
      <c r="F29" s="80"/>
      <c r="G29" s="78"/>
      <c r="H29" s="79"/>
      <c r="I29" s="54"/>
      <c r="J29" s="55"/>
    </row>
    <row r="30" spans="1:10" s="139" customFormat="1" x14ac:dyDescent="0.2">
      <c r="A30" s="161" t="s">
        <v>168</v>
      </c>
      <c r="B30" s="74"/>
      <c r="C30" s="75"/>
      <c r="D30" s="74"/>
      <c r="E30" s="75"/>
      <c r="F30" s="76"/>
      <c r="G30" s="74"/>
      <c r="H30" s="75"/>
      <c r="I30" s="23"/>
      <c r="J30" s="24"/>
    </row>
    <row r="31" spans="1:10" x14ac:dyDescent="0.2">
      <c r="A31" s="7" t="s">
        <v>163</v>
      </c>
      <c r="B31" s="65">
        <v>3831</v>
      </c>
      <c r="C31" s="66">
        <v>4050</v>
      </c>
      <c r="D31" s="65">
        <v>20829</v>
      </c>
      <c r="E31" s="66">
        <v>21575</v>
      </c>
      <c r="F31" s="67"/>
      <c r="G31" s="65">
        <f>B31-C31</f>
        <v>-219</v>
      </c>
      <c r="H31" s="66">
        <f>D31-E31</f>
        <v>-746</v>
      </c>
      <c r="I31" s="20">
        <f>IF(C31=0, "-", IF(G31/C31&lt;10, G31/C31, "&gt;999%"))</f>
        <v>-5.4074074074074073E-2</v>
      </c>
      <c r="J31" s="21">
        <f>IF(E31=0, "-", IF(H31/E31&lt;10, H31/E31, "&gt;999%"))</f>
        <v>-3.4577056778679026E-2</v>
      </c>
    </row>
    <row r="32" spans="1:10" x14ac:dyDescent="0.2">
      <c r="A32" s="7" t="s">
        <v>164</v>
      </c>
      <c r="B32" s="65">
        <v>84</v>
      </c>
      <c r="C32" s="66">
        <v>48</v>
      </c>
      <c r="D32" s="65">
        <v>815</v>
      </c>
      <c r="E32" s="66">
        <v>156</v>
      </c>
      <c r="F32" s="67"/>
      <c r="G32" s="65">
        <f>B32-C32</f>
        <v>36</v>
      </c>
      <c r="H32" s="66">
        <f>D32-E32</f>
        <v>659</v>
      </c>
      <c r="I32" s="20">
        <f>IF(C32=0, "-", IF(G32/C32&lt;10, G32/C32, "&gt;999%"))</f>
        <v>0.75</v>
      </c>
      <c r="J32" s="21">
        <f>IF(E32=0, "-", IF(H32/E32&lt;10, H32/E32, "&gt;999%"))</f>
        <v>4.2243589743589745</v>
      </c>
    </row>
    <row r="33" spans="1:10" x14ac:dyDescent="0.2">
      <c r="A33" s="7" t="s">
        <v>165</v>
      </c>
      <c r="B33" s="65">
        <v>808</v>
      </c>
      <c r="C33" s="66">
        <v>437</v>
      </c>
      <c r="D33" s="65">
        <v>3966</v>
      </c>
      <c r="E33" s="66">
        <v>3424</v>
      </c>
      <c r="F33" s="67"/>
      <c r="G33" s="65">
        <f>B33-C33</f>
        <v>371</v>
      </c>
      <c r="H33" s="66">
        <f>D33-E33</f>
        <v>542</v>
      </c>
      <c r="I33" s="20">
        <f>IF(C33=0, "-", IF(G33/C33&lt;10, G33/C33, "&gt;999%"))</f>
        <v>0.84897025171624718</v>
      </c>
      <c r="J33" s="21">
        <f>IF(E33=0, "-", IF(H33/E33&lt;10, H33/E33, "&gt;999%"))</f>
        <v>0.1582943925233645</v>
      </c>
    </row>
    <row r="34" spans="1:10" x14ac:dyDescent="0.2">
      <c r="A34" s="7" t="s">
        <v>166</v>
      </c>
      <c r="B34" s="65">
        <v>4518</v>
      </c>
      <c r="C34" s="66">
        <v>5000</v>
      </c>
      <c r="D34" s="65">
        <v>24975</v>
      </c>
      <c r="E34" s="66">
        <v>29063</v>
      </c>
      <c r="F34" s="67"/>
      <c r="G34" s="65">
        <f>B34-C34</f>
        <v>-482</v>
      </c>
      <c r="H34" s="66">
        <f>D34-E34</f>
        <v>-4088</v>
      </c>
      <c r="I34" s="20">
        <f>IF(C34=0, "-", IF(G34/C34&lt;10, G34/C34, "&gt;999%"))</f>
        <v>-9.64E-2</v>
      </c>
      <c r="J34" s="21">
        <f>IF(E34=0, "-", IF(H34/E34&lt;10, H34/E34, "&gt;999%"))</f>
        <v>-0.1406599456353439</v>
      </c>
    </row>
    <row r="35" spans="1:10" x14ac:dyDescent="0.2">
      <c r="A35" s="7" t="s">
        <v>167</v>
      </c>
      <c r="B35" s="65">
        <v>45</v>
      </c>
      <c r="C35" s="66">
        <v>21</v>
      </c>
      <c r="D35" s="65">
        <v>195</v>
      </c>
      <c r="E35" s="66">
        <v>90</v>
      </c>
      <c r="F35" s="67"/>
      <c r="G35" s="65">
        <f>B35-C35</f>
        <v>24</v>
      </c>
      <c r="H35" s="66">
        <f>D35-E35</f>
        <v>105</v>
      </c>
      <c r="I35" s="20">
        <f>IF(C35=0, "-", IF(G35/C35&lt;10, G35/C35, "&gt;999%"))</f>
        <v>1.1428571428571428</v>
      </c>
      <c r="J35" s="21">
        <f>IF(E35=0, "-", IF(H35/E35&lt;10, H35/E35, "&gt;999%"))</f>
        <v>1.1666666666666667</v>
      </c>
    </row>
    <row r="36" spans="1:10" x14ac:dyDescent="0.2">
      <c r="A36" s="7"/>
      <c r="B36" s="65"/>
      <c r="C36" s="66"/>
      <c r="D36" s="65"/>
      <c r="E36" s="66"/>
      <c r="F36" s="67"/>
      <c r="G36" s="65"/>
      <c r="H36" s="66"/>
      <c r="I36" s="20"/>
      <c r="J36" s="21"/>
    </row>
    <row r="37" spans="1:10" x14ac:dyDescent="0.2">
      <c r="A37" s="7" t="s">
        <v>126</v>
      </c>
      <c r="B37" s="65">
        <v>527</v>
      </c>
      <c r="C37" s="66">
        <v>481</v>
      </c>
      <c r="D37" s="65">
        <v>2285</v>
      </c>
      <c r="E37" s="66">
        <v>2218</v>
      </c>
      <c r="F37" s="67"/>
      <c r="G37" s="65">
        <f>B37-C37</f>
        <v>46</v>
      </c>
      <c r="H37" s="66">
        <f>D37-E37</f>
        <v>67</v>
      </c>
      <c r="I37" s="20">
        <f>IF(C37=0, "-", IF(G37/C37&lt;10, G37/C37, "&gt;999%"))</f>
        <v>9.5634095634095639E-2</v>
      </c>
      <c r="J37" s="21">
        <f>IF(E37=0, "-", IF(H37/E37&lt;10, H37/E37, "&gt;999%"))</f>
        <v>3.0207394048692517E-2</v>
      </c>
    </row>
    <row r="38" spans="1:10" x14ac:dyDescent="0.2">
      <c r="A38" s="7"/>
      <c r="B38" s="65"/>
      <c r="C38" s="66"/>
      <c r="D38" s="65"/>
      <c r="E38" s="66"/>
      <c r="F38" s="67"/>
      <c r="G38" s="65"/>
      <c r="H38" s="66"/>
      <c r="I38" s="20"/>
      <c r="J38" s="21"/>
    </row>
    <row r="39" spans="1:10" s="43" customFormat="1" x14ac:dyDescent="0.2">
      <c r="A39" s="27" t="s">
        <v>5</v>
      </c>
      <c r="B39" s="71">
        <f>SUM(B29:B38)</f>
        <v>9813</v>
      </c>
      <c r="C39" s="77">
        <f>SUM(C29:C38)</f>
        <v>10037</v>
      </c>
      <c r="D39" s="71">
        <f>SUM(D29:D38)</f>
        <v>53065</v>
      </c>
      <c r="E39" s="77">
        <f>SUM(E29:E38)</f>
        <v>56526</v>
      </c>
      <c r="F39" s="73"/>
      <c r="G39" s="71">
        <f>B39-C39</f>
        <v>-224</v>
      </c>
      <c r="H39" s="72">
        <f>D39-E39</f>
        <v>-3461</v>
      </c>
      <c r="I39" s="37">
        <f>IF(C39=0, 0, G39/C39)</f>
        <v>-2.2317425525555445E-2</v>
      </c>
      <c r="J39" s="38">
        <f>IF(E39=0, 0, H39/E39)</f>
        <v>-6.1228461239075826E-2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196</v>
      </c>
      <c r="B15" s="65">
        <v>29</v>
      </c>
      <c r="C15" s="66">
        <v>40</v>
      </c>
      <c r="D15" s="65">
        <v>187</v>
      </c>
      <c r="E15" s="66">
        <v>338</v>
      </c>
      <c r="F15" s="67"/>
      <c r="G15" s="65">
        <f t="shared" ref="G15:G42" si="0">B15-C15</f>
        <v>-11</v>
      </c>
      <c r="H15" s="66">
        <f t="shared" ref="H15:H42" si="1">D15-E15</f>
        <v>-151</v>
      </c>
      <c r="I15" s="20">
        <f t="shared" ref="I15:I42" si="2">IF(C15=0, "-", IF(G15/C15&lt;10, G15/C15, "&gt;999%"))</f>
        <v>-0.27500000000000002</v>
      </c>
      <c r="J15" s="21">
        <f t="shared" ref="J15:J42" si="3">IF(E15=0, "-", IF(H15/E15&lt;10, H15/E15, "&gt;999%"))</f>
        <v>-0.44674556213017752</v>
      </c>
    </row>
    <row r="16" spans="1:10" x14ac:dyDescent="0.2">
      <c r="A16" s="7" t="s">
        <v>195</v>
      </c>
      <c r="B16" s="65">
        <v>33</v>
      </c>
      <c r="C16" s="66">
        <v>8</v>
      </c>
      <c r="D16" s="65">
        <v>97</v>
      </c>
      <c r="E16" s="66">
        <v>63</v>
      </c>
      <c r="F16" s="67"/>
      <c r="G16" s="65">
        <f t="shared" si="0"/>
        <v>25</v>
      </c>
      <c r="H16" s="66">
        <f t="shared" si="1"/>
        <v>34</v>
      </c>
      <c r="I16" s="20">
        <f t="shared" si="2"/>
        <v>3.125</v>
      </c>
      <c r="J16" s="21">
        <f t="shared" si="3"/>
        <v>0.53968253968253965</v>
      </c>
    </row>
    <row r="17" spans="1:10" x14ac:dyDescent="0.2">
      <c r="A17" s="7" t="s">
        <v>194</v>
      </c>
      <c r="B17" s="65">
        <v>13</v>
      </c>
      <c r="C17" s="66">
        <v>6</v>
      </c>
      <c r="D17" s="65">
        <v>86</v>
      </c>
      <c r="E17" s="66">
        <v>44</v>
      </c>
      <c r="F17" s="67"/>
      <c r="G17" s="65">
        <f t="shared" si="0"/>
        <v>7</v>
      </c>
      <c r="H17" s="66">
        <f t="shared" si="1"/>
        <v>42</v>
      </c>
      <c r="I17" s="20">
        <f t="shared" si="2"/>
        <v>1.1666666666666667</v>
      </c>
      <c r="J17" s="21">
        <f t="shared" si="3"/>
        <v>0.95454545454545459</v>
      </c>
    </row>
    <row r="18" spans="1:10" x14ac:dyDescent="0.2">
      <c r="A18" s="7" t="s">
        <v>193</v>
      </c>
      <c r="B18" s="65">
        <v>0</v>
      </c>
      <c r="C18" s="66">
        <v>0</v>
      </c>
      <c r="D18" s="65">
        <v>0</v>
      </c>
      <c r="E18" s="66">
        <v>1</v>
      </c>
      <c r="F18" s="67"/>
      <c r="G18" s="65">
        <f t="shared" si="0"/>
        <v>0</v>
      </c>
      <c r="H18" s="66">
        <f t="shared" si="1"/>
        <v>-1</v>
      </c>
      <c r="I18" s="20" t="str">
        <f t="shared" si="2"/>
        <v>-</v>
      </c>
      <c r="J18" s="21">
        <f t="shared" si="3"/>
        <v>-1</v>
      </c>
    </row>
    <row r="19" spans="1:10" x14ac:dyDescent="0.2">
      <c r="A19" s="7" t="s">
        <v>192</v>
      </c>
      <c r="B19" s="65">
        <v>736</v>
      </c>
      <c r="C19" s="66">
        <v>589</v>
      </c>
      <c r="D19" s="65">
        <v>4007</v>
      </c>
      <c r="E19" s="66">
        <v>2642</v>
      </c>
      <c r="F19" s="67"/>
      <c r="G19" s="65">
        <f t="shared" si="0"/>
        <v>147</v>
      </c>
      <c r="H19" s="66">
        <f t="shared" si="1"/>
        <v>1365</v>
      </c>
      <c r="I19" s="20">
        <f t="shared" si="2"/>
        <v>0.24957555178268251</v>
      </c>
      <c r="J19" s="21">
        <f t="shared" si="3"/>
        <v>0.51665404996214992</v>
      </c>
    </row>
    <row r="20" spans="1:10" x14ac:dyDescent="0.2">
      <c r="A20" s="7" t="s">
        <v>191</v>
      </c>
      <c r="B20" s="65">
        <v>40</v>
      </c>
      <c r="C20" s="66">
        <v>40</v>
      </c>
      <c r="D20" s="65">
        <v>226</v>
      </c>
      <c r="E20" s="66">
        <v>307</v>
      </c>
      <c r="F20" s="67"/>
      <c r="G20" s="65">
        <f t="shared" si="0"/>
        <v>0</v>
      </c>
      <c r="H20" s="66">
        <f t="shared" si="1"/>
        <v>-81</v>
      </c>
      <c r="I20" s="20">
        <f t="shared" si="2"/>
        <v>0</v>
      </c>
      <c r="J20" s="21">
        <f t="shared" si="3"/>
        <v>-0.26384364820846906</v>
      </c>
    </row>
    <row r="21" spans="1:10" x14ac:dyDescent="0.2">
      <c r="A21" s="7" t="s">
        <v>190</v>
      </c>
      <c r="B21" s="65">
        <v>58</v>
      </c>
      <c r="C21" s="66">
        <v>189</v>
      </c>
      <c r="D21" s="65">
        <v>459</v>
      </c>
      <c r="E21" s="66">
        <v>1003</v>
      </c>
      <c r="F21" s="67"/>
      <c r="G21" s="65">
        <f t="shared" si="0"/>
        <v>-131</v>
      </c>
      <c r="H21" s="66">
        <f t="shared" si="1"/>
        <v>-544</v>
      </c>
      <c r="I21" s="20">
        <f t="shared" si="2"/>
        <v>-0.69312169312169314</v>
      </c>
      <c r="J21" s="21">
        <f t="shared" si="3"/>
        <v>-0.5423728813559322</v>
      </c>
    </row>
    <row r="22" spans="1:10" x14ac:dyDescent="0.2">
      <c r="A22" s="7" t="s">
        <v>189</v>
      </c>
      <c r="B22" s="65">
        <v>0</v>
      </c>
      <c r="C22" s="66">
        <v>7</v>
      </c>
      <c r="D22" s="65">
        <v>21</v>
      </c>
      <c r="E22" s="66">
        <v>51</v>
      </c>
      <c r="F22" s="67"/>
      <c r="G22" s="65">
        <f t="shared" si="0"/>
        <v>-7</v>
      </c>
      <c r="H22" s="66">
        <f t="shared" si="1"/>
        <v>-30</v>
      </c>
      <c r="I22" s="20">
        <f t="shared" si="2"/>
        <v>-1</v>
      </c>
      <c r="J22" s="21">
        <f t="shared" si="3"/>
        <v>-0.58823529411764708</v>
      </c>
    </row>
    <row r="23" spans="1:10" x14ac:dyDescent="0.2">
      <c r="A23" s="7" t="s">
        <v>188</v>
      </c>
      <c r="B23" s="65">
        <v>96</v>
      </c>
      <c r="C23" s="66">
        <v>79</v>
      </c>
      <c r="D23" s="65">
        <v>268</v>
      </c>
      <c r="E23" s="66">
        <v>272</v>
      </c>
      <c r="F23" s="67"/>
      <c r="G23" s="65">
        <f t="shared" si="0"/>
        <v>17</v>
      </c>
      <c r="H23" s="66">
        <f t="shared" si="1"/>
        <v>-4</v>
      </c>
      <c r="I23" s="20">
        <f t="shared" si="2"/>
        <v>0.21518987341772153</v>
      </c>
      <c r="J23" s="21">
        <f t="shared" si="3"/>
        <v>-1.4705882352941176E-2</v>
      </c>
    </row>
    <row r="24" spans="1:10" x14ac:dyDescent="0.2">
      <c r="A24" s="7" t="s">
        <v>187</v>
      </c>
      <c r="B24" s="65">
        <v>295</v>
      </c>
      <c r="C24" s="66">
        <v>295</v>
      </c>
      <c r="D24" s="65">
        <v>1198</v>
      </c>
      <c r="E24" s="66">
        <v>1410</v>
      </c>
      <c r="F24" s="67"/>
      <c r="G24" s="65">
        <f t="shared" si="0"/>
        <v>0</v>
      </c>
      <c r="H24" s="66">
        <f t="shared" si="1"/>
        <v>-212</v>
      </c>
      <c r="I24" s="20">
        <f t="shared" si="2"/>
        <v>0</v>
      </c>
      <c r="J24" s="21">
        <f t="shared" si="3"/>
        <v>-0.15035460992907801</v>
      </c>
    </row>
    <row r="25" spans="1:10" x14ac:dyDescent="0.2">
      <c r="A25" s="7" t="s">
        <v>186</v>
      </c>
      <c r="B25" s="65">
        <v>76</v>
      </c>
      <c r="C25" s="66">
        <v>129</v>
      </c>
      <c r="D25" s="65">
        <v>316</v>
      </c>
      <c r="E25" s="66">
        <v>730</v>
      </c>
      <c r="F25" s="67"/>
      <c r="G25" s="65">
        <f t="shared" si="0"/>
        <v>-53</v>
      </c>
      <c r="H25" s="66">
        <f t="shared" si="1"/>
        <v>-414</v>
      </c>
      <c r="I25" s="20">
        <f t="shared" si="2"/>
        <v>-0.41085271317829458</v>
      </c>
      <c r="J25" s="21">
        <f t="shared" si="3"/>
        <v>-0.56712328767123288</v>
      </c>
    </row>
    <row r="26" spans="1:10" x14ac:dyDescent="0.2">
      <c r="A26" s="7" t="s">
        <v>185</v>
      </c>
      <c r="B26" s="65">
        <v>131</v>
      </c>
      <c r="C26" s="66">
        <v>57</v>
      </c>
      <c r="D26" s="65">
        <v>638</v>
      </c>
      <c r="E26" s="66">
        <v>322</v>
      </c>
      <c r="F26" s="67"/>
      <c r="G26" s="65">
        <f t="shared" si="0"/>
        <v>74</v>
      </c>
      <c r="H26" s="66">
        <f t="shared" si="1"/>
        <v>316</v>
      </c>
      <c r="I26" s="20">
        <f t="shared" si="2"/>
        <v>1.2982456140350878</v>
      </c>
      <c r="J26" s="21">
        <f t="shared" si="3"/>
        <v>0.98136645962732916</v>
      </c>
    </row>
    <row r="27" spans="1:10" x14ac:dyDescent="0.2">
      <c r="A27" s="7" t="s">
        <v>184</v>
      </c>
      <c r="B27" s="65">
        <v>20</v>
      </c>
      <c r="C27" s="66">
        <v>19</v>
      </c>
      <c r="D27" s="65">
        <v>95</v>
      </c>
      <c r="E27" s="66">
        <v>126</v>
      </c>
      <c r="F27" s="67"/>
      <c r="G27" s="65">
        <f t="shared" si="0"/>
        <v>1</v>
      </c>
      <c r="H27" s="66">
        <f t="shared" si="1"/>
        <v>-31</v>
      </c>
      <c r="I27" s="20">
        <f t="shared" si="2"/>
        <v>5.2631578947368418E-2</v>
      </c>
      <c r="J27" s="21">
        <f t="shared" si="3"/>
        <v>-0.24603174603174602</v>
      </c>
    </row>
    <row r="28" spans="1:10" x14ac:dyDescent="0.2">
      <c r="A28" s="7" t="s">
        <v>183</v>
      </c>
      <c r="B28" s="65">
        <v>3254</v>
      </c>
      <c r="C28" s="66">
        <v>3139</v>
      </c>
      <c r="D28" s="65">
        <v>19033</v>
      </c>
      <c r="E28" s="66">
        <v>21823</v>
      </c>
      <c r="F28" s="67"/>
      <c r="G28" s="65">
        <f t="shared" si="0"/>
        <v>115</v>
      </c>
      <c r="H28" s="66">
        <f t="shared" si="1"/>
        <v>-2790</v>
      </c>
      <c r="I28" s="20">
        <f t="shared" si="2"/>
        <v>3.6635871296591273E-2</v>
      </c>
      <c r="J28" s="21">
        <f t="shared" si="3"/>
        <v>-0.12784676717224946</v>
      </c>
    </row>
    <row r="29" spans="1:10" x14ac:dyDescent="0.2">
      <c r="A29" s="7" t="s">
        <v>182</v>
      </c>
      <c r="B29" s="65">
        <v>1505</v>
      </c>
      <c r="C29" s="66">
        <v>1462</v>
      </c>
      <c r="D29" s="65">
        <v>7189</v>
      </c>
      <c r="E29" s="66">
        <v>7816</v>
      </c>
      <c r="F29" s="67"/>
      <c r="G29" s="65">
        <f t="shared" si="0"/>
        <v>43</v>
      </c>
      <c r="H29" s="66">
        <f t="shared" si="1"/>
        <v>-627</v>
      </c>
      <c r="I29" s="20">
        <f t="shared" si="2"/>
        <v>2.9411764705882353E-2</v>
      </c>
      <c r="J29" s="21">
        <f t="shared" si="3"/>
        <v>-8.0220061412487206E-2</v>
      </c>
    </row>
    <row r="30" spans="1:10" x14ac:dyDescent="0.2">
      <c r="A30" s="7" t="s">
        <v>181</v>
      </c>
      <c r="B30" s="65">
        <v>91</v>
      </c>
      <c r="C30" s="66">
        <v>118</v>
      </c>
      <c r="D30" s="65">
        <v>340</v>
      </c>
      <c r="E30" s="66">
        <v>637</v>
      </c>
      <c r="F30" s="67"/>
      <c r="G30" s="65">
        <f t="shared" si="0"/>
        <v>-27</v>
      </c>
      <c r="H30" s="66">
        <f t="shared" si="1"/>
        <v>-297</v>
      </c>
      <c r="I30" s="20">
        <f t="shared" si="2"/>
        <v>-0.2288135593220339</v>
      </c>
      <c r="J30" s="21">
        <f t="shared" si="3"/>
        <v>-0.46624803767660911</v>
      </c>
    </row>
    <row r="31" spans="1:10" x14ac:dyDescent="0.2">
      <c r="A31" s="7" t="s">
        <v>179</v>
      </c>
      <c r="B31" s="65">
        <v>12</v>
      </c>
      <c r="C31" s="66">
        <v>15</v>
      </c>
      <c r="D31" s="65">
        <v>61</v>
      </c>
      <c r="E31" s="66">
        <v>100</v>
      </c>
      <c r="F31" s="67"/>
      <c r="G31" s="65">
        <f t="shared" si="0"/>
        <v>-3</v>
      </c>
      <c r="H31" s="66">
        <f t="shared" si="1"/>
        <v>-39</v>
      </c>
      <c r="I31" s="20">
        <f t="shared" si="2"/>
        <v>-0.2</v>
      </c>
      <c r="J31" s="21">
        <f t="shared" si="3"/>
        <v>-0.39</v>
      </c>
    </row>
    <row r="32" spans="1:10" x14ac:dyDescent="0.2">
      <c r="A32" s="7" t="s">
        <v>178</v>
      </c>
      <c r="B32" s="65">
        <v>0</v>
      </c>
      <c r="C32" s="66">
        <v>41</v>
      </c>
      <c r="D32" s="65">
        <v>109</v>
      </c>
      <c r="E32" s="66">
        <v>173</v>
      </c>
      <c r="F32" s="67"/>
      <c r="G32" s="65">
        <f t="shared" si="0"/>
        <v>-41</v>
      </c>
      <c r="H32" s="66">
        <f t="shared" si="1"/>
        <v>-64</v>
      </c>
      <c r="I32" s="20">
        <f t="shared" si="2"/>
        <v>-1</v>
      </c>
      <c r="J32" s="21">
        <f t="shared" si="3"/>
        <v>-0.36994219653179189</v>
      </c>
    </row>
    <row r="33" spans="1:10" x14ac:dyDescent="0.2">
      <c r="A33" s="7" t="s">
        <v>177</v>
      </c>
      <c r="B33" s="65">
        <v>28</v>
      </c>
      <c r="C33" s="66">
        <v>37</v>
      </c>
      <c r="D33" s="65">
        <v>69</v>
      </c>
      <c r="E33" s="66">
        <v>145</v>
      </c>
      <c r="F33" s="67"/>
      <c r="G33" s="65">
        <f t="shared" si="0"/>
        <v>-9</v>
      </c>
      <c r="H33" s="66">
        <f t="shared" si="1"/>
        <v>-76</v>
      </c>
      <c r="I33" s="20">
        <f t="shared" si="2"/>
        <v>-0.24324324324324326</v>
      </c>
      <c r="J33" s="21">
        <f t="shared" si="3"/>
        <v>-0.52413793103448281</v>
      </c>
    </row>
    <row r="34" spans="1:10" x14ac:dyDescent="0.2">
      <c r="A34" s="7" t="s">
        <v>176</v>
      </c>
      <c r="B34" s="65">
        <v>44</v>
      </c>
      <c r="C34" s="66">
        <v>76</v>
      </c>
      <c r="D34" s="65">
        <v>190</v>
      </c>
      <c r="E34" s="66">
        <v>273</v>
      </c>
      <c r="F34" s="67"/>
      <c r="G34" s="65">
        <f t="shared" si="0"/>
        <v>-32</v>
      </c>
      <c r="H34" s="66">
        <f t="shared" si="1"/>
        <v>-83</v>
      </c>
      <c r="I34" s="20">
        <f t="shared" si="2"/>
        <v>-0.42105263157894735</v>
      </c>
      <c r="J34" s="21">
        <f t="shared" si="3"/>
        <v>-0.304029304029304</v>
      </c>
    </row>
    <row r="35" spans="1:10" x14ac:dyDescent="0.2">
      <c r="A35" s="7" t="s">
        <v>175</v>
      </c>
      <c r="B35" s="65">
        <v>42</v>
      </c>
      <c r="C35" s="66">
        <v>102</v>
      </c>
      <c r="D35" s="65">
        <v>261</v>
      </c>
      <c r="E35" s="66">
        <v>428</v>
      </c>
      <c r="F35" s="67"/>
      <c r="G35" s="65">
        <f t="shared" si="0"/>
        <v>-60</v>
      </c>
      <c r="H35" s="66">
        <f t="shared" si="1"/>
        <v>-167</v>
      </c>
      <c r="I35" s="20">
        <f t="shared" si="2"/>
        <v>-0.58823529411764708</v>
      </c>
      <c r="J35" s="21">
        <f t="shared" si="3"/>
        <v>-0.39018691588785048</v>
      </c>
    </row>
    <row r="36" spans="1:10" x14ac:dyDescent="0.2">
      <c r="A36" s="7" t="s">
        <v>174</v>
      </c>
      <c r="B36" s="65">
        <v>106</v>
      </c>
      <c r="C36" s="66">
        <v>98</v>
      </c>
      <c r="D36" s="65">
        <v>426</v>
      </c>
      <c r="E36" s="66">
        <v>543</v>
      </c>
      <c r="F36" s="67"/>
      <c r="G36" s="65">
        <f t="shared" si="0"/>
        <v>8</v>
      </c>
      <c r="H36" s="66">
        <f t="shared" si="1"/>
        <v>-117</v>
      </c>
      <c r="I36" s="20">
        <f t="shared" si="2"/>
        <v>8.1632653061224483E-2</v>
      </c>
      <c r="J36" s="21">
        <f t="shared" si="3"/>
        <v>-0.21546961325966851</v>
      </c>
    </row>
    <row r="37" spans="1:10" x14ac:dyDescent="0.2">
      <c r="A37" s="7" t="s">
        <v>173</v>
      </c>
      <c r="B37" s="65">
        <v>14</v>
      </c>
      <c r="C37" s="66">
        <v>25</v>
      </c>
      <c r="D37" s="65">
        <v>26</v>
      </c>
      <c r="E37" s="66">
        <v>140</v>
      </c>
      <c r="F37" s="67"/>
      <c r="G37" s="65">
        <f t="shared" si="0"/>
        <v>-11</v>
      </c>
      <c r="H37" s="66">
        <f t="shared" si="1"/>
        <v>-114</v>
      </c>
      <c r="I37" s="20">
        <f t="shared" si="2"/>
        <v>-0.44</v>
      </c>
      <c r="J37" s="21">
        <f t="shared" si="3"/>
        <v>-0.81428571428571428</v>
      </c>
    </row>
    <row r="38" spans="1:10" x14ac:dyDescent="0.2">
      <c r="A38" s="7" t="s">
        <v>172</v>
      </c>
      <c r="B38" s="65">
        <v>2323</v>
      </c>
      <c r="C38" s="66">
        <v>2689</v>
      </c>
      <c r="D38" s="65">
        <v>14241</v>
      </c>
      <c r="E38" s="66">
        <v>14057</v>
      </c>
      <c r="F38" s="67"/>
      <c r="G38" s="65">
        <f t="shared" si="0"/>
        <v>-366</v>
      </c>
      <c r="H38" s="66">
        <f t="shared" si="1"/>
        <v>184</v>
      </c>
      <c r="I38" s="20">
        <f t="shared" si="2"/>
        <v>-0.13611007809594644</v>
      </c>
      <c r="J38" s="21">
        <f t="shared" si="3"/>
        <v>1.3089563918332504E-2</v>
      </c>
    </row>
    <row r="39" spans="1:10" x14ac:dyDescent="0.2">
      <c r="A39" s="7" t="s">
        <v>171</v>
      </c>
      <c r="B39" s="65">
        <v>24</v>
      </c>
      <c r="C39" s="66">
        <v>52</v>
      </c>
      <c r="D39" s="65">
        <v>96</v>
      </c>
      <c r="E39" s="66">
        <v>247</v>
      </c>
      <c r="F39" s="67"/>
      <c r="G39" s="65">
        <f t="shared" si="0"/>
        <v>-28</v>
      </c>
      <c r="H39" s="66">
        <f t="shared" si="1"/>
        <v>-151</v>
      </c>
      <c r="I39" s="20">
        <f t="shared" si="2"/>
        <v>-0.53846153846153844</v>
      </c>
      <c r="J39" s="21">
        <f t="shared" si="3"/>
        <v>-0.61133603238866396</v>
      </c>
    </row>
    <row r="40" spans="1:10" x14ac:dyDescent="0.2">
      <c r="A40" s="7" t="s">
        <v>169</v>
      </c>
      <c r="B40" s="65">
        <v>387</v>
      </c>
      <c r="C40" s="66">
        <v>319</v>
      </c>
      <c r="D40" s="65">
        <v>1424</v>
      </c>
      <c r="E40" s="66">
        <v>967</v>
      </c>
      <c r="F40" s="67"/>
      <c r="G40" s="65">
        <f t="shared" si="0"/>
        <v>68</v>
      </c>
      <c r="H40" s="66">
        <f t="shared" si="1"/>
        <v>457</v>
      </c>
      <c r="I40" s="20">
        <f t="shared" si="2"/>
        <v>0.21316614420062696</v>
      </c>
      <c r="J40" s="21">
        <f t="shared" si="3"/>
        <v>0.47259565667011377</v>
      </c>
    </row>
    <row r="41" spans="1:10" x14ac:dyDescent="0.2">
      <c r="A41" s="7" t="s">
        <v>170</v>
      </c>
      <c r="B41" s="65">
        <v>1</v>
      </c>
      <c r="C41" s="66">
        <v>0</v>
      </c>
      <c r="D41" s="65">
        <v>1</v>
      </c>
      <c r="E41" s="66">
        <v>0</v>
      </c>
      <c r="F41" s="67"/>
      <c r="G41" s="65">
        <f t="shared" si="0"/>
        <v>1</v>
      </c>
      <c r="H41" s="66">
        <f t="shared" si="1"/>
        <v>1</v>
      </c>
      <c r="I41" s="20" t="str">
        <f t="shared" si="2"/>
        <v>-</v>
      </c>
      <c r="J41" s="21" t="str">
        <f t="shared" si="3"/>
        <v>-</v>
      </c>
    </row>
    <row r="42" spans="1:10" x14ac:dyDescent="0.2">
      <c r="A42" s="7" t="s">
        <v>180</v>
      </c>
      <c r="B42" s="65">
        <v>455</v>
      </c>
      <c r="C42" s="66">
        <v>406</v>
      </c>
      <c r="D42" s="65">
        <v>2001</v>
      </c>
      <c r="E42" s="66">
        <v>1868</v>
      </c>
      <c r="F42" s="67"/>
      <c r="G42" s="65">
        <f t="shared" si="0"/>
        <v>49</v>
      </c>
      <c r="H42" s="66">
        <f t="shared" si="1"/>
        <v>133</v>
      </c>
      <c r="I42" s="20">
        <f t="shared" si="2"/>
        <v>0.1206896551724138</v>
      </c>
      <c r="J42" s="21">
        <f t="shared" si="3"/>
        <v>7.1199143468950746E-2</v>
      </c>
    </row>
    <row r="43" spans="1:10" x14ac:dyDescent="0.2">
      <c r="A43" s="7"/>
      <c r="B43" s="65"/>
      <c r="C43" s="66"/>
      <c r="D43" s="65"/>
      <c r="E43" s="66"/>
      <c r="F43" s="67"/>
      <c r="G43" s="65"/>
      <c r="H43" s="66"/>
      <c r="I43" s="20"/>
      <c r="J43" s="21"/>
    </row>
    <row r="44" spans="1:10" s="43" customFormat="1" x14ac:dyDescent="0.2">
      <c r="A44" s="27" t="s">
        <v>28</v>
      </c>
      <c r="B44" s="71">
        <f>SUM(B15:B43)</f>
        <v>9813</v>
      </c>
      <c r="C44" s="72">
        <f>SUM(C15:C43)</f>
        <v>10037</v>
      </c>
      <c r="D44" s="71">
        <f>SUM(D15:D43)</f>
        <v>53065</v>
      </c>
      <c r="E44" s="72">
        <f>SUM(E15:E43)</f>
        <v>56526</v>
      </c>
      <c r="F44" s="73"/>
      <c r="G44" s="71">
        <f>B44-C44</f>
        <v>-224</v>
      </c>
      <c r="H44" s="72">
        <f>D44-E44</f>
        <v>-3461</v>
      </c>
      <c r="I44" s="37">
        <f>IF(C44=0, "-", G44/C44)</f>
        <v>-2.2317425525555445E-2</v>
      </c>
      <c r="J44" s="38">
        <f>IF(E44=0, "-", H44/E44)</f>
        <v>-6.1228461239075826E-2</v>
      </c>
    </row>
    <row r="45" spans="1:10" s="43" customFormat="1" x14ac:dyDescent="0.2">
      <c r="A45" s="27" t="s">
        <v>0</v>
      </c>
      <c r="B45" s="71">
        <f>B11+B44</f>
        <v>9813</v>
      </c>
      <c r="C45" s="77">
        <f>C11+C44</f>
        <v>10037</v>
      </c>
      <c r="D45" s="71">
        <f>D11+D44</f>
        <v>53065</v>
      </c>
      <c r="E45" s="77">
        <f>E11+E44</f>
        <v>56526</v>
      </c>
      <c r="F45" s="73"/>
      <c r="G45" s="71">
        <f>B45-C45</f>
        <v>-224</v>
      </c>
      <c r="H45" s="72">
        <f>D45-E45</f>
        <v>-3461</v>
      </c>
      <c r="I45" s="37">
        <f>IF(C45=0, "-", G45/C45)</f>
        <v>-2.2317425525555445E-2</v>
      </c>
      <c r="J45" s="38">
        <f>IF(E45=0, "-", H45/E45)</f>
        <v>-6.1228461239075826E-2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43"/>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164" t="s">
        <v>111</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111</v>
      </c>
      <c r="B6" s="61" t="s">
        <v>12</v>
      </c>
      <c r="C6" s="62" t="s">
        <v>13</v>
      </c>
      <c r="D6" s="61" t="s">
        <v>12</v>
      </c>
      <c r="E6" s="63" t="s">
        <v>13</v>
      </c>
      <c r="F6" s="62" t="s">
        <v>12</v>
      </c>
      <c r="G6" s="62" t="s">
        <v>13</v>
      </c>
      <c r="H6" s="61" t="s">
        <v>12</v>
      </c>
      <c r="I6" s="63" t="s">
        <v>13</v>
      </c>
      <c r="J6" s="61"/>
      <c r="K6" s="63"/>
    </row>
    <row r="7" spans="1:11" x14ac:dyDescent="0.2">
      <c r="A7" s="7" t="s">
        <v>197</v>
      </c>
      <c r="B7" s="65">
        <v>8</v>
      </c>
      <c r="C7" s="34">
        <f>IF(B11=0, "-", B7/B11)</f>
        <v>0.29629629629629628</v>
      </c>
      <c r="D7" s="65">
        <v>4</v>
      </c>
      <c r="E7" s="9">
        <f>IF(D11=0, "-", D7/D11)</f>
        <v>5.6338028169014086E-2</v>
      </c>
      <c r="F7" s="81">
        <v>28</v>
      </c>
      <c r="G7" s="34">
        <f>IF(F11=0, "-", F7/F11)</f>
        <v>9.3645484949832769E-2</v>
      </c>
      <c r="H7" s="65">
        <v>28</v>
      </c>
      <c r="I7" s="9">
        <f>IF(H11=0, "-", H7/H11)</f>
        <v>4.4444444444444446E-2</v>
      </c>
      <c r="J7" s="8">
        <f>IF(D7=0, "-", IF((B7-D7)/D7&lt;10, (B7-D7)/D7, "&gt;999%"))</f>
        <v>1</v>
      </c>
      <c r="K7" s="9">
        <f>IF(H7=0, "-", IF((F7-H7)/H7&lt;10, (F7-H7)/H7, "&gt;999%"))</f>
        <v>0</v>
      </c>
    </row>
    <row r="8" spans="1:11" x14ac:dyDescent="0.2">
      <c r="A8" s="7" t="s">
        <v>198</v>
      </c>
      <c r="B8" s="65">
        <v>16</v>
      </c>
      <c r="C8" s="34">
        <f>IF(B11=0, "-", B8/B11)</f>
        <v>0.59259259259259256</v>
      </c>
      <c r="D8" s="65">
        <v>51</v>
      </c>
      <c r="E8" s="9">
        <f>IF(D11=0, "-", D8/D11)</f>
        <v>0.71830985915492962</v>
      </c>
      <c r="F8" s="81">
        <v>205</v>
      </c>
      <c r="G8" s="34">
        <f>IF(F11=0, "-", F8/F11)</f>
        <v>0.68561872909698995</v>
      </c>
      <c r="H8" s="65">
        <v>537</v>
      </c>
      <c r="I8" s="9">
        <f>IF(H11=0, "-", H8/H11)</f>
        <v>0.85238095238095235</v>
      </c>
      <c r="J8" s="8">
        <f>IF(D8=0, "-", IF((B8-D8)/D8&lt;10, (B8-D8)/D8, "&gt;999%"))</f>
        <v>-0.68627450980392157</v>
      </c>
      <c r="K8" s="9">
        <f>IF(H8=0, "-", IF((F8-H8)/H8&lt;10, (F8-H8)/H8, "&gt;999%"))</f>
        <v>-0.61824953445065178</v>
      </c>
    </row>
    <row r="9" spans="1:11" x14ac:dyDescent="0.2">
      <c r="A9" s="7" t="s">
        <v>199</v>
      </c>
      <c r="B9" s="65">
        <v>3</v>
      </c>
      <c r="C9" s="34">
        <f>IF(B11=0, "-", B9/B11)</f>
        <v>0.1111111111111111</v>
      </c>
      <c r="D9" s="65">
        <v>16</v>
      </c>
      <c r="E9" s="9">
        <f>IF(D11=0, "-", D9/D11)</f>
        <v>0.22535211267605634</v>
      </c>
      <c r="F9" s="81">
        <v>66</v>
      </c>
      <c r="G9" s="34">
        <f>IF(F11=0, "-", F9/F11)</f>
        <v>0.22073578595317725</v>
      </c>
      <c r="H9" s="65">
        <v>65</v>
      </c>
      <c r="I9" s="9">
        <f>IF(H11=0, "-", H9/H11)</f>
        <v>0.10317460317460317</v>
      </c>
      <c r="J9" s="8">
        <f>IF(D9=0, "-", IF((B9-D9)/D9&lt;10, (B9-D9)/D9, "&gt;999%"))</f>
        <v>-0.8125</v>
      </c>
      <c r="K9" s="9">
        <f>IF(H9=0, "-", IF((F9-H9)/H9&lt;10, (F9-H9)/H9, "&gt;999%"))</f>
        <v>1.5384615384615385E-2</v>
      </c>
    </row>
    <row r="10" spans="1:11" x14ac:dyDescent="0.2">
      <c r="A10" s="2"/>
      <c r="B10" s="68"/>
      <c r="C10" s="33"/>
      <c r="D10" s="68"/>
      <c r="E10" s="6"/>
      <c r="F10" s="82"/>
      <c r="G10" s="33"/>
      <c r="H10" s="68"/>
      <c r="I10" s="6"/>
      <c r="J10" s="5"/>
      <c r="K10" s="6"/>
    </row>
    <row r="11" spans="1:11" s="43" customFormat="1" x14ac:dyDescent="0.2">
      <c r="A11" s="162" t="s">
        <v>582</v>
      </c>
      <c r="B11" s="71">
        <f>SUM(B7:B10)</f>
        <v>27</v>
      </c>
      <c r="C11" s="40">
        <f>B11/9813</f>
        <v>2.7514521553041885E-3</v>
      </c>
      <c r="D11" s="71">
        <f>SUM(D7:D10)</f>
        <v>71</v>
      </c>
      <c r="E11" s="41">
        <f>D11/10037</f>
        <v>7.0738268406894487E-3</v>
      </c>
      <c r="F11" s="77">
        <f>SUM(F7:F10)</f>
        <v>299</v>
      </c>
      <c r="G11" s="42">
        <f>F11/53065</f>
        <v>5.6345990766041645E-3</v>
      </c>
      <c r="H11" s="71">
        <f>SUM(H7:H10)</f>
        <v>630</v>
      </c>
      <c r="I11" s="41">
        <f>H11/56526</f>
        <v>1.1145313660970173E-2</v>
      </c>
      <c r="J11" s="37">
        <f>IF(D11=0, "-", IF((B11-D11)/D11&lt;10, (B11-D11)/D11, "&gt;999%"))</f>
        <v>-0.61971830985915488</v>
      </c>
      <c r="K11" s="38">
        <f>IF(H11=0, "-", IF((F11-H11)/H11&lt;10, (F11-H11)/H11, "&gt;999%"))</f>
        <v>-0.52539682539682542</v>
      </c>
    </row>
    <row r="12" spans="1:11" x14ac:dyDescent="0.2">
      <c r="B12" s="83"/>
      <c r="D12" s="83"/>
      <c r="F12" s="83"/>
      <c r="H12" s="83"/>
    </row>
    <row r="13" spans="1:11" s="43" customFormat="1" x14ac:dyDescent="0.2">
      <c r="A13" s="162" t="s">
        <v>582</v>
      </c>
      <c r="B13" s="71">
        <v>27</v>
      </c>
      <c r="C13" s="40">
        <f>B13/9813</f>
        <v>2.7514521553041885E-3</v>
      </c>
      <c r="D13" s="71">
        <v>71</v>
      </c>
      <c r="E13" s="41">
        <f>D13/10037</f>
        <v>7.0738268406894487E-3</v>
      </c>
      <c r="F13" s="77">
        <v>299</v>
      </c>
      <c r="G13" s="42">
        <f>F13/53065</f>
        <v>5.6345990766041645E-3</v>
      </c>
      <c r="H13" s="71">
        <v>630</v>
      </c>
      <c r="I13" s="41">
        <f>H13/56526</f>
        <v>1.1145313660970173E-2</v>
      </c>
      <c r="J13" s="37">
        <f>IF(D13=0, "-", IF((B13-D13)/D13&lt;10, (B13-D13)/D13, "&gt;999%"))</f>
        <v>-0.61971830985915488</v>
      </c>
      <c r="K13" s="38">
        <f>IF(H13=0, "-", IF((F13-H13)/H13&lt;10, (F13-H13)/H13, "&gt;999%"))</f>
        <v>-0.52539682539682542</v>
      </c>
    </row>
    <row r="14" spans="1:11" x14ac:dyDescent="0.2">
      <c r="B14" s="83"/>
      <c r="D14" s="83"/>
      <c r="F14" s="83"/>
      <c r="H14" s="83"/>
    </row>
    <row r="15" spans="1:11" ht="15.75" x14ac:dyDescent="0.25">
      <c r="A15" s="164" t="s">
        <v>112</v>
      </c>
      <c r="B15" s="196" t="s">
        <v>1</v>
      </c>
      <c r="C15" s="200"/>
      <c r="D15" s="200"/>
      <c r="E15" s="197"/>
      <c r="F15" s="196" t="s">
        <v>14</v>
      </c>
      <c r="G15" s="200"/>
      <c r="H15" s="200"/>
      <c r="I15" s="197"/>
      <c r="J15" s="196" t="s">
        <v>15</v>
      </c>
      <c r="K15" s="197"/>
    </row>
    <row r="16" spans="1:11" x14ac:dyDescent="0.2">
      <c r="A16" s="22"/>
      <c r="B16" s="196">
        <f>VALUE(RIGHT($B$2, 4))</f>
        <v>2022</v>
      </c>
      <c r="C16" s="197"/>
      <c r="D16" s="196">
        <f>B16-1</f>
        <v>2021</v>
      </c>
      <c r="E16" s="204"/>
      <c r="F16" s="196">
        <f>B16</f>
        <v>2022</v>
      </c>
      <c r="G16" s="204"/>
      <c r="H16" s="196">
        <f>D16</f>
        <v>2021</v>
      </c>
      <c r="I16" s="204"/>
      <c r="J16" s="140" t="s">
        <v>4</v>
      </c>
      <c r="K16" s="141" t="s">
        <v>2</v>
      </c>
    </row>
    <row r="17" spans="1:11" x14ac:dyDescent="0.2">
      <c r="A17" s="163" t="s">
        <v>136</v>
      </c>
      <c r="B17" s="61" t="s">
        <v>12</v>
      </c>
      <c r="C17" s="62" t="s">
        <v>13</v>
      </c>
      <c r="D17" s="61" t="s">
        <v>12</v>
      </c>
      <c r="E17" s="63" t="s">
        <v>13</v>
      </c>
      <c r="F17" s="62" t="s">
        <v>12</v>
      </c>
      <c r="G17" s="62" t="s">
        <v>13</v>
      </c>
      <c r="H17" s="61" t="s">
        <v>12</v>
      </c>
      <c r="I17" s="63" t="s">
        <v>13</v>
      </c>
      <c r="J17" s="61"/>
      <c r="K17" s="63"/>
    </row>
    <row r="18" spans="1:11" x14ac:dyDescent="0.2">
      <c r="A18" s="7" t="s">
        <v>200</v>
      </c>
      <c r="B18" s="65">
        <v>5</v>
      </c>
      <c r="C18" s="34">
        <f>IF(B30=0, "-", B18/B30)</f>
        <v>1.1111111111111112E-2</v>
      </c>
      <c r="D18" s="65">
        <v>3</v>
      </c>
      <c r="E18" s="9">
        <f>IF(D30=0, "-", D18/D30)</f>
        <v>7.0754716981132077E-3</v>
      </c>
      <c r="F18" s="81">
        <v>6</v>
      </c>
      <c r="G18" s="34">
        <f>IF(F30=0, "-", F18/F30)</f>
        <v>2.6773761713520749E-3</v>
      </c>
      <c r="H18" s="65">
        <v>20</v>
      </c>
      <c r="I18" s="9">
        <f>IF(H30=0, "-", H18/H30)</f>
        <v>8.3472454090150246E-3</v>
      </c>
      <c r="J18" s="8">
        <f t="shared" ref="J18:J28" si="0">IF(D18=0, "-", IF((B18-D18)/D18&lt;10, (B18-D18)/D18, "&gt;999%"))</f>
        <v>0.66666666666666663</v>
      </c>
      <c r="K18" s="9">
        <f t="shared" ref="K18:K28" si="1">IF(H18=0, "-", IF((F18-H18)/H18&lt;10, (F18-H18)/H18, "&gt;999%"))</f>
        <v>-0.7</v>
      </c>
    </row>
    <row r="19" spans="1:11" x14ac:dyDescent="0.2">
      <c r="A19" s="7" t="s">
        <v>201</v>
      </c>
      <c r="B19" s="65">
        <v>0</v>
      </c>
      <c r="C19" s="34">
        <f>IF(B30=0, "-", B19/B30)</f>
        <v>0</v>
      </c>
      <c r="D19" s="65">
        <v>0</v>
      </c>
      <c r="E19" s="9">
        <f>IF(D30=0, "-", D19/D30)</f>
        <v>0</v>
      </c>
      <c r="F19" s="81">
        <v>0</v>
      </c>
      <c r="G19" s="34">
        <f>IF(F30=0, "-", F19/F30)</f>
        <v>0</v>
      </c>
      <c r="H19" s="65">
        <v>16</v>
      </c>
      <c r="I19" s="9">
        <f>IF(H30=0, "-", H19/H30)</f>
        <v>6.6777963272120202E-3</v>
      </c>
      <c r="J19" s="8" t="str">
        <f t="shared" si="0"/>
        <v>-</v>
      </c>
      <c r="K19" s="9">
        <f t="shared" si="1"/>
        <v>-1</v>
      </c>
    </row>
    <row r="20" spans="1:11" x14ac:dyDescent="0.2">
      <c r="A20" s="7" t="s">
        <v>202</v>
      </c>
      <c r="B20" s="65">
        <v>10</v>
      </c>
      <c r="C20" s="34">
        <f>IF(B30=0, "-", B20/B30)</f>
        <v>2.2222222222222223E-2</v>
      </c>
      <c r="D20" s="65">
        <v>0</v>
      </c>
      <c r="E20" s="9">
        <f>IF(D30=0, "-", D20/D30)</f>
        <v>0</v>
      </c>
      <c r="F20" s="81">
        <v>30</v>
      </c>
      <c r="G20" s="34">
        <f>IF(F30=0, "-", F20/F30)</f>
        <v>1.3386880856760375E-2</v>
      </c>
      <c r="H20" s="65">
        <v>0</v>
      </c>
      <c r="I20" s="9">
        <f>IF(H30=0, "-", H20/H30)</f>
        <v>0</v>
      </c>
      <c r="J20" s="8" t="str">
        <f t="shared" si="0"/>
        <v>-</v>
      </c>
      <c r="K20" s="9" t="str">
        <f t="shared" si="1"/>
        <v>-</v>
      </c>
    </row>
    <row r="21" spans="1:11" x14ac:dyDescent="0.2">
      <c r="A21" s="7" t="s">
        <v>203</v>
      </c>
      <c r="B21" s="65">
        <v>28</v>
      </c>
      <c r="C21" s="34">
        <f>IF(B30=0, "-", B21/B30)</f>
        <v>6.222222222222222E-2</v>
      </c>
      <c r="D21" s="65">
        <v>55</v>
      </c>
      <c r="E21" s="9">
        <f>IF(D30=0, "-", D21/D30)</f>
        <v>0.12971698113207547</v>
      </c>
      <c r="F21" s="81">
        <v>173</v>
      </c>
      <c r="G21" s="34">
        <f>IF(F30=0, "-", F21/F30)</f>
        <v>7.7197679607318159E-2</v>
      </c>
      <c r="H21" s="65">
        <v>219</v>
      </c>
      <c r="I21" s="9">
        <f>IF(H30=0, "-", H21/H30)</f>
        <v>9.140233722871452E-2</v>
      </c>
      <c r="J21" s="8">
        <f t="shared" si="0"/>
        <v>-0.49090909090909091</v>
      </c>
      <c r="K21" s="9">
        <f t="shared" si="1"/>
        <v>-0.21004566210045661</v>
      </c>
    </row>
    <row r="22" spans="1:11" x14ac:dyDescent="0.2">
      <c r="A22" s="7" t="s">
        <v>204</v>
      </c>
      <c r="B22" s="65">
        <v>33</v>
      </c>
      <c r="C22" s="34">
        <f>IF(B30=0, "-", B22/B30)</f>
        <v>7.3333333333333334E-2</v>
      </c>
      <c r="D22" s="65">
        <v>50</v>
      </c>
      <c r="E22" s="9">
        <f>IF(D30=0, "-", D22/D30)</f>
        <v>0.11792452830188679</v>
      </c>
      <c r="F22" s="81">
        <v>177</v>
      </c>
      <c r="G22" s="34">
        <f>IF(F30=0, "-", F22/F30)</f>
        <v>7.8982597054886208E-2</v>
      </c>
      <c r="H22" s="65">
        <v>162</v>
      </c>
      <c r="I22" s="9">
        <f>IF(H30=0, "-", H22/H30)</f>
        <v>6.7612687813021696E-2</v>
      </c>
      <c r="J22" s="8">
        <f t="shared" si="0"/>
        <v>-0.34</v>
      </c>
      <c r="K22" s="9">
        <f t="shared" si="1"/>
        <v>9.2592592592592587E-2</v>
      </c>
    </row>
    <row r="23" spans="1:11" x14ac:dyDescent="0.2">
      <c r="A23" s="7" t="s">
        <v>205</v>
      </c>
      <c r="B23" s="65">
        <v>125</v>
      </c>
      <c r="C23" s="34">
        <f>IF(B30=0, "-", B23/B30)</f>
        <v>0.27777777777777779</v>
      </c>
      <c r="D23" s="65">
        <v>130</v>
      </c>
      <c r="E23" s="9">
        <f>IF(D30=0, "-", D23/D30)</f>
        <v>0.30660377358490565</v>
      </c>
      <c r="F23" s="81">
        <v>768</v>
      </c>
      <c r="G23" s="34">
        <f>IF(F30=0, "-", F23/F30)</f>
        <v>0.34270414993306558</v>
      </c>
      <c r="H23" s="65">
        <v>804</v>
      </c>
      <c r="I23" s="9">
        <f>IF(H30=0, "-", H23/H30)</f>
        <v>0.335559265442404</v>
      </c>
      <c r="J23" s="8">
        <f t="shared" si="0"/>
        <v>-3.8461538461538464E-2</v>
      </c>
      <c r="K23" s="9">
        <f t="shared" si="1"/>
        <v>-4.4776119402985072E-2</v>
      </c>
    </row>
    <row r="24" spans="1:11" x14ac:dyDescent="0.2">
      <c r="A24" s="7" t="s">
        <v>206</v>
      </c>
      <c r="B24" s="65">
        <v>0</v>
      </c>
      <c r="C24" s="34">
        <f>IF(B30=0, "-", B24/B30)</f>
        <v>0</v>
      </c>
      <c r="D24" s="65">
        <v>1</v>
      </c>
      <c r="E24" s="9">
        <f>IF(D30=0, "-", D24/D30)</f>
        <v>2.3584905660377358E-3</v>
      </c>
      <c r="F24" s="81">
        <v>0</v>
      </c>
      <c r="G24" s="34">
        <f>IF(F30=0, "-", F24/F30)</f>
        <v>0</v>
      </c>
      <c r="H24" s="65">
        <v>21</v>
      </c>
      <c r="I24" s="9">
        <f>IF(H30=0, "-", H24/H30)</f>
        <v>8.764607679465776E-3</v>
      </c>
      <c r="J24" s="8">
        <f t="shared" si="0"/>
        <v>-1</v>
      </c>
      <c r="K24" s="9">
        <f t="shared" si="1"/>
        <v>-1</v>
      </c>
    </row>
    <row r="25" spans="1:11" x14ac:dyDescent="0.2">
      <c r="A25" s="7" t="s">
        <v>207</v>
      </c>
      <c r="B25" s="65">
        <v>131</v>
      </c>
      <c r="C25" s="34">
        <f>IF(B30=0, "-", B25/B30)</f>
        <v>0.2911111111111111</v>
      </c>
      <c r="D25" s="65">
        <v>57</v>
      </c>
      <c r="E25" s="9">
        <f>IF(D30=0, "-", D25/D30)</f>
        <v>0.13443396226415094</v>
      </c>
      <c r="F25" s="81">
        <v>638</v>
      </c>
      <c r="G25" s="34">
        <f>IF(F30=0, "-", F25/F30)</f>
        <v>0.284694332887104</v>
      </c>
      <c r="H25" s="65">
        <v>286</v>
      </c>
      <c r="I25" s="9">
        <f>IF(H30=0, "-", H25/H30)</f>
        <v>0.11936560934891485</v>
      </c>
      <c r="J25" s="8">
        <f t="shared" si="0"/>
        <v>1.2982456140350878</v>
      </c>
      <c r="K25" s="9">
        <f t="shared" si="1"/>
        <v>1.2307692307692308</v>
      </c>
    </row>
    <row r="26" spans="1:11" x14ac:dyDescent="0.2">
      <c r="A26" s="7" t="s">
        <v>208</v>
      </c>
      <c r="B26" s="65">
        <v>68</v>
      </c>
      <c r="C26" s="34">
        <f>IF(B30=0, "-", B26/B30)</f>
        <v>0.15111111111111111</v>
      </c>
      <c r="D26" s="65">
        <v>40</v>
      </c>
      <c r="E26" s="9">
        <f>IF(D30=0, "-", D26/D30)</f>
        <v>9.4339622641509441E-2</v>
      </c>
      <c r="F26" s="81">
        <v>227</v>
      </c>
      <c r="G26" s="34">
        <f>IF(F30=0, "-", F26/F30)</f>
        <v>0.10129406514948684</v>
      </c>
      <c r="H26" s="65">
        <v>359</v>
      </c>
      <c r="I26" s="9">
        <f>IF(H30=0, "-", H26/H30)</f>
        <v>0.14983305509181971</v>
      </c>
      <c r="J26" s="8">
        <f t="shared" si="0"/>
        <v>0.7</v>
      </c>
      <c r="K26" s="9">
        <f t="shared" si="1"/>
        <v>-0.36768802228412256</v>
      </c>
    </row>
    <row r="27" spans="1:11" x14ac:dyDescent="0.2">
      <c r="A27" s="7" t="s">
        <v>209</v>
      </c>
      <c r="B27" s="65">
        <v>39</v>
      </c>
      <c r="C27" s="34">
        <f>IF(B30=0, "-", B27/B30)</f>
        <v>8.666666666666667E-2</v>
      </c>
      <c r="D27" s="65">
        <v>39</v>
      </c>
      <c r="E27" s="9">
        <f>IF(D30=0, "-", D27/D30)</f>
        <v>9.1981132075471692E-2</v>
      </c>
      <c r="F27" s="81">
        <v>159</v>
      </c>
      <c r="G27" s="34">
        <f>IF(F30=0, "-", F27/F30)</f>
        <v>7.0950468540829981E-2</v>
      </c>
      <c r="H27" s="65">
        <v>327</v>
      </c>
      <c r="I27" s="9">
        <f>IF(H30=0, "-", H27/H30)</f>
        <v>0.13647746243739567</v>
      </c>
      <c r="J27" s="8">
        <f t="shared" si="0"/>
        <v>0</v>
      </c>
      <c r="K27" s="9">
        <f t="shared" si="1"/>
        <v>-0.51376146788990829</v>
      </c>
    </row>
    <row r="28" spans="1:11" x14ac:dyDescent="0.2">
      <c r="A28" s="7" t="s">
        <v>210</v>
      </c>
      <c r="B28" s="65">
        <v>11</v>
      </c>
      <c r="C28" s="34">
        <f>IF(B30=0, "-", B28/B30)</f>
        <v>2.4444444444444446E-2</v>
      </c>
      <c r="D28" s="65">
        <v>49</v>
      </c>
      <c r="E28" s="9">
        <f>IF(D30=0, "-", D28/D30)</f>
        <v>0.11556603773584906</v>
      </c>
      <c r="F28" s="81">
        <v>63</v>
      </c>
      <c r="G28" s="34">
        <f>IF(F30=0, "-", F28/F30)</f>
        <v>2.8112449799196786E-2</v>
      </c>
      <c r="H28" s="65">
        <v>182</v>
      </c>
      <c r="I28" s="9">
        <f>IF(H30=0, "-", H28/H30)</f>
        <v>7.595993322203673E-2</v>
      </c>
      <c r="J28" s="8">
        <f t="shared" si="0"/>
        <v>-0.77551020408163263</v>
      </c>
      <c r="K28" s="9">
        <f t="shared" si="1"/>
        <v>-0.65384615384615385</v>
      </c>
    </row>
    <row r="29" spans="1:11" x14ac:dyDescent="0.2">
      <c r="A29" s="2"/>
      <c r="B29" s="68"/>
      <c r="C29" s="33"/>
      <c r="D29" s="68"/>
      <c r="E29" s="6"/>
      <c r="F29" s="82"/>
      <c r="G29" s="33"/>
      <c r="H29" s="68"/>
      <c r="I29" s="6"/>
      <c r="J29" s="5"/>
      <c r="K29" s="6"/>
    </row>
    <row r="30" spans="1:11" s="43" customFormat="1" x14ac:dyDescent="0.2">
      <c r="A30" s="162" t="s">
        <v>581</v>
      </c>
      <c r="B30" s="71">
        <f>SUM(B18:B29)</f>
        <v>450</v>
      </c>
      <c r="C30" s="40">
        <f>B30/9813</f>
        <v>4.585753592173647E-2</v>
      </c>
      <c r="D30" s="71">
        <f>SUM(D18:D29)</f>
        <v>424</v>
      </c>
      <c r="E30" s="41">
        <f>D30/10037</f>
        <v>4.2243698316229948E-2</v>
      </c>
      <c r="F30" s="77">
        <f>SUM(F18:F29)</f>
        <v>2241</v>
      </c>
      <c r="G30" s="42">
        <f>F30/53065</f>
        <v>4.223122585508339E-2</v>
      </c>
      <c r="H30" s="71">
        <f>SUM(H18:H29)</f>
        <v>2396</v>
      </c>
      <c r="I30" s="41">
        <f>H30/56526</f>
        <v>4.2387573859816723E-2</v>
      </c>
      <c r="J30" s="37">
        <f>IF(D30=0, "-", IF((B30-D30)/D30&lt;10, (B30-D30)/D30, "&gt;999%"))</f>
        <v>6.1320754716981132E-2</v>
      </c>
      <c r="K30" s="38">
        <f>IF(H30=0, "-", IF((F30-H30)/H30&lt;10, (F30-H30)/H30, "&gt;999%"))</f>
        <v>-6.4691151919866449E-2</v>
      </c>
    </row>
    <row r="31" spans="1:11" x14ac:dyDescent="0.2">
      <c r="B31" s="83"/>
      <c r="D31" s="83"/>
      <c r="F31" s="83"/>
      <c r="H31" s="83"/>
    </row>
    <row r="32" spans="1:11" x14ac:dyDescent="0.2">
      <c r="A32" s="163" t="s">
        <v>137</v>
      </c>
      <c r="B32" s="61" t="s">
        <v>12</v>
      </c>
      <c r="C32" s="62" t="s">
        <v>13</v>
      </c>
      <c r="D32" s="61" t="s">
        <v>12</v>
      </c>
      <c r="E32" s="63" t="s">
        <v>13</v>
      </c>
      <c r="F32" s="62" t="s">
        <v>12</v>
      </c>
      <c r="G32" s="62" t="s">
        <v>13</v>
      </c>
      <c r="H32" s="61" t="s">
        <v>12</v>
      </c>
      <c r="I32" s="63" t="s">
        <v>13</v>
      </c>
      <c r="J32" s="61"/>
      <c r="K32" s="63"/>
    </row>
    <row r="33" spans="1:11" x14ac:dyDescent="0.2">
      <c r="A33" s="7" t="s">
        <v>211</v>
      </c>
      <c r="B33" s="65">
        <v>0</v>
      </c>
      <c r="C33" s="34">
        <f>IF(B37=0, "-", B33/B37)</f>
        <v>0</v>
      </c>
      <c r="D33" s="65">
        <v>6</v>
      </c>
      <c r="E33" s="9">
        <f>IF(D37=0, "-", D33/D37)</f>
        <v>0.4</v>
      </c>
      <c r="F33" s="81">
        <v>19</v>
      </c>
      <c r="G33" s="34">
        <f>IF(F37=0, "-", F33/F37)</f>
        <v>0.2087912087912088</v>
      </c>
      <c r="H33" s="65">
        <v>21</v>
      </c>
      <c r="I33" s="9">
        <f>IF(H37=0, "-", H33/H37)</f>
        <v>0.27272727272727271</v>
      </c>
      <c r="J33" s="8">
        <f>IF(D33=0, "-", IF((B33-D33)/D33&lt;10, (B33-D33)/D33, "&gt;999%"))</f>
        <v>-1</v>
      </c>
      <c r="K33" s="9">
        <f>IF(H33=0, "-", IF((F33-H33)/H33&lt;10, (F33-H33)/H33, "&gt;999%"))</f>
        <v>-9.5238095238095233E-2</v>
      </c>
    </row>
    <row r="34" spans="1:11" x14ac:dyDescent="0.2">
      <c r="A34" s="7" t="s">
        <v>212</v>
      </c>
      <c r="B34" s="65">
        <v>1</v>
      </c>
      <c r="C34" s="34">
        <f>IF(B37=0, "-", B34/B37)</f>
        <v>6.6666666666666666E-2</v>
      </c>
      <c r="D34" s="65">
        <v>0</v>
      </c>
      <c r="E34" s="9">
        <f>IF(D37=0, "-", D34/D37)</f>
        <v>0</v>
      </c>
      <c r="F34" s="81">
        <v>3</v>
      </c>
      <c r="G34" s="34">
        <f>IF(F37=0, "-", F34/F37)</f>
        <v>3.2967032967032968E-2</v>
      </c>
      <c r="H34" s="65">
        <v>2</v>
      </c>
      <c r="I34" s="9">
        <f>IF(H37=0, "-", H34/H37)</f>
        <v>2.5974025974025976E-2</v>
      </c>
      <c r="J34" s="8" t="str">
        <f>IF(D34=0, "-", IF((B34-D34)/D34&lt;10, (B34-D34)/D34, "&gt;999%"))</f>
        <v>-</v>
      </c>
      <c r="K34" s="9">
        <f>IF(H34=0, "-", IF((F34-H34)/H34&lt;10, (F34-H34)/H34, "&gt;999%"))</f>
        <v>0.5</v>
      </c>
    </row>
    <row r="35" spans="1:11" x14ac:dyDescent="0.2">
      <c r="A35" s="7" t="s">
        <v>213</v>
      </c>
      <c r="B35" s="65">
        <v>14</v>
      </c>
      <c r="C35" s="34">
        <f>IF(B37=0, "-", B35/B37)</f>
        <v>0.93333333333333335</v>
      </c>
      <c r="D35" s="65">
        <v>9</v>
      </c>
      <c r="E35" s="9">
        <f>IF(D37=0, "-", D35/D37)</f>
        <v>0.6</v>
      </c>
      <c r="F35" s="81">
        <v>69</v>
      </c>
      <c r="G35" s="34">
        <f>IF(F37=0, "-", F35/F37)</f>
        <v>0.75824175824175821</v>
      </c>
      <c r="H35" s="65">
        <v>54</v>
      </c>
      <c r="I35" s="9">
        <f>IF(H37=0, "-", H35/H37)</f>
        <v>0.70129870129870131</v>
      </c>
      <c r="J35" s="8">
        <f>IF(D35=0, "-", IF((B35-D35)/D35&lt;10, (B35-D35)/D35, "&gt;999%"))</f>
        <v>0.55555555555555558</v>
      </c>
      <c r="K35" s="9">
        <f>IF(H35=0, "-", IF((F35-H35)/H35&lt;10, (F35-H35)/H35, "&gt;999%"))</f>
        <v>0.27777777777777779</v>
      </c>
    </row>
    <row r="36" spans="1:11" x14ac:dyDescent="0.2">
      <c r="A36" s="2"/>
      <c r="B36" s="68"/>
      <c r="C36" s="33"/>
      <c r="D36" s="68"/>
      <c r="E36" s="6"/>
      <c r="F36" s="82"/>
      <c r="G36" s="33"/>
      <c r="H36" s="68"/>
      <c r="I36" s="6"/>
      <c r="J36" s="5"/>
      <c r="K36" s="6"/>
    </row>
    <row r="37" spans="1:11" s="43" customFormat="1" x14ac:dyDescent="0.2">
      <c r="A37" s="162" t="s">
        <v>580</v>
      </c>
      <c r="B37" s="71">
        <f>SUM(B33:B36)</f>
        <v>15</v>
      </c>
      <c r="C37" s="40">
        <f>B37/9813</f>
        <v>1.5285845307245491E-3</v>
      </c>
      <c r="D37" s="71">
        <f>SUM(D33:D36)</f>
        <v>15</v>
      </c>
      <c r="E37" s="41">
        <f>D37/10037</f>
        <v>1.4944704593005879E-3</v>
      </c>
      <c r="F37" s="77">
        <f>SUM(F33:F36)</f>
        <v>91</v>
      </c>
      <c r="G37" s="42">
        <f>F37/53065</f>
        <v>1.71487797983605E-3</v>
      </c>
      <c r="H37" s="71">
        <f>SUM(H33:H36)</f>
        <v>77</v>
      </c>
      <c r="I37" s="41">
        <f>H37/56526</f>
        <v>1.3622050030074656E-3</v>
      </c>
      <c r="J37" s="37">
        <f>IF(D37=0, "-", IF((B37-D37)/D37&lt;10, (B37-D37)/D37, "&gt;999%"))</f>
        <v>0</v>
      </c>
      <c r="K37" s="38">
        <f>IF(H37=0, "-", IF((F37-H37)/H37&lt;10, (F37-H37)/H37, "&gt;999%"))</f>
        <v>0.18181818181818182</v>
      </c>
    </row>
    <row r="38" spans="1:11" x14ac:dyDescent="0.2">
      <c r="B38" s="83"/>
      <c r="D38" s="83"/>
      <c r="F38" s="83"/>
      <c r="H38" s="83"/>
    </row>
    <row r="39" spans="1:11" s="43" customFormat="1" x14ac:dyDescent="0.2">
      <c r="A39" s="162" t="s">
        <v>579</v>
      </c>
      <c r="B39" s="71">
        <v>465</v>
      </c>
      <c r="C39" s="40">
        <f>B39/9813</f>
        <v>4.7386120452461024E-2</v>
      </c>
      <c r="D39" s="71">
        <v>439</v>
      </c>
      <c r="E39" s="41">
        <f>D39/10037</f>
        <v>4.3738168775530537E-2</v>
      </c>
      <c r="F39" s="77">
        <v>2332</v>
      </c>
      <c r="G39" s="42">
        <f>F39/53065</f>
        <v>4.3946103834919439E-2</v>
      </c>
      <c r="H39" s="71">
        <v>2473</v>
      </c>
      <c r="I39" s="41">
        <f>H39/56526</f>
        <v>4.374977886282419E-2</v>
      </c>
      <c r="J39" s="37">
        <f>IF(D39=0, "-", IF((B39-D39)/D39&lt;10, (B39-D39)/D39, "&gt;999%"))</f>
        <v>5.9225512528473807E-2</v>
      </c>
      <c r="K39" s="38">
        <f>IF(H39=0, "-", IF((F39-H39)/H39&lt;10, (F39-H39)/H39, "&gt;999%"))</f>
        <v>-5.7015770319450064E-2</v>
      </c>
    </row>
    <row r="40" spans="1:11" x14ac:dyDescent="0.2">
      <c r="B40" s="83"/>
      <c r="D40" s="83"/>
      <c r="F40" s="83"/>
      <c r="H40" s="83"/>
    </row>
    <row r="41" spans="1:11" ht="15.75" x14ac:dyDescent="0.25">
      <c r="A41" s="164" t="s">
        <v>113</v>
      </c>
      <c r="B41" s="196" t="s">
        <v>1</v>
      </c>
      <c r="C41" s="200"/>
      <c r="D41" s="200"/>
      <c r="E41" s="197"/>
      <c r="F41" s="196" t="s">
        <v>14</v>
      </c>
      <c r="G41" s="200"/>
      <c r="H41" s="200"/>
      <c r="I41" s="197"/>
      <c r="J41" s="196" t="s">
        <v>15</v>
      </c>
      <c r="K41" s="197"/>
    </row>
    <row r="42" spans="1:11" x14ac:dyDescent="0.2">
      <c r="A42" s="22"/>
      <c r="B42" s="196">
        <f>VALUE(RIGHT($B$2, 4))</f>
        <v>2022</v>
      </c>
      <c r="C42" s="197"/>
      <c r="D42" s="196">
        <f>B42-1</f>
        <v>2021</v>
      </c>
      <c r="E42" s="204"/>
      <c r="F42" s="196">
        <f>B42</f>
        <v>2022</v>
      </c>
      <c r="G42" s="204"/>
      <c r="H42" s="196">
        <f>D42</f>
        <v>2021</v>
      </c>
      <c r="I42" s="204"/>
      <c r="J42" s="140" t="s">
        <v>4</v>
      </c>
      <c r="K42" s="141" t="s">
        <v>2</v>
      </c>
    </row>
    <row r="43" spans="1:11" x14ac:dyDescent="0.2">
      <c r="A43" s="163" t="s">
        <v>138</v>
      </c>
      <c r="B43" s="61" t="s">
        <v>12</v>
      </c>
      <c r="C43" s="62" t="s">
        <v>13</v>
      </c>
      <c r="D43" s="61" t="s">
        <v>12</v>
      </c>
      <c r="E43" s="63" t="s">
        <v>13</v>
      </c>
      <c r="F43" s="62" t="s">
        <v>12</v>
      </c>
      <c r="G43" s="62" t="s">
        <v>13</v>
      </c>
      <c r="H43" s="61" t="s">
        <v>12</v>
      </c>
      <c r="I43" s="63" t="s">
        <v>13</v>
      </c>
      <c r="J43" s="61"/>
      <c r="K43" s="63"/>
    </row>
    <row r="44" spans="1:11" x14ac:dyDescent="0.2">
      <c r="A44" s="7" t="s">
        <v>214</v>
      </c>
      <c r="B44" s="65">
        <v>0</v>
      </c>
      <c r="C44" s="34">
        <f>IF(B60=0, "-", B44/B60)</f>
        <v>0</v>
      </c>
      <c r="D44" s="65">
        <v>0</v>
      </c>
      <c r="E44" s="9">
        <f>IF(D60=0, "-", D44/D60)</f>
        <v>0</v>
      </c>
      <c r="F44" s="81">
        <v>0</v>
      </c>
      <c r="G44" s="34">
        <f>IF(F60=0, "-", F44/F60)</f>
        <v>0</v>
      </c>
      <c r="H44" s="65">
        <v>5</v>
      </c>
      <c r="I44" s="9">
        <f>IF(H60=0, "-", H44/H60)</f>
        <v>1.001001001001001E-3</v>
      </c>
      <c r="J44" s="8" t="str">
        <f t="shared" ref="J44:J58" si="2">IF(D44=0, "-", IF((B44-D44)/D44&lt;10, (B44-D44)/D44, "&gt;999%"))</f>
        <v>-</v>
      </c>
      <c r="K44" s="9">
        <f t="shared" ref="K44:K58" si="3">IF(H44=0, "-", IF((F44-H44)/H44&lt;10, (F44-H44)/H44, "&gt;999%"))</f>
        <v>-1</v>
      </c>
    </row>
    <row r="45" spans="1:11" x14ac:dyDescent="0.2">
      <c r="A45" s="7" t="s">
        <v>215</v>
      </c>
      <c r="B45" s="65">
        <v>0</v>
      </c>
      <c r="C45" s="34">
        <f>IF(B60=0, "-", B45/B60)</f>
        <v>0</v>
      </c>
      <c r="D45" s="65">
        <v>10</v>
      </c>
      <c r="E45" s="9">
        <f>IF(D60=0, "-", D45/D60)</f>
        <v>1.2453300124533001E-2</v>
      </c>
      <c r="F45" s="81">
        <v>3</v>
      </c>
      <c r="G45" s="34">
        <f>IF(F60=0, "-", F45/F60)</f>
        <v>8.3822296730930428E-4</v>
      </c>
      <c r="H45" s="65">
        <v>63</v>
      </c>
      <c r="I45" s="9">
        <f>IF(H60=0, "-", H45/H60)</f>
        <v>1.2612612612612612E-2</v>
      </c>
      <c r="J45" s="8">
        <f t="shared" si="2"/>
        <v>-1</v>
      </c>
      <c r="K45" s="9">
        <f t="shared" si="3"/>
        <v>-0.95238095238095233</v>
      </c>
    </row>
    <row r="46" spans="1:11" x14ac:dyDescent="0.2">
      <c r="A46" s="7" t="s">
        <v>216</v>
      </c>
      <c r="B46" s="65">
        <v>4</v>
      </c>
      <c r="C46" s="34">
        <f>IF(B60=0, "-", B46/B60)</f>
        <v>5.5020632737276479E-3</v>
      </c>
      <c r="D46" s="65">
        <v>4</v>
      </c>
      <c r="E46" s="9">
        <f>IF(D60=0, "-", D46/D60)</f>
        <v>4.9813200498132005E-3</v>
      </c>
      <c r="F46" s="81">
        <v>35</v>
      </c>
      <c r="G46" s="34">
        <f>IF(F60=0, "-", F46/F60)</f>
        <v>9.7792679519418824E-3</v>
      </c>
      <c r="H46" s="65">
        <v>149</v>
      </c>
      <c r="I46" s="9">
        <f>IF(H60=0, "-", H46/H60)</f>
        <v>2.9829829829829829E-2</v>
      </c>
      <c r="J46" s="8">
        <f t="shared" si="2"/>
        <v>0</v>
      </c>
      <c r="K46" s="9">
        <f t="shared" si="3"/>
        <v>-0.7651006711409396</v>
      </c>
    </row>
    <row r="47" spans="1:11" x14ac:dyDescent="0.2">
      <c r="A47" s="7" t="s">
        <v>217</v>
      </c>
      <c r="B47" s="65">
        <v>122</v>
      </c>
      <c r="C47" s="34">
        <f>IF(B60=0, "-", B47/B60)</f>
        <v>0.16781292984869325</v>
      </c>
      <c r="D47" s="65">
        <v>255</v>
      </c>
      <c r="E47" s="9">
        <f>IF(D60=0, "-", D47/D60)</f>
        <v>0.31755915317559152</v>
      </c>
      <c r="F47" s="81">
        <v>1007</v>
      </c>
      <c r="G47" s="34">
        <f>IF(F60=0, "-", F47/F60)</f>
        <v>0.28136350936015647</v>
      </c>
      <c r="H47" s="65">
        <v>1389</v>
      </c>
      <c r="I47" s="9">
        <f>IF(H60=0, "-", H47/H60)</f>
        <v>0.27807807807807805</v>
      </c>
      <c r="J47" s="8">
        <f t="shared" si="2"/>
        <v>-0.52156862745098043</v>
      </c>
      <c r="K47" s="9">
        <f t="shared" si="3"/>
        <v>-0.27501799856011522</v>
      </c>
    </row>
    <row r="48" spans="1:11" x14ac:dyDescent="0.2">
      <c r="A48" s="7" t="s">
        <v>218</v>
      </c>
      <c r="B48" s="65">
        <v>3</v>
      </c>
      <c r="C48" s="34">
        <f>IF(B60=0, "-", B48/B60)</f>
        <v>4.1265474552957355E-3</v>
      </c>
      <c r="D48" s="65">
        <v>5</v>
      </c>
      <c r="E48" s="9">
        <f>IF(D60=0, "-", D48/D60)</f>
        <v>6.2266500622665004E-3</v>
      </c>
      <c r="F48" s="81">
        <v>26</v>
      </c>
      <c r="G48" s="34">
        <f>IF(F60=0, "-", F48/F60)</f>
        <v>7.2645990500139705E-3</v>
      </c>
      <c r="H48" s="65">
        <v>29</v>
      </c>
      <c r="I48" s="9">
        <f>IF(H60=0, "-", H48/H60)</f>
        <v>5.8058058058058056E-3</v>
      </c>
      <c r="J48" s="8">
        <f t="shared" si="2"/>
        <v>-0.4</v>
      </c>
      <c r="K48" s="9">
        <f t="shared" si="3"/>
        <v>-0.10344827586206896</v>
      </c>
    </row>
    <row r="49" spans="1:11" x14ac:dyDescent="0.2">
      <c r="A49" s="7" t="s">
        <v>219</v>
      </c>
      <c r="B49" s="65">
        <v>126</v>
      </c>
      <c r="C49" s="34">
        <f>IF(B60=0, "-", B49/B60)</f>
        <v>0.17331499312242091</v>
      </c>
      <c r="D49" s="65">
        <v>203</v>
      </c>
      <c r="E49" s="9">
        <f>IF(D60=0, "-", D49/D60)</f>
        <v>0.25280199252801994</v>
      </c>
      <c r="F49" s="81">
        <v>678</v>
      </c>
      <c r="G49" s="34">
        <f>IF(F60=0, "-", F49/F60)</f>
        <v>0.18943839061190276</v>
      </c>
      <c r="H49" s="65">
        <v>1096</v>
      </c>
      <c r="I49" s="9">
        <f>IF(H60=0, "-", H49/H60)</f>
        <v>0.21941941941941942</v>
      </c>
      <c r="J49" s="8">
        <f t="shared" si="2"/>
        <v>-0.37931034482758619</v>
      </c>
      <c r="K49" s="9">
        <f t="shared" si="3"/>
        <v>-0.38138686131386862</v>
      </c>
    </row>
    <row r="50" spans="1:11" x14ac:dyDescent="0.2">
      <c r="A50" s="7" t="s">
        <v>220</v>
      </c>
      <c r="B50" s="65">
        <v>40</v>
      </c>
      <c r="C50" s="34">
        <f>IF(B60=0, "-", B50/B60)</f>
        <v>5.5020632737276476E-2</v>
      </c>
      <c r="D50" s="65">
        <v>121</v>
      </c>
      <c r="E50" s="9">
        <f>IF(D60=0, "-", D50/D60)</f>
        <v>0.15068493150684931</v>
      </c>
      <c r="F50" s="81">
        <v>273</v>
      </c>
      <c r="G50" s="34">
        <f>IF(F60=0, "-", F50/F60)</f>
        <v>7.6278290025146689E-2</v>
      </c>
      <c r="H50" s="65">
        <v>642</v>
      </c>
      <c r="I50" s="9">
        <f>IF(H60=0, "-", H50/H60)</f>
        <v>0.12852852852852853</v>
      </c>
      <c r="J50" s="8">
        <f t="shared" si="2"/>
        <v>-0.66942148760330578</v>
      </c>
      <c r="K50" s="9">
        <f t="shared" si="3"/>
        <v>-0.57476635514018692</v>
      </c>
    </row>
    <row r="51" spans="1:11" x14ac:dyDescent="0.2">
      <c r="A51" s="7" t="s">
        <v>221</v>
      </c>
      <c r="B51" s="65">
        <v>0</v>
      </c>
      <c r="C51" s="34">
        <f>IF(B60=0, "-", B51/B60)</f>
        <v>0</v>
      </c>
      <c r="D51" s="65">
        <v>0</v>
      </c>
      <c r="E51" s="9">
        <f>IF(D60=0, "-", D51/D60)</f>
        <v>0</v>
      </c>
      <c r="F51" s="81">
        <v>2</v>
      </c>
      <c r="G51" s="34">
        <f>IF(F60=0, "-", F51/F60)</f>
        <v>5.5881531153953619E-4</v>
      </c>
      <c r="H51" s="65">
        <v>3</v>
      </c>
      <c r="I51" s="9">
        <f>IF(H60=0, "-", H51/H60)</f>
        <v>6.0060060060060057E-4</v>
      </c>
      <c r="J51" s="8" t="str">
        <f t="shared" si="2"/>
        <v>-</v>
      </c>
      <c r="K51" s="9">
        <f t="shared" si="3"/>
        <v>-0.33333333333333331</v>
      </c>
    </row>
    <row r="52" spans="1:11" x14ac:dyDescent="0.2">
      <c r="A52" s="7" t="s">
        <v>222</v>
      </c>
      <c r="B52" s="65">
        <v>2</v>
      </c>
      <c r="C52" s="34">
        <f>IF(B60=0, "-", B52/B60)</f>
        <v>2.751031636863824E-3</v>
      </c>
      <c r="D52" s="65">
        <v>5</v>
      </c>
      <c r="E52" s="9">
        <f>IF(D60=0, "-", D52/D60)</f>
        <v>6.2266500622665004E-3</v>
      </c>
      <c r="F52" s="81">
        <v>9</v>
      </c>
      <c r="G52" s="34">
        <f>IF(F60=0, "-", F52/F60)</f>
        <v>2.5146689019279128E-3</v>
      </c>
      <c r="H52" s="65">
        <v>42</v>
      </c>
      <c r="I52" s="9">
        <f>IF(H60=0, "-", H52/H60)</f>
        <v>8.4084084084084087E-3</v>
      </c>
      <c r="J52" s="8">
        <f t="shared" si="2"/>
        <v>-0.6</v>
      </c>
      <c r="K52" s="9">
        <f t="shared" si="3"/>
        <v>-0.7857142857142857</v>
      </c>
    </row>
    <row r="53" spans="1:11" x14ac:dyDescent="0.2">
      <c r="A53" s="7" t="s">
        <v>223</v>
      </c>
      <c r="B53" s="65">
        <v>21</v>
      </c>
      <c r="C53" s="34">
        <f>IF(B60=0, "-", B53/B60)</f>
        <v>2.8885832187070151E-2</v>
      </c>
      <c r="D53" s="65">
        <v>21</v>
      </c>
      <c r="E53" s="9">
        <f>IF(D60=0, "-", D53/D60)</f>
        <v>2.6151930261519303E-2</v>
      </c>
      <c r="F53" s="81">
        <v>122</v>
      </c>
      <c r="G53" s="34">
        <f>IF(F60=0, "-", F53/F60)</f>
        <v>3.4087734003911706E-2</v>
      </c>
      <c r="H53" s="65">
        <v>140</v>
      </c>
      <c r="I53" s="9">
        <f>IF(H60=0, "-", H53/H60)</f>
        <v>2.8028028028028028E-2</v>
      </c>
      <c r="J53" s="8">
        <f t="shared" si="2"/>
        <v>0</v>
      </c>
      <c r="K53" s="9">
        <f t="shared" si="3"/>
        <v>-0.12857142857142856</v>
      </c>
    </row>
    <row r="54" spans="1:11" x14ac:dyDescent="0.2">
      <c r="A54" s="7" t="s">
        <v>224</v>
      </c>
      <c r="B54" s="65">
        <v>20</v>
      </c>
      <c r="C54" s="34">
        <f>IF(B60=0, "-", B54/B60)</f>
        <v>2.7510316368638238E-2</v>
      </c>
      <c r="D54" s="65">
        <v>7</v>
      </c>
      <c r="E54" s="9">
        <f>IF(D60=0, "-", D54/D60)</f>
        <v>8.717310087173101E-3</v>
      </c>
      <c r="F54" s="81">
        <v>36</v>
      </c>
      <c r="G54" s="34">
        <f>IF(F60=0, "-", F54/F60)</f>
        <v>1.0058675607711651E-2</v>
      </c>
      <c r="H54" s="65">
        <v>53</v>
      </c>
      <c r="I54" s="9">
        <f>IF(H60=0, "-", H54/H60)</f>
        <v>1.061061061061061E-2</v>
      </c>
      <c r="J54" s="8">
        <f t="shared" si="2"/>
        <v>1.8571428571428572</v>
      </c>
      <c r="K54" s="9">
        <f t="shared" si="3"/>
        <v>-0.32075471698113206</v>
      </c>
    </row>
    <row r="55" spans="1:11" x14ac:dyDescent="0.2">
      <c r="A55" s="7" t="s">
        <v>225</v>
      </c>
      <c r="B55" s="65">
        <v>365</v>
      </c>
      <c r="C55" s="34">
        <f>IF(B60=0, "-", B55/B60)</f>
        <v>0.50206327372764792</v>
      </c>
      <c r="D55" s="65">
        <v>156</v>
      </c>
      <c r="E55" s="9">
        <f>IF(D60=0, "-", D55/D60)</f>
        <v>0.19427148194271482</v>
      </c>
      <c r="F55" s="81">
        <v>1305</v>
      </c>
      <c r="G55" s="34">
        <f>IF(F60=0, "-", F55/F60)</f>
        <v>0.36462699077954736</v>
      </c>
      <c r="H55" s="65">
        <v>1331</v>
      </c>
      <c r="I55" s="9">
        <f>IF(H60=0, "-", H55/H60)</f>
        <v>0.26646646646646649</v>
      </c>
      <c r="J55" s="8">
        <f t="shared" si="2"/>
        <v>1.3397435897435896</v>
      </c>
      <c r="K55" s="9">
        <f t="shared" si="3"/>
        <v>-1.9534184823441023E-2</v>
      </c>
    </row>
    <row r="56" spans="1:11" x14ac:dyDescent="0.2">
      <c r="A56" s="7" t="s">
        <v>226</v>
      </c>
      <c r="B56" s="65">
        <v>0</v>
      </c>
      <c r="C56" s="34">
        <f>IF(B60=0, "-", B56/B60)</f>
        <v>0</v>
      </c>
      <c r="D56" s="65">
        <v>1</v>
      </c>
      <c r="E56" s="9">
        <f>IF(D60=0, "-", D56/D60)</f>
        <v>1.2453300124533001E-3</v>
      </c>
      <c r="F56" s="81">
        <v>10</v>
      </c>
      <c r="G56" s="34">
        <f>IF(F60=0, "-", F56/F60)</f>
        <v>2.7940765576976809E-3</v>
      </c>
      <c r="H56" s="65">
        <v>2</v>
      </c>
      <c r="I56" s="9">
        <f>IF(H60=0, "-", H56/H60)</f>
        <v>4.0040040040040042E-4</v>
      </c>
      <c r="J56" s="8">
        <f t="shared" si="2"/>
        <v>-1</v>
      </c>
      <c r="K56" s="9">
        <f t="shared" si="3"/>
        <v>4</v>
      </c>
    </row>
    <row r="57" spans="1:11" x14ac:dyDescent="0.2">
      <c r="A57" s="7" t="s">
        <v>227</v>
      </c>
      <c r="B57" s="65">
        <v>0</v>
      </c>
      <c r="C57" s="34">
        <f>IF(B60=0, "-", B57/B60)</f>
        <v>0</v>
      </c>
      <c r="D57" s="65">
        <v>3</v>
      </c>
      <c r="E57" s="9">
        <f>IF(D60=0, "-", D57/D60)</f>
        <v>3.7359900373599006E-3</v>
      </c>
      <c r="F57" s="81">
        <v>0</v>
      </c>
      <c r="G57" s="34">
        <f>IF(F60=0, "-", F57/F60)</f>
        <v>0</v>
      </c>
      <c r="H57" s="65">
        <v>16</v>
      </c>
      <c r="I57" s="9">
        <f>IF(H60=0, "-", H57/H60)</f>
        <v>3.2032032032032033E-3</v>
      </c>
      <c r="J57" s="8">
        <f t="shared" si="2"/>
        <v>-1</v>
      </c>
      <c r="K57" s="9">
        <f t="shared" si="3"/>
        <v>-1</v>
      </c>
    </row>
    <row r="58" spans="1:11" x14ac:dyDescent="0.2">
      <c r="A58" s="7" t="s">
        <v>228</v>
      </c>
      <c r="B58" s="65">
        <v>24</v>
      </c>
      <c r="C58" s="34">
        <f>IF(B60=0, "-", B58/B60)</f>
        <v>3.3012379642365884E-2</v>
      </c>
      <c r="D58" s="65">
        <v>12</v>
      </c>
      <c r="E58" s="9">
        <f>IF(D60=0, "-", D58/D60)</f>
        <v>1.4943960149439602E-2</v>
      </c>
      <c r="F58" s="81">
        <v>73</v>
      </c>
      <c r="G58" s="34">
        <f>IF(F60=0, "-", F58/F60)</f>
        <v>2.039675887119307E-2</v>
      </c>
      <c r="H58" s="65">
        <v>35</v>
      </c>
      <c r="I58" s="9">
        <f>IF(H60=0, "-", H58/H60)</f>
        <v>7.0070070070070069E-3</v>
      </c>
      <c r="J58" s="8">
        <f t="shared" si="2"/>
        <v>1</v>
      </c>
      <c r="K58" s="9">
        <f t="shared" si="3"/>
        <v>1.0857142857142856</v>
      </c>
    </row>
    <row r="59" spans="1:11" x14ac:dyDescent="0.2">
      <c r="A59" s="2"/>
      <c r="B59" s="68"/>
      <c r="C59" s="33"/>
      <c r="D59" s="68"/>
      <c r="E59" s="6"/>
      <c r="F59" s="82"/>
      <c r="G59" s="33"/>
      <c r="H59" s="68"/>
      <c r="I59" s="6"/>
      <c r="J59" s="5"/>
      <c r="K59" s="6"/>
    </row>
    <row r="60" spans="1:11" s="43" customFormat="1" x14ac:dyDescent="0.2">
      <c r="A60" s="162" t="s">
        <v>578</v>
      </c>
      <c r="B60" s="71">
        <f>SUM(B44:B59)</f>
        <v>727</v>
      </c>
      <c r="C60" s="40">
        <f>B60/9813</f>
        <v>7.4085396922449809E-2</v>
      </c>
      <c r="D60" s="71">
        <f>SUM(D44:D59)</f>
        <v>803</v>
      </c>
      <c r="E60" s="41">
        <f>D60/10037</f>
        <v>8.0003985254558138E-2</v>
      </c>
      <c r="F60" s="77">
        <f>SUM(F44:F59)</f>
        <v>3579</v>
      </c>
      <c r="G60" s="42">
        <f>F60/53065</f>
        <v>6.7445585602562891E-2</v>
      </c>
      <c r="H60" s="71">
        <f>SUM(H44:H59)</f>
        <v>4995</v>
      </c>
      <c r="I60" s="41">
        <f>H60/56526</f>
        <v>8.8366415454834937E-2</v>
      </c>
      <c r="J60" s="37">
        <f>IF(D60=0, "-", IF((B60-D60)/D60&lt;10, (B60-D60)/D60, "&gt;999%"))</f>
        <v>-9.4645080946450813E-2</v>
      </c>
      <c r="K60" s="38">
        <f>IF(H60=0, "-", IF((F60-H60)/H60&lt;10, (F60-H60)/H60, "&gt;999%"))</f>
        <v>-0.28348348348348346</v>
      </c>
    </row>
    <row r="61" spans="1:11" x14ac:dyDescent="0.2">
      <c r="B61" s="83"/>
      <c r="D61" s="83"/>
      <c r="F61" s="83"/>
      <c r="H61" s="83"/>
    </row>
    <row r="62" spans="1:11" x14ac:dyDescent="0.2">
      <c r="A62" s="163" t="s">
        <v>139</v>
      </c>
      <c r="B62" s="61" t="s">
        <v>12</v>
      </c>
      <c r="C62" s="62" t="s">
        <v>13</v>
      </c>
      <c r="D62" s="61" t="s">
        <v>12</v>
      </c>
      <c r="E62" s="63" t="s">
        <v>13</v>
      </c>
      <c r="F62" s="62" t="s">
        <v>12</v>
      </c>
      <c r="G62" s="62" t="s">
        <v>13</v>
      </c>
      <c r="H62" s="61" t="s">
        <v>12</v>
      </c>
      <c r="I62" s="63" t="s">
        <v>13</v>
      </c>
      <c r="J62" s="61"/>
      <c r="K62" s="63"/>
    </row>
    <row r="63" spans="1:11" x14ac:dyDescent="0.2">
      <c r="A63" s="7" t="s">
        <v>229</v>
      </c>
      <c r="B63" s="65">
        <v>1</v>
      </c>
      <c r="C63" s="34">
        <f>IF(B73=0, "-", B63/B73)</f>
        <v>0.02</v>
      </c>
      <c r="D63" s="65">
        <v>1</v>
      </c>
      <c r="E63" s="9">
        <f>IF(D73=0, "-", D63/D73)</f>
        <v>1.1904761904761904E-2</v>
      </c>
      <c r="F63" s="81">
        <v>16</v>
      </c>
      <c r="G63" s="34">
        <f>IF(F73=0, "-", F63/F73)</f>
        <v>8.0808080808080815E-2</v>
      </c>
      <c r="H63" s="65">
        <v>36</v>
      </c>
      <c r="I63" s="9">
        <f>IF(H73=0, "-", H63/H73)</f>
        <v>8.9108910891089105E-2</v>
      </c>
      <c r="J63" s="8">
        <f t="shared" ref="J63:J71" si="4">IF(D63=0, "-", IF((B63-D63)/D63&lt;10, (B63-D63)/D63, "&gt;999%"))</f>
        <v>0</v>
      </c>
      <c r="K63" s="9">
        <f t="shared" ref="K63:K71" si="5">IF(H63=0, "-", IF((F63-H63)/H63&lt;10, (F63-H63)/H63, "&gt;999%"))</f>
        <v>-0.55555555555555558</v>
      </c>
    </row>
    <row r="64" spans="1:11" x14ac:dyDescent="0.2">
      <c r="A64" s="7" t="s">
        <v>230</v>
      </c>
      <c r="B64" s="65">
        <v>9</v>
      </c>
      <c r="C64" s="34">
        <f>IF(B73=0, "-", B64/B73)</f>
        <v>0.18</v>
      </c>
      <c r="D64" s="65">
        <v>17</v>
      </c>
      <c r="E64" s="9">
        <f>IF(D73=0, "-", D64/D73)</f>
        <v>0.20238095238095238</v>
      </c>
      <c r="F64" s="81">
        <v>35</v>
      </c>
      <c r="G64" s="34">
        <f>IF(F73=0, "-", F64/F73)</f>
        <v>0.17676767676767677</v>
      </c>
      <c r="H64" s="65">
        <v>91</v>
      </c>
      <c r="I64" s="9">
        <f>IF(H73=0, "-", H64/H73)</f>
        <v>0.22524752475247525</v>
      </c>
      <c r="J64" s="8">
        <f t="shared" si="4"/>
        <v>-0.47058823529411764</v>
      </c>
      <c r="K64" s="9">
        <f t="shared" si="5"/>
        <v>-0.61538461538461542</v>
      </c>
    </row>
    <row r="65" spans="1:11" x14ac:dyDescent="0.2">
      <c r="A65" s="7" t="s">
        <v>231</v>
      </c>
      <c r="B65" s="65">
        <v>20</v>
      </c>
      <c r="C65" s="34">
        <f>IF(B73=0, "-", B65/B73)</f>
        <v>0.4</v>
      </c>
      <c r="D65" s="65">
        <v>19</v>
      </c>
      <c r="E65" s="9">
        <f>IF(D73=0, "-", D65/D73)</f>
        <v>0.22619047619047619</v>
      </c>
      <c r="F65" s="81">
        <v>38</v>
      </c>
      <c r="G65" s="34">
        <f>IF(F73=0, "-", F65/F73)</f>
        <v>0.19191919191919191</v>
      </c>
      <c r="H65" s="65">
        <v>97</v>
      </c>
      <c r="I65" s="9">
        <f>IF(H73=0, "-", H65/H73)</f>
        <v>0.24009900990099009</v>
      </c>
      <c r="J65" s="8">
        <f t="shared" si="4"/>
        <v>5.2631578947368418E-2</v>
      </c>
      <c r="K65" s="9">
        <f t="shared" si="5"/>
        <v>-0.60824742268041232</v>
      </c>
    </row>
    <row r="66" spans="1:11" x14ac:dyDescent="0.2">
      <c r="A66" s="7" t="s">
        <v>232</v>
      </c>
      <c r="B66" s="65">
        <v>0</v>
      </c>
      <c r="C66" s="34">
        <f>IF(B73=0, "-", B66/B73)</f>
        <v>0</v>
      </c>
      <c r="D66" s="65">
        <v>1</v>
      </c>
      <c r="E66" s="9">
        <f>IF(D73=0, "-", D66/D73)</f>
        <v>1.1904761904761904E-2</v>
      </c>
      <c r="F66" s="81">
        <v>0</v>
      </c>
      <c r="G66" s="34">
        <f>IF(F73=0, "-", F66/F73)</f>
        <v>0</v>
      </c>
      <c r="H66" s="65">
        <v>3</v>
      </c>
      <c r="I66" s="9">
        <f>IF(H73=0, "-", H66/H73)</f>
        <v>7.4257425742574254E-3</v>
      </c>
      <c r="J66" s="8">
        <f t="shared" si="4"/>
        <v>-1</v>
      </c>
      <c r="K66" s="9">
        <f t="shared" si="5"/>
        <v>-1</v>
      </c>
    </row>
    <row r="67" spans="1:11" x14ac:dyDescent="0.2">
      <c r="A67" s="7" t="s">
        <v>233</v>
      </c>
      <c r="B67" s="65">
        <v>0</v>
      </c>
      <c r="C67" s="34">
        <f>IF(B73=0, "-", B67/B73)</f>
        <v>0</v>
      </c>
      <c r="D67" s="65">
        <v>1</v>
      </c>
      <c r="E67" s="9">
        <f>IF(D73=0, "-", D67/D73)</f>
        <v>1.1904761904761904E-2</v>
      </c>
      <c r="F67" s="81">
        <v>0</v>
      </c>
      <c r="G67" s="34">
        <f>IF(F73=0, "-", F67/F73)</f>
        <v>0</v>
      </c>
      <c r="H67" s="65">
        <v>4</v>
      </c>
      <c r="I67" s="9">
        <f>IF(H73=0, "-", H67/H73)</f>
        <v>9.9009900990099011E-3</v>
      </c>
      <c r="J67" s="8">
        <f t="shared" si="4"/>
        <v>-1</v>
      </c>
      <c r="K67" s="9">
        <f t="shared" si="5"/>
        <v>-1</v>
      </c>
    </row>
    <row r="68" spans="1:11" x14ac:dyDescent="0.2">
      <c r="A68" s="7" t="s">
        <v>234</v>
      </c>
      <c r="B68" s="65">
        <v>14</v>
      </c>
      <c r="C68" s="34">
        <f>IF(B73=0, "-", B68/B73)</f>
        <v>0.28000000000000003</v>
      </c>
      <c r="D68" s="65">
        <v>39</v>
      </c>
      <c r="E68" s="9">
        <f>IF(D73=0, "-", D68/D73)</f>
        <v>0.4642857142857143</v>
      </c>
      <c r="F68" s="81">
        <v>69</v>
      </c>
      <c r="G68" s="34">
        <f>IF(F73=0, "-", F68/F73)</f>
        <v>0.34848484848484851</v>
      </c>
      <c r="H68" s="65">
        <v>124</v>
      </c>
      <c r="I68" s="9">
        <f>IF(H73=0, "-", H68/H73)</f>
        <v>0.30693069306930693</v>
      </c>
      <c r="J68" s="8">
        <f t="shared" si="4"/>
        <v>-0.64102564102564108</v>
      </c>
      <c r="K68" s="9">
        <f t="shared" si="5"/>
        <v>-0.44354838709677419</v>
      </c>
    </row>
    <row r="69" spans="1:11" x14ac:dyDescent="0.2">
      <c r="A69" s="7" t="s">
        <v>235</v>
      </c>
      <c r="B69" s="65">
        <v>5</v>
      </c>
      <c r="C69" s="34">
        <f>IF(B73=0, "-", B69/B73)</f>
        <v>0.1</v>
      </c>
      <c r="D69" s="65">
        <v>3</v>
      </c>
      <c r="E69" s="9">
        <f>IF(D73=0, "-", D69/D73)</f>
        <v>3.5714285714285712E-2</v>
      </c>
      <c r="F69" s="81">
        <v>12</v>
      </c>
      <c r="G69" s="34">
        <f>IF(F73=0, "-", F69/F73)</f>
        <v>6.0606060606060608E-2</v>
      </c>
      <c r="H69" s="65">
        <v>18</v>
      </c>
      <c r="I69" s="9">
        <f>IF(H73=0, "-", H69/H73)</f>
        <v>4.4554455445544552E-2</v>
      </c>
      <c r="J69" s="8">
        <f t="shared" si="4"/>
        <v>0.66666666666666663</v>
      </c>
      <c r="K69" s="9">
        <f t="shared" si="5"/>
        <v>-0.33333333333333331</v>
      </c>
    </row>
    <row r="70" spans="1:11" x14ac:dyDescent="0.2">
      <c r="A70" s="7" t="s">
        <v>236</v>
      </c>
      <c r="B70" s="65">
        <v>0</v>
      </c>
      <c r="C70" s="34">
        <f>IF(B73=0, "-", B70/B73)</f>
        <v>0</v>
      </c>
      <c r="D70" s="65">
        <v>1</v>
      </c>
      <c r="E70" s="9">
        <f>IF(D73=0, "-", D70/D73)</f>
        <v>1.1904761904761904E-2</v>
      </c>
      <c r="F70" s="81">
        <v>11</v>
      </c>
      <c r="G70" s="34">
        <f>IF(F73=0, "-", F70/F73)</f>
        <v>5.5555555555555552E-2</v>
      </c>
      <c r="H70" s="65">
        <v>13</v>
      </c>
      <c r="I70" s="9">
        <f>IF(H73=0, "-", H70/H73)</f>
        <v>3.2178217821782179E-2</v>
      </c>
      <c r="J70" s="8">
        <f t="shared" si="4"/>
        <v>-1</v>
      </c>
      <c r="K70" s="9">
        <f t="shared" si="5"/>
        <v>-0.15384615384615385</v>
      </c>
    </row>
    <row r="71" spans="1:11" x14ac:dyDescent="0.2">
      <c r="A71" s="7" t="s">
        <v>237</v>
      </c>
      <c r="B71" s="65">
        <v>1</v>
      </c>
      <c r="C71" s="34">
        <f>IF(B73=0, "-", B71/B73)</f>
        <v>0.02</v>
      </c>
      <c r="D71" s="65">
        <v>2</v>
      </c>
      <c r="E71" s="9">
        <f>IF(D73=0, "-", D71/D73)</f>
        <v>2.3809523809523808E-2</v>
      </c>
      <c r="F71" s="81">
        <v>17</v>
      </c>
      <c r="G71" s="34">
        <f>IF(F73=0, "-", F71/F73)</f>
        <v>8.5858585858585856E-2</v>
      </c>
      <c r="H71" s="65">
        <v>18</v>
      </c>
      <c r="I71" s="9">
        <f>IF(H73=0, "-", H71/H73)</f>
        <v>4.4554455445544552E-2</v>
      </c>
      <c r="J71" s="8">
        <f t="shared" si="4"/>
        <v>-0.5</v>
      </c>
      <c r="K71" s="9">
        <f t="shared" si="5"/>
        <v>-5.5555555555555552E-2</v>
      </c>
    </row>
    <row r="72" spans="1:11" x14ac:dyDescent="0.2">
      <c r="A72" s="2"/>
      <c r="B72" s="68"/>
      <c r="C72" s="33"/>
      <c r="D72" s="68"/>
      <c r="E72" s="6"/>
      <c r="F72" s="82"/>
      <c r="G72" s="33"/>
      <c r="H72" s="68"/>
      <c r="I72" s="6"/>
      <c r="J72" s="5"/>
      <c r="K72" s="6"/>
    </row>
    <row r="73" spans="1:11" s="43" customFormat="1" x14ac:dyDescent="0.2">
      <c r="A73" s="162" t="s">
        <v>577</v>
      </c>
      <c r="B73" s="71">
        <f>SUM(B63:B72)</f>
        <v>50</v>
      </c>
      <c r="C73" s="40">
        <f>B73/9813</f>
        <v>5.0952817690818305E-3</v>
      </c>
      <c r="D73" s="71">
        <f>SUM(D63:D72)</f>
        <v>84</v>
      </c>
      <c r="E73" s="41">
        <f>D73/10037</f>
        <v>8.3690345720832914E-3</v>
      </c>
      <c r="F73" s="77">
        <f>SUM(F63:F72)</f>
        <v>198</v>
      </c>
      <c r="G73" s="42">
        <f>F73/53065</f>
        <v>3.7312729671158014E-3</v>
      </c>
      <c r="H73" s="71">
        <f>SUM(H63:H72)</f>
        <v>404</v>
      </c>
      <c r="I73" s="41">
        <f>H73/56526</f>
        <v>7.1471535222729365E-3</v>
      </c>
      <c r="J73" s="37">
        <f>IF(D73=0, "-", IF((B73-D73)/D73&lt;10, (B73-D73)/D73, "&gt;999%"))</f>
        <v>-0.40476190476190477</v>
      </c>
      <c r="K73" s="38">
        <f>IF(H73=0, "-", IF((F73-H73)/H73&lt;10, (F73-H73)/H73, "&gt;999%"))</f>
        <v>-0.50990099009900991</v>
      </c>
    </row>
    <row r="74" spans="1:11" x14ac:dyDescent="0.2">
      <c r="B74" s="83"/>
      <c r="D74" s="83"/>
      <c r="F74" s="83"/>
      <c r="H74" s="83"/>
    </row>
    <row r="75" spans="1:11" s="43" customFormat="1" x14ac:dyDescent="0.2">
      <c r="A75" s="162" t="s">
        <v>576</v>
      </c>
      <c r="B75" s="71">
        <v>777</v>
      </c>
      <c r="C75" s="40">
        <f>B75/9813</f>
        <v>7.9180678691531642E-2</v>
      </c>
      <c r="D75" s="71">
        <v>887</v>
      </c>
      <c r="E75" s="41">
        <f>D75/10037</f>
        <v>8.8373019826641433E-2</v>
      </c>
      <c r="F75" s="77">
        <v>3777</v>
      </c>
      <c r="G75" s="42">
        <f>F75/53065</f>
        <v>7.1176858569678703E-2</v>
      </c>
      <c r="H75" s="71">
        <v>5399</v>
      </c>
      <c r="I75" s="41">
        <f>H75/56526</f>
        <v>9.5513568977107874E-2</v>
      </c>
      <c r="J75" s="37">
        <f>IF(D75=0, "-", IF((B75-D75)/D75&lt;10, (B75-D75)/D75, "&gt;999%"))</f>
        <v>-0.12401352874859076</v>
      </c>
      <c r="K75" s="38">
        <f>IF(H75=0, "-", IF((F75-H75)/H75&lt;10, (F75-H75)/H75, "&gt;999%"))</f>
        <v>-0.30042600481570664</v>
      </c>
    </row>
    <row r="76" spans="1:11" x14ac:dyDescent="0.2">
      <c r="B76" s="83"/>
      <c r="D76" s="83"/>
      <c r="F76" s="83"/>
      <c r="H76" s="83"/>
    </row>
    <row r="77" spans="1:11" ht="15.75" x14ac:dyDescent="0.25">
      <c r="A77" s="164" t="s">
        <v>114</v>
      </c>
      <c r="B77" s="196" t="s">
        <v>1</v>
      </c>
      <c r="C77" s="200"/>
      <c r="D77" s="200"/>
      <c r="E77" s="197"/>
      <c r="F77" s="196" t="s">
        <v>14</v>
      </c>
      <c r="G77" s="200"/>
      <c r="H77" s="200"/>
      <c r="I77" s="197"/>
      <c r="J77" s="196" t="s">
        <v>15</v>
      </c>
      <c r="K77" s="197"/>
    </row>
    <row r="78" spans="1:11" x14ac:dyDescent="0.2">
      <c r="A78" s="22"/>
      <c r="B78" s="196">
        <f>VALUE(RIGHT($B$2, 4))</f>
        <v>2022</v>
      </c>
      <c r="C78" s="197"/>
      <c r="D78" s="196">
        <f>B78-1</f>
        <v>2021</v>
      </c>
      <c r="E78" s="204"/>
      <c r="F78" s="196">
        <f>B78</f>
        <v>2022</v>
      </c>
      <c r="G78" s="204"/>
      <c r="H78" s="196">
        <f>D78</f>
        <v>2021</v>
      </c>
      <c r="I78" s="204"/>
      <c r="J78" s="140" t="s">
        <v>4</v>
      </c>
      <c r="K78" s="141" t="s">
        <v>2</v>
      </c>
    </row>
    <row r="79" spans="1:11" x14ac:dyDescent="0.2">
      <c r="A79" s="163" t="s">
        <v>140</v>
      </c>
      <c r="B79" s="61" t="s">
        <v>12</v>
      </c>
      <c r="C79" s="62" t="s">
        <v>13</v>
      </c>
      <c r="D79" s="61" t="s">
        <v>12</v>
      </c>
      <c r="E79" s="63" t="s">
        <v>13</v>
      </c>
      <c r="F79" s="62" t="s">
        <v>12</v>
      </c>
      <c r="G79" s="62" t="s">
        <v>13</v>
      </c>
      <c r="H79" s="61" t="s">
        <v>12</v>
      </c>
      <c r="I79" s="63" t="s">
        <v>13</v>
      </c>
      <c r="J79" s="61"/>
      <c r="K79" s="63"/>
    </row>
    <row r="80" spans="1:11" x14ac:dyDescent="0.2">
      <c r="A80" s="7" t="s">
        <v>238</v>
      </c>
      <c r="B80" s="65">
        <v>0</v>
      </c>
      <c r="C80" s="34">
        <f>IF(B91=0, "-", B80/B91)</f>
        <v>0</v>
      </c>
      <c r="D80" s="65">
        <v>0</v>
      </c>
      <c r="E80" s="9">
        <f>IF(D91=0, "-", D80/D91)</f>
        <v>0</v>
      </c>
      <c r="F80" s="81">
        <v>0</v>
      </c>
      <c r="G80" s="34">
        <f>IF(F91=0, "-", F80/F91)</f>
        <v>0</v>
      </c>
      <c r="H80" s="65">
        <v>2</v>
      </c>
      <c r="I80" s="9">
        <f>IF(H91=0, "-", H80/H91)</f>
        <v>2.7472527472527475E-3</v>
      </c>
      <c r="J80" s="8" t="str">
        <f t="shared" ref="J80:J89" si="6">IF(D80=0, "-", IF((B80-D80)/D80&lt;10, (B80-D80)/D80, "&gt;999%"))</f>
        <v>-</v>
      </c>
      <c r="K80" s="9">
        <f t="shared" ref="K80:K89" si="7">IF(H80=0, "-", IF((F80-H80)/H80&lt;10, (F80-H80)/H80, "&gt;999%"))</f>
        <v>-1</v>
      </c>
    </row>
    <row r="81" spans="1:11" x14ac:dyDescent="0.2">
      <c r="A81" s="7" t="s">
        <v>239</v>
      </c>
      <c r="B81" s="65">
        <v>1</v>
      </c>
      <c r="C81" s="34">
        <f>IF(B91=0, "-", B81/B91)</f>
        <v>1.6129032258064516E-2</v>
      </c>
      <c r="D81" s="65">
        <v>0</v>
      </c>
      <c r="E81" s="9">
        <f>IF(D91=0, "-", D81/D91)</f>
        <v>0</v>
      </c>
      <c r="F81" s="81">
        <v>6</v>
      </c>
      <c r="G81" s="34">
        <f>IF(F91=0, "-", F81/F91)</f>
        <v>1.0309278350515464E-2</v>
      </c>
      <c r="H81" s="65">
        <v>5</v>
      </c>
      <c r="I81" s="9">
        <f>IF(H91=0, "-", H81/H91)</f>
        <v>6.868131868131868E-3</v>
      </c>
      <c r="J81" s="8" t="str">
        <f t="shared" si="6"/>
        <v>-</v>
      </c>
      <c r="K81" s="9">
        <f t="shared" si="7"/>
        <v>0.2</v>
      </c>
    </row>
    <row r="82" spans="1:11" x14ac:dyDescent="0.2">
      <c r="A82" s="7" t="s">
        <v>240</v>
      </c>
      <c r="B82" s="65">
        <v>7</v>
      </c>
      <c r="C82" s="34">
        <f>IF(B91=0, "-", B82/B91)</f>
        <v>0.11290322580645161</v>
      </c>
      <c r="D82" s="65">
        <v>18</v>
      </c>
      <c r="E82" s="9">
        <f>IF(D91=0, "-", D82/D91)</f>
        <v>0.13953488372093023</v>
      </c>
      <c r="F82" s="81">
        <v>23</v>
      </c>
      <c r="G82" s="34">
        <f>IF(F91=0, "-", F82/F91)</f>
        <v>3.951890034364261E-2</v>
      </c>
      <c r="H82" s="65">
        <v>18</v>
      </c>
      <c r="I82" s="9">
        <f>IF(H91=0, "-", H82/H91)</f>
        <v>2.4725274725274724E-2</v>
      </c>
      <c r="J82" s="8">
        <f t="shared" si="6"/>
        <v>-0.61111111111111116</v>
      </c>
      <c r="K82" s="9">
        <f t="shared" si="7"/>
        <v>0.27777777777777779</v>
      </c>
    </row>
    <row r="83" spans="1:11" x14ac:dyDescent="0.2">
      <c r="A83" s="7" t="s">
        <v>241</v>
      </c>
      <c r="B83" s="65">
        <v>3</v>
      </c>
      <c r="C83" s="34">
        <f>IF(B91=0, "-", B83/B91)</f>
        <v>4.8387096774193547E-2</v>
      </c>
      <c r="D83" s="65">
        <v>12</v>
      </c>
      <c r="E83" s="9">
        <f>IF(D91=0, "-", D83/D91)</f>
        <v>9.3023255813953487E-2</v>
      </c>
      <c r="F83" s="81">
        <v>37</v>
      </c>
      <c r="G83" s="34">
        <f>IF(F91=0, "-", F83/F91)</f>
        <v>6.3573883161512024E-2</v>
      </c>
      <c r="H83" s="65">
        <v>74</v>
      </c>
      <c r="I83" s="9">
        <f>IF(H91=0, "-", H83/H91)</f>
        <v>0.10164835164835165</v>
      </c>
      <c r="J83" s="8">
        <f t="shared" si="6"/>
        <v>-0.75</v>
      </c>
      <c r="K83" s="9">
        <f t="shared" si="7"/>
        <v>-0.5</v>
      </c>
    </row>
    <row r="84" spans="1:11" x14ac:dyDescent="0.2">
      <c r="A84" s="7" t="s">
        <v>242</v>
      </c>
      <c r="B84" s="65">
        <v>0</v>
      </c>
      <c r="C84" s="34">
        <f>IF(B91=0, "-", B84/B91)</f>
        <v>0</v>
      </c>
      <c r="D84" s="65">
        <v>0</v>
      </c>
      <c r="E84" s="9">
        <f>IF(D91=0, "-", D84/D91)</f>
        <v>0</v>
      </c>
      <c r="F84" s="81">
        <v>5</v>
      </c>
      <c r="G84" s="34">
        <f>IF(F91=0, "-", F84/F91)</f>
        <v>8.5910652920962206E-3</v>
      </c>
      <c r="H84" s="65">
        <v>0</v>
      </c>
      <c r="I84" s="9">
        <f>IF(H91=0, "-", H84/H91)</f>
        <v>0</v>
      </c>
      <c r="J84" s="8" t="str">
        <f t="shared" si="6"/>
        <v>-</v>
      </c>
      <c r="K84" s="9" t="str">
        <f t="shared" si="7"/>
        <v>-</v>
      </c>
    </row>
    <row r="85" spans="1:11" x14ac:dyDescent="0.2">
      <c r="A85" s="7" t="s">
        <v>243</v>
      </c>
      <c r="B85" s="65">
        <v>3</v>
      </c>
      <c r="C85" s="34">
        <f>IF(B91=0, "-", B85/B91)</f>
        <v>4.8387096774193547E-2</v>
      </c>
      <c r="D85" s="65">
        <v>2</v>
      </c>
      <c r="E85" s="9">
        <f>IF(D91=0, "-", D85/D91)</f>
        <v>1.5503875968992248E-2</v>
      </c>
      <c r="F85" s="81">
        <v>40</v>
      </c>
      <c r="G85" s="34">
        <f>IF(F91=0, "-", F85/F91)</f>
        <v>6.8728522336769765E-2</v>
      </c>
      <c r="H85" s="65">
        <v>31</v>
      </c>
      <c r="I85" s="9">
        <f>IF(H91=0, "-", H85/H91)</f>
        <v>4.2582417582417584E-2</v>
      </c>
      <c r="J85" s="8">
        <f t="shared" si="6"/>
        <v>0.5</v>
      </c>
      <c r="K85" s="9">
        <f t="shared" si="7"/>
        <v>0.29032258064516131</v>
      </c>
    </row>
    <row r="86" spans="1:11" x14ac:dyDescent="0.2">
      <c r="A86" s="7" t="s">
        <v>244</v>
      </c>
      <c r="B86" s="65">
        <v>0</v>
      </c>
      <c r="C86" s="34">
        <f>IF(B91=0, "-", B86/B91)</f>
        <v>0</v>
      </c>
      <c r="D86" s="65">
        <v>0</v>
      </c>
      <c r="E86" s="9">
        <f>IF(D91=0, "-", D86/D91)</f>
        <v>0</v>
      </c>
      <c r="F86" s="81">
        <v>0</v>
      </c>
      <c r="G86" s="34">
        <f>IF(F91=0, "-", F86/F91)</f>
        <v>0</v>
      </c>
      <c r="H86" s="65">
        <v>1</v>
      </c>
      <c r="I86" s="9">
        <f>IF(H91=0, "-", H86/H91)</f>
        <v>1.3736263736263737E-3</v>
      </c>
      <c r="J86" s="8" t="str">
        <f t="shared" si="6"/>
        <v>-</v>
      </c>
      <c r="K86" s="9">
        <f t="shared" si="7"/>
        <v>-1</v>
      </c>
    </row>
    <row r="87" spans="1:11" x14ac:dyDescent="0.2">
      <c r="A87" s="7" t="s">
        <v>245</v>
      </c>
      <c r="B87" s="65">
        <v>0</v>
      </c>
      <c r="C87" s="34">
        <f>IF(B91=0, "-", B87/B91)</f>
        <v>0</v>
      </c>
      <c r="D87" s="65">
        <v>4</v>
      </c>
      <c r="E87" s="9">
        <f>IF(D91=0, "-", D87/D91)</f>
        <v>3.1007751937984496E-2</v>
      </c>
      <c r="F87" s="81">
        <v>0</v>
      </c>
      <c r="G87" s="34">
        <f>IF(F91=0, "-", F87/F91)</f>
        <v>0</v>
      </c>
      <c r="H87" s="65">
        <v>23</v>
      </c>
      <c r="I87" s="9">
        <f>IF(H91=0, "-", H87/H91)</f>
        <v>3.1593406593406592E-2</v>
      </c>
      <c r="J87" s="8">
        <f t="shared" si="6"/>
        <v>-1</v>
      </c>
      <c r="K87" s="9">
        <f t="shared" si="7"/>
        <v>-1</v>
      </c>
    </row>
    <row r="88" spans="1:11" x14ac:dyDescent="0.2">
      <c r="A88" s="7" t="s">
        <v>246</v>
      </c>
      <c r="B88" s="65">
        <v>44</v>
      </c>
      <c r="C88" s="34">
        <f>IF(B91=0, "-", B88/B91)</f>
        <v>0.70967741935483875</v>
      </c>
      <c r="D88" s="65">
        <v>89</v>
      </c>
      <c r="E88" s="9">
        <f>IF(D91=0, "-", D88/D91)</f>
        <v>0.68992248062015504</v>
      </c>
      <c r="F88" s="81">
        <v>443</v>
      </c>
      <c r="G88" s="34">
        <f>IF(F91=0, "-", F88/F91)</f>
        <v>0.76116838487972505</v>
      </c>
      <c r="H88" s="65">
        <v>556</v>
      </c>
      <c r="I88" s="9">
        <f>IF(H91=0, "-", H88/H91)</f>
        <v>0.76373626373626369</v>
      </c>
      <c r="J88" s="8">
        <f t="shared" si="6"/>
        <v>-0.5056179775280899</v>
      </c>
      <c r="K88" s="9">
        <f t="shared" si="7"/>
        <v>-0.20323741007194246</v>
      </c>
    </row>
    <row r="89" spans="1:11" x14ac:dyDescent="0.2">
      <c r="A89" s="7" t="s">
        <v>247</v>
      </c>
      <c r="B89" s="65">
        <v>4</v>
      </c>
      <c r="C89" s="34">
        <f>IF(B91=0, "-", B89/B91)</f>
        <v>6.4516129032258063E-2</v>
      </c>
      <c r="D89" s="65">
        <v>4</v>
      </c>
      <c r="E89" s="9">
        <f>IF(D91=0, "-", D89/D91)</f>
        <v>3.1007751937984496E-2</v>
      </c>
      <c r="F89" s="81">
        <v>28</v>
      </c>
      <c r="G89" s="34">
        <f>IF(F91=0, "-", F89/F91)</f>
        <v>4.8109965635738834E-2</v>
      </c>
      <c r="H89" s="65">
        <v>18</v>
      </c>
      <c r="I89" s="9">
        <f>IF(H91=0, "-", H89/H91)</f>
        <v>2.4725274725274724E-2</v>
      </c>
      <c r="J89" s="8">
        <f t="shared" si="6"/>
        <v>0</v>
      </c>
      <c r="K89" s="9">
        <f t="shared" si="7"/>
        <v>0.55555555555555558</v>
      </c>
    </row>
    <row r="90" spans="1:11" x14ac:dyDescent="0.2">
      <c r="A90" s="2"/>
      <c r="B90" s="68"/>
      <c r="C90" s="33"/>
      <c r="D90" s="68"/>
      <c r="E90" s="6"/>
      <c r="F90" s="82"/>
      <c r="G90" s="33"/>
      <c r="H90" s="68"/>
      <c r="I90" s="6"/>
      <c r="J90" s="5"/>
      <c r="K90" s="6"/>
    </row>
    <row r="91" spans="1:11" s="43" customFormat="1" x14ac:dyDescent="0.2">
      <c r="A91" s="162" t="s">
        <v>575</v>
      </c>
      <c r="B91" s="71">
        <f>SUM(B80:B90)</f>
        <v>62</v>
      </c>
      <c r="C91" s="40">
        <f>B91/9813</f>
        <v>6.3181493936614692E-3</v>
      </c>
      <c r="D91" s="71">
        <f>SUM(D80:D90)</f>
        <v>129</v>
      </c>
      <c r="E91" s="41">
        <f>D91/10037</f>
        <v>1.2852445949985055E-2</v>
      </c>
      <c r="F91" s="77">
        <f>SUM(F80:F90)</f>
        <v>582</v>
      </c>
      <c r="G91" s="42">
        <f>F91/53065</f>
        <v>1.0967681145764628E-2</v>
      </c>
      <c r="H91" s="71">
        <f>SUM(H80:H90)</f>
        <v>728</v>
      </c>
      <c r="I91" s="41">
        <f>H91/56526</f>
        <v>1.2879029119343311E-2</v>
      </c>
      <c r="J91" s="37">
        <f>IF(D91=0, "-", IF((B91-D91)/D91&lt;10, (B91-D91)/D91, "&gt;999%"))</f>
        <v>-0.51937984496124034</v>
      </c>
      <c r="K91" s="38">
        <f>IF(H91=0, "-", IF((F91-H91)/H91&lt;10, (F91-H91)/H91, "&gt;999%"))</f>
        <v>-0.20054945054945056</v>
      </c>
    </row>
    <row r="92" spans="1:11" x14ac:dyDescent="0.2">
      <c r="B92" s="83"/>
      <c r="D92" s="83"/>
      <c r="F92" s="83"/>
      <c r="H92" s="83"/>
    </row>
    <row r="93" spans="1:11" x14ac:dyDescent="0.2">
      <c r="A93" s="163" t="s">
        <v>141</v>
      </c>
      <c r="B93" s="61" t="s">
        <v>12</v>
      </c>
      <c r="C93" s="62" t="s">
        <v>13</v>
      </c>
      <c r="D93" s="61" t="s">
        <v>12</v>
      </c>
      <c r="E93" s="63" t="s">
        <v>13</v>
      </c>
      <c r="F93" s="62" t="s">
        <v>12</v>
      </c>
      <c r="G93" s="62" t="s">
        <v>13</v>
      </c>
      <c r="H93" s="61" t="s">
        <v>12</v>
      </c>
      <c r="I93" s="63" t="s">
        <v>13</v>
      </c>
      <c r="J93" s="61"/>
      <c r="K93" s="63"/>
    </row>
    <row r="94" spans="1:11" x14ac:dyDescent="0.2">
      <c r="A94" s="7" t="s">
        <v>248</v>
      </c>
      <c r="B94" s="65">
        <v>1</v>
      </c>
      <c r="C94" s="34">
        <f>IF(B113=0, "-", B94/B113)</f>
        <v>1.1904761904761904E-2</v>
      </c>
      <c r="D94" s="65">
        <v>2</v>
      </c>
      <c r="E94" s="9">
        <f>IF(D113=0, "-", D94/D113)</f>
        <v>1.8518518518518517E-2</v>
      </c>
      <c r="F94" s="81">
        <v>7</v>
      </c>
      <c r="G94" s="34">
        <f>IF(F113=0, "-", F94/F113)</f>
        <v>8.9743589743589737E-3</v>
      </c>
      <c r="H94" s="65">
        <v>6</v>
      </c>
      <c r="I94" s="9">
        <f>IF(H113=0, "-", H94/H113)</f>
        <v>1.279317697228145E-2</v>
      </c>
      <c r="J94" s="8">
        <f t="shared" ref="J94:J111" si="8">IF(D94=0, "-", IF((B94-D94)/D94&lt;10, (B94-D94)/D94, "&gt;999%"))</f>
        <v>-0.5</v>
      </c>
      <c r="K94" s="9">
        <f t="shared" ref="K94:K111" si="9">IF(H94=0, "-", IF((F94-H94)/H94&lt;10, (F94-H94)/H94, "&gt;999%"))</f>
        <v>0.16666666666666666</v>
      </c>
    </row>
    <row r="95" spans="1:11" x14ac:dyDescent="0.2">
      <c r="A95" s="7" t="s">
        <v>249</v>
      </c>
      <c r="B95" s="65">
        <v>2</v>
      </c>
      <c r="C95" s="34">
        <f>IF(B113=0, "-", B95/B113)</f>
        <v>2.3809523809523808E-2</v>
      </c>
      <c r="D95" s="65">
        <v>11</v>
      </c>
      <c r="E95" s="9">
        <f>IF(D113=0, "-", D95/D113)</f>
        <v>0.10185185185185185</v>
      </c>
      <c r="F95" s="81">
        <v>9</v>
      </c>
      <c r="G95" s="34">
        <f>IF(F113=0, "-", F95/F113)</f>
        <v>1.1538461538461539E-2</v>
      </c>
      <c r="H95" s="65">
        <v>30</v>
      </c>
      <c r="I95" s="9">
        <f>IF(H113=0, "-", H95/H113)</f>
        <v>6.3965884861407252E-2</v>
      </c>
      <c r="J95" s="8">
        <f t="shared" si="8"/>
        <v>-0.81818181818181823</v>
      </c>
      <c r="K95" s="9">
        <f t="shared" si="9"/>
        <v>-0.7</v>
      </c>
    </row>
    <row r="96" spans="1:11" x14ac:dyDescent="0.2">
      <c r="A96" s="7" t="s">
        <v>250</v>
      </c>
      <c r="B96" s="65">
        <v>2</v>
      </c>
      <c r="C96" s="34">
        <f>IF(B113=0, "-", B96/B113)</f>
        <v>2.3809523809523808E-2</v>
      </c>
      <c r="D96" s="65">
        <v>7</v>
      </c>
      <c r="E96" s="9">
        <f>IF(D113=0, "-", D96/D113)</f>
        <v>6.4814814814814811E-2</v>
      </c>
      <c r="F96" s="81">
        <v>7</v>
      </c>
      <c r="G96" s="34">
        <f>IF(F113=0, "-", F96/F113)</f>
        <v>8.9743589743589737E-3</v>
      </c>
      <c r="H96" s="65">
        <v>30</v>
      </c>
      <c r="I96" s="9">
        <f>IF(H113=0, "-", H96/H113)</f>
        <v>6.3965884861407252E-2</v>
      </c>
      <c r="J96" s="8">
        <f t="shared" si="8"/>
        <v>-0.7142857142857143</v>
      </c>
      <c r="K96" s="9">
        <f t="shared" si="9"/>
        <v>-0.76666666666666672</v>
      </c>
    </row>
    <row r="97" spans="1:11" x14ac:dyDescent="0.2">
      <c r="A97" s="7" t="s">
        <v>251</v>
      </c>
      <c r="B97" s="65">
        <v>6</v>
      </c>
      <c r="C97" s="34">
        <f>IF(B113=0, "-", B97/B113)</f>
        <v>7.1428571428571425E-2</v>
      </c>
      <c r="D97" s="65">
        <v>21</v>
      </c>
      <c r="E97" s="9">
        <f>IF(D113=0, "-", D97/D113)</f>
        <v>0.19444444444444445</v>
      </c>
      <c r="F97" s="81">
        <v>53</v>
      </c>
      <c r="G97" s="34">
        <f>IF(F113=0, "-", F97/F113)</f>
        <v>6.7948717948717943E-2</v>
      </c>
      <c r="H97" s="65">
        <v>125</v>
      </c>
      <c r="I97" s="9">
        <f>IF(H113=0, "-", H97/H113)</f>
        <v>0.26652452025586354</v>
      </c>
      <c r="J97" s="8">
        <f t="shared" si="8"/>
        <v>-0.7142857142857143</v>
      </c>
      <c r="K97" s="9">
        <f t="shared" si="9"/>
        <v>-0.57599999999999996</v>
      </c>
    </row>
    <row r="98" spans="1:11" x14ac:dyDescent="0.2">
      <c r="A98" s="7" t="s">
        <v>252</v>
      </c>
      <c r="B98" s="65">
        <v>3</v>
      </c>
      <c r="C98" s="34">
        <f>IF(B113=0, "-", B98/B113)</f>
        <v>3.5714285714285712E-2</v>
      </c>
      <c r="D98" s="65">
        <v>0</v>
      </c>
      <c r="E98" s="9">
        <f>IF(D113=0, "-", D98/D113)</f>
        <v>0</v>
      </c>
      <c r="F98" s="81">
        <v>24</v>
      </c>
      <c r="G98" s="34">
        <f>IF(F113=0, "-", F98/F113)</f>
        <v>3.0769230769230771E-2</v>
      </c>
      <c r="H98" s="65">
        <v>0</v>
      </c>
      <c r="I98" s="9">
        <f>IF(H113=0, "-", H98/H113)</f>
        <v>0</v>
      </c>
      <c r="J98" s="8" t="str">
        <f t="shared" si="8"/>
        <v>-</v>
      </c>
      <c r="K98" s="9" t="str">
        <f t="shared" si="9"/>
        <v>-</v>
      </c>
    </row>
    <row r="99" spans="1:11" x14ac:dyDescent="0.2">
      <c r="A99" s="7" t="s">
        <v>253</v>
      </c>
      <c r="B99" s="65">
        <v>3</v>
      </c>
      <c r="C99" s="34">
        <f>IF(B113=0, "-", B99/B113)</f>
        <v>3.5714285714285712E-2</v>
      </c>
      <c r="D99" s="65">
        <v>0</v>
      </c>
      <c r="E99" s="9">
        <f>IF(D113=0, "-", D99/D113)</f>
        <v>0</v>
      </c>
      <c r="F99" s="81">
        <v>14</v>
      </c>
      <c r="G99" s="34">
        <f>IF(F113=0, "-", F99/F113)</f>
        <v>1.7948717948717947E-2</v>
      </c>
      <c r="H99" s="65">
        <v>0</v>
      </c>
      <c r="I99" s="9">
        <f>IF(H113=0, "-", H99/H113)</f>
        <v>0</v>
      </c>
      <c r="J99" s="8" t="str">
        <f t="shared" si="8"/>
        <v>-</v>
      </c>
      <c r="K99" s="9" t="str">
        <f t="shared" si="9"/>
        <v>-</v>
      </c>
    </row>
    <row r="100" spans="1:11" x14ac:dyDescent="0.2">
      <c r="A100" s="7" t="s">
        <v>254</v>
      </c>
      <c r="B100" s="65">
        <v>0</v>
      </c>
      <c r="C100" s="34">
        <f>IF(B113=0, "-", B100/B113)</f>
        <v>0</v>
      </c>
      <c r="D100" s="65">
        <v>0</v>
      </c>
      <c r="E100" s="9">
        <f>IF(D113=0, "-", D100/D113)</f>
        <v>0</v>
      </c>
      <c r="F100" s="81">
        <v>3</v>
      </c>
      <c r="G100" s="34">
        <f>IF(F113=0, "-", F100/F113)</f>
        <v>3.8461538461538464E-3</v>
      </c>
      <c r="H100" s="65">
        <v>1</v>
      </c>
      <c r="I100" s="9">
        <f>IF(H113=0, "-", H100/H113)</f>
        <v>2.1321961620469083E-3</v>
      </c>
      <c r="J100" s="8" t="str">
        <f t="shared" si="8"/>
        <v>-</v>
      </c>
      <c r="K100" s="9">
        <f t="shared" si="9"/>
        <v>2</v>
      </c>
    </row>
    <row r="101" spans="1:11" x14ac:dyDescent="0.2">
      <c r="A101" s="7" t="s">
        <v>255</v>
      </c>
      <c r="B101" s="65">
        <v>2</v>
      </c>
      <c r="C101" s="34">
        <f>IF(B113=0, "-", B101/B113)</f>
        <v>2.3809523809523808E-2</v>
      </c>
      <c r="D101" s="65">
        <v>7</v>
      </c>
      <c r="E101" s="9">
        <f>IF(D113=0, "-", D101/D113)</f>
        <v>6.4814814814814811E-2</v>
      </c>
      <c r="F101" s="81">
        <v>9</v>
      </c>
      <c r="G101" s="34">
        <f>IF(F113=0, "-", F101/F113)</f>
        <v>1.1538461538461539E-2</v>
      </c>
      <c r="H101" s="65">
        <v>11</v>
      </c>
      <c r="I101" s="9">
        <f>IF(H113=0, "-", H101/H113)</f>
        <v>2.3454157782515993E-2</v>
      </c>
      <c r="J101" s="8">
        <f t="shared" si="8"/>
        <v>-0.7142857142857143</v>
      </c>
      <c r="K101" s="9">
        <f t="shared" si="9"/>
        <v>-0.18181818181818182</v>
      </c>
    </row>
    <row r="102" spans="1:11" x14ac:dyDescent="0.2">
      <c r="A102" s="7" t="s">
        <v>256</v>
      </c>
      <c r="B102" s="65">
        <v>5</v>
      </c>
      <c r="C102" s="34">
        <f>IF(B113=0, "-", B102/B113)</f>
        <v>5.9523809523809521E-2</v>
      </c>
      <c r="D102" s="65">
        <v>2</v>
      </c>
      <c r="E102" s="9">
        <f>IF(D113=0, "-", D102/D113)</f>
        <v>1.8518518518518517E-2</v>
      </c>
      <c r="F102" s="81">
        <v>45</v>
      </c>
      <c r="G102" s="34">
        <f>IF(F113=0, "-", F102/F113)</f>
        <v>5.7692307692307696E-2</v>
      </c>
      <c r="H102" s="65">
        <v>24</v>
      </c>
      <c r="I102" s="9">
        <f>IF(H113=0, "-", H102/H113)</f>
        <v>5.1172707889125799E-2</v>
      </c>
      <c r="J102" s="8">
        <f t="shared" si="8"/>
        <v>1.5</v>
      </c>
      <c r="K102" s="9">
        <f t="shared" si="9"/>
        <v>0.875</v>
      </c>
    </row>
    <row r="103" spans="1:11" x14ac:dyDescent="0.2">
      <c r="A103" s="7" t="s">
        <v>257</v>
      </c>
      <c r="B103" s="65">
        <v>0</v>
      </c>
      <c r="C103" s="34">
        <f>IF(B113=0, "-", B103/B113)</f>
        <v>0</v>
      </c>
      <c r="D103" s="65">
        <v>10</v>
      </c>
      <c r="E103" s="9">
        <f>IF(D113=0, "-", D103/D113)</f>
        <v>9.2592592592592587E-2</v>
      </c>
      <c r="F103" s="81">
        <v>0</v>
      </c>
      <c r="G103" s="34">
        <f>IF(F113=0, "-", F103/F113)</f>
        <v>0</v>
      </c>
      <c r="H103" s="65">
        <v>58</v>
      </c>
      <c r="I103" s="9">
        <f>IF(H113=0, "-", H103/H113)</f>
        <v>0.12366737739872068</v>
      </c>
      <c r="J103" s="8">
        <f t="shared" si="8"/>
        <v>-1</v>
      </c>
      <c r="K103" s="9">
        <f t="shared" si="9"/>
        <v>-1</v>
      </c>
    </row>
    <row r="104" spans="1:11" x14ac:dyDescent="0.2">
      <c r="A104" s="7" t="s">
        <v>258</v>
      </c>
      <c r="B104" s="65">
        <v>20</v>
      </c>
      <c r="C104" s="34">
        <f>IF(B113=0, "-", B104/B113)</f>
        <v>0.23809523809523808</v>
      </c>
      <c r="D104" s="65">
        <v>33</v>
      </c>
      <c r="E104" s="9">
        <f>IF(D113=0, "-", D104/D113)</f>
        <v>0.30555555555555558</v>
      </c>
      <c r="F104" s="81">
        <v>87</v>
      </c>
      <c r="G104" s="34">
        <f>IF(F113=0, "-", F104/F113)</f>
        <v>0.11153846153846154</v>
      </c>
      <c r="H104" s="65">
        <v>142</v>
      </c>
      <c r="I104" s="9">
        <f>IF(H113=0, "-", H104/H113)</f>
        <v>0.30277185501066101</v>
      </c>
      <c r="J104" s="8">
        <f t="shared" si="8"/>
        <v>-0.39393939393939392</v>
      </c>
      <c r="K104" s="9">
        <f t="shared" si="9"/>
        <v>-0.38732394366197181</v>
      </c>
    </row>
    <row r="105" spans="1:11" x14ac:dyDescent="0.2">
      <c r="A105" s="7" t="s">
        <v>259</v>
      </c>
      <c r="B105" s="65">
        <v>11</v>
      </c>
      <c r="C105" s="34">
        <f>IF(B113=0, "-", B105/B113)</f>
        <v>0.13095238095238096</v>
      </c>
      <c r="D105" s="65">
        <v>14</v>
      </c>
      <c r="E105" s="9">
        <f>IF(D113=0, "-", D105/D113)</f>
        <v>0.12962962962962962</v>
      </c>
      <c r="F105" s="81">
        <v>70</v>
      </c>
      <c r="G105" s="34">
        <f>IF(F113=0, "-", F105/F113)</f>
        <v>8.9743589743589744E-2</v>
      </c>
      <c r="H105" s="65">
        <v>37</v>
      </c>
      <c r="I105" s="9">
        <f>IF(H113=0, "-", H105/H113)</f>
        <v>7.8891257995735611E-2</v>
      </c>
      <c r="J105" s="8">
        <f t="shared" si="8"/>
        <v>-0.21428571428571427</v>
      </c>
      <c r="K105" s="9">
        <f t="shared" si="9"/>
        <v>0.89189189189189189</v>
      </c>
    </row>
    <row r="106" spans="1:11" x14ac:dyDescent="0.2">
      <c r="A106" s="7" t="s">
        <v>260</v>
      </c>
      <c r="B106" s="65">
        <v>15</v>
      </c>
      <c r="C106" s="34">
        <f>IF(B113=0, "-", B106/B113)</f>
        <v>0.17857142857142858</v>
      </c>
      <c r="D106" s="65">
        <v>0</v>
      </c>
      <c r="E106" s="9">
        <f>IF(D113=0, "-", D106/D113)</f>
        <v>0</v>
      </c>
      <c r="F106" s="81">
        <v>32</v>
      </c>
      <c r="G106" s="34">
        <f>IF(F113=0, "-", F106/F113)</f>
        <v>4.1025641025641026E-2</v>
      </c>
      <c r="H106" s="65">
        <v>0</v>
      </c>
      <c r="I106" s="9">
        <f>IF(H113=0, "-", H106/H113)</f>
        <v>0</v>
      </c>
      <c r="J106" s="8" t="str">
        <f t="shared" si="8"/>
        <v>-</v>
      </c>
      <c r="K106" s="9" t="str">
        <f t="shared" si="9"/>
        <v>-</v>
      </c>
    </row>
    <row r="107" spans="1:11" x14ac:dyDescent="0.2">
      <c r="A107" s="7" t="s">
        <v>261</v>
      </c>
      <c r="B107" s="65">
        <v>12</v>
      </c>
      <c r="C107" s="34">
        <f>IF(B113=0, "-", B107/B113)</f>
        <v>0.14285714285714285</v>
      </c>
      <c r="D107" s="65">
        <v>0</v>
      </c>
      <c r="E107" s="9">
        <f>IF(D113=0, "-", D107/D113)</f>
        <v>0</v>
      </c>
      <c r="F107" s="81">
        <v>398</v>
      </c>
      <c r="G107" s="34">
        <f>IF(F113=0, "-", F107/F113)</f>
        <v>0.51025641025641022</v>
      </c>
      <c r="H107" s="65">
        <v>0</v>
      </c>
      <c r="I107" s="9">
        <f>IF(H113=0, "-", H107/H113)</f>
        <v>0</v>
      </c>
      <c r="J107" s="8" t="str">
        <f t="shared" si="8"/>
        <v>-</v>
      </c>
      <c r="K107" s="9" t="str">
        <f t="shared" si="9"/>
        <v>-</v>
      </c>
    </row>
    <row r="108" spans="1:11" x14ac:dyDescent="0.2">
      <c r="A108" s="7" t="s">
        <v>262</v>
      </c>
      <c r="B108" s="65">
        <v>0</v>
      </c>
      <c r="C108" s="34">
        <f>IF(B113=0, "-", B108/B113)</f>
        <v>0</v>
      </c>
      <c r="D108" s="65">
        <v>0</v>
      </c>
      <c r="E108" s="9">
        <f>IF(D113=0, "-", D108/D113)</f>
        <v>0</v>
      </c>
      <c r="F108" s="81">
        <v>10</v>
      </c>
      <c r="G108" s="34">
        <f>IF(F113=0, "-", F108/F113)</f>
        <v>1.282051282051282E-2</v>
      </c>
      <c r="H108" s="65">
        <v>0</v>
      </c>
      <c r="I108" s="9">
        <f>IF(H113=0, "-", H108/H113)</f>
        <v>0</v>
      </c>
      <c r="J108" s="8" t="str">
        <f t="shared" si="8"/>
        <v>-</v>
      </c>
      <c r="K108" s="9" t="str">
        <f t="shared" si="9"/>
        <v>-</v>
      </c>
    </row>
    <row r="109" spans="1:11" x14ac:dyDescent="0.2">
      <c r="A109" s="7" t="s">
        <v>263</v>
      </c>
      <c r="B109" s="65">
        <v>1</v>
      </c>
      <c r="C109" s="34">
        <f>IF(B113=0, "-", B109/B113)</f>
        <v>1.1904761904761904E-2</v>
      </c>
      <c r="D109" s="65">
        <v>1</v>
      </c>
      <c r="E109" s="9">
        <f>IF(D113=0, "-", D109/D113)</f>
        <v>9.2592592592592587E-3</v>
      </c>
      <c r="F109" s="81">
        <v>7</v>
      </c>
      <c r="G109" s="34">
        <f>IF(F113=0, "-", F109/F113)</f>
        <v>8.9743589743589737E-3</v>
      </c>
      <c r="H109" s="65">
        <v>4</v>
      </c>
      <c r="I109" s="9">
        <f>IF(H113=0, "-", H109/H113)</f>
        <v>8.5287846481876331E-3</v>
      </c>
      <c r="J109" s="8">
        <f t="shared" si="8"/>
        <v>0</v>
      </c>
      <c r="K109" s="9">
        <f t="shared" si="9"/>
        <v>0.75</v>
      </c>
    </row>
    <row r="110" spans="1:11" x14ac:dyDescent="0.2">
      <c r="A110" s="7" t="s">
        <v>264</v>
      </c>
      <c r="B110" s="65">
        <v>0</v>
      </c>
      <c r="C110" s="34">
        <f>IF(B113=0, "-", B110/B113)</f>
        <v>0</v>
      </c>
      <c r="D110" s="65">
        <v>0</v>
      </c>
      <c r="E110" s="9">
        <f>IF(D113=0, "-", D110/D113)</f>
        <v>0</v>
      </c>
      <c r="F110" s="81">
        <v>0</v>
      </c>
      <c r="G110" s="34">
        <f>IF(F113=0, "-", F110/F113)</f>
        <v>0</v>
      </c>
      <c r="H110" s="65">
        <v>1</v>
      </c>
      <c r="I110" s="9">
        <f>IF(H113=0, "-", H110/H113)</f>
        <v>2.1321961620469083E-3</v>
      </c>
      <c r="J110" s="8" t="str">
        <f t="shared" si="8"/>
        <v>-</v>
      </c>
      <c r="K110" s="9">
        <f t="shared" si="9"/>
        <v>-1</v>
      </c>
    </row>
    <row r="111" spans="1:11" x14ac:dyDescent="0.2">
      <c r="A111" s="7" t="s">
        <v>265</v>
      </c>
      <c r="B111" s="65">
        <v>1</v>
      </c>
      <c r="C111" s="34">
        <f>IF(B113=0, "-", B111/B113)</f>
        <v>1.1904761904761904E-2</v>
      </c>
      <c r="D111" s="65">
        <v>0</v>
      </c>
      <c r="E111" s="9">
        <f>IF(D113=0, "-", D111/D113)</f>
        <v>0</v>
      </c>
      <c r="F111" s="81">
        <v>5</v>
      </c>
      <c r="G111" s="34">
        <f>IF(F113=0, "-", F111/F113)</f>
        <v>6.41025641025641E-3</v>
      </c>
      <c r="H111" s="65">
        <v>0</v>
      </c>
      <c r="I111" s="9">
        <f>IF(H113=0, "-", H111/H113)</f>
        <v>0</v>
      </c>
      <c r="J111" s="8" t="str">
        <f t="shared" si="8"/>
        <v>-</v>
      </c>
      <c r="K111" s="9" t="str">
        <f t="shared" si="9"/>
        <v>-</v>
      </c>
    </row>
    <row r="112" spans="1:11" x14ac:dyDescent="0.2">
      <c r="A112" s="2"/>
      <c r="B112" s="68"/>
      <c r="C112" s="33"/>
      <c r="D112" s="68"/>
      <c r="E112" s="6"/>
      <c r="F112" s="82"/>
      <c r="G112" s="33"/>
      <c r="H112" s="68"/>
      <c r="I112" s="6"/>
      <c r="J112" s="5"/>
      <c r="K112" s="6"/>
    </row>
    <row r="113" spans="1:11" s="43" customFormat="1" x14ac:dyDescent="0.2">
      <c r="A113" s="162" t="s">
        <v>574</v>
      </c>
      <c r="B113" s="71">
        <f>SUM(B94:B112)</f>
        <v>84</v>
      </c>
      <c r="C113" s="40">
        <f>B113/9813</f>
        <v>8.5600733720574747E-3</v>
      </c>
      <c r="D113" s="71">
        <f>SUM(D94:D112)</f>
        <v>108</v>
      </c>
      <c r="E113" s="41">
        <f>D113/10037</f>
        <v>1.0760187306964233E-2</v>
      </c>
      <c r="F113" s="77">
        <f>SUM(F94:F112)</f>
        <v>780</v>
      </c>
      <c r="G113" s="42">
        <f>F113/53065</f>
        <v>1.4698954112880429E-2</v>
      </c>
      <c r="H113" s="71">
        <f>SUM(H94:H112)</f>
        <v>469</v>
      </c>
      <c r="I113" s="41">
        <f>H113/56526</f>
        <v>8.2970668365000173E-3</v>
      </c>
      <c r="J113" s="37">
        <f>IF(D113=0, "-", IF((B113-D113)/D113&lt;10, (B113-D113)/D113, "&gt;999%"))</f>
        <v>-0.22222222222222221</v>
      </c>
      <c r="K113" s="38">
        <f>IF(H113=0, "-", IF((F113-H113)/H113&lt;10, (F113-H113)/H113, "&gt;999%"))</f>
        <v>0.66311300639658843</v>
      </c>
    </row>
    <row r="114" spans="1:11" x14ac:dyDescent="0.2">
      <c r="B114" s="83"/>
      <c r="D114" s="83"/>
      <c r="F114" s="83"/>
      <c r="H114" s="83"/>
    </row>
    <row r="115" spans="1:11" s="43" customFormat="1" x14ac:dyDescent="0.2">
      <c r="A115" s="162" t="s">
        <v>573</v>
      </c>
      <c r="B115" s="71">
        <v>146</v>
      </c>
      <c r="C115" s="40">
        <f>B115/9813</f>
        <v>1.4878222765718945E-2</v>
      </c>
      <c r="D115" s="71">
        <v>237</v>
      </c>
      <c r="E115" s="41">
        <f>D115/10037</f>
        <v>2.3612633256949289E-2</v>
      </c>
      <c r="F115" s="77">
        <v>1362</v>
      </c>
      <c r="G115" s="42">
        <f>F115/53065</f>
        <v>2.5666635258645057E-2</v>
      </c>
      <c r="H115" s="71">
        <v>1197</v>
      </c>
      <c r="I115" s="41">
        <f>H115/56526</f>
        <v>2.1176095955843327E-2</v>
      </c>
      <c r="J115" s="37">
        <f>IF(D115=0, "-", IF((B115-D115)/D115&lt;10, (B115-D115)/D115, "&gt;999%"))</f>
        <v>-0.38396624472573837</v>
      </c>
      <c r="K115" s="38">
        <f>IF(H115=0, "-", IF((F115-H115)/H115&lt;10, (F115-H115)/H115, "&gt;999%"))</f>
        <v>0.13784461152882205</v>
      </c>
    </row>
    <row r="116" spans="1:11" x14ac:dyDescent="0.2">
      <c r="B116" s="83"/>
      <c r="D116" s="83"/>
      <c r="F116" s="83"/>
      <c r="H116" s="83"/>
    </row>
    <row r="117" spans="1:11" ht="15.75" x14ac:dyDescent="0.25">
      <c r="A117" s="164" t="s">
        <v>115</v>
      </c>
      <c r="B117" s="196" t="s">
        <v>1</v>
      </c>
      <c r="C117" s="200"/>
      <c r="D117" s="200"/>
      <c r="E117" s="197"/>
      <c r="F117" s="196" t="s">
        <v>14</v>
      </c>
      <c r="G117" s="200"/>
      <c r="H117" s="200"/>
      <c r="I117" s="197"/>
      <c r="J117" s="196" t="s">
        <v>15</v>
      </c>
      <c r="K117" s="197"/>
    </row>
    <row r="118" spans="1:11" x14ac:dyDescent="0.2">
      <c r="A118" s="22"/>
      <c r="B118" s="196">
        <f>VALUE(RIGHT($B$2, 4))</f>
        <v>2022</v>
      </c>
      <c r="C118" s="197"/>
      <c r="D118" s="196">
        <f>B118-1</f>
        <v>2021</v>
      </c>
      <c r="E118" s="204"/>
      <c r="F118" s="196">
        <f>B118</f>
        <v>2022</v>
      </c>
      <c r="G118" s="204"/>
      <c r="H118" s="196">
        <f>D118</f>
        <v>2021</v>
      </c>
      <c r="I118" s="204"/>
      <c r="J118" s="140" t="s">
        <v>4</v>
      </c>
      <c r="K118" s="141" t="s">
        <v>2</v>
      </c>
    </row>
    <row r="119" spans="1:11" x14ac:dyDescent="0.2">
      <c r="A119" s="163" t="s">
        <v>142</v>
      </c>
      <c r="B119" s="61" t="s">
        <v>12</v>
      </c>
      <c r="C119" s="62" t="s">
        <v>13</v>
      </c>
      <c r="D119" s="61" t="s">
        <v>12</v>
      </c>
      <c r="E119" s="63" t="s">
        <v>13</v>
      </c>
      <c r="F119" s="62" t="s">
        <v>12</v>
      </c>
      <c r="G119" s="62" t="s">
        <v>13</v>
      </c>
      <c r="H119" s="61" t="s">
        <v>12</v>
      </c>
      <c r="I119" s="63" t="s">
        <v>13</v>
      </c>
      <c r="J119" s="61"/>
      <c r="K119" s="63"/>
    </row>
    <row r="120" spans="1:11" x14ac:dyDescent="0.2">
      <c r="A120" s="7" t="s">
        <v>266</v>
      </c>
      <c r="B120" s="65">
        <v>19</v>
      </c>
      <c r="C120" s="34">
        <f>IF(B123=0, "-", B120/B123)</f>
        <v>0.73076923076923073</v>
      </c>
      <c r="D120" s="65">
        <v>15</v>
      </c>
      <c r="E120" s="9">
        <f>IF(D123=0, "-", D120/D123)</f>
        <v>0.78947368421052633</v>
      </c>
      <c r="F120" s="81">
        <v>152</v>
      </c>
      <c r="G120" s="34">
        <f>IF(F123=0, "-", F120/F123)</f>
        <v>0.80423280423280419</v>
      </c>
      <c r="H120" s="65">
        <v>85</v>
      </c>
      <c r="I120" s="9">
        <f>IF(H123=0, "-", H120/H123)</f>
        <v>0.81730769230769229</v>
      </c>
      <c r="J120" s="8">
        <f>IF(D120=0, "-", IF((B120-D120)/D120&lt;10, (B120-D120)/D120, "&gt;999%"))</f>
        <v>0.26666666666666666</v>
      </c>
      <c r="K120" s="9">
        <f>IF(H120=0, "-", IF((F120-H120)/H120&lt;10, (F120-H120)/H120, "&gt;999%"))</f>
        <v>0.78823529411764703</v>
      </c>
    </row>
    <row r="121" spans="1:11" x14ac:dyDescent="0.2">
      <c r="A121" s="7" t="s">
        <v>267</v>
      </c>
      <c r="B121" s="65">
        <v>7</v>
      </c>
      <c r="C121" s="34">
        <f>IF(B123=0, "-", B121/B123)</f>
        <v>0.26923076923076922</v>
      </c>
      <c r="D121" s="65">
        <v>4</v>
      </c>
      <c r="E121" s="9">
        <f>IF(D123=0, "-", D121/D123)</f>
        <v>0.21052631578947367</v>
      </c>
      <c r="F121" s="81">
        <v>37</v>
      </c>
      <c r="G121" s="34">
        <f>IF(F123=0, "-", F121/F123)</f>
        <v>0.19576719576719576</v>
      </c>
      <c r="H121" s="65">
        <v>19</v>
      </c>
      <c r="I121" s="9">
        <f>IF(H123=0, "-", H121/H123)</f>
        <v>0.18269230769230768</v>
      </c>
      <c r="J121" s="8">
        <f>IF(D121=0, "-", IF((B121-D121)/D121&lt;10, (B121-D121)/D121, "&gt;999%"))</f>
        <v>0.75</v>
      </c>
      <c r="K121" s="9">
        <f>IF(H121=0, "-", IF((F121-H121)/H121&lt;10, (F121-H121)/H121, "&gt;999%"))</f>
        <v>0.94736842105263153</v>
      </c>
    </row>
    <row r="122" spans="1:11" x14ac:dyDescent="0.2">
      <c r="A122" s="2"/>
      <c r="B122" s="68"/>
      <c r="C122" s="33"/>
      <c r="D122" s="68"/>
      <c r="E122" s="6"/>
      <c r="F122" s="82"/>
      <c r="G122" s="33"/>
      <c r="H122" s="68"/>
      <c r="I122" s="6"/>
      <c r="J122" s="5"/>
      <c r="K122" s="6"/>
    </row>
    <row r="123" spans="1:11" s="43" customFormat="1" x14ac:dyDescent="0.2">
      <c r="A123" s="162" t="s">
        <v>572</v>
      </c>
      <c r="B123" s="71">
        <f>SUM(B120:B122)</f>
        <v>26</v>
      </c>
      <c r="C123" s="40">
        <f>B123/9813</f>
        <v>2.6495465199225516E-3</v>
      </c>
      <c r="D123" s="71">
        <f>SUM(D120:D122)</f>
        <v>19</v>
      </c>
      <c r="E123" s="41">
        <f>D123/10037</f>
        <v>1.892995915114078E-3</v>
      </c>
      <c r="F123" s="77">
        <f>SUM(F120:F122)</f>
        <v>189</v>
      </c>
      <c r="G123" s="42">
        <f>F123/53065</f>
        <v>3.5616696504287195E-3</v>
      </c>
      <c r="H123" s="71">
        <f>SUM(H120:H122)</f>
        <v>104</v>
      </c>
      <c r="I123" s="41">
        <f>H123/56526</f>
        <v>1.8398613027633302E-3</v>
      </c>
      <c r="J123" s="37">
        <f>IF(D123=0, "-", IF((B123-D123)/D123&lt;10, (B123-D123)/D123, "&gt;999%"))</f>
        <v>0.36842105263157893</v>
      </c>
      <c r="K123" s="38">
        <f>IF(H123=0, "-", IF((F123-H123)/H123&lt;10, (F123-H123)/H123, "&gt;999%"))</f>
        <v>0.81730769230769229</v>
      </c>
    </row>
    <row r="124" spans="1:11" x14ac:dyDescent="0.2">
      <c r="B124" s="83"/>
      <c r="D124" s="83"/>
      <c r="F124" s="83"/>
      <c r="H124" s="83"/>
    </row>
    <row r="125" spans="1:11" x14ac:dyDescent="0.2">
      <c r="A125" s="163" t="s">
        <v>143</v>
      </c>
      <c r="B125" s="61" t="s">
        <v>12</v>
      </c>
      <c r="C125" s="62" t="s">
        <v>13</v>
      </c>
      <c r="D125" s="61" t="s">
        <v>12</v>
      </c>
      <c r="E125" s="63" t="s">
        <v>13</v>
      </c>
      <c r="F125" s="62" t="s">
        <v>12</v>
      </c>
      <c r="G125" s="62" t="s">
        <v>13</v>
      </c>
      <c r="H125" s="61" t="s">
        <v>12</v>
      </c>
      <c r="I125" s="63" t="s">
        <v>13</v>
      </c>
      <c r="J125" s="61"/>
      <c r="K125" s="63"/>
    </row>
    <row r="126" spans="1:11" x14ac:dyDescent="0.2">
      <c r="A126" s="7" t="s">
        <v>268</v>
      </c>
      <c r="B126" s="65">
        <v>1</v>
      </c>
      <c r="C126" s="34">
        <f>IF(B137=0, "-", B126/B137)</f>
        <v>0.1</v>
      </c>
      <c r="D126" s="65">
        <v>3</v>
      </c>
      <c r="E126" s="9">
        <f>IF(D137=0, "-", D126/D137)</f>
        <v>0.2</v>
      </c>
      <c r="F126" s="81">
        <v>6</v>
      </c>
      <c r="G126" s="34">
        <f>IF(F137=0, "-", F126/F137)</f>
        <v>0.1</v>
      </c>
      <c r="H126" s="65">
        <v>4</v>
      </c>
      <c r="I126" s="9">
        <f>IF(H137=0, "-", H126/H137)</f>
        <v>4.0816326530612242E-2</v>
      </c>
      <c r="J126" s="8">
        <f t="shared" ref="J126:J135" si="10">IF(D126=0, "-", IF((B126-D126)/D126&lt;10, (B126-D126)/D126, "&gt;999%"))</f>
        <v>-0.66666666666666663</v>
      </c>
      <c r="K126" s="9">
        <f t="shared" ref="K126:K135" si="11">IF(H126=0, "-", IF((F126-H126)/H126&lt;10, (F126-H126)/H126, "&gt;999%"))</f>
        <v>0.5</v>
      </c>
    </row>
    <row r="127" spans="1:11" x14ac:dyDescent="0.2">
      <c r="A127" s="7" t="s">
        <v>269</v>
      </c>
      <c r="B127" s="65">
        <v>0</v>
      </c>
      <c r="C127" s="34">
        <f>IF(B137=0, "-", B127/B137)</f>
        <v>0</v>
      </c>
      <c r="D127" s="65">
        <v>1</v>
      </c>
      <c r="E127" s="9">
        <f>IF(D137=0, "-", D127/D137)</f>
        <v>6.6666666666666666E-2</v>
      </c>
      <c r="F127" s="81">
        <v>1</v>
      </c>
      <c r="G127" s="34">
        <f>IF(F137=0, "-", F127/F137)</f>
        <v>1.6666666666666666E-2</v>
      </c>
      <c r="H127" s="65">
        <v>4</v>
      </c>
      <c r="I127" s="9">
        <f>IF(H137=0, "-", H127/H137)</f>
        <v>4.0816326530612242E-2</v>
      </c>
      <c r="J127" s="8">
        <f t="shared" si="10"/>
        <v>-1</v>
      </c>
      <c r="K127" s="9">
        <f t="shared" si="11"/>
        <v>-0.75</v>
      </c>
    </row>
    <row r="128" spans="1:11" x14ac:dyDescent="0.2">
      <c r="A128" s="7" t="s">
        <v>270</v>
      </c>
      <c r="B128" s="65">
        <v>2</v>
      </c>
      <c r="C128" s="34">
        <f>IF(B137=0, "-", B128/B137)</f>
        <v>0.2</v>
      </c>
      <c r="D128" s="65">
        <v>1</v>
      </c>
      <c r="E128" s="9">
        <f>IF(D137=0, "-", D128/D137)</f>
        <v>6.6666666666666666E-2</v>
      </c>
      <c r="F128" s="81">
        <v>7</v>
      </c>
      <c r="G128" s="34">
        <f>IF(F137=0, "-", F128/F137)</f>
        <v>0.11666666666666667</v>
      </c>
      <c r="H128" s="65">
        <v>13</v>
      </c>
      <c r="I128" s="9">
        <f>IF(H137=0, "-", H128/H137)</f>
        <v>0.1326530612244898</v>
      </c>
      <c r="J128" s="8">
        <f t="shared" si="10"/>
        <v>1</v>
      </c>
      <c r="K128" s="9">
        <f t="shared" si="11"/>
        <v>-0.46153846153846156</v>
      </c>
    </row>
    <row r="129" spans="1:11" x14ac:dyDescent="0.2">
      <c r="A129" s="7" t="s">
        <v>271</v>
      </c>
      <c r="B129" s="65">
        <v>0</v>
      </c>
      <c r="C129" s="34">
        <f>IF(B137=0, "-", B129/B137)</f>
        <v>0</v>
      </c>
      <c r="D129" s="65">
        <v>0</v>
      </c>
      <c r="E129" s="9">
        <f>IF(D137=0, "-", D129/D137)</f>
        <v>0</v>
      </c>
      <c r="F129" s="81">
        <v>0</v>
      </c>
      <c r="G129" s="34">
        <f>IF(F137=0, "-", F129/F137)</f>
        <v>0</v>
      </c>
      <c r="H129" s="65">
        <v>1</v>
      </c>
      <c r="I129" s="9">
        <f>IF(H137=0, "-", H129/H137)</f>
        <v>1.020408163265306E-2</v>
      </c>
      <c r="J129" s="8" t="str">
        <f t="shared" si="10"/>
        <v>-</v>
      </c>
      <c r="K129" s="9">
        <f t="shared" si="11"/>
        <v>-1</v>
      </c>
    </row>
    <row r="130" spans="1:11" x14ac:dyDescent="0.2">
      <c r="A130" s="7" t="s">
        <v>272</v>
      </c>
      <c r="B130" s="65">
        <v>0</v>
      </c>
      <c r="C130" s="34">
        <f>IF(B137=0, "-", B130/B137)</f>
        <v>0</v>
      </c>
      <c r="D130" s="65">
        <v>2</v>
      </c>
      <c r="E130" s="9">
        <f>IF(D137=0, "-", D130/D137)</f>
        <v>0.13333333333333333</v>
      </c>
      <c r="F130" s="81">
        <v>1</v>
      </c>
      <c r="G130" s="34">
        <f>IF(F137=0, "-", F130/F137)</f>
        <v>1.6666666666666666E-2</v>
      </c>
      <c r="H130" s="65">
        <v>2</v>
      </c>
      <c r="I130" s="9">
        <f>IF(H137=0, "-", H130/H137)</f>
        <v>2.0408163265306121E-2</v>
      </c>
      <c r="J130" s="8">
        <f t="shared" si="10"/>
        <v>-1</v>
      </c>
      <c r="K130" s="9">
        <f t="shared" si="11"/>
        <v>-0.5</v>
      </c>
    </row>
    <row r="131" spans="1:11" x14ac:dyDescent="0.2">
      <c r="A131" s="7" t="s">
        <v>273</v>
      </c>
      <c r="B131" s="65">
        <v>0</v>
      </c>
      <c r="C131" s="34">
        <f>IF(B137=0, "-", B131/B137)</f>
        <v>0</v>
      </c>
      <c r="D131" s="65">
        <v>0</v>
      </c>
      <c r="E131" s="9">
        <f>IF(D137=0, "-", D131/D137)</f>
        <v>0</v>
      </c>
      <c r="F131" s="81">
        <v>0</v>
      </c>
      <c r="G131" s="34">
        <f>IF(F137=0, "-", F131/F137)</f>
        <v>0</v>
      </c>
      <c r="H131" s="65">
        <v>1</v>
      </c>
      <c r="I131" s="9">
        <f>IF(H137=0, "-", H131/H137)</f>
        <v>1.020408163265306E-2</v>
      </c>
      <c r="J131" s="8" t="str">
        <f t="shared" si="10"/>
        <v>-</v>
      </c>
      <c r="K131" s="9">
        <f t="shared" si="11"/>
        <v>-1</v>
      </c>
    </row>
    <row r="132" spans="1:11" x14ac:dyDescent="0.2">
      <c r="A132" s="7" t="s">
        <v>274</v>
      </c>
      <c r="B132" s="65">
        <v>1</v>
      </c>
      <c r="C132" s="34">
        <f>IF(B137=0, "-", B132/B137)</f>
        <v>0.1</v>
      </c>
      <c r="D132" s="65">
        <v>3</v>
      </c>
      <c r="E132" s="9">
        <f>IF(D137=0, "-", D132/D137)</f>
        <v>0.2</v>
      </c>
      <c r="F132" s="81">
        <v>6</v>
      </c>
      <c r="G132" s="34">
        <f>IF(F137=0, "-", F132/F137)</f>
        <v>0.1</v>
      </c>
      <c r="H132" s="65">
        <v>8</v>
      </c>
      <c r="I132" s="9">
        <f>IF(H137=0, "-", H132/H137)</f>
        <v>8.1632653061224483E-2</v>
      </c>
      <c r="J132" s="8">
        <f t="shared" si="10"/>
        <v>-0.66666666666666663</v>
      </c>
      <c r="K132" s="9">
        <f t="shared" si="11"/>
        <v>-0.25</v>
      </c>
    </row>
    <row r="133" spans="1:11" x14ac:dyDescent="0.2">
      <c r="A133" s="7" t="s">
        <v>275</v>
      </c>
      <c r="B133" s="65">
        <v>1</v>
      </c>
      <c r="C133" s="34">
        <f>IF(B137=0, "-", B133/B137)</f>
        <v>0.1</v>
      </c>
      <c r="D133" s="65">
        <v>0</v>
      </c>
      <c r="E133" s="9">
        <f>IF(D137=0, "-", D133/D137)</f>
        <v>0</v>
      </c>
      <c r="F133" s="81">
        <v>2</v>
      </c>
      <c r="G133" s="34">
        <f>IF(F137=0, "-", F133/F137)</f>
        <v>3.3333333333333333E-2</v>
      </c>
      <c r="H133" s="65">
        <v>3</v>
      </c>
      <c r="I133" s="9">
        <f>IF(H137=0, "-", H133/H137)</f>
        <v>3.0612244897959183E-2</v>
      </c>
      <c r="J133" s="8" t="str">
        <f t="shared" si="10"/>
        <v>-</v>
      </c>
      <c r="K133" s="9">
        <f t="shared" si="11"/>
        <v>-0.33333333333333331</v>
      </c>
    </row>
    <row r="134" spans="1:11" x14ac:dyDescent="0.2">
      <c r="A134" s="7" t="s">
        <v>276</v>
      </c>
      <c r="B134" s="65">
        <v>4</v>
      </c>
      <c r="C134" s="34">
        <f>IF(B137=0, "-", B134/B137)</f>
        <v>0.4</v>
      </c>
      <c r="D134" s="65">
        <v>2</v>
      </c>
      <c r="E134" s="9">
        <f>IF(D137=0, "-", D134/D137)</f>
        <v>0.13333333333333333</v>
      </c>
      <c r="F134" s="81">
        <v>12</v>
      </c>
      <c r="G134" s="34">
        <f>IF(F137=0, "-", F134/F137)</f>
        <v>0.2</v>
      </c>
      <c r="H134" s="65">
        <v>31</v>
      </c>
      <c r="I134" s="9">
        <f>IF(H137=0, "-", H134/H137)</f>
        <v>0.31632653061224492</v>
      </c>
      <c r="J134" s="8">
        <f t="shared" si="10"/>
        <v>1</v>
      </c>
      <c r="K134" s="9">
        <f t="shared" si="11"/>
        <v>-0.61290322580645162</v>
      </c>
    </row>
    <row r="135" spans="1:11" x14ac:dyDescent="0.2">
      <c r="A135" s="7" t="s">
        <v>277</v>
      </c>
      <c r="B135" s="65">
        <v>1</v>
      </c>
      <c r="C135" s="34">
        <f>IF(B137=0, "-", B135/B137)</f>
        <v>0.1</v>
      </c>
      <c r="D135" s="65">
        <v>3</v>
      </c>
      <c r="E135" s="9">
        <f>IF(D137=0, "-", D135/D137)</f>
        <v>0.2</v>
      </c>
      <c r="F135" s="81">
        <v>25</v>
      </c>
      <c r="G135" s="34">
        <f>IF(F137=0, "-", F135/F137)</f>
        <v>0.41666666666666669</v>
      </c>
      <c r="H135" s="65">
        <v>31</v>
      </c>
      <c r="I135" s="9">
        <f>IF(H137=0, "-", H135/H137)</f>
        <v>0.31632653061224492</v>
      </c>
      <c r="J135" s="8">
        <f t="shared" si="10"/>
        <v>-0.66666666666666663</v>
      </c>
      <c r="K135" s="9">
        <f t="shared" si="11"/>
        <v>-0.19354838709677419</v>
      </c>
    </row>
    <row r="136" spans="1:11" x14ac:dyDescent="0.2">
      <c r="A136" s="2"/>
      <c r="B136" s="68"/>
      <c r="C136" s="33"/>
      <c r="D136" s="68"/>
      <c r="E136" s="6"/>
      <c r="F136" s="82"/>
      <c r="G136" s="33"/>
      <c r="H136" s="68"/>
      <c r="I136" s="6"/>
      <c r="J136" s="5"/>
      <c r="K136" s="6"/>
    </row>
    <row r="137" spans="1:11" s="43" customFormat="1" x14ac:dyDescent="0.2">
      <c r="A137" s="162" t="s">
        <v>571</v>
      </c>
      <c r="B137" s="71">
        <f>SUM(B126:B136)</f>
        <v>10</v>
      </c>
      <c r="C137" s="40">
        <f>B137/9813</f>
        <v>1.0190563538163661E-3</v>
      </c>
      <c r="D137" s="71">
        <f>SUM(D126:D136)</f>
        <v>15</v>
      </c>
      <c r="E137" s="41">
        <f>D137/10037</f>
        <v>1.4944704593005879E-3</v>
      </c>
      <c r="F137" s="77">
        <f>SUM(F126:F136)</f>
        <v>60</v>
      </c>
      <c r="G137" s="42">
        <f>F137/53065</f>
        <v>1.1306887779138793E-3</v>
      </c>
      <c r="H137" s="71">
        <f>SUM(H126:H136)</f>
        <v>98</v>
      </c>
      <c r="I137" s="41">
        <f>H137/56526</f>
        <v>1.7337154583731381E-3</v>
      </c>
      <c r="J137" s="37">
        <f>IF(D137=0, "-", IF((B137-D137)/D137&lt;10, (B137-D137)/D137, "&gt;999%"))</f>
        <v>-0.33333333333333331</v>
      </c>
      <c r="K137" s="38">
        <f>IF(H137=0, "-", IF((F137-H137)/H137&lt;10, (F137-H137)/H137, "&gt;999%"))</f>
        <v>-0.38775510204081631</v>
      </c>
    </row>
    <row r="138" spans="1:11" x14ac:dyDescent="0.2">
      <c r="B138" s="83"/>
      <c r="D138" s="83"/>
      <c r="F138" s="83"/>
      <c r="H138" s="83"/>
    </row>
    <row r="139" spans="1:11" s="43" customFormat="1" x14ac:dyDescent="0.2">
      <c r="A139" s="162" t="s">
        <v>570</v>
      </c>
      <c r="B139" s="71">
        <v>36</v>
      </c>
      <c r="C139" s="40">
        <f>B139/9813</f>
        <v>3.6686028737389176E-3</v>
      </c>
      <c r="D139" s="71">
        <v>34</v>
      </c>
      <c r="E139" s="41">
        <f>D139/10037</f>
        <v>3.3874663744146659E-3</v>
      </c>
      <c r="F139" s="77">
        <v>249</v>
      </c>
      <c r="G139" s="42">
        <f>F139/53065</f>
        <v>4.692358428342599E-3</v>
      </c>
      <c r="H139" s="71">
        <v>202</v>
      </c>
      <c r="I139" s="41">
        <f>H139/56526</f>
        <v>3.5735767611364683E-3</v>
      </c>
      <c r="J139" s="37">
        <f>IF(D139=0, "-", IF((B139-D139)/D139&lt;10, (B139-D139)/D139, "&gt;999%"))</f>
        <v>5.8823529411764705E-2</v>
      </c>
      <c r="K139" s="38">
        <f>IF(H139=0, "-", IF((F139-H139)/H139&lt;10, (F139-H139)/H139, "&gt;999%"))</f>
        <v>0.23267326732673269</v>
      </c>
    </row>
    <row r="140" spans="1:11" x14ac:dyDescent="0.2">
      <c r="B140" s="83"/>
      <c r="D140" s="83"/>
      <c r="F140" s="83"/>
      <c r="H140" s="83"/>
    </row>
    <row r="141" spans="1:11" ht="15.75" x14ac:dyDescent="0.25">
      <c r="A141" s="164" t="s">
        <v>116</v>
      </c>
      <c r="B141" s="196" t="s">
        <v>1</v>
      </c>
      <c r="C141" s="200"/>
      <c r="D141" s="200"/>
      <c r="E141" s="197"/>
      <c r="F141" s="196" t="s">
        <v>14</v>
      </c>
      <c r="G141" s="200"/>
      <c r="H141" s="200"/>
      <c r="I141" s="197"/>
      <c r="J141" s="196" t="s">
        <v>15</v>
      </c>
      <c r="K141" s="197"/>
    </row>
    <row r="142" spans="1:11" x14ac:dyDescent="0.2">
      <c r="A142" s="22"/>
      <c r="B142" s="196">
        <f>VALUE(RIGHT($B$2, 4))</f>
        <v>2022</v>
      </c>
      <c r="C142" s="197"/>
      <c r="D142" s="196">
        <f>B142-1</f>
        <v>2021</v>
      </c>
      <c r="E142" s="204"/>
      <c r="F142" s="196">
        <f>B142</f>
        <v>2022</v>
      </c>
      <c r="G142" s="204"/>
      <c r="H142" s="196">
        <f>D142</f>
        <v>2021</v>
      </c>
      <c r="I142" s="204"/>
      <c r="J142" s="140" t="s">
        <v>4</v>
      </c>
      <c r="K142" s="141" t="s">
        <v>2</v>
      </c>
    </row>
    <row r="143" spans="1:11" x14ac:dyDescent="0.2">
      <c r="A143" s="163" t="s">
        <v>144</v>
      </c>
      <c r="B143" s="61" t="s">
        <v>12</v>
      </c>
      <c r="C143" s="62" t="s">
        <v>13</v>
      </c>
      <c r="D143" s="61" t="s">
        <v>12</v>
      </c>
      <c r="E143" s="63" t="s">
        <v>13</v>
      </c>
      <c r="F143" s="62" t="s">
        <v>12</v>
      </c>
      <c r="G143" s="62" t="s">
        <v>13</v>
      </c>
      <c r="H143" s="61" t="s">
        <v>12</v>
      </c>
      <c r="I143" s="63" t="s">
        <v>13</v>
      </c>
      <c r="J143" s="61"/>
      <c r="K143" s="63"/>
    </row>
    <row r="144" spans="1:11" x14ac:dyDescent="0.2">
      <c r="A144" s="7" t="s">
        <v>278</v>
      </c>
      <c r="B144" s="65">
        <v>0</v>
      </c>
      <c r="C144" s="34" t="str">
        <f>IF(B146=0, "-", B144/B146)</f>
        <v>-</v>
      </c>
      <c r="D144" s="65">
        <v>0</v>
      </c>
      <c r="E144" s="9" t="str">
        <f>IF(D146=0, "-", D144/D146)</f>
        <v>-</v>
      </c>
      <c r="F144" s="81">
        <v>7</v>
      </c>
      <c r="G144" s="34">
        <f>IF(F146=0, "-", F144/F146)</f>
        <v>1</v>
      </c>
      <c r="H144" s="65">
        <v>5</v>
      </c>
      <c r="I144" s="9">
        <f>IF(H146=0, "-", H144/H146)</f>
        <v>1</v>
      </c>
      <c r="J144" s="8" t="str">
        <f>IF(D144=0, "-", IF((B144-D144)/D144&lt;10, (B144-D144)/D144, "&gt;999%"))</f>
        <v>-</v>
      </c>
      <c r="K144" s="9">
        <f>IF(H144=0, "-", IF((F144-H144)/H144&lt;10, (F144-H144)/H144, "&gt;999%"))</f>
        <v>0.4</v>
      </c>
    </row>
    <row r="145" spans="1:11" x14ac:dyDescent="0.2">
      <c r="A145" s="2"/>
      <c r="B145" s="68"/>
      <c r="C145" s="33"/>
      <c r="D145" s="68"/>
      <c r="E145" s="6"/>
      <c r="F145" s="82"/>
      <c r="G145" s="33"/>
      <c r="H145" s="68"/>
      <c r="I145" s="6"/>
      <c r="J145" s="5"/>
      <c r="K145" s="6"/>
    </row>
    <row r="146" spans="1:11" s="43" customFormat="1" x14ac:dyDescent="0.2">
      <c r="A146" s="162" t="s">
        <v>569</v>
      </c>
      <c r="B146" s="71">
        <f>SUM(B144:B145)</f>
        <v>0</v>
      </c>
      <c r="C146" s="40">
        <f>B146/9813</f>
        <v>0</v>
      </c>
      <c r="D146" s="71">
        <f>SUM(D144:D145)</f>
        <v>0</v>
      </c>
      <c r="E146" s="41">
        <f>D146/10037</f>
        <v>0</v>
      </c>
      <c r="F146" s="77">
        <f>SUM(F144:F145)</f>
        <v>7</v>
      </c>
      <c r="G146" s="42">
        <f>F146/53065</f>
        <v>1.3191369075661924E-4</v>
      </c>
      <c r="H146" s="71">
        <f>SUM(H144:H145)</f>
        <v>5</v>
      </c>
      <c r="I146" s="41">
        <f>H146/56526</f>
        <v>8.8454870325160103E-5</v>
      </c>
      <c r="J146" s="37" t="str">
        <f>IF(D146=0, "-", IF((B146-D146)/D146&lt;10, (B146-D146)/D146, "&gt;999%"))</f>
        <v>-</v>
      </c>
      <c r="K146" s="38">
        <f>IF(H146=0, "-", IF((F146-H146)/H146&lt;10, (F146-H146)/H146, "&gt;999%"))</f>
        <v>0.4</v>
      </c>
    </row>
    <row r="147" spans="1:11" x14ac:dyDescent="0.2">
      <c r="B147" s="83"/>
      <c r="D147" s="83"/>
      <c r="F147" s="83"/>
      <c r="H147" s="83"/>
    </row>
    <row r="148" spans="1:11" x14ac:dyDescent="0.2">
      <c r="A148" s="163" t="s">
        <v>145</v>
      </c>
      <c r="B148" s="61" t="s">
        <v>12</v>
      </c>
      <c r="C148" s="62" t="s">
        <v>13</v>
      </c>
      <c r="D148" s="61" t="s">
        <v>12</v>
      </c>
      <c r="E148" s="63" t="s">
        <v>13</v>
      </c>
      <c r="F148" s="62" t="s">
        <v>12</v>
      </c>
      <c r="G148" s="62" t="s">
        <v>13</v>
      </c>
      <c r="H148" s="61" t="s">
        <v>12</v>
      </c>
      <c r="I148" s="63" t="s">
        <v>13</v>
      </c>
      <c r="J148" s="61"/>
      <c r="K148" s="63"/>
    </row>
    <row r="149" spans="1:11" x14ac:dyDescent="0.2">
      <c r="A149" s="7" t="s">
        <v>279</v>
      </c>
      <c r="B149" s="65">
        <v>0</v>
      </c>
      <c r="C149" s="34" t="str">
        <f>IF(B158=0, "-", B149/B158)</f>
        <v>-</v>
      </c>
      <c r="D149" s="65">
        <v>0</v>
      </c>
      <c r="E149" s="9">
        <f>IF(D158=0, "-", D149/D158)</f>
        <v>0</v>
      </c>
      <c r="F149" s="81">
        <v>0</v>
      </c>
      <c r="G149" s="34">
        <f>IF(F158=0, "-", F149/F158)</f>
        <v>0</v>
      </c>
      <c r="H149" s="65">
        <v>1</v>
      </c>
      <c r="I149" s="9">
        <f>IF(H158=0, "-", H149/H158)</f>
        <v>6.25E-2</v>
      </c>
      <c r="J149" s="8" t="str">
        <f t="shared" ref="J149:J156" si="12">IF(D149=0, "-", IF((B149-D149)/D149&lt;10, (B149-D149)/D149, "&gt;999%"))</f>
        <v>-</v>
      </c>
      <c r="K149" s="9">
        <f t="shared" ref="K149:K156" si="13">IF(H149=0, "-", IF((F149-H149)/H149&lt;10, (F149-H149)/H149, "&gt;999%"))</f>
        <v>-1</v>
      </c>
    </row>
    <row r="150" spans="1:11" x14ac:dyDescent="0.2">
      <c r="A150" s="7" t="s">
        <v>280</v>
      </c>
      <c r="B150" s="65">
        <v>0</v>
      </c>
      <c r="C150" s="34" t="str">
        <f>IF(B158=0, "-", B150/B158)</f>
        <v>-</v>
      </c>
      <c r="D150" s="65">
        <v>0</v>
      </c>
      <c r="E150" s="9">
        <f>IF(D158=0, "-", D150/D158)</f>
        <v>0</v>
      </c>
      <c r="F150" s="81">
        <v>1</v>
      </c>
      <c r="G150" s="34">
        <f>IF(F158=0, "-", F150/F158)</f>
        <v>8.3333333333333329E-2</v>
      </c>
      <c r="H150" s="65">
        <v>0</v>
      </c>
      <c r="I150" s="9">
        <f>IF(H158=0, "-", H150/H158)</f>
        <v>0</v>
      </c>
      <c r="J150" s="8" t="str">
        <f t="shared" si="12"/>
        <v>-</v>
      </c>
      <c r="K150" s="9" t="str">
        <f t="shared" si="13"/>
        <v>-</v>
      </c>
    </row>
    <row r="151" spans="1:11" x14ac:dyDescent="0.2">
      <c r="A151" s="7" t="s">
        <v>281</v>
      </c>
      <c r="B151" s="65">
        <v>0</v>
      </c>
      <c r="C151" s="34" t="str">
        <f>IF(B158=0, "-", B151/B158)</f>
        <v>-</v>
      </c>
      <c r="D151" s="65">
        <v>2</v>
      </c>
      <c r="E151" s="9">
        <f>IF(D158=0, "-", D151/D158)</f>
        <v>0.5</v>
      </c>
      <c r="F151" s="81">
        <v>0</v>
      </c>
      <c r="G151" s="34">
        <f>IF(F158=0, "-", F151/F158)</f>
        <v>0</v>
      </c>
      <c r="H151" s="65">
        <v>2</v>
      </c>
      <c r="I151" s="9">
        <f>IF(H158=0, "-", H151/H158)</f>
        <v>0.125</v>
      </c>
      <c r="J151" s="8">
        <f t="shared" si="12"/>
        <v>-1</v>
      </c>
      <c r="K151" s="9">
        <f t="shared" si="13"/>
        <v>-1</v>
      </c>
    </row>
    <row r="152" spans="1:11" x14ac:dyDescent="0.2">
      <c r="A152" s="7" t="s">
        <v>282</v>
      </c>
      <c r="B152" s="65">
        <v>0</v>
      </c>
      <c r="C152" s="34" t="str">
        <f>IF(B158=0, "-", B152/B158)</f>
        <v>-</v>
      </c>
      <c r="D152" s="65">
        <v>1</v>
      </c>
      <c r="E152" s="9">
        <f>IF(D158=0, "-", D152/D158)</f>
        <v>0.25</v>
      </c>
      <c r="F152" s="81">
        <v>0</v>
      </c>
      <c r="G152" s="34">
        <f>IF(F158=0, "-", F152/F158)</f>
        <v>0</v>
      </c>
      <c r="H152" s="65">
        <v>1</v>
      </c>
      <c r="I152" s="9">
        <f>IF(H158=0, "-", H152/H158)</f>
        <v>6.25E-2</v>
      </c>
      <c r="J152" s="8">
        <f t="shared" si="12"/>
        <v>-1</v>
      </c>
      <c r="K152" s="9">
        <f t="shared" si="13"/>
        <v>-1</v>
      </c>
    </row>
    <row r="153" spans="1:11" x14ac:dyDescent="0.2">
      <c r="A153" s="7" t="s">
        <v>283</v>
      </c>
      <c r="B153" s="65">
        <v>0</v>
      </c>
      <c r="C153" s="34" t="str">
        <f>IF(B158=0, "-", B153/B158)</f>
        <v>-</v>
      </c>
      <c r="D153" s="65">
        <v>0</v>
      </c>
      <c r="E153" s="9">
        <f>IF(D158=0, "-", D153/D158)</f>
        <v>0</v>
      </c>
      <c r="F153" s="81">
        <v>0</v>
      </c>
      <c r="G153" s="34">
        <f>IF(F158=0, "-", F153/F158)</f>
        <v>0</v>
      </c>
      <c r="H153" s="65">
        <v>2</v>
      </c>
      <c r="I153" s="9">
        <f>IF(H158=0, "-", H153/H158)</f>
        <v>0.125</v>
      </c>
      <c r="J153" s="8" t="str">
        <f t="shared" si="12"/>
        <v>-</v>
      </c>
      <c r="K153" s="9">
        <f t="shared" si="13"/>
        <v>-1</v>
      </c>
    </row>
    <row r="154" spans="1:11" x14ac:dyDescent="0.2">
      <c r="A154" s="7" t="s">
        <v>284</v>
      </c>
      <c r="B154" s="65">
        <v>0</v>
      </c>
      <c r="C154" s="34" t="str">
        <f>IF(B158=0, "-", B154/B158)</f>
        <v>-</v>
      </c>
      <c r="D154" s="65">
        <v>1</v>
      </c>
      <c r="E154" s="9">
        <f>IF(D158=0, "-", D154/D158)</f>
        <v>0.25</v>
      </c>
      <c r="F154" s="81">
        <v>8</v>
      </c>
      <c r="G154" s="34">
        <f>IF(F158=0, "-", F154/F158)</f>
        <v>0.66666666666666663</v>
      </c>
      <c r="H154" s="65">
        <v>9</v>
      </c>
      <c r="I154" s="9">
        <f>IF(H158=0, "-", H154/H158)</f>
        <v>0.5625</v>
      </c>
      <c r="J154" s="8">
        <f t="shared" si="12"/>
        <v>-1</v>
      </c>
      <c r="K154" s="9">
        <f t="shared" si="13"/>
        <v>-0.1111111111111111</v>
      </c>
    </row>
    <row r="155" spans="1:11" x14ac:dyDescent="0.2">
      <c r="A155" s="7" t="s">
        <v>285</v>
      </c>
      <c r="B155" s="65">
        <v>0</v>
      </c>
      <c r="C155" s="34" t="str">
        <f>IF(B158=0, "-", B155/B158)</f>
        <v>-</v>
      </c>
      <c r="D155" s="65">
        <v>0</v>
      </c>
      <c r="E155" s="9">
        <f>IF(D158=0, "-", D155/D158)</f>
        <v>0</v>
      </c>
      <c r="F155" s="81">
        <v>2</v>
      </c>
      <c r="G155" s="34">
        <f>IF(F158=0, "-", F155/F158)</f>
        <v>0.16666666666666666</v>
      </c>
      <c r="H155" s="65">
        <v>0</v>
      </c>
      <c r="I155" s="9">
        <f>IF(H158=0, "-", H155/H158)</f>
        <v>0</v>
      </c>
      <c r="J155" s="8" t="str">
        <f t="shared" si="12"/>
        <v>-</v>
      </c>
      <c r="K155" s="9" t="str">
        <f t="shared" si="13"/>
        <v>-</v>
      </c>
    </row>
    <row r="156" spans="1:11" x14ac:dyDescent="0.2">
      <c r="A156" s="7" t="s">
        <v>286</v>
      </c>
      <c r="B156" s="65">
        <v>0</v>
      </c>
      <c r="C156" s="34" t="str">
        <f>IF(B158=0, "-", B156/B158)</f>
        <v>-</v>
      </c>
      <c r="D156" s="65">
        <v>0</v>
      </c>
      <c r="E156" s="9">
        <f>IF(D158=0, "-", D156/D158)</f>
        <v>0</v>
      </c>
      <c r="F156" s="81">
        <v>1</v>
      </c>
      <c r="G156" s="34">
        <f>IF(F158=0, "-", F156/F158)</f>
        <v>8.3333333333333329E-2</v>
      </c>
      <c r="H156" s="65">
        <v>1</v>
      </c>
      <c r="I156" s="9">
        <f>IF(H158=0, "-", H156/H158)</f>
        <v>6.25E-2</v>
      </c>
      <c r="J156" s="8" t="str">
        <f t="shared" si="12"/>
        <v>-</v>
      </c>
      <c r="K156" s="9">
        <f t="shared" si="13"/>
        <v>0</v>
      </c>
    </row>
    <row r="157" spans="1:11" x14ac:dyDescent="0.2">
      <c r="A157" s="2"/>
      <c r="B157" s="68"/>
      <c r="C157" s="33"/>
      <c r="D157" s="68"/>
      <c r="E157" s="6"/>
      <c r="F157" s="82"/>
      <c r="G157" s="33"/>
      <c r="H157" s="68"/>
      <c r="I157" s="6"/>
      <c r="J157" s="5"/>
      <c r="K157" s="6"/>
    </row>
    <row r="158" spans="1:11" s="43" customFormat="1" x14ac:dyDescent="0.2">
      <c r="A158" s="162" t="s">
        <v>568</v>
      </c>
      <c r="B158" s="71">
        <f>SUM(B149:B157)</f>
        <v>0</v>
      </c>
      <c r="C158" s="40">
        <f>B158/9813</f>
        <v>0</v>
      </c>
      <c r="D158" s="71">
        <f>SUM(D149:D157)</f>
        <v>4</v>
      </c>
      <c r="E158" s="41">
        <f>D158/10037</f>
        <v>3.9852545581349008E-4</v>
      </c>
      <c r="F158" s="77">
        <f>SUM(F149:F157)</f>
        <v>12</v>
      </c>
      <c r="G158" s="42">
        <f>F158/53065</f>
        <v>2.2613775558277585E-4</v>
      </c>
      <c r="H158" s="71">
        <f>SUM(H149:H157)</f>
        <v>16</v>
      </c>
      <c r="I158" s="41">
        <f>H158/56526</f>
        <v>2.8305558504051234E-4</v>
      </c>
      <c r="J158" s="37">
        <f>IF(D158=0, "-", IF((B158-D158)/D158&lt;10, (B158-D158)/D158, "&gt;999%"))</f>
        <v>-1</v>
      </c>
      <c r="K158" s="38">
        <f>IF(H158=0, "-", IF((F158-H158)/H158&lt;10, (F158-H158)/H158, "&gt;999%"))</f>
        <v>-0.25</v>
      </c>
    </row>
    <row r="159" spans="1:11" x14ac:dyDescent="0.2">
      <c r="B159" s="83"/>
      <c r="D159" s="83"/>
      <c r="F159" s="83"/>
      <c r="H159" s="83"/>
    </row>
    <row r="160" spans="1:11" s="43" customFormat="1" x14ac:dyDescent="0.2">
      <c r="A160" s="162" t="s">
        <v>567</v>
      </c>
      <c r="B160" s="71">
        <v>0</v>
      </c>
      <c r="C160" s="40">
        <f>B160/9813</f>
        <v>0</v>
      </c>
      <c r="D160" s="71">
        <v>4</v>
      </c>
      <c r="E160" s="41">
        <f>D160/10037</f>
        <v>3.9852545581349008E-4</v>
      </c>
      <c r="F160" s="77">
        <v>19</v>
      </c>
      <c r="G160" s="42">
        <f>F160/53065</f>
        <v>3.580514463393951E-4</v>
      </c>
      <c r="H160" s="71">
        <v>21</v>
      </c>
      <c r="I160" s="41">
        <f>H160/56526</f>
        <v>3.7151045536567244E-4</v>
      </c>
      <c r="J160" s="37">
        <f>IF(D160=0, "-", IF((B160-D160)/D160&lt;10, (B160-D160)/D160, "&gt;999%"))</f>
        <v>-1</v>
      </c>
      <c r="K160" s="38">
        <f>IF(H160=0, "-", IF((F160-H160)/H160&lt;10, (F160-H160)/H160, "&gt;999%"))</f>
        <v>-9.5238095238095233E-2</v>
      </c>
    </row>
    <row r="161" spans="1:11" x14ac:dyDescent="0.2">
      <c r="B161" s="83"/>
      <c r="D161" s="83"/>
      <c r="F161" s="83"/>
      <c r="H161" s="83"/>
    </row>
    <row r="162" spans="1:11" ht="15.75" x14ac:dyDescent="0.25">
      <c r="A162" s="164" t="s">
        <v>117</v>
      </c>
      <c r="B162" s="196" t="s">
        <v>1</v>
      </c>
      <c r="C162" s="200"/>
      <c r="D162" s="200"/>
      <c r="E162" s="197"/>
      <c r="F162" s="196" t="s">
        <v>14</v>
      </c>
      <c r="G162" s="200"/>
      <c r="H162" s="200"/>
      <c r="I162" s="197"/>
      <c r="J162" s="196" t="s">
        <v>15</v>
      </c>
      <c r="K162" s="197"/>
    </row>
    <row r="163" spans="1:11" x14ac:dyDescent="0.2">
      <c r="A163" s="22"/>
      <c r="B163" s="196">
        <f>VALUE(RIGHT($B$2, 4))</f>
        <v>2022</v>
      </c>
      <c r="C163" s="197"/>
      <c r="D163" s="196">
        <f>B163-1</f>
        <v>2021</v>
      </c>
      <c r="E163" s="204"/>
      <c r="F163" s="196">
        <f>B163</f>
        <v>2022</v>
      </c>
      <c r="G163" s="204"/>
      <c r="H163" s="196">
        <f>D163</f>
        <v>2021</v>
      </c>
      <c r="I163" s="204"/>
      <c r="J163" s="140" t="s">
        <v>4</v>
      </c>
      <c r="K163" s="141" t="s">
        <v>2</v>
      </c>
    </row>
    <row r="164" spans="1:11" x14ac:dyDescent="0.2">
      <c r="A164" s="163" t="s">
        <v>146</v>
      </c>
      <c r="B164" s="61" t="s">
        <v>12</v>
      </c>
      <c r="C164" s="62" t="s">
        <v>13</v>
      </c>
      <c r="D164" s="61" t="s">
        <v>12</v>
      </c>
      <c r="E164" s="63" t="s">
        <v>13</v>
      </c>
      <c r="F164" s="62" t="s">
        <v>12</v>
      </c>
      <c r="G164" s="62" t="s">
        <v>13</v>
      </c>
      <c r="H164" s="61" t="s">
        <v>12</v>
      </c>
      <c r="I164" s="63" t="s">
        <v>13</v>
      </c>
      <c r="J164" s="61"/>
      <c r="K164" s="63"/>
    </row>
    <row r="165" spans="1:11" x14ac:dyDescent="0.2">
      <c r="A165" s="7" t="s">
        <v>287</v>
      </c>
      <c r="B165" s="65">
        <v>0</v>
      </c>
      <c r="C165" s="34">
        <f>IF(B174=0, "-", B165/B174)</f>
        <v>0</v>
      </c>
      <c r="D165" s="65">
        <v>11</v>
      </c>
      <c r="E165" s="9">
        <f>IF(D174=0, "-", D165/D174)</f>
        <v>0.13095238095238096</v>
      </c>
      <c r="F165" s="81">
        <v>37</v>
      </c>
      <c r="G165" s="34">
        <f>IF(F174=0, "-", F165/F174)</f>
        <v>8.1318681318681321E-2</v>
      </c>
      <c r="H165" s="65">
        <v>50</v>
      </c>
      <c r="I165" s="9">
        <f>IF(H174=0, "-", H165/H174)</f>
        <v>0.12376237623762376</v>
      </c>
      <c r="J165" s="8">
        <f t="shared" ref="J165:J172" si="14">IF(D165=0, "-", IF((B165-D165)/D165&lt;10, (B165-D165)/D165, "&gt;999%"))</f>
        <v>-1</v>
      </c>
      <c r="K165" s="9">
        <f t="shared" ref="K165:K172" si="15">IF(H165=0, "-", IF((F165-H165)/H165&lt;10, (F165-H165)/H165, "&gt;999%"))</f>
        <v>-0.26</v>
      </c>
    </row>
    <row r="166" spans="1:11" x14ac:dyDescent="0.2">
      <c r="A166" s="7" t="s">
        <v>288</v>
      </c>
      <c r="B166" s="65">
        <v>0</v>
      </c>
      <c r="C166" s="34">
        <f>IF(B174=0, "-", B166/B174)</f>
        <v>0</v>
      </c>
      <c r="D166" s="65">
        <v>2</v>
      </c>
      <c r="E166" s="9">
        <f>IF(D174=0, "-", D166/D174)</f>
        <v>2.3809523809523808E-2</v>
      </c>
      <c r="F166" s="81">
        <v>0</v>
      </c>
      <c r="G166" s="34">
        <f>IF(F174=0, "-", F166/F174)</f>
        <v>0</v>
      </c>
      <c r="H166" s="65">
        <v>28</v>
      </c>
      <c r="I166" s="9">
        <f>IF(H174=0, "-", H166/H174)</f>
        <v>6.9306930693069313E-2</v>
      </c>
      <c r="J166" s="8">
        <f t="shared" si="14"/>
        <v>-1</v>
      </c>
      <c r="K166" s="9">
        <f t="shared" si="15"/>
        <v>-1</v>
      </c>
    </row>
    <row r="167" spans="1:11" x14ac:dyDescent="0.2">
      <c r="A167" s="7" t="s">
        <v>289</v>
      </c>
      <c r="B167" s="65">
        <v>4</v>
      </c>
      <c r="C167" s="34">
        <f>IF(B174=0, "-", B167/B174)</f>
        <v>3.2520325203252036E-2</v>
      </c>
      <c r="D167" s="65">
        <v>0</v>
      </c>
      <c r="E167" s="9">
        <f>IF(D174=0, "-", D167/D174)</f>
        <v>0</v>
      </c>
      <c r="F167" s="81">
        <v>53</v>
      </c>
      <c r="G167" s="34">
        <f>IF(F174=0, "-", F167/F174)</f>
        <v>0.11648351648351649</v>
      </c>
      <c r="H167" s="65">
        <v>0</v>
      </c>
      <c r="I167" s="9">
        <f>IF(H174=0, "-", H167/H174)</f>
        <v>0</v>
      </c>
      <c r="J167" s="8" t="str">
        <f t="shared" si="14"/>
        <v>-</v>
      </c>
      <c r="K167" s="9" t="str">
        <f t="shared" si="15"/>
        <v>-</v>
      </c>
    </row>
    <row r="168" spans="1:11" x14ac:dyDescent="0.2">
      <c r="A168" s="7" t="s">
        <v>290</v>
      </c>
      <c r="B168" s="65">
        <v>119</v>
      </c>
      <c r="C168" s="34">
        <f>IF(B174=0, "-", B168/B174)</f>
        <v>0.96747967479674801</v>
      </c>
      <c r="D168" s="65">
        <v>58</v>
      </c>
      <c r="E168" s="9">
        <f>IF(D174=0, "-", D168/D174)</f>
        <v>0.69047619047619047</v>
      </c>
      <c r="F168" s="81">
        <v>348</v>
      </c>
      <c r="G168" s="34">
        <f>IF(F174=0, "-", F168/F174)</f>
        <v>0.76483516483516478</v>
      </c>
      <c r="H168" s="65">
        <v>271</v>
      </c>
      <c r="I168" s="9">
        <f>IF(H174=0, "-", H168/H174)</f>
        <v>0.67079207920792083</v>
      </c>
      <c r="J168" s="8">
        <f t="shared" si="14"/>
        <v>1.0517241379310345</v>
      </c>
      <c r="K168" s="9">
        <f t="shared" si="15"/>
        <v>0.28413284132841327</v>
      </c>
    </row>
    <row r="169" spans="1:11" x14ac:dyDescent="0.2">
      <c r="A169" s="7" t="s">
        <v>291</v>
      </c>
      <c r="B169" s="65">
        <v>0</v>
      </c>
      <c r="C169" s="34">
        <f>IF(B174=0, "-", B169/B174)</f>
        <v>0</v>
      </c>
      <c r="D169" s="65">
        <v>8</v>
      </c>
      <c r="E169" s="9">
        <f>IF(D174=0, "-", D169/D174)</f>
        <v>9.5238095238095233E-2</v>
      </c>
      <c r="F169" s="81">
        <v>9</v>
      </c>
      <c r="G169" s="34">
        <f>IF(F174=0, "-", F169/F174)</f>
        <v>1.9780219780219779E-2</v>
      </c>
      <c r="H169" s="65">
        <v>30</v>
      </c>
      <c r="I169" s="9">
        <f>IF(H174=0, "-", H169/H174)</f>
        <v>7.4257425742574254E-2</v>
      </c>
      <c r="J169" s="8">
        <f t="shared" si="14"/>
        <v>-1</v>
      </c>
      <c r="K169" s="9">
        <f t="shared" si="15"/>
        <v>-0.7</v>
      </c>
    </row>
    <row r="170" spans="1:11" x14ac:dyDescent="0.2">
      <c r="A170" s="7" t="s">
        <v>292</v>
      </c>
      <c r="B170" s="65">
        <v>0</v>
      </c>
      <c r="C170" s="34">
        <f>IF(B174=0, "-", B170/B174)</f>
        <v>0</v>
      </c>
      <c r="D170" s="65">
        <v>0</v>
      </c>
      <c r="E170" s="9">
        <f>IF(D174=0, "-", D170/D174)</f>
        <v>0</v>
      </c>
      <c r="F170" s="81">
        <v>4</v>
      </c>
      <c r="G170" s="34">
        <f>IF(F174=0, "-", F170/F174)</f>
        <v>8.7912087912087912E-3</v>
      </c>
      <c r="H170" s="65">
        <v>2</v>
      </c>
      <c r="I170" s="9">
        <f>IF(H174=0, "-", H170/H174)</f>
        <v>4.9504950495049506E-3</v>
      </c>
      <c r="J170" s="8" t="str">
        <f t="shared" si="14"/>
        <v>-</v>
      </c>
      <c r="K170" s="9">
        <f t="shared" si="15"/>
        <v>1</v>
      </c>
    </row>
    <row r="171" spans="1:11" x14ac:dyDescent="0.2">
      <c r="A171" s="7" t="s">
        <v>293</v>
      </c>
      <c r="B171" s="65">
        <v>0</v>
      </c>
      <c r="C171" s="34">
        <f>IF(B174=0, "-", B171/B174)</f>
        <v>0</v>
      </c>
      <c r="D171" s="65">
        <v>0</v>
      </c>
      <c r="E171" s="9">
        <f>IF(D174=0, "-", D171/D174)</f>
        <v>0</v>
      </c>
      <c r="F171" s="81">
        <v>1</v>
      </c>
      <c r="G171" s="34">
        <f>IF(F174=0, "-", F171/F174)</f>
        <v>2.1978021978021978E-3</v>
      </c>
      <c r="H171" s="65">
        <v>2</v>
      </c>
      <c r="I171" s="9">
        <f>IF(H174=0, "-", H171/H174)</f>
        <v>4.9504950495049506E-3</v>
      </c>
      <c r="J171" s="8" t="str">
        <f t="shared" si="14"/>
        <v>-</v>
      </c>
      <c r="K171" s="9">
        <f t="shared" si="15"/>
        <v>-0.5</v>
      </c>
    </row>
    <row r="172" spans="1:11" x14ac:dyDescent="0.2">
      <c r="A172" s="7" t="s">
        <v>294</v>
      </c>
      <c r="B172" s="65">
        <v>0</v>
      </c>
      <c r="C172" s="34">
        <f>IF(B174=0, "-", B172/B174)</f>
        <v>0</v>
      </c>
      <c r="D172" s="65">
        <v>5</v>
      </c>
      <c r="E172" s="9">
        <f>IF(D174=0, "-", D172/D174)</f>
        <v>5.9523809523809521E-2</v>
      </c>
      <c r="F172" s="81">
        <v>3</v>
      </c>
      <c r="G172" s="34">
        <f>IF(F174=0, "-", F172/F174)</f>
        <v>6.5934065934065934E-3</v>
      </c>
      <c r="H172" s="65">
        <v>21</v>
      </c>
      <c r="I172" s="9">
        <f>IF(H174=0, "-", H172/H174)</f>
        <v>5.1980198019801978E-2</v>
      </c>
      <c r="J172" s="8">
        <f t="shared" si="14"/>
        <v>-1</v>
      </c>
      <c r="K172" s="9">
        <f t="shared" si="15"/>
        <v>-0.8571428571428571</v>
      </c>
    </row>
    <row r="173" spans="1:11" x14ac:dyDescent="0.2">
      <c r="A173" s="2"/>
      <c r="B173" s="68"/>
      <c r="C173" s="33"/>
      <c r="D173" s="68"/>
      <c r="E173" s="6"/>
      <c r="F173" s="82"/>
      <c r="G173" s="33"/>
      <c r="H173" s="68"/>
      <c r="I173" s="6"/>
      <c r="J173" s="5"/>
      <c r="K173" s="6"/>
    </row>
    <row r="174" spans="1:11" s="43" customFormat="1" x14ac:dyDescent="0.2">
      <c r="A174" s="162" t="s">
        <v>566</v>
      </c>
      <c r="B174" s="71">
        <f>SUM(B165:B173)</f>
        <v>123</v>
      </c>
      <c r="C174" s="40">
        <f>B174/9813</f>
        <v>1.2534393151941303E-2</v>
      </c>
      <c r="D174" s="71">
        <f>SUM(D165:D173)</f>
        <v>84</v>
      </c>
      <c r="E174" s="41">
        <f>D174/10037</f>
        <v>8.3690345720832914E-3</v>
      </c>
      <c r="F174" s="77">
        <f>SUM(F165:F173)</f>
        <v>455</v>
      </c>
      <c r="G174" s="42">
        <f>F174/53065</f>
        <v>8.5743898991802511E-3</v>
      </c>
      <c r="H174" s="71">
        <f>SUM(H165:H173)</f>
        <v>404</v>
      </c>
      <c r="I174" s="41">
        <f>H174/56526</f>
        <v>7.1471535222729365E-3</v>
      </c>
      <c r="J174" s="37">
        <f>IF(D174=0, "-", IF((B174-D174)/D174&lt;10, (B174-D174)/D174, "&gt;999%"))</f>
        <v>0.4642857142857143</v>
      </c>
      <c r="K174" s="38">
        <f>IF(H174=0, "-", IF((F174-H174)/H174&lt;10, (F174-H174)/H174, "&gt;999%"))</f>
        <v>0.12623762376237624</v>
      </c>
    </row>
    <row r="175" spans="1:11" x14ac:dyDescent="0.2">
      <c r="B175" s="83"/>
      <c r="D175" s="83"/>
      <c r="F175" s="83"/>
      <c r="H175" s="83"/>
    </row>
    <row r="176" spans="1:11" x14ac:dyDescent="0.2">
      <c r="A176" s="163" t="s">
        <v>147</v>
      </c>
      <c r="B176" s="61" t="s">
        <v>12</v>
      </c>
      <c r="C176" s="62" t="s">
        <v>13</v>
      </c>
      <c r="D176" s="61" t="s">
        <v>12</v>
      </c>
      <c r="E176" s="63" t="s">
        <v>13</v>
      </c>
      <c r="F176" s="62" t="s">
        <v>12</v>
      </c>
      <c r="G176" s="62" t="s">
        <v>13</v>
      </c>
      <c r="H176" s="61" t="s">
        <v>12</v>
      </c>
      <c r="I176" s="63" t="s">
        <v>13</v>
      </c>
      <c r="J176" s="61"/>
      <c r="K176" s="63"/>
    </row>
    <row r="177" spans="1:11" x14ac:dyDescent="0.2">
      <c r="A177" s="7" t="s">
        <v>295</v>
      </c>
      <c r="B177" s="65">
        <v>0</v>
      </c>
      <c r="C177" s="34">
        <f>IF(B183=0, "-", B177/B183)</f>
        <v>0</v>
      </c>
      <c r="D177" s="65">
        <v>0</v>
      </c>
      <c r="E177" s="9">
        <f>IF(D183=0, "-", D177/D183)</f>
        <v>0</v>
      </c>
      <c r="F177" s="81">
        <v>1</v>
      </c>
      <c r="G177" s="34">
        <f>IF(F183=0, "-", F177/F183)</f>
        <v>3.4482758620689655E-2</v>
      </c>
      <c r="H177" s="65">
        <v>0</v>
      </c>
      <c r="I177" s="9">
        <f>IF(H183=0, "-", H177/H183)</f>
        <v>0</v>
      </c>
      <c r="J177" s="8" t="str">
        <f>IF(D177=0, "-", IF((B177-D177)/D177&lt;10, (B177-D177)/D177, "&gt;999%"))</f>
        <v>-</v>
      </c>
      <c r="K177" s="9" t="str">
        <f>IF(H177=0, "-", IF((F177-H177)/H177&lt;10, (F177-H177)/H177, "&gt;999%"))</f>
        <v>-</v>
      </c>
    </row>
    <row r="178" spans="1:11" x14ac:dyDescent="0.2">
      <c r="A178" s="7" t="s">
        <v>296</v>
      </c>
      <c r="B178" s="65">
        <v>2</v>
      </c>
      <c r="C178" s="34">
        <f>IF(B183=0, "-", B178/B183)</f>
        <v>0.25</v>
      </c>
      <c r="D178" s="65">
        <v>1</v>
      </c>
      <c r="E178" s="9">
        <f>IF(D183=0, "-", D178/D183)</f>
        <v>1</v>
      </c>
      <c r="F178" s="81">
        <v>7</v>
      </c>
      <c r="G178" s="34">
        <f>IF(F183=0, "-", F178/F183)</f>
        <v>0.2413793103448276</v>
      </c>
      <c r="H178" s="65">
        <v>7</v>
      </c>
      <c r="I178" s="9">
        <f>IF(H183=0, "-", H178/H183)</f>
        <v>0.16666666666666666</v>
      </c>
      <c r="J178" s="8">
        <f>IF(D178=0, "-", IF((B178-D178)/D178&lt;10, (B178-D178)/D178, "&gt;999%"))</f>
        <v>1</v>
      </c>
      <c r="K178" s="9">
        <f>IF(H178=0, "-", IF((F178-H178)/H178&lt;10, (F178-H178)/H178, "&gt;999%"))</f>
        <v>0</v>
      </c>
    </row>
    <row r="179" spans="1:11" x14ac:dyDescent="0.2">
      <c r="A179" s="7" t="s">
        <v>297</v>
      </c>
      <c r="B179" s="65">
        <v>3</v>
      </c>
      <c r="C179" s="34">
        <f>IF(B183=0, "-", B179/B183)</f>
        <v>0.375</v>
      </c>
      <c r="D179" s="65">
        <v>0</v>
      </c>
      <c r="E179" s="9">
        <f>IF(D183=0, "-", D179/D183)</f>
        <v>0</v>
      </c>
      <c r="F179" s="81">
        <v>9</v>
      </c>
      <c r="G179" s="34">
        <f>IF(F183=0, "-", F179/F183)</f>
        <v>0.31034482758620691</v>
      </c>
      <c r="H179" s="65">
        <v>8</v>
      </c>
      <c r="I179" s="9">
        <f>IF(H183=0, "-", H179/H183)</f>
        <v>0.19047619047619047</v>
      </c>
      <c r="J179" s="8" t="str">
        <f>IF(D179=0, "-", IF((B179-D179)/D179&lt;10, (B179-D179)/D179, "&gt;999%"))</f>
        <v>-</v>
      </c>
      <c r="K179" s="9">
        <f>IF(H179=0, "-", IF((F179-H179)/H179&lt;10, (F179-H179)/H179, "&gt;999%"))</f>
        <v>0.125</v>
      </c>
    </row>
    <row r="180" spans="1:11" x14ac:dyDescent="0.2">
      <c r="A180" s="7" t="s">
        <v>298</v>
      </c>
      <c r="B180" s="65">
        <v>3</v>
      </c>
      <c r="C180" s="34">
        <f>IF(B183=0, "-", B180/B183)</f>
        <v>0.375</v>
      </c>
      <c r="D180" s="65">
        <v>0</v>
      </c>
      <c r="E180" s="9">
        <f>IF(D183=0, "-", D180/D183)</f>
        <v>0</v>
      </c>
      <c r="F180" s="81">
        <v>12</v>
      </c>
      <c r="G180" s="34">
        <f>IF(F183=0, "-", F180/F183)</f>
        <v>0.41379310344827586</v>
      </c>
      <c r="H180" s="65">
        <v>23</v>
      </c>
      <c r="I180" s="9">
        <f>IF(H183=0, "-", H180/H183)</f>
        <v>0.54761904761904767</v>
      </c>
      <c r="J180" s="8" t="str">
        <f>IF(D180=0, "-", IF((B180-D180)/D180&lt;10, (B180-D180)/D180, "&gt;999%"))</f>
        <v>-</v>
      </c>
      <c r="K180" s="9">
        <f>IF(H180=0, "-", IF((F180-H180)/H180&lt;10, (F180-H180)/H180, "&gt;999%"))</f>
        <v>-0.47826086956521741</v>
      </c>
    </row>
    <row r="181" spans="1:11" x14ac:dyDescent="0.2">
      <c r="A181" s="7" t="s">
        <v>299</v>
      </c>
      <c r="B181" s="65">
        <v>0</v>
      </c>
      <c r="C181" s="34">
        <f>IF(B183=0, "-", B181/B183)</f>
        <v>0</v>
      </c>
      <c r="D181" s="65">
        <v>0</v>
      </c>
      <c r="E181" s="9">
        <f>IF(D183=0, "-", D181/D183)</f>
        <v>0</v>
      </c>
      <c r="F181" s="81">
        <v>0</v>
      </c>
      <c r="G181" s="34">
        <f>IF(F183=0, "-", F181/F183)</f>
        <v>0</v>
      </c>
      <c r="H181" s="65">
        <v>4</v>
      </c>
      <c r="I181" s="9">
        <f>IF(H183=0, "-", H181/H183)</f>
        <v>9.5238095238095233E-2</v>
      </c>
      <c r="J181" s="8" t="str">
        <f>IF(D181=0, "-", IF((B181-D181)/D181&lt;10, (B181-D181)/D181, "&gt;999%"))</f>
        <v>-</v>
      </c>
      <c r="K181" s="9">
        <f>IF(H181=0, "-", IF((F181-H181)/H181&lt;10, (F181-H181)/H181, "&gt;999%"))</f>
        <v>-1</v>
      </c>
    </row>
    <row r="182" spans="1:11" x14ac:dyDescent="0.2">
      <c r="A182" s="2"/>
      <c r="B182" s="68"/>
      <c r="C182" s="33"/>
      <c r="D182" s="68"/>
      <c r="E182" s="6"/>
      <c r="F182" s="82"/>
      <c r="G182" s="33"/>
      <c r="H182" s="68"/>
      <c r="I182" s="6"/>
      <c r="J182" s="5"/>
      <c r="K182" s="6"/>
    </row>
    <row r="183" spans="1:11" s="43" customFormat="1" x14ac:dyDescent="0.2">
      <c r="A183" s="162" t="s">
        <v>565</v>
      </c>
      <c r="B183" s="71">
        <f>SUM(B177:B182)</f>
        <v>8</v>
      </c>
      <c r="C183" s="40">
        <f>B183/9813</f>
        <v>8.1524508305309286E-4</v>
      </c>
      <c r="D183" s="71">
        <f>SUM(D177:D182)</f>
        <v>1</v>
      </c>
      <c r="E183" s="41">
        <f>D183/10037</f>
        <v>9.9631363953372521E-5</v>
      </c>
      <c r="F183" s="77">
        <f>SUM(F177:F182)</f>
        <v>29</v>
      </c>
      <c r="G183" s="42">
        <f>F183/53065</f>
        <v>5.4649957599170831E-4</v>
      </c>
      <c r="H183" s="71">
        <f>SUM(H177:H182)</f>
        <v>42</v>
      </c>
      <c r="I183" s="41">
        <f>H183/56526</f>
        <v>7.4302091073134488E-4</v>
      </c>
      <c r="J183" s="37">
        <f>IF(D183=0, "-", IF((B183-D183)/D183&lt;10, (B183-D183)/D183, "&gt;999%"))</f>
        <v>7</v>
      </c>
      <c r="K183" s="38">
        <f>IF(H183=0, "-", IF((F183-H183)/H183&lt;10, (F183-H183)/H183, "&gt;999%"))</f>
        <v>-0.30952380952380953</v>
      </c>
    </row>
    <row r="184" spans="1:11" x14ac:dyDescent="0.2">
      <c r="B184" s="83"/>
      <c r="D184" s="83"/>
      <c r="F184" s="83"/>
      <c r="H184" s="83"/>
    </row>
    <row r="185" spans="1:11" s="43" customFormat="1" x14ac:dyDescent="0.2">
      <c r="A185" s="162" t="s">
        <v>564</v>
      </c>
      <c r="B185" s="71">
        <v>131</v>
      </c>
      <c r="C185" s="40">
        <f>B185/9813</f>
        <v>1.3349638234994396E-2</v>
      </c>
      <c r="D185" s="71">
        <v>85</v>
      </c>
      <c r="E185" s="41">
        <f>D185/10037</f>
        <v>8.4686659360366651E-3</v>
      </c>
      <c r="F185" s="77">
        <v>484</v>
      </c>
      <c r="G185" s="42">
        <f>F185/53065</f>
        <v>9.1208894751719592E-3</v>
      </c>
      <c r="H185" s="71">
        <v>446</v>
      </c>
      <c r="I185" s="41">
        <f>H185/56526</f>
        <v>7.8901744330042815E-3</v>
      </c>
      <c r="J185" s="37">
        <f>IF(D185=0, "-", IF((B185-D185)/D185&lt;10, (B185-D185)/D185, "&gt;999%"))</f>
        <v>0.54117647058823526</v>
      </c>
      <c r="K185" s="38">
        <f>IF(H185=0, "-", IF((F185-H185)/H185&lt;10, (F185-H185)/H185, "&gt;999%"))</f>
        <v>8.520179372197309E-2</v>
      </c>
    </row>
    <row r="186" spans="1:11" x14ac:dyDescent="0.2">
      <c r="B186" s="83"/>
      <c r="D186" s="83"/>
      <c r="F186" s="83"/>
      <c r="H186" s="83"/>
    </row>
    <row r="187" spans="1:11" ht="15.75" x14ac:dyDescent="0.25">
      <c r="A187" s="164" t="s">
        <v>118</v>
      </c>
      <c r="B187" s="196" t="s">
        <v>1</v>
      </c>
      <c r="C187" s="200"/>
      <c r="D187" s="200"/>
      <c r="E187" s="197"/>
      <c r="F187" s="196" t="s">
        <v>14</v>
      </c>
      <c r="G187" s="200"/>
      <c r="H187" s="200"/>
      <c r="I187" s="197"/>
      <c r="J187" s="196" t="s">
        <v>15</v>
      </c>
      <c r="K187" s="197"/>
    </row>
    <row r="188" spans="1:11" x14ac:dyDescent="0.2">
      <c r="A188" s="22"/>
      <c r="B188" s="196">
        <f>VALUE(RIGHT($B$2, 4))</f>
        <v>2022</v>
      </c>
      <c r="C188" s="197"/>
      <c r="D188" s="196">
        <f>B188-1</f>
        <v>2021</v>
      </c>
      <c r="E188" s="204"/>
      <c r="F188" s="196">
        <f>B188</f>
        <v>2022</v>
      </c>
      <c r="G188" s="204"/>
      <c r="H188" s="196">
        <f>D188</f>
        <v>2021</v>
      </c>
      <c r="I188" s="204"/>
      <c r="J188" s="140" t="s">
        <v>4</v>
      </c>
      <c r="K188" s="141" t="s">
        <v>2</v>
      </c>
    </row>
    <row r="189" spans="1:11" x14ac:dyDescent="0.2">
      <c r="A189" s="163" t="s">
        <v>148</v>
      </c>
      <c r="B189" s="61" t="s">
        <v>12</v>
      </c>
      <c r="C189" s="62" t="s">
        <v>13</v>
      </c>
      <c r="D189" s="61" t="s">
        <v>12</v>
      </c>
      <c r="E189" s="63" t="s">
        <v>13</v>
      </c>
      <c r="F189" s="62" t="s">
        <v>12</v>
      </c>
      <c r="G189" s="62" t="s">
        <v>13</v>
      </c>
      <c r="H189" s="61" t="s">
        <v>12</v>
      </c>
      <c r="I189" s="63" t="s">
        <v>13</v>
      </c>
      <c r="J189" s="61"/>
      <c r="K189" s="63"/>
    </row>
    <row r="190" spans="1:11" x14ac:dyDescent="0.2">
      <c r="A190" s="7" t="s">
        <v>300</v>
      </c>
      <c r="B190" s="65">
        <v>1</v>
      </c>
      <c r="C190" s="34">
        <f>IF(B199=0, "-", B190/B199)</f>
        <v>5.5555555555555552E-2</v>
      </c>
      <c r="D190" s="65">
        <v>1</v>
      </c>
      <c r="E190" s="9">
        <f>IF(D199=0, "-", D190/D199)</f>
        <v>3.125E-2</v>
      </c>
      <c r="F190" s="81">
        <v>15</v>
      </c>
      <c r="G190" s="34">
        <f>IF(F199=0, "-", F190/F199)</f>
        <v>0.12096774193548387</v>
      </c>
      <c r="H190" s="65">
        <v>13</v>
      </c>
      <c r="I190" s="9">
        <f>IF(H199=0, "-", H190/H199)</f>
        <v>6.4356435643564358E-2</v>
      </c>
      <c r="J190" s="8">
        <f t="shared" ref="J190:J197" si="16">IF(D190=0, "-", IF((B190-D190)/D190&lt;10, (B190-D190)/D190, "&gt;999%"))</f>
        <v>0</v>
      </c>
      <c r="K190" s="9">
        <f t="shared" ref="K190:K197" si="17">IF(H190=0, "-", IF((F190-H190)/H190&lt;10, (F190-H190)/H190, "&gt;999%"))</f>
        <v>0.15384615384615385</v>
      </c>
    </row>
    <row r="191" spans="1:11" x14ac:dyDescent="0.2">
      <c r="A191" s="7" t="s">
        <v>301</v>
      </c>
      <c r="B191" s="65">
        <v>10</v>
      </c>
      <c r="C191" s="34">
        <f>IF(B199=0, "-", B191/B199)</f>
        <v>0.55555555555555558</v>
      </c>
      <c r="D191" s="65">
        <v>19</v>
      </c>
      <c r="E191" s="9">
        <f>IF(D199=0, "-", D191/D199)</f>
        <v>0.59375</v>
      </c>
      <c r="F191" s="81">
        <v>51</v>
      </c>
      <c r="G191" s="34">
        <f>IF(F199=0, "-", F191/F199)</f>
        <v>0.41129032258064518</v>
      </c>
      <c r="H191" s="65">
        <v>93</v>
      </c>
      <c r="I191" s="9">
        <f>IF(H199=0, "-", H191/H199)</f>
        <v>0.46039603960396042</v>
      </c>
      <c r="J191" s="8">
        <f t="shared" si="16"/>
        <v>-0.47368421052631576</v>
      </c>
      <c r="K191" s="9">
        <f t="shared" si="17"/>
        <v>-0.45161290322580644</v>
      </c>
    </row>
    <row r="192" spans="1:11" x14ac:dyDescent="0.2">
      <c r="A192" s="7" t="s">
        <v>302</v>
      </c>
      <c r="B192" s="65">
        <v>0</v>
      </c>
      <c r="C192" s="34">
        <f>IF(B199=0, "-", B192/B199)</f>
        <v>0</v>
      </c>
      <c r="D192" s="65">
        <v>0</v>
      </c>
      <c r="E192" s="9">
        <f>IF(D199=0, "-", D192/D199)</f>
        <v>0</v>
      </c>
      <c r="F192" s="81">
        <v>0</v>
      </c>
      <c r="G192" s="34">
        <f>IF(F199=0, "-", F192/F199)</f>
        <v>0</v>
      </c>
      <c r="H192" s="65">
        <v>19</v>
      </c>
      <c r="I192" s="9">
        <f>IF(H199=0, "-", H192/H199)</f>
        <v>9.405940594059406E-2</v>
      </c>
      <c r="J192" s="8" t="str">
        <f t="shared" si="16"/>
        <v>-</v>
      </c>
      <c r="K192" s="9">
        <f t="shared" si="17"/>
        <v>-1</v>
      </c>
    </row>
    <row r="193" spans="1:11" x14ac:dyDescent="0.2">
      <c r="A193" s="7" t="s">
        <v>303</v>
      </c>
      <c r="B193" s="65">
        <v>3</v>
      </c>
      <c r="C193" s="34">
        <f>IF(B199=0, "-", B193/B199)</f>
        <v>0.16666666666666666</v>
      </c>
      <c r="D193" s="65">
        <v>4</v>
      </c>
      <c r="E193" s="9">
        <f>IF(D199=0, "-", D193/D199)</f>
        <v>0.125</v>
      </c>
      <c r="F193" s="81">
        <v>14</v>
      </c>
      <c r="G193" s="34">
        <f>IF(F199=0, "-", F193/F199)</f>
        <v>0.11290322580645161</v>
      </c>
      <c r="H193" s="65">
        <v>27</v>
      </c>
      <c r="I193" s="9">
        <f>IF(H199=0, "-", H193/H199)</f>
        <v>0.13366336633663367</v>
      </c>
      <c r="J193" s="8">
        <f t="shared" si="16"/>
        <v>-0.25</v>
      </c>
      <c r="K193" s="9">
        <f t="shared" si="17"/>
        <v>-0.48148148148148145</v>
      </c>
    </row>
    <row r="194" spans="1:11" x14ac:dyDescent="0.2">
      <c r="A194" s="7" t="s">
        <v>304</v>
      </c>
      <c r="B194" s="65">
        <v>0</v>
      </c>
      <c r="C194" s="34">
        <f>IF(B199=0, "-", B194/B199)</f>
        <v>0</v>
      </c>
      <c r="D194" s="65">
        <v>3</v>
      </c>
      <c r="E194" s="9">
        <f>IF(D199=0, "-", D194/D199)</f>
        <v>9.375E-2</v>
      </c>
      <c r="F194" s="81">
        <v>7</v>
      </c>
      <c r="G194" s="34">
        <f>IF(F199=0, "-", F194/F199)</f>
        <v>5.6451612903225805E-2</v>
      </c>
      <c r="H194" s="65">
        <v>9</v>
      </c>
      <c r="I194" s="9">
        <f>IF(H199=0, "-", H194/H199)</f>
        <v>4.4554455445544552E-2</v>
      </c>
      <c r="J194" s="8">
        <f t="shared" si="16"/>
        <v>-1</v>
      </c>
      <c r="K194" s="9">
        <f t="shared" si="17"/>
        <v>-0.22222222222222221</v>
      </c>
    </row>
    <row r="195" spans="1:11" x14ac:dyDescent="0.2">
      <c r="A195" s="7" t="s">
        <v>305</v>
      </c>
      <c r="B195" s="65">
        <v>0</v>
      </c>
      <c r="C195" s="34">
        <f>IF(B199=0, "-", B195/B199)</f>
        <v>0</v>
      </c>
      <c r="D195" s="65">
        <v>3</v>
      </c>
      <c r="E195" s="9">
        <f>IF(D199=0, "-", D195/D199)</f>
        <v>9.375E-2</v>
      </c>
      <c r="F195" s="81">
        <v>2</v>
      </c>
      <c r="G195" s="34">
        <f>IF(F199=0, "-", F195/F199)</f>
        <v>1.6129032258064516E-2</v>
      </c>
      <c r="H195" s="65">
        <v>9</v>
      </c>
      <c r="I195" s="9">
        <f>IF(H199=0, "-", H195/H199)</f>
        <v>4.4554455445544552E-2</v>
      </c>
      <c r="J195" s="8">
        <f t="shared" si="16"/>
        <v>-1</v>
      </c>
      <c r="K195" s="9">
        <f t="shared" si="17"/>
        <v>-0.77777777777777779</v>
      </c>
    </row>
    <row r="196" spans="1:11" x14ac:dyDescent="0.2">
      <c r="A196" s="7" t="s">
        <v>306</v>
      </c>
      <c r="B196" s="65">
        <v>4</v>
      </c>
      <c r="C196" s="34">
        <f>IF(B199=0, "-", B196/B199)</f>
        <v>0.22222222222222221</v>
      </c>
      <c r="D196" s="65">
        <v>0</v>
      </c>
      <c r="E196" s="9">
        <f>IF(D199=0, "-", D196/D199)</f>
        <v>0</v>
      </c>
      <c r="F196" s="81">
        <v>35</v>
      </c>
      <c r="G196" s="34">
        <f>IF(F199=0, "-", F196/F199)</f>
        <v>0.28225806451612906</v>
      </c>
      <c r="H196" s="65">
        <v>18</v>
      </c>
      <c r="I196" s="9">
        <f>IF(H199=0, "-", H196/H199)</f>
        <v>8.9108910891089105E-2</v>
      </c>
      <c r="J196" s="8" t="str">
        <f t="shared" si="16"/>
        <v>-</v>
      </c>
      <c r="K196" s="9">
        <f t="shared" si="17"/>
        <v>0.94444444444444442</v>
      </c>
    </row>
    <row r="197" spans="1:11" x14ac:dyDescent="0.2">
      <c r="A197" s="7" t="s">
        <v>307</v>
      </c>
      <c r="B197" s="65">
        <v>0</v>
      </c>
      <c r="C197" s="34">
        <f>IF(B199=0, "-", B197/B199)</f>
        <v>0</v>
      </c>
      <c r="D197" s="65">
        <v>2</v>
      </c>
      <c r="E197" s="9">
        <f>IF(D199=0, "-", D197/D199)</f>
        <v>6.25E-2</v>
      </c>
      <c r="F197" s="81">
        <v>0</v>
      </c>
      <c r="G197" s="34">
        <f>IF(F199=0, "-", F197/F199)</f>
        <v>0</v>
      </c>
      <c r="H197" s="65">
        <v>14</v>
      </c>
      <c r="I197" s="9">
        <f>IF(H199=0, "-", H197/H199)</f>
        <v>6.9306930693069313E-2</v>
      </c>
      <c r="J197" s="8">
        <f t="shared" si="16"/>
        <v>-1</v>
      </c>
      <c r="K197" s="9">
        <f t="shared" si="17"/>
        <v>-1</v>
      </c>
    </row>
    <row r="198" spans="1:11" x14ac:dyDescent="0.2">
      <c r="A198" s="2"/>
      <c r="B198" s="68"/>
      <c r="C198" s="33"/>
      <c r="D198" s="68"/>
      <c r="E198" s="6"/>
      <c r="F198" s="82"/>
      <c r="G198" s="33"/>
      <c r="H198" s="68"/>
      <c r="I198" s="6"/>
      <c r="J198" s="5"/>
      <c r="K198" s="6"/>
    </row>
    <row r="199" spans="1:11" s="43" customFormat="1" x14ac:dyDescent="0.2">
      <c r="A199" s="162" t="s">
        <v>563</v>
      </c>
      <c r="B199" s="71">
        <f>SUM(B190:B198)</f>
        <v>18</v>
      </c>
      <c r="C199" s="40">
        <f>B199/9813</f>
        <v>1.8343014368694588E-3</v>
      </c>
      <c r="D199" s="71">
        <f>SUM(D190:D198)</f>
        <v>32</v>
      </c>
      <c r="E199" s="41">
        <f>D199/10037</f>
        <v>3.1882036465079207E-3</v>
      </c>
      <c r="F199" s="77">
        <f>SUM(F190:F198)</f>
        <v>124</v>
      </c>
      <c r="G199" s="42">
        <f>F199/53065</f>
        <v>2.3367568076886839E-3</v>
      </c>
      <c r="H199" s="71">
        <f>SUM(H190:H198)</f>
        <v>202</v>
      </c>
      <c r="I199" s="41">
        <f>H199/56526</f>
        <v>3.5735767611364683E-3</v>
      </c>
      <c r="J199" s="37">
        <f>IF(D199=0, "-", IF((B199-D199)/D199&lt;10, (B199-D199)/D199, "&gt;999%"))</f>
        <v>-0.4375</v>
      </c>
      <c r="K199" s="38">
        <f>IF(H199=0, "-", IF((F199-H199)/H199&lt;10, (F199-H199)/H199, "&gt;999%"))</f>
        <v>-0.38613861386138615</v>
      </c>
    </row>
    <row r="200" spans="1:11" x14ac:dyDescent="0.2">
      <c r="B200" s="83"/>
      <c r="D200" s="83"/>
      <c r="F200" s="83"/>
      <c r="H200" s="83"/>
    </row>
    <row r="201" spans="1:11" x14ac:dyDescent="0.2">
      <c r="A201" s="163" t="s">
        <v>149</v>
      </c>
      <c r="B201" s="61" t="s">
        <v>12</v>
      </c>
      <c r="C201" s="62" t="s">
        <v>13</v>
      </c>
      <c r="D201" s="61" t="s">
        <v>12</v>
      </c>
      <c r="E201" s="63" t="s">
        <v>13</v>
      </c>
      <c r="F201" s="62" t="s">
        <v>12</v>
      </c>
      <c r="G201" s="62" t="s">
        <v>13</v>
      </c>
      <c r="H201" s="61" t="s">
        <v>12</v>
      </c>
      <c r="I201" s="63" t="s">
        <v>13</v>
      </c>
      <c r="J201" s="61"/>
      <c r="K201" s="63"/>
    </row>
    <row r="202" spans="1:11" x14ac:dyDescent="0.2">
      <c r="A202" s="7" t="s">
        <v>308</v>
      </c>
      <c r="B202" s="65">
        <v>0</v>
      </c>
      <c r="C202" s="34">
        <f>IF(B219=0, "-", B202/B219)</f>
        <v>0</v>
      </c>
      <c r="D202" s="65">
        <v>0</v>
      </c>
      <c r="E202" s="9">
        <f>IF(D219=0, "-", D202/D219)</f>
        <v>0</v>
      </c>
      <c r="F202" s="81">
        <v>0</v>
      </c>
      <c r="G202" s="34">
        <f>IF(F219=0, "-", F202/F219)</f>
        <v>0</v>
      </c>
      <c r="H202" s="65">
        <v>1</v>
      </c>
      <c r="I202" s="9">
        <f>IF(H219=0, "-", H202/H219)</f>
        <v>8.6206896551724137E-3</v>
      </c>
      <c r="J202" s="8" t="str">
        <f t="shared" ref="J202:J217" si="18">IF(D202=0, "-", IF((B202-D202)/D202&lt;10, (B202-D202)/D202, "&gt;999%"))</f>
        <v>-</v>
      </c>
      <c r="K202" s="9">
        <f t="shared" ref="K202:K217" si="19">IF(H202=0, "-", IF((F202-H202)/H202&lt;10, (F202-H202)/H202, "&gt;999%"))</f>
        <v>-1</v>
      </c>
    </row>
    <row r="203" spans="1:11" x14ac:dyDescent="0.2">
      <c r="A203" s="7" t="s">
        <v>309</v>
      </c>
      <c r="B203" s="65">
        <v>0</v>
      </c>
      <c r="C203" s="34">
        <f>IF(B219=0, "-", B203/B219)</f>
        <v>0</v>
      </c>
      <c r="D203" s="65">
        <v>0</v>
      </c>
      <c r="E203" s="9">
        <f>IF(D219=0, "-", D203/D219)</f>
        <v>0</v>
      </c>
      <c r="F203" s="81">
        <v>0</v>
      </c>
      <c r="G203" s="34">
        <f>IF(F219=0, "-", F203/F219)</f>
        <v>0</v>
      </c>
      <c r="H203" s="65">
        <v>1</v>
      </c>
      <c r="I203" s="9">
        <f>IF(H219=0, "-", H203/H219)</f>
        <v>8.6206896551724137E-3</v>
      </c>
      <c r="J203" s="8" t="str">
        <f t="shared" si="18"/>
        <v>-</v>
      </c>
      <c r="K203" s="9">
        <f t="shared" si="19"/>
        <v>-1</v>
      </c>
    </row>
    <row r="204" spans="1:11" x14ac:dyDescent="0.2">
      <c r="A204" s="7" t="s">
        <v>310</v>
      </c>
      <c r="B204" s="65">
        <v>0</v>
      </c>
      <c r="C204" s="34">
        <f>IF(B219=0, "-", B204/B219)</f>
        <v>0</v>
      </c>
      <c r="D204" s="65">
        <v>1</v>
      </c>
      <c r="E204" s="9">
        <f>IF(D219=0, "-", D204/D219)</f>
        <v>5.5555555555555552E-2</v>
      </c>
      <c r="F204" s="81">
        <v>2</v>
      </c>
      <c r="G204" s="34">
        <f>IF(F219=0, "-", F204/F219)</f>
        <v>2.1739130434782608E-2</v>
      </c>
      <c r="H204" s="65">
        <v>4</v>
      </c>
      <c r="I204" s="9">
        <f>IF(H219=0, "-", H204/H219)</f>
        <v>3.4482758620689655E-2</v>
      </c>
      <c r="J204" s="8">
        <f t="shared" si="18"/>
        <v>-1</v>
      </c>
      <c r="K204" s="9">
        <f t="shared" si="19"/>
        <v>-0.5</v>
      </c>
    </row>
    <row r="205" spans="1:11" x14ac:dyDescent="0.2">
      <c r="A205" s="7" t="s">
        <v>311</v>
      </c>
      <c r="B205" s="65">
        <v>0</v>
      </c>
      <c r="C205" s="34">
        <f>IF(B219=0, "-", B205/B219)</f>
        <v>0</v>
      </c>
      <c r="D205" s="65">
        <v>0</v>
      </c>
      <c r="E205" s="9">
        <f>IF(D219=0, "-", D205/D219)</f>
        <v>0</v>
      </c>
      <c r="F205" s="81">
        <v>1</v>
      </c>
      <c r="G205" s="34">
        <f>IF(F219=0, "-", F205/F219)</f>
        <v>1.0869565217391304E-2</v>
      </c>
      <c r="H205" s="65">
        <v>1</v>
      </c>
      <c r="I205" s="9">
        <f>IF(H219=0, "-", H205/H219)</f>
        <v>8.6206896551724137E-3</v>
      </c>
      <c r="J205" s="8" t="str">
        <f t="shared" si="18"/>
        <v>-</v>
      </c>
      <c r="K205" s="9">
        <f t="shared" si="19"/>
        <v>0</v>
      </c>
    </row>
    <row r="206" spans="1:11" x14ac:dyDescent="0.2">
      <c r="A206" s="7" t="s">
        <v>312</v>
      </c>
      <c r="B206" s="65">
        <v>11</v>
      </c>
      <c r="C206" s="34">
        <f>IF(B219=0, "-", B206/B219)</f>
        <v>0.44</v>
      </c>
      <c r="D206" s="65">
        <v>7</v>
      </c>
      <c r="E206" s="9">
        <f>IF(D219=0, "-", D206/D219)</f>
        <v>0.3888888888888889</v>
      </c>
      <c r="F206" s="81">
        <v>36</v>
      </c>
      <c r="G206" s="34">
        <f>IF(F219=0, "-", F206/F219)</f>
        <v>0.39130434782608697</v>
      </c>
      <c r="H206" s="65">
        <v>35</v>
      </c>
      <c r="I206" s="9">
        <f>IF(H219=0, "-", H206/H219)</f>
        <v>0.30172413793103448</v>
      </c>
      <c r="J206" s="8">
        <f t="shared" si="18"/>
        <v>0.5714285714285714</v>
      </c>
      <c r="K206" s="9">
        <f t="shared" si="19"/>
        <v>2.8571428571428571E-2</v>
      </c>
    </row>
    <row r="207" spans="1:11" x14ac:dyDescent="0.2">
      <c r="A207" s="7" t="s">
        <v>313</v>
      </c>
      <c r="B207" s="65">
        <v>1</v>
      </c>
      <c r="C207" s="34">
        <f>IF(B219=0, "-", B207/B219)</f>
        <v>0.04</v>
      </c>
      <c r="D207" s="65">
        <v>1</v>
      </c>
      <c r="E207" s="9">
        <f>IF(D219=0, "-", D207/D219)</f>
        <v>5.5555555555555552E-2</v>
      </c>
      <c r="F207" s="81">
        <v>3</v>
      </c>
      <c r="G207" s="34">
        <f>IF(F219=0, "-", F207/F219)</f>
        <v>3.2608695652173912E-2</v>
      </c>
      <c r="H207" s="65">
        <v>5</v>
      </c>
      <c r="I207" s="9">
        <f>IF(H219=0, "-", H207/H219)</f>
        <v>4.3103448275862072E-2</v>
      </c>
      <c r="J207" s="8">
        <f t="shared" si="18"/>
        <v>0</v>
      </c>
      <c r="K207" s="9">
        <f t="shared" si="19"/>
        <v>-0.4</v>
      </c>
    </row>
    <row r="208" spans="1:11" x14ac:dyDescent="0.2">
      <c r="A208" s="7" t="s">
        <v>314</v>
      </c>
      <c r="B208" s="65">
        <v>1</v>
      </c>
      <c r="C208" s="34">
        <f>IF(B219=0, "-", B208/B219)</f>
        <v>0.04</v>
      </c>
      <c r="D208" s="65">
        <v>0</v>
      </c>
      <c r="E208" s="9">
        <f>IF(D219=0, "-", D208/D219)</f>
        <v>0</v>
      </c>
      <c r="F208" s="81">
        <v>9</v>
      </c>
      <c r="G208" s="34">
        <f>IF(F219=0, "-", F208/F219)</f>
        <v>9.7826086956521743E-2</v>
      </c>
      <c r="H208" s="65">
        <v>0</v>
      </c>
      <c r="I208" s="9">
        <f>IF(H219=0, "-", H208/H219)</f>
        <v>0</v>
      </c>
      <c r="J208" s="8" t="str">
        <f t="shared" si="18"/>
        <v>-</v>
      </c>
      <c r="K208" s="9" t="str">
        <f t="shared" si="19"/>
        <v>-</v>
      </c>
    </row>
    <row r="209" spans="1:11" x14ac:dyDescent="0.2">
      <c r="A209" s="7" t="s">
        <v>315</v>
      </c>
      <c r="B209" s="65">
        <v>0</v>
      </c>
      <c r="C209" s="34">
        <f>IF(B219=0, "-", B209/B219)</f>
        <v>0</v>
      </c>
      <c r="D209" s="65">
        <v>0</v>
      </c>
      <c r="E209" s="9">
        <f>IF(D219=0, "-", D209/D219)</f>
        <v>0</v>
      </c>
      <c r="F209" s="81">
        <v>0</v>
      </c>
      <c r="G209" s="34">
        <f>IF(F219=0, "-", F209/F219)</f>
        <v>0</v>
      </c>
      <c r="H209" s="65">
        <v>1</v>
      </c>
      <c r="I209" s="9">
        <f>IF(H219=0, "-", H209/H219)</f>
        <v>8.6206896551724137E-3</v>
      </c>
      <c r="J209" s="8" t="str">
        <f t="shared" si="18"/>
        <v>-</v>
      </c>
      <c r="K209" s="9">
        <f t="shared" si="19"/>
        <v>-1</v>
      </c>
    </row>
    <row r="210" spans="1:11" x14ac:dyDescent="0.2">
      <c r="A210" s="7" t="s">
        <v>316</v>
      </c>
      <c r="B210" s="65">
        <v>0</v>
      </c>
      <c r="C210" s="34">
        <f>IF(B219=0, "-", B210/B219)</f>
        <v>0</v>
      </c>
      <c r="D210" s="65">
        <v>1</v>
      </c>
      <c r="E210" s="9">
        <f>IF(D219=0, "-", D210/D219)</f>
        <v>5.5555555555555552E-2</v>
      </c>
      <c r="F210" s="81">
        <v>0</v>
      </c>
      <c r="G210" s="34">
        <f>IF(F219=0, "-", F210/F219)</f>
        <v>0</v>
      </c>
      <c r="H210" s="65">
        <v>2</v>
      </c>
      <c r="I210" s="9">
        <f>IF(H219=0, "-", H210/H219)</f>
        <v>1.7241379310344827E-2</v>
      </c>
      <c r="J210" s="8">
        <f t="shared" si="18"/>
        <v>-1</v>
      </c>
      <c r="K210" s="9">
        <f t="shared" si="19"/>
        <v>-1</v>
      </c>
    </row>
    <row r="211" spans="1:11" x14ac:dyDescent="0.2">
      <c r="A211" s="7" t="s">
        <v>317</v>
      </c>
      <c r="B211" s="65">
        <v>0</v>
      </c>
      <c r="C211" s="34">
        <f>IF(B219=0, "-", B211/B219)</f>
        <v>0</v>
      </c>
      <c r="D211" s="65">
        <v>2</v>
      </c>
      <c r="E211" s="9">
        <f>IF(D219=0, "-", D211/D219)</f>
        <v>0.1111111111111111</v>
      </c>
      <c r="F211" s="81">
        <v>0</v>
      </c>
      <c r="G211" s="34">
        <f>IF(F219=0, "-", F211/F219)</f>
        <v>0</v>
      </c>
      <c r="H211" s="65">
        <v>5</v>
      </c>
      <c r="I211" s="9">
        <f>IF(H219=0, "-", H211/H219)</f>
        <v>4.3103448275862072E-2</v>
      </c>
      <c r="J211" s="8">
        <f t="shared" si="18"/>
        <v>-1</v>
      </c>
      <c r="K211" s="9">
        <f t="shared" si="19"/>
        <v>-1</v>
      </c>
    </row>
    <row r="212" spans="1:11" x14ac:dyDescent="0.2">
      <c r="A212" s="7" t="s">
        <v>318</v>
      </c>
      <c r="B212" s="65">
        <v>1</v>
      </c>
      <c r="C212" s="34">
        <f>IF(B219=0, "-", B212/B219)</f>
        <v>0.04</v>
      </c>
      <c r="D212" s="65">
        <v>0</v>
      </c>
      <c r="E212" s="9">
        <f>IF(D219=0, "-", D212/D219)</f>
        <v>0</v>
      </c>
      <c r="F212" s="81">
        <v>5</v>
      </c>
      <c r="G212" s="34">
        <f>IF(F219=0, "-", F212/F219)</f>
        <v>5.434782608695652E-2</v>
      </c>
      <c r="H212" s="65">
        <v>2</v>
      </c>
      <c r="I212" s="9">
        <f>IF(H219=0, "-", H212/H219)</f>
        <v>1.7241379310344827E-2</v>
      </c>
      <c r="J212" s="8" t="str">
        <f t="shared" si="18"/>
        <v>-</v>
      </c>
      <c r="K212" s="9">
        <f t="shared" si="19"/>
        <v>1.5</v>
      </c>
    </row>
    <row r="213" spans="1:11" x14ac:dyDescent="0.2">
      <c r="A213" s="7" t="s">
        <v>319</v>
      </c>
      <c r="B213" s="65">
        <v>5</v>
      </c>
      <c r="C213" s="34">
        <f>IF(B219=0, "-", B213/B219)</f>
        <v>0.2</v>
      </c>
      <c r="D213" s="65">
        <v>2</v>
      </c>
      <c r="E213" s="9">
        <f>IF(D219=0, "-", D213/D219)</f>
        <v>0.1111111111111111</v>
      </c>
      <c r="F213" s="81">
        <v>10</v>
      </c>
      <c r="G213" s="34">
        <f>IF(F219=0, "-", F213/F219)</f>
        <v>0.10869565217391304</v>
      </c>
      <c r="H213" s="65">
        <v>32</v>
      </c>
      <c r="I213" s="9">
        <f>IF(H219=0, "-", H213/H219)</f>
        <v>0.27586206896551724</v>
      </c>
      <c r="J213" s="8">
        <f t="shared" si="18"/>
        <v>1.5</v>
      </c>
      <c r="K213" s="9">
        <f t="shared" si="19"/>
        <v>-0.6875</v>
      </c>
    </row>
    <row r="214" spans="1:11" x14ac:dyDescent="0.2">
      <c r="A214" s="7" t="s">
        <v>320</v>
      </c>
      <c r="B214" s="65">
        <v>1</v>
      </c>
      <c r="C214" s="34">
        <f>IF(B219=0, "-", B214/B219)</f>
        <v>0.04</v>
      </c>
      <c r="D214" s="65">
        <v>2</v>
      </c>
      <c r="E214" s="9">
        <f>IF(D219=0, "-", D214/D219)</f>
        <v>0.1111111111111111</v>
      </c>
      <c r="F214" s="81">
        <v>9</v>
      </c>
      <c r="G214" s="34">
        <f>IF(F219=0, "-", F214/F219)</f>
        <v>9.7826086956521743E-2</v>
      </c>
      <c r="H214" s="65">
        <v>10</v>
      </c>
      <c r="I214" s="9">
        <f>IF(H219=0, "-", H214/H219)</f>
        <v>8.6206896551724144E-2</v>
      </c>
      <c r="J214" s="8">
        <f t="shared" si="18"/>
        <v>-0.5</v>
      </c>
      <c r="K214" s="9">
        <f t="shared" si="19"/>
        <v>-0.1</v>
      </c>
    </row>
    <row r="215" spans="1:11" x14ac:dyDescent="0.2">
      <c r="A215" s="7" t="s">
        <v>321</v>
      </c>
      <c r="B215" s="65">
        <v>1</v>
      </c>
      <c r="C215" s="34">
        <f>IF(B219=0, "-", B215/B219)</f>
        <v>0.04</v>
      </c>
      <c r="D215" s="65">
        <v>1</v>
      </c>
      <c r="E215" s="9">
        <f>IF(D219=0, "-", D215/D219)</f>
        <v>5.5555555555555552E-2</v>
      </c>
      <c r="F215" s="81">
        <v>3</v>
      </c>
      <c r="G215" s="34">
        <f>IF(F219=0, "-", F215/F219)</f>
        <v>3.2608695652173912E-2</v>
      </c>
      <c r="H215" s="65">
        <v>4</v>
      </c>
      <c r="I215" s="9">
        <f>IF(H219=0, "-", H215/H219)</f>
        <v>3.4482758620689655E-2</v>
      </c>
      <c r="J215" s="8">
        <f t="shared" si="18"/>
        <v>0</v>
      </c>
      <c r="K215" s="9">
        <f t="shared" si="19"/>
        <v>-0.25</v>
      </c>
    </row>
    <row r="216" spans="1:11" x14ac:dyDescent="0.2">
      <c r="A216" s="7" t="s">
        <v>322</v>
      </c>
      <c r="B216" s="65">
        <v>2</v>
      </c>
      <c r="C216" s="34">
        <f>IF(B219=0, "-", B216/B219)</f>
        <v>0.08</v>
      </c>
      <c r="D216" s="65">
        <v>1</v>
      </c>
      <c r="E216" s="9">
        <f>IF(D219=0, "-", D216/D219)</f>
        <v>5.5555555555555552E-2</v>
      </c>
      <c r="F216" s="81">
        <v>6</v>
      </c>
      <c r="G216" s="34">
        <f>IF(F219=0, "-", F216/F219)</f>
        <v>6.5217391304347824E-2</v>
      </c>
      <c r="H216" s="65">
        <v>4</v>
      </c>
      <c r="I216" s="9">
        <f>IF(H219=0, "-", H216/H219)</f>
        <v>3.4482758620689655E-2</v>
      </c>
      <c r="J216" s="8">
        <f t="shared" si="18"/>
        <v>1</v>
      </c>
      <c r="K216" s="9">
        <f t="shared" si="19"/>
        <v>0.5</v>
      </c>
    </row>
    <row r="217" spans="1:11" x14ac:dyDescent="0.2">
      <c r="A217" s="7" t="s">
        <v>323</v>
      </c>
      <c r="B217" s="65">
        <v>2</v>
      </c>
      <c r="C217" s="34">
        <f>IF(B219=0, "-", B217/B219)</f>
        <v>0.08</v>
      </c>
      <c r="D217" s="65">
        <v>0</v>
      </c>
      <c r="E217" s="9">
        <f>IF(D219=0, "-", D217/D219)</f>
        <v>0</v>
      </c>
      <c r="F217" s="81">
        <v>8</v>
      </c>
      <c r="G217" s="34">
        <f>IF(F219=0, "-", F217/F219)</f>
        <v>8.6956521739130432E-2</v>
      </c>
      <c r="H217" s="65">
        <v>9</v>
      </c>
      <c r="I217" s="9">
        <f>IF(H219=0, "-", H217/H219)</f>
        <v>7.7586206896551727E-2</v>
      </c>
      <c r="J217" s="8" t="str">
        <f t="shared" si="18"/>
        <v>-</v>
      </c>
      <c r="K217" s="9">
        <f t="shared" si="19"/>
        <v>-0.1111111111111111</v>
      </c>
    </row>
    <row r="218" spans="1:11" x14ac:dyDescent="0.2">
      <c r="A218" s="2"/>
      <c r="B218" s="68"/>
      <c r="C218" s="33"/>
      <c r="D218" s="68"/>
      <c r="E218" s="6"/>
      <c r="F218" s="82"/>
      <c r="G218" s="33"/>
      <c r="H218" s="68"/>
      <c r="I218" s="6"/>
      <c r="J218" s="5"/>
      <c r="K218" s="6"/>
    </row>
    <row r="219" spans="1:11" s="43" customFormat="1" x14ac:dyDescent="0.2">
      <c r="A219" s="162" t="s">
        <v>562</v>
      </c>
      <c r="B219" s="71">
        <f>SUM(B202:B218)</f>
        <v>25</v>
      </c>
      <c r="C219" s="40">
        <f>B219/9813</f>
        <v>2.5476408845409152E-3</v>
      </c>
      <c r="D219" s="71">
        <f>SUM(D202:D218)</f>
        <v>18</v>
      </c>
      <c r="E219" s="41">
        <f>D219/10037</f>
        <v>1.7933645511607054E-3</v>
      </c>
      <c r="F219" s="77">
        <f>SUM(F202:F218)</f>
        <v>92</v>
      </c>
      <c r="G219" s="42">
        <f>F219/53065</f>
        <v>1.7337227928012815E-3</v>
      </c>
      <c r="H219" s="71">
        <f>SUM(H202:H218)</f>
        <v>116</v>
      </c>
      <c r="I219" s="41">
        <f>H219/56526</f>
        <v>2.0521529915437146E-3</v>
      </c>
      <c r="J219" s="37">
        <f>IF(D219=0, "-", IF((B219-D219)/D219&lt;10, (B219-D219)/D219, "&gt;999%"))</f>
        <v>0.3888888888888889</v>
      </c>
      <c r="K219" s="38">
        <f>IF(H219=0, "-", IF((F219-H219)/H219&lt;10, (F219-H219)/H219, "&gt;999%"))</f>
        <v>-0.20689655172413793</v>
      </c>
    </row>
    <row r="220" spans="1:11" x14ac:dyDescent="0.2">
      <c r="B220" s="83"/>
      <c r="D220" s="83"/>
      <c r="F220" s="83"/>
      <c r="H220" s="83"/>
    </row>
    <row r="221" spans="1:11" x14ac:dyDescent="0.2">
      <c r="A221" s="163" t="s">
        <v>150</v>
      </c>
      <c r="B221" s="61" t="s">
        <v>12</v>
      </c>
      <c r="C221" s="62" t="s">
        <v>13</v>
      </c>
      <c r="D221" s="61" t="s">
        <v>12</v>
      </c>
      <c r="E221" s="63" t="s">
        <v>13</v>
      </c>
      <c r="F221" s="62" t="s">
        <v>12</v>
      </c>
      <c r="G221" s="62" t="s">
        <v>13</v>
      </c>
      <c r="H221" s="61" t="s">
        <v>12</v>
      </c>
      <c r="I221" s="63" t="s">
        <v>13</v>
      </c>
      <c r="J221" s="61"/>
      <c r="K221" s="63"/>
    </row>
    <row r="222" spans="1:11" x14ac:dyDescent="0.2">
      <c r="A222" s="7" t="s">
        <v>324</v>
      </c>
      <c r="B222" s="65">
        <v>0</v>
      </c>
      <c r="C222" s="34">
        <f>IF(B235=0, "-", B222/B235)</f>
        <v>0</v>
      </c>
      <c r="D222" s="65">
        <v>0</v>
      </c>
      <c r="E222" s="9">
        <f>IF(D235=0, "-", D222/D235)</f>
        <v>0</v>
      </c>
      <c r="F222" s="81">
        <v>4</v>
      </c>
      <c r="G222" s="34">
        <f>IF(F235=0, "-", F222/F235)</f>
        <v>8.5106382978723402E-2</v>
      </c>
      <c r="H222" s="65">
        <v>2</v>
      </c>
      <c r="I222" s="9">
        <f>IF(H235=0, "-", H222/H235)</f>
        <v>3.4482758620689655E-2</v>
      </c>
      <c r="J222" s="8" t="str">
        <f t="shared" ref="J222:J233" si="20">IF(D222=0, "-", IF((B222-D222)/D222&lt;10, (B222-D222)/D222, "&gt;999%"))</f>
        <v>-</v>
      </c>
      <c r="K222" s="9">
        <f t="shared" ref="K222:K233" si="21">IF(H222=0, "-", IF((F222-H222)/H222&lt;10, (F222-H222)/H222, "&gt;999%"))</f>
        <v>1</v>
      </c>
    </row>
    <row r="223" spans="1:11" x14ac:dyDescent="0.2">
      <c r="A223" s="7" t="s">
        <v>325</v>
      </c>
      <c r="B223" s="65">
        <v>0</v>
      </c>
      <c r="C223" s="34">
        <f>IF(B235=0, "-", B223/B235)</f>
        <v>0</v>
      </c>
      <c r="D223" s="65">
        <v>0</v>
      </c>
      <c r="E223" s="9">
        <f>IF(D235=0, "-", D223/D235)</f>
        <v>0</v>
      </c>
      <c r="F223" s="81">
        <v>0</v>
      </c>
      <c r="G223" s="34">
        <f>IF(F235=0, "-", F223/F235)</f>
        <v>0</v>
      </c>
      <c r="H223" s="65">
        <v>2</v>
      </c>
      <c r="I223" s="9">
        <f>IF(H235=0, "-", H223/H235)</f>
        <v>3.4482758620689655E-2</v>
      </c>
      <c r="J223" s="8" t="str">
        <f t="shared" si="20"/>
        <v>-</v>
      </c>
      <c r="K223" s="9">
        <f t="shared" si="21"/>
        <v>-1</v>
      </c>
    </row>
    <row r="224" spans="1:11" x14ac:dyDescent="0.2">
      <c r="A224" s="7" t="s">
        <v>326</v>
      </c>
      <c r="B224" s="65">
        <v>1</v>
      </c>
      <c r="C224" s="34">
        <f>IF(B235=0, "-", B224/B235)</f>
        <v>0.1</v>
      </c>
      <c r="D224" s="65">
        <v>0</v>
      </c>
      <c r="E224" s="9">
        <f>IF(D235=0, "-", D224/D235)</f>
        <v>0</v>
      </c>
      <c r="F224" s="81">
        <v>10</v>
      </c>
      <c r="G224" s="34">
        <f>IF(F235=0, "-", F224/F235)</f>
        <v>0.21276595744680851</v>
      </c>
      <c r="H224" s="65">
        <v>7</v>
      </c>
      <c r="I224" s="9">
        <f>IF(H235=0, "-", H224/H235)</f>
        <v>0.1206896551724138</v>
      </c>
      <c r="J224" s="8" t="str">
        <f t="shared" si="20"/>
        <v>-</v>
      </c>
      <c r="K224" s="9">
        <f t="shared" si="21"/>
        <v>0.42857142857142855</v>
      </c>
    </row>
    <row r="225" spans="1:11" x14ac:dyDescent="0.2">
      <c r="A225" s="7" t="s">
        <v>327</v>
      </c>
      <c r="B225" s="65">
        <v>1</v>
      </c>
      <c r="C225" s="34">
        <f>IF(B235=0, "-", B225/B235)</f>
        <v>0.1</v>
      </c>
      <c r="D225" s="65">
        <v>0</v>
      </c>
      <c r="E225" s="9">
        <f>IF(D235=0, "-", D225/D235)</f>
        <v>0</v>
      </c>
      <c r="F225" s="81">
        <v>2</v>
      </c>
      <c r="G225" s="34">
        <f>IF(F235=0, "-", F225/F235)</f>
        <v>4.2553191489361701E-2</v>
      </c>
      <c r="H225" s="65">
        <v>0</v>
      </c>
      <c r="I225" s="9">
        <f>IF(H235=0, "-", H225/H235)</f>
        <v>0</v>
      </c>
      <c r="J225" s="8" t="str">
        <f t="shared" si="20"/>
        <v>-</v>
      </c>
      <c r="K225" s="9" t="str">
        <f t="shared" si="21"/>
        <v>-</v>
      </c>
    </row>
    <row r="226" spans="1:11" x14ac:dyDescent="0.2">
      <c r="A226" s="7" t="s">
        <v>328</v>
      </c>
      <c r="B226" s="65">
        <v>2</v>
      </c>
      <c r="C226" s="34">
        <f>IF(B235=0, "-", B226/B235)</f>
        <v>0.2</v>
      </c>
      <c r="D226" s="65">
        <v>0</v>
      </c>
      <c r="E226" s="9">
        <f>IF(D235=0, "-", D226/D235)</f>
        <v>0</v>
      </c>
      <c r="F226" s="81">
        <v>10</v>
      </c>
      <c r="G226" s="34">
        <f>IF(F235=0, "-", F226/F235)</f>
        <v>0.21276595744680851</v>
      </c>
      <c r="H226" s="65">
        <v>15</v>
      </c>
      <c r="I226" s="9">
        <f>IF(H235=0, "-", H226/H235)</f>
        <v>0.25862068965517243</v>
      </c>
      <c r="J226" s="8" t="str">
        <f t="shared" si="20"/>
        <v>-</v>
      </c>
      <c r="K226" s="9">
        <f t="shared" si="21"/>
        <v>-0.33333333333333331</v>
      </c>
    </row>
    <row r="227" spans="1:11" x14ac:dyDescent="0.2">
      <c r="A227" s="7" t="s">
        <v>329</v>
      </c>
      <c r="B227" s="65">
        <v>0</v>
      </c>
      <c r="C227" s="34">
        <f>IF(B235=0, "-", B227/B235)</f>
        <v>0</v>
      </c>
      <c r="D227" s="65">
        <v>0</v>
      </c>
      <c r="E227" s="9">
        <f>IF(D235=0, "-", D227/D235)</f>
        <v>0</v>
      </c>
      <c r="F227" s="81">
        <v>0</v>
      </c>
      <c r="G227" s="34">
        <f>IF(F235=0, "-", F227/F235)</f>
        <v>0</v>
      </c>
      <c r="H227" s="65">
        <v>2</v>
      </c>
      <c r="I227" s="9">
        <f>IF(H235=0, "-", H227/H235)</f>
        <v>3.4482758620689655E-2</v>
      </c>
      <c r="J227" s="8" t="str">
        <f t="shared" si="20"/>
        <v>-</v>
      </c>
      <c r="K227" s="9">
        <f t="shared" si="21"/>
        <v>-1</v>
      </c>
    </row>
    <row r="228" spans="1:11" x14ac:dyDescent="0.2">
      <c r="A228" s="7" t="s">
        <v>330</v>
      </c>
      <c r="B228" s="65">
        <v>1</v>
      </c>
      <c r="C228" s="34">
        <f>IF(B235=0, "-", B228/B235)</f>
        <v>0.1</v>
      </c>
      <c r="D228" s="65">
        <v>0</v>
      </c>
      <c r="E228" s="9">
        <f>IF(D235=0, "-", D228/D235)</f>
        <v>0</v>
      </c>
      <c r="F228" s="81">
        <v>2</v>
      </c>
      <c r="G228" s="34">
        <f>IF(F235=0, "-", F228/F235)</f>
        <v>4.2553191489361701E-2</v>
      </c>
      <c r="H228" s="65">
        <v>0</v>
      </c>
      <c r="I228" s="9">
        <f>IF(H235=0, "-", H228/H235)</f>
        <v>0</v>
      </c>
      <c r="J228" s="8" t="str">
        <f t="shared" si="20"/>
        <v>-</v>
      </c>
      <c r="K228" s="9" t="str">
        <f t="shared" si="21"/>
        <v>-</v>
      </c>
    </row>
    <row r="229" spans="1:11" x14ac:dyDescent="0.2">
      <c r="A229" s="7" t="s">
        <v>331</v>
      </c>
      <c r="B229" s="65">
        <v>0</v>
      </c>
      <c r="C229" s="34">
        <f>IF(B235=0, "-", B229/B235)</f>
        <v>0</v>
      </c>
      <c r="D229" s="65">
        <v>3</v>
      </c>
      <c r="E229" s="9">
        <f>IF(D235=0, "-", D229/D235)</f>
        <v>0.42857142857142855</v>
      </c>
      <c r="F229" s="81">
        <v>0</v>
      </c>
      <c r="G229" s="34">
        <f>IF(F235=0, "-", F229/F235)</f>
        <v>0</v>
      </c>
      <c r="H229" s="65">
        <v>5</v>
      </c>
      <c r="I229" s="9">
        <f>IF(H235=0, "-", H229/H235)</f>
        <v>8.6206896551724144E-2</v>
      </c>
      <c r="J229" s="8">
        <f t="shared" si="20"/>
        <v>-1</v>
      </c>
      <c r="K229" s="9">
        <f t="shared" si="21"/>
        <v>-1</v>
      </c>
    </row>
    <row r="230" spans="1:11" x14ac:dyDescent="0.2">
      <c r="A230" s="7" t="s">
        <v>332</v>
      </c>
      <c r="B230" s="65">
        <v>0</v>
      </c>
      <c r="C230" s="34">
        <f>IF(B235=0, "-", B230/B235)</f>
        <v>0</v>
      </c>
      <c r="D230" s="65">
        <v>0</v>
      </c>
      <c r="E230" s="9">
        <f>IF(D235=0, "-", D230/D235)</f>
        <v>0</v>
      </c>
      <c r="F230" s="81">
        <v>0</v>
      </c>
      <c r="G230" s="34">
        <f>IF(F235=0, "-", F230/F235)</f>
        <v>0</v>
      </c>
      <c r="H230" s="65">
        <v>2</v>
      </c>
      <c r="I230" s="9">
        <f>IF(H235=0, "-", H230/H235)</f>
        <v>3.4482758620689655E-2</v>
      </c>
      <c r="J230" s="8" t="str">
        <f t="shared" si="20"/>
        <v>-</v>
      </c>
      <c r="K230" s="9">
        <f t="shared" si="21"/>
        <v>-1</v>
      </c>
    </row>
    <row r="231" spans="1:11" x14ac:dyDescent="0.2">
      <c r="A231" s="7" t="s">
        <v>333</v>
      </c>
      <c r="B231" s="65">
        <v>0</v>
      </c>
      <c r="C231" s="34">
        <f>IF(B235=0, "-", B231/B235)</f>
        <v>0</v>
      </c>
      <c r="D231" s="65">
        <v>0</v>
      </c>
      <c r="E231" s="9">
        <f>IF(D235=0, "-", D231/D235)</f>
        <v>0</v>
      </c>
      <c r="F231" s="81">
        <v>0</v>
      </c>
      <c r="G231" s="34">
        <f>IF(F235=0, "-", F231/F235)</f>
        <v>0</v>
      </c>
      <c r="H231" s="65">
        <v>1</v>
      </c>
      <c r="I231" s="9">
        <f>IF(H235=0, "-", H231/H235)</f>
        <v>1.7241379310344827E-2</v>
      </c>
      <c r="J231" s="8" t="str">
        <f t="shared" si="20"/>
        <v>-</v>
      </c>
      <c r="K231" s="9">
        <f t="shared" si="21"/>
        <v>-1</v>
      </c>
    </row>
    <row r="232" spans="1:11" x14ac:dyDescent="0.2">
      <c r="A232" s="7" t="s">
        <v>334</v>
      </c>
      <c r="B232" s="65">
        <v>5</v>
      </c>
      <c r="C232" s="34">
        <f>IF(B235=0, "-", B232/B235)</f>
        <v>0.5</v>
      </c>
      <c r="D232" s="65">
        <v>4</v>
      </c>
      <c r="E232" s="9">
        <f>IF(D235=0, "-", D232/D235)</f>
        <v>0.5714285714285714</v>
      </c>
      <c r="F232" s="81">
        <v>16</v>
      </c>
      <c r="G232" s="34">
        <f>IF(F235=0, "-", F232/F235)</f>
        <v>0.34042553191489361</v>
      </c>
      <c r="H232" s="65">
        <v>20</v>
      </c>
      <c r="I232" s="9">
        <f>IF(H235=0, "-", H232/H235)</f>
        <v>0.34482758620689657</v>
      </c>
      <c r="J232" s="8">
        <f t="shared" si="20"/>
        <v>0.25</v>
      </c>
      <c r="K232" s="9">
        <f t="shared" si="21"/>
        <v>-0.2</v>
      </c>
    </row>
    <row r="233" spans="1:11" x14ac:dyDescent="0.2">
      <c r="A233" s="7" t="s">
        <v>335</v>
      </c>
      <c r="B233" s="65">
        <v>0</v>
      </c>
      <c r="C233" s="34">
        <f>IF(B235=0, "-", B233/B235)</f>
        <v>0</v>
      </c>
      <c r="D233" s="65">
        <v>0</v>
      </c>
      <c r="E233" s="9">
        <f>IF(D235=0, "-", D233/D235)</f>
        <v>0</v>
      </c>
      <c r="F233" s="81">
        <v>3</v>
      </c>
      <c r="G233" s="34">
        <f>IF(F235=0, "-", F233/F235)</f>
        <v>6.3829787234042548E-2</v>
      </c>
      <c r="H233" s="65">
        <v>2</v>
      </c>
      <c r="I233" s="9">
        <f>IF(H235=0, "-", H233/H235)</f>
        <v>3.4482758620689655E-2</v>
      </c>
      <c r="J233" s="8" t="str">
        <f t="shared" si="20"/>
        <v>-</v>
      </c>
      <c r="K233" s="9">
        <f t="shared" si="21"/>
        <v>0.5</v>
      </c>
    </row>
    <row r="234" spans="1:11" x14ac:dyDescent="0.2">
      <c r="A234" s="2"/>
      <c r="B234" s="68"/>
      <c r="C234" s="33"/>
      <c r="D234" s="68"/>
      <c r="E234" s="6"/>
      <c r="F234" s="82"/>
      <c r="G234" s="33"/>
      <c r="H234" s="68"/>
      <c r="I234" s="6"/>
      <c r="J234" s="5"/>
      <c r="K234" s="6"/>
    </row>
    <row r="235" spans="1:11" s="43" customFormat="1" x14ac:dyDescent="0.2">
      <c r="A235" s="162" t="s">
        <v>561</v>
      </c>
      <c r="B235" s="71">
        <f>SUM(B222:B234)</f>
        <v>10</v>
      </c>
      <c r="C235" s="40">
        <f>B235/9813</f>
        <v>1.0190563538163661E-3</v>
      </c>
      <c r="D235" s="71">
        <f>SUM(D222:D234)</f>
        <v>7</v>
      </c>
      <c r="E235" s="41">
        <f>D235/10037</f>
        <v>6.9741954767360765E-4</v>
      </c>
      <c r="F235" s="77">
        <f>SUM(F222:F234)</f>
        <v>47</v>
      </c>
      <c r="G235" s="42">
        <f>F235/53065</f>
        <v>8.8570620936587207E-4</v>
      </c>
      <c r="H235" s="71">
        <f>SUM(H222:H234)</f>
        <v>58</v>
      </c>
      <c r="I235" s="41">
        <f>H235/56526</f>
        <v>1.0260764957718573E-3</v>
      </c>
      <c r="J235" s="37">
        <f>IF(D235=0, "-", IF((B235-D235)/D235&lt;10, (B235-D235)/D235, "&gt;999%"))</f>
        <v>0.42857142857142855</v>
      </c>
      <c r="K235" s="38">
        <f>IF(H235=0, "-", IF((F235-H235)/H235&lt;10, (F235-H235)/H235, "&gt;999%"))</f>
        <v>-0.18965517241379309</v>
      </c>
    </row>
    <row r="236" spans="1:11" x14ac:dyDescent="0.2">
      <c r="B236" s="83"/>
      <c r="D236" s="83"/>
      <c r="F236" s="83"/>
      <c r="H236" s="83"/>
    </row>
    <row r="237" spans="1:11" s="43" customFormat="1" x14ac:dyDescent="0.2">
      <c r="A237" s="162" t="s">
        <v>560</v>
      </c>
      <c r="B237" s="71">
        <v>53</v>
      </c>
      <c r="C237" s="40">
        <f>B237/9813</f>
        <v>5.4009986752267397E-3</v>
      </c>
      <c r="D237" s="71">
        <v>57</v>
      </c>
      <c r="E237" s="41">
        <f>D237/10037</f>
        <v>5.678987745342234E-3</v>
      </c>
      <c r="F237" s="77">
        <v>263</v>
      </c>
      <c r="G237" s="42">
        <f>F237/53065</f>
        <v>4.956185809855837E-3</v>
      </c>
      <c r="H237" s="71">
        <v>376</v>
      </c>
      <c r="I237" s="41">
        <f>H237/56526</f>
        <v>6.6518062484520399E-3</v>
      </c>
      <c r="J237" s="37">
        <f>IF(D237=0, "-", IF((B237-D237)/D237&lt;10, (B237-D237)/D237, "&gt;999%"))</f>
        <v>-7.0175438596491224E-2</v>
      </c>
      <c r="K237" s="38">
        <f>IF(H237=0, "-", IF((F237-H237)/H237&lt;10, (F237-H237)/H237, "&gt;999%"))</f>
        <v>-0.30053191489361702</v>
      </c>
    </row>
    <row r="238" spans="1:11" x14ac:dyDescent="0.2">
      <c r="B238" s="83"/>
      <c r="D238" s="83"/>
      <c r="F238" s="83"/>
      <c r="H238" s="83"/>
    </row>
    <row r="239" spans="1:11" x14ac:dyDescent="0.2">
      <c r="A239" s="27" t="s">
        <v>558</v>
      </c>
      <c r="B239" s="71">
        <f>B243-B241</f>
        <v>1433</v>
      </c>
      <c r="C239" s="40">
        <f>B239/9813</f>
        <v>0.14603077550188526</v>
      </c>
      <c r="D239" s="71">
        <f>D243-D241</f>
        <v>1562</v>
      </c>
      <c r="E239" s="41">
        <f>D239/10037</f>
        <v>0.15562419049516787</v>
      </c>
      <c r="F239" s="77">
        <f>F243-F241</f>
        <v>7476</v>
      </c>
      <c r="G239" s="42">
        <f>F239/53065</f>
        <v>0.14088382172806935</v>
      </c>
      <c r="H239" s="71">
        <f>H243-H241</f>
        <v>9464</v>
      </c>
      <c r="I239" s="41">
        <f>H239/56526</f>
        <v>0.16742737855146303</v>
      </c>
      <c r="J239" s="37">
        <f>IF(D239=0, "-", IF((B239-D239)/D239&lt;10, (B239-D239)/D239, "&gt;999%"))</f>
        <v>-8.2586427656850189E-2</v>
      </c>
      <c r="K239" s="38">
        <f>IF(H239=0, "-", IF((F239-H239)/H239&lt;10, (F239-H239)/H239, "&gt;999%"))</f>
        <v>-0.21005917159763313</v>
      </c>
    </row>
    <row r="240" spans="1:11" x14ac:dyDescent="0.2">
      <c r="A240" s="27"/>
      <c r="B240" s="71"/>
      <c r="C240" s="40"/>
      <c r="D240" s="71"/>
      <c r="E240" s="41"/>
      <c r="F240" s="77"/>
      <c r="G240" s="42"/>
      <c r="H240" s="71"/>
      <c r="I240" s="41"/>
      <c r="J240" s="37"/>
      <c r="K240" s="38"/>
    </row>
    <row r="241" spans="1:11" x14ac:dyDescent="0.2">
      <c r="A241" s="27" t="s">
        <v>559</v>
      </c>
      <c r="B241" s="71">
        <v>202</v>
      </c>
      <c r="C241" s="40">
        <f>B241/9813</f>
        <v>2.0584938347090593E-2</v>
      </c>
      <c r="D241" s="71">
        <v>252</v>
      </c>
      <c r="E241" s="41">
        <f>D241/10037</f>
        <v>2.5107103716249874E-2</v>
      </c>
      <c r="F241" s="77">
        <v>1309</v>
      </c>
      <c r="G241" s="42">
        <f>F241/53065</f>
        <v>2.4667860171487799E-2</v>
      </c>
      <c r="H241" s="71">
        <v>1280</v>
      </c>
      <c r="I241" s="41">
        <f>H241/56526</f>
        <v>2.2644446803240986E-2</v>
      </c>
      <c r="J241" s="37">
        <f>IF(D241=0, "-", IF((B241-D241)/D241&lt;10, (B241-D241)/D241, "&gt;999%"))</f>
        <v>-0.1984126984126984</v>
      </c>
      <c r="K241" s="38">
        <f>IF(H241=0, "-", IF((F241-H241)/H241&lt;10, (F241-H241)/H241, "&gt;999%"))</f>
        <v>2.2656249999999999E-2</v>
      </c>
    </row>
    <row r="242" spans="1:11" x14ac:dyDescent="0.2">
      <c r="A242" s="27"/>
      <c r="B242" s="71"/>
      <c r="C242" s="40"/>
      <c r="D242" s="71"/>
      <c r="E242" s="41"/>
      <c r="F242" s="77"/>
      <c r="G242" s="42"/>
      <c r="H242" s="71"/>
      <c r="I242" s="41"/>
      <c r="J242" s="37"/>
      <c r="K242" s="38"/>
    </row>
    <row r="243" spans="1:11" x14ac:dyDescent="0.2">
      <c r="A243" s="27" t="s">
        <v>557</v>
      </c>
      <c r="B243" s="71">
        <v>1635</v>
      </c>
      <c r="C243" s="40">
        <f>B243/9813</f>
        <v>0.16661571384897586</v>
      </c>
      <c r="D243" s="71">
        <v>1814</v>
      </c>
      <c r="E243" s="41">
        <f>D243/10037</f>
        <v>0.18073129421141776</v>
      </c>
      <c r="F243" s="77">
        <v>8785</v>
      </c>
      <c r="G243" s="42">
        <f>F243/53065</f>
        <v>0.16555168189955716</v>
      </c>
      <c r="H243" s="71">
        <v>10744</v>
      </c>
      <c r="I243" s="41">
        <f>H243/56526</f>
        <v>0.19007182535470404</v>
      </c>
      <c r="J243" s="37">
        <f>IF(D243=0, "-", IF((B243-D243)/D243&lt;10, (B243-D243)/D243, "&gt;999%"))</f>
        <v>-9.867695700110253E-2</v>
      </c>
      <c r="K243" s="38">
        <f>IF(H243=0, "-", IF((F243-H243)/H243&lt;10, (F243-H243)/H243, "&gt;999%"))</f>
        <v>-0.1823343261355175</v>
      </c>
    </row>
  </sheetData>
  <mergeCells count="58">
    <mergeCell ref="B1:K1"/>
    <mergeCell ref="B2:K2"/>
    <mergeCell ref="B187:E187"/>
    <mergeCell ref="F187:I187"/>
    <mergeCell ref="J187:K187"/>
    <mergeCell ref="B188:C188"/>
    <mergeCell ref="D188:E188"/>
    <mergeCell ref="F188:G188"/>
    <mergeCell ref="H188:I188"/>
    <mergeCell ref="B162:E162"/>
    <mergeCell ref="F162:I162"/>
    <mergeCell ref="J162:K162"/>
    <mergeCell ref="B163:C163"/>
    <mergeCell ref="D163:E163"/>
    <mergeCell ref="F163:G163"/>
    <mergeCell ref="H163:I163"/>
    <mergeCell ref="B141:E141"/>
    <mergeCell ref="F141:I141"/>
    <mergeCell ref="J141:K141"/>
    <mergeCell ref="B142:C142"/>
    <mergeCell ref="D142:E142"/>
    <mergeCell ref="F142:G142"/>
    <mergeCell ref="H142:I142"/>
    <mergeCell ref="B117:E117"/>
    <mergeCell ref="F117:I117"/>
    <mergeCell ref="J117:K117"/>
    <mergeCell ref="B118:C118"/>
    <mergeCell ref="D118:E118"/>
    <mergeCell ref="F118:G118"/>
    <mergeCell ref="H118:I118"/>
    <mergeCell ref="B77:E77"/>
    <mergeCell ref="F77:I77"/>
    <mergeCell ref="J77:K77"/>
    <mergeCell ref="B78:C78"/>
    <mergeCell ref="D78:E78"/>
    <mergeCell ref="F78:G78"/>
    <mergeCell ref="H78:I78"/>
    <mergeCell ref="B41:E41"/>
    <mergeCell ref="F41:I41"/>
    <mergeCell ref="J41:K41"/>
    <mergeCell ref="B42:C42"/>
    <mergeCell ref="D42:E42"/>
    <mergeCell ref="F42:G42"/>
    <mergeCell ref="H42:I42"/>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0" max="16383" man="1"/>
    <brk id="116" max="16383" man="1"/>
    <brk id="185" max="16383" man="1"/>
    <brk id="24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0"/>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610</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v>
      </c>
      <c r="C7" s="39">
        <f>IF(B50=0, "-", B7/B50)</f>
        <v>6.116207951070336E-4</v>
      </c>
      <c r="D7" s="65">
        <v>2</v>
      </c>
      <c r="E7" s="21">
        <f>IF(D50=0, "-", D7/D50)</f>
        <v>1.1025358324145535E-3</v>
      </c>
      <c r="F7" s="81">
        <v>7</v>
      </c>
      <c r="G7" s="39">
        <f>IF(F50=0, "-", F7/F50)</f>
        <v>7.9681274900398409E-4</v>
      </c>
      <c r="H7" s="65">
        <v>12</v>
      </c>
      <c r="I7" s="21">
        <f>IF(H50=0, "-", H7/H50)</f>
        <v>1.1169024571854058E-3</v>
      </c>
      <c r="J7" s="20">
        <f t="shared" ref="J7:J48" si="0">IF(D7=0, "-", IF((B7-D7)/D7&lt;10, (B7-D7)/D7, "&gt;999%"))</f>
        <v>-0.5</v>
      </c>
      <c r="K7" s="21">
        <f t="shared" ref="K7:K48" si="1">IF(H7=0, "-", IF((F7-H7)/H7&lt;10, (F7-H7)/H7, "&gt;999%"))</f>
        <v>-0.41666666666666669</v>
      </c>
    </row>
    <row r="8" spans="1:11" x14ac:dyDescent="0.2">
      <c r="A8" s="7" t="s">
        <v>32</v>
      </c>
      <c r="B8" s="65">
        <v>0</v>
      </c>
      <c r="C8" s="39">
        <f>IF(B50=0, "-", B8/B50)</f>
        <v>0</v>
      </c>
      <c r="D8" s="65">
        <v>0</v>
      </c>
      <c r="E8" s="21">
        <f>IF(D50=0, "-", D8/D50)</f>
        <v>0</v>
      </c>
      <c r="F8" s="81">
        <v>0</v>
      </c>
      <c r="G8" s="39">
        <f>IF(F50=0, "-", F8/F50)</f>
        <v>0</v>
      </c>
      <c r="H8" s="65">
        <v>1</v>
      </c>
      <c r="I8" s="21">
        <f>IF(H50=0, "-", H8/H50)</f>
        <v>9.3075204765450485E-5</v>
      </c>
      <c r="J8" s="20" t="str">
        <f t="shared" si="0"/>
        <v>-</v>
      </c>
      <c r="K8" s="21">
        <f t="shared" si="1"/>
        <v>-1</v>
      </c>
    </row>
    <row r="9" spans="1:11" x14ac:dyDescent="0.2">
      <c r="A9" s="7" t="s">
        <v>33</v>
      </c>
      <c r="B9" s="65">
        <v>0</v>
      </c>
      <c r="C9" s="39">
        <f>IF(B50=0, "-", B9/B50)</f>
        <v>0</v>
      </c>
      <c r="D9" s="65">
        <v>0</v>
      </c>
      <c r="E9" s="21">
        <f>IF(D50=0, "-", D9/D50)</f>
        <v>0</v>
      </c>
      <c r="F9" s="81">
        <v>4</v>
      </c>
      <c r="G9" s="39">
        <f>IF(F50=0, "-", F9/F50)</f>
        <v>4.5532157085941948E-4</v>
      </c>
      <c r="H9" s="65">
        <v>2</v>
      </c>
      <c r="I9" s="21">
        <f>IF(H50=0, "-", H9/H50)</f>
        <v>1.8615040953090097E-4</v>
      </c>
      <c r="J9" s="20" t="str">
        <f t="shared" si="0"/>
        <v>-</v>
      </c>
      <c r="K9" s="21">
        <f t="shared" si="1"/>
        <v>1</v>
      </c>
    </row>
    <row r="10" spans="1:11" x14ac:dyDescent="0.2">
      <c r="A10" s="7" t="s">
        <v>34</v>
      </c>
      <c r="B10" s="65">
        <v>6</v>
      </c>
      <c r="C10" s="39">
        <f>IF(B50=0, "-", B10/B50)</f>
        <v>3.669724770642202E-3</v>
      </c>
      <c r="D10" s="65">
        <v>30</v>
      </c>
      <c r="E10" s="21">
        <f>IF(D50=0, "-", D10/D50)</f>
        <v>1.6538037486218304E-2</v>
      </c>
      <c r="F10" s="81">
        <v>61</v>
      </c>
      <c r="G10" s="39">
        <f>IF(F50=0, "-", F10/F50)</f>
        <v>6.9436539556061464E-3</v>
      </c>
      <c r="H10" s="65">
        <v>133</v>
      </c>
      <c r="I10" s="21">
        <f>IF(H50=0, "-", H10/H50)</f>
        <v>1.2379002233804915E-2</v>
      </c>
      <c r="J10" s="20">
        <f t="shared" si="0"/>
        <v>-0.8</v>
      </c>
      <c r="K10" s="21">
        <f t="shared" si="1"/>
        <v>-0.54135338345864659</v>
      </c>
    </row>
    <row r="11" spans="1:11" x14ac:dyDescent="0.2">
      <c r="A11" s="7" t="s">
        <v>35</v>
      </c>
      <c r="B11" s="65">
        <v>1</v>
      </c>
      <c r="C11" s="39">
        <f>IF(B50=0, "-", B11/B50)</f>
        <v>6.116207951070336E-4</v>
      </c>
      <c r="D11" s="65">
        <v>0</v>
      </c>
      <c r="E11" s="21">
        <f>IF(D50=0, "-", D11/D50)</f>
        <v>0</v>
      </c>
      <c r="F11" s="81">
        <v>11</v>
      </c>
      <c r="G11" s="39">
        <f>IF(F50=0, "-", F11/F50)</f>
        <v>1.2521343198634036E-3</v>
      </c>
      <c r="H11" s="65">
        <v>7</v>
      </c>
      <c r="I11" s="21">
        <f>IF(H50=0, "-", H11/H50)</f>
        <v>6.5152643335815344E-4</v>
      </c>
      <c r="J11" s="20" t="str">
        <f t="shared" si="0"/>
        <v>-</v>
      </c>
      <c r="K11" s="21">
        <f t="shared" si="1"/>
        <v>0.5714285714285714</v>
      </c>
    </row>
    <row r="12" spans="1:11" x14ac:dyDescent="0.2">
      <c r="A12" s="7" t="s">
        <v>36</v>
      </c>
      <c r="B12" s="65">
        <v>57</v>
      </c>
      <c r="C12" s="39">
        <f>IF(B50=0, "-", B12/B50)</f>
        <v>3.4862385321100919E-2</v>
      </c>
      <c r="D12" s="65">
        <v>71</v>
      </c>
      <c r="E12" s="21">
        <f>IF(D50=0, "-", D12/D50)</f>
        <v>3.914002205071665E-2</v>
      </c>
      <c r="F12" s="81">
        <v>227</v>
      </c>
      <c r="G12" s="39">
        <f>IF(F50=0, "-", F12/F50)</f>
        <v>2.5839499146272055E-2</v>
      </c>
      <c r="H12" s="65">
        <v>385</v>
      </c>
      <c r="I12" s="21">
        <f>IF(H50=0, "-", H12/H50)</f>
        <v>3.5833953834698437E-2</v>
      </c>
      <c r="J12" s="20">
        <f t="shared" si="0"/>
        <v>-0.19718309859154928</v>
      </c>
      <c r="K12" s="21">
        <f t="shared" si="1"/>
        <v>-0.41038961038961042</v>
      </c>
    </row>
    <row r="13" spans="1:11" x14ac:dyDescent="0.2">
      <c r="A13" s="7" t="s">
        <v>37</v>
      </c>
      <c r="B13" s="65">
        <v>1</v>
      </c>
      <c r="C13" s="39">
        <f>IF(B50=0, "-", B13/B50)</f>
        <v>6.116207951070336E-4</v>
      </c>
      <c r="D13" s="65">
        <v>0</v>
      </c>
      <c r="E13" s="21">
        <f>IF(D50=0, "-", D13/D50)</f>
        <v>0</v>
      </c>
      <c r="F13" s="81">
        <v>9</v>
      </c>
      <c r="G13" s="39">
        <f>IF(F50=0, "-", F13/F50)</f>
        <v>1.0244735344336938E-3</v>
      </c>
      <c r="H13" s="65">
        <v>0</v>
      </c>
      <c r="I13" s="21">
        <f>IF(H50=0, "-", H13/H50)</f>
        <v>0</v>
      </c>
      <c r="J13" s="20" t="str">
        <f t="shared" si="0"/>
        <v>-</v>
      </c>
      <c r="K13" s="21" t="str">
        <f t="shared" si="1"/>
        <v>-</v>
      </c>
    </row>
    <row r="14" spans="1:11" x14ac:dyDescent="0.2">
      <c r="A14" s="7" t="s">
        <v>38</v>
      </c>
      <c r="B14" s="65">
        <v>0</v>
      </c>
      <c r="C14" s="39">
        <f>IF(B50=0, "-", B14/B50)</f>
        <v>0</v>
      </c>
      <c r="D14" s="65">
        <v>0</v>
      </c>
      <c r="E14" s="21">
        <f>IF(D50=0, "-", D14/D50)</f>
        <v>0</v>
      </c>
      <c r="F14" s="81">
        <v>7</v>
      </c>
      <c r="G14" s="39">
        <f>IF(F50=0, "-", F14/F50)</f>
        <v>7.9681274900398409E-4</v>
      </c>
      <c r="H14" s="65">
        <v>5</v>
      </c>
      <c r="I14" s="21">
        <f>IF(H50=0, "-", H14/H50)</f>
        <v>4.6537602382725244E-4</v>
      </c>
      <c r="J14" s="20" t="str">
        <f t="shared" si="0"/>
        <v>-</v>
      </c>
      <c r="K14" s="21">
        <f t="shared" si="1"/>
        <v>0.4</v>
      </c>
    </row>
    <row r="15" spans="1:11" x14ac:dyDescent="0.2">
      <c r="A15" s="7" t="s">
        <v>39</v>
      </c>
      <c r="B15" s="65">
        <v>1</v>
      </c>
      <c r="C15" s="39">
        <f>IF(B50=0, "-", B15/B50)</f>
        <v>6.116207951070336E-4</v>
      </c>
      <c r="D15" s="65">
        <v>0</v>
      </c>
      <c r="E15" s="21">
        <f>IF(D50=0, "-", D15/D50)</f>
        <v>0</v>
      </c>
      <c r="F15" s="81">
        <v>3</v>
      </c>
      <c r="G15" s="39">
        <f>IF(F50=0, "-", F15/F50)</f>
        <v>3.4149117814456461E-4</v>
      </c>
      <c r="H15" s="65">
        <v>2</v>
      </c>
      <c r="I15" s="21">
        <f>IF(H50=0, "-", H15/H50)</f>
        <v>1.8615040953090097E-4</v>
      </c>
      <c r="J15" s="20" t="str">
        <f t="shared" si="0"/>
        <v>-</v>
      </c>
      <c r="K15" s="21">
        <f t="shared" si="1"/>
        <v>0.5</v>
      </c>
    </row>
    <row r="16" spans="1:11" x14ac:dyDescent="0.2">
      <c r="A16" s="7" t="s">
        <v>42</v>
      </c>
      <c r="B16" s="65">
        <v>2</v>
      </c>
      <c r="C16" s="39">
        <f>IF(B50=0, "-", B16/B50)</f>
        <v>1.2232415902140672E-3</v>
      </c>
      <c r="D16" s="65">
        <v>0</v>
      </c>
      <c r="E16" s="21">
        <f>IF(D50=0, "-", D16/D50)</f>
        <v>0</v>
      </c>
      <c r="F16" s="81">
        <v>10</v>
      </c>
      <c r="G16" s="39">
        <f>IF(F50=0, "-", F16/F50)</f>
        <v>1.1383039271485487E-3</v>
      </c>
      <c r="H16" s="65">
        <v>15</v>
      </c>
      <c r="I16" s="21">
        <f>IF(H50=0, "-", H16/H50)</f>
        <v>1.3961280714817573E-3</v>
      </c>
      <c r="J16" s="20" t="str">
        <f t="shared" si="0"/>
        <v>-</v>
      </c>
      <c r="K16" s="21">
        <f t="shared" si="1"/>
        <v>-0.33333333333333331</v>
      </c>
    </row>
    <row r="17" spans="1:11" x14ac:dyDescent="0.2">
      <c r="A17" s="7" t="s">
        <v>43</v>
      </c>
      <c r="B17" s="65">
        <v>8</v>
      </c>
      <c r="C17" s="39">
        <f>IF(B50=0, "-", B17/B50)</f>
        <v>4.8929663608562688E-3</v>
      </c>
      <c r="D17" s="65">
        <v>4</v>
      </c>
      <c r="E17" s="21">
        <f>IF(D50=0, "-", D17/D50)</f>
        <v>2.205071664829107E-3</v>
      </c>
      <c r="F17" s="81">
        <v>28</v>
      </c>
      <c r="G17" s="39">
        <f>IF(F50=0, "-", F17/F50)</f>
        <v>3.1872509960159364E-3</v>
      </c>
      <c r="H17" s="65">
        <v>28</v>
      </c>
      <c r="I17" s="21">
        <f>IF(H50=0, "-", H17/H50)</f>
        <v>2.6061057334326137E-3</v>
      </c>
      <c r="J17" s="20">
        <f t="shared" si="0"/>
        <v>1</v>
      </c>
      <c r="K17" s="21">
        <f t="shared" si="1"/>
        <v>0</v>
      </c>
    </row>
    <row r="18" spans="1:11" x14ac:dyDescent="0.2">
      <c r="A18" s="7" t="s">
        <v>45</v>
      </c>
      <c r="B18" s="65">
        <v>15</v>
      </c>
      <c r="C18" s="39">
        <f>IF(B50=0, "-", B18/B50)</f>
        <v>9.1743119266055051E-3</v>
      </c>
      <c r="D18" s="65">
        <v>32</v>
      </c>
      <c r="E18" s="21">
        <f>IF(D50=0, "-", D18/D50)</f>
        <v>1.7640573318632856E-2</v>
      </c>
      <c r="F18" s="81">
        <v>60</v>
      </c>
      <c r="G18" s="39">
        <f>IF(F50=0, "-", F18/F50)</f>
        <v>6.8298235628912922E-3</v>
      </c>
      <c r="H18" s="65">
        <v>178</v>
      </c>
      <c r="I18" s="21">
        <f>IF(H50=0, "-", H18/H50)</f>
        <v>1.6567386448250187E-2</v>
      </c>
      <c r="J18" s="20">
        <f t="shared" si="0"/>
        <v>-0.53125</v>
      </c>
      <c r="K18" s="21">
        <f t="shared" si="1"/>
        <v>-0.6629213483146067</v>
      </c>
    </row>
    <row r="19" spans="1:11" x14ac:dyDescent="0.2">
      <c r="A19" s="7" t="s">
        <v>48</v>
      </c>
      <c r="B19" s="65">
        <v>0</v>
      </c>
      <c r="C19" s="39">
        <f>IF(B50=0, "-", B19/B50)</f>
        <v>0</v>
      </c>
      <c r="D19" s="65">
        <v>0</v>
      </c>
      <c r="E19" s="21">
        <f>IF(D50=0, "-", D19/D50)</f>
        <v>0</v>
      </c>
      <c r="F19" s="81">
        <v>3</v>
      </c>
      <c r="G19" s="39">
        <f>IF(F50=0, "-", F19/F50)</f>
        <v>3.4149117814456461E-4</v>
      </c>
      <c r="H19" s="65">
        <v>2</v>
      </c>
      <c r="I19" s="21">
        <f>IF(H50=0, "-", H19/H50)</f>
        <v>1.8615040953090097E-4</v>
      </c>
      <c r="J19" s="20" t="str">
        <f t="shared" si="0"/>
        <v>-</v>
      </c>
      <c r="K19" s="21">
        <f t="shared" si="1"/>
        <v>0.5</v>
      </c>
    </row>
    <row r="20" spans="1:11" x14ac:dyDescent="0.2">
      <c r="A20" s="7" t="s">
        <v>51</v>
      </c>
      <c r="B20" s="65">
        <v>5</v>
      </c>
      <c r="C20" s="39">
        <f>IF(B50=0, "-", B20/B50)</f>
        <v>3.0581039755351682E-3</v>
      </c>
      <c r="D20" s="65">
        <v>15</v>
      </c>
      <c r="E20" s="21">
        <f>IF(D50=0, "-", D20/D50)</f>
        <v>8.2690187431091518E-3</v>
      </c>
      <c r="F20" s="81">
        <v>78</v>
      </c>
      <c r="G20" s="39">
        <f>IF(F50=0, "-", F20/F50)</f>
        <v>8.8787706317586795E-3</v>
      </c>
      <c r="H20" s="65">
        <v>220</v>
      </c>
      <c r="I20" s="21">
        <f>IF(H50=0, "-", H20/H50)</f>
        <v>2.0476545048399106E-2</v>
      </c>
      <c r="J20" s="20">
        <f t="shared" si="0"/>
        <v>-0.66666666666666663</v>
      </c>
      <c r="K20" s="21">
        <f t="shared" si="1"/>
        <v>-0.6454545454545455</v>
      </c>
    </row>
    <row r="21" spans="1:11" x14ac:dyDescent="0.2">
      <c r="A21" s="7" t="s">
        <v>52</v>
      </c>
      <c r="B21" s="65">
        <v>146</v>
      </c>
      <c r="C21" s="39">
        <f>IF(B50=0, "-", B21/B50)</f>
        <v>8.9296636085626907E-2</v>
      </c>
      <c r="D21" s="65">
        <v>280</v>
      </c>
      <c r="E21" s="21">
        <f>IF(D50=0, "-", D21/D50)</f>
        <v>0.15435501653803749</v>
      </c>
      <c r="F21" s="81">
        <v>1139</v>
      </c>
      <c r="G21" s="39">
        <f>IF(F50=0, "-", F21/F50)</f>
        <v>0.1296528173022197</v>
      </c>
      <c r="H21" s="65">
        <v>1483</v>
      </c>
      <c r="I21" s="21">
        <f>IF(H50=0, "-", H21/H50)</f>
        <v>0.13803052866716306</v>
      </c>
      <c r="J21" s="20">
        <f t="shared" si="0"/>
        <v>-0.47857142857142859</v>
      </c>
      <c r="K21" s="21">
        <f t="shared" si="1"/>
        <v>-0.23196223870532703</v>
      </c>
    </row>
    <row r="22" spans="1:11" x14ac:dyDescent="0.2">
      <c r="A22" s="7" t="s">
        <v>59</v>
      </c>
      <c r="B22" s="65">
        <v>2</v>
      </c>
      <c r="C22" s="39">
        <f>IF(B50=0, "-", B22/B50)</f>
        <v>1.2232415902140672E-3</v>
      </c>
      <c r="D22" s="65">
        <v>9</v>
      </c>
      <c r="E22" s="21">
        <f>IF(D50=0, "-", D22/D50)</f>
        <v>4.9614112458654909E-3</v>
      </c>
      <c r="F22" s="81">
        <v>10</v>
      </c>
      <c r="G22" s="39">
        <f>IF(F50=0, "-", F22/F50)</f>
        <v>1.1383039271485487E-3</v>
      </c>
      <c r="H22" s="65">
        <v>14</v>
      </c>
      <c r="I22" s="21">
        <f>IF(H50=0, "-", H22/H50)</f>
        <v>1.3030528667163069E-3</v>
      </c>
      <c r="J22" s="20">
        <f t="shared" si="0"/>
        <v>-0.77777777777777779</v>
      </c>
      <c r="K22" s="21">
        <f t="shared" si="1"/>
        <v>-0.2857142857142857</v>
      </c>
    </row>
    <row r="23" spans="1:11" x14ac:dyDescent="0.2">
      <c r="A23" s="7" t="s">
        <v>62</v>
      </c>
      <c r="B23" s="65">
        <v>308</v>
      </c>
      <c r="C23" s="39">
        <f>IF(B50=0, "-", B23/B50)</f>
        <v>0.18837920489296636</v>
      </c>
      <c r="D23" s="65">
        <v>382</v>
      </c>
      <c r="E23" s="21">
        <f>IF(D50=0, "-", D23/D50)</f>
        <v>0.2105843439911797</v>
      </c>
      <c r="F23" s="81">
        <v>1556</v>
      </c>
      <c r="G23" s="39">
        <f>IF(F50=0, "-", F23/F50)</f>
        <v>0.17712009106431417</v>
      </c>
      <c r="H23" s="65">
        <v>2208</v>
      </c>
      <c r="I23" s="21">
        <f>IF(H50=0, "-", H23/H50)</f>
        <v>0.20551005212211468</v>
      </c>
      <c r="J23" s="20">
        <f t="shared" si="0"/>
        <v>-0.193717277486911</v>
      </c>
      <c r="K23" s="21">
        <f t="shared" si="1"/>
        <v>-0.29528985507246375</v>
      </c>
    </row>
    <row r="24" spans="1:11" x14ac:dyDescent="0.2">
      <c r="A24" s="7" t="s">
        <v>63</v>
      </c>
      <c r="B24" s="65">
        <v>0</v>
      </c>
      <c r="C24" s="39">
        <f>IF(B50=0, "-", B24/B50)</f>
        <v>0</v>
      </c>
      <c r="D24" s="65">
        <v>0</v>
      </c>
      <c r="E24" s="21">
        <f>IF(D50=0, "-", D24/D50)</f>
        <v>0</v>
      </c>
      <c r="F24" s="81">
        <v>0</v>
      </c>
      <c r="G24" s="39">
        <f>IF(F50=0, "-", F24/F50)</f>
        <v>0</v>
      </c>
      <c r="H24" s="65">
        <v>2</v>
      </c>
      <c r="I24" s="21">
        <f>IF(H50=0, "-", H24/H50)</f>
        <v>1.8615040953090097E-4</v>
      </c>
      <c r="J24" s="20" t="str">
        <f t="shared" si="0"/>
        <v>-</v>
      </c>
      <c r="K24" s="21">
        <f t="shared" si="1"/>
        <v>-1</v>
      </c>
    </row>
    <row r="25" spans="1:11" x14ac:dyDescent="0.2">
      <c r="A25" s="7" t="s">
        <v>65</v>
      </c>
      <c r="B25" s="65">
        <v>0</v>
      </c>
      <c r="C25" s="39">
        <f>IF(B50=0, "-", B25/B50)</f>
        <v>0</v>
      </c>
      <c r="D25" s="65">
        <v>8</v>
      </c>
      <c r="E25" s="21">
        <f>IF(D50=0, "-", D25/D50)</f>
        <v>4.410143329658214E-3</v>
      </c>
      <c r="F25" s="81">
        <v>9</v>
      </c>
      <c r="G25" s="39">
        <f>IF(F50=0, "-", F25/F50)</f>
        <v>1.0244735344336938E-3</v>
      </c>
      <c r="H25" s="65">
        <v>30</v>
      </c>
      <c r="I25" s="21">
        <f>IF(H50=0, "-", H25/H50)</f>
        <v>2.7922561429635146E-3</v>
      </c>
      <c r="J25" s="20">
        <f t="shared" si="0"/>
        <v>-1</v>
      </c>
      <c r="K25" s="21">
        <f t="shared" si="1"/>
        <v>-0.7</v>
      </c>
    </row>
    <row r="26" spans="1:11" x14ac:dyDescent="0.2">
      <c r="A26" s="7" t="s">
        <v>66</v>
      </c>
      <c r="B26" s="65">
        <v>5</v>
      </c>
      <c r="C26" s="39">
        <f>IF(B50=0, "-", B26/B50)</f>
        <v>3.0581039755351682E-3</v>
      </c>
      <c r="D26" s="65">
        <v>16</v>
      </c>
      <c r="E26" s="21">
        <f>IF(D50=0, "-", D26/D50)</f>
        <v>8.8202866593164279E-3</v>
      </c>
      <c r="F26" s="81">
        <v>45</v>
      </c>
      <c r="G26" s="39">
        <f>IF(F50=0, "-", F26/F50)</f>
        <v>5.1223676721684694E-3</v>
      </c>
      <c r="H26" s="65">
        <v>96</v>
      </c>
      <c r="I26" s="21">
        <f>IF(H50=0, "-", H26/H50)</f>
        <v>8.9352196574832461E-3</v>
      </c>
      <c r="J26" s="20">
        <f t="shared" si="0"/>
        <v>-0.6875</v>
      </c>
      <c r="K26" s="21">
        <f t="shared" si="1"/>
        <v>-0.53125</v>
      </c>
    </row>
    <row r="27" spans="1:11" x14ac:dyDescent="0.2">
      <c r="A27" s="7" t="s">
        <v>67</v>
      </c>
      <c r="B27" s="65">
        <v>1</v>
      </c>
      <c r="C27" s="39">
        <f>IF(B50=0, "-", B27/B50)</f>
        <v>6.116207951070336E-4</v>
      </c>
      <c r="D27" s="65">
        <v>0</v>
      </c>
      <c r="E27" s="21">
        <f>IF(D50=0, "-", D27/D50)</f>
        <v>0</v>
      </c>
      <c r="F27" s="81">
        <v>5</v>
      </c>
      <c r="G27" s="39">
        <f>IF(F50=0, "-", F27/F50)</f>
        <v>5.6915196357427435E-4</v>
      </c>
      <c r="H27" s="65">
        <v>2</v>
      </c>
      <c r="I27" s="21">
        <f>IF(H50=0, "-", H27/H50)</f>
        <v>1.8615040953090097E-4</v>
      </c>
      <c r="J27" s="20" t="str">
        <f t="shared" si="0"/>
        <v>-</v>
      </c>
      <c r="K27" s="21">
        <f t="shared" si="1"/>
        <v>1.5</v>
      </c>
    </row>
    <row r="28" spans="1:11" x14ac:dyDescent="0.2">
      <c r="A28" s="7" t="s">
        <v>70</v>
      </c>
      <c r="B28" s="65">
        <v>2</v>
      </c>
      <c r="C28" s="39">
        <f>IF(B50=0, "-", B28/B50)</f>
        <v>1.2232415902140672E-3</v>
      </c>
      <c r="D28" s="65">
        <v>3</v>
      </c>
      <c r="E28" s="21">
        <f>IF(D50=0, "-", D28/D50)</f>
        <v>1.6538037486218302E-3</v>
      </c>
      <c r="F28" s="81">
        <v>8</v>
      </c>
      <c r="G28" s="39">
        <f>IF(F50=0, "-", F28/F50)</f>
        <v>9.1064314171883896E-4</v>
      </c>
      <c r="H28" s="65">
        <v>8</v>
      </c>
      <c r="I28" s="21">
        <f>IF(H50=0, "-", H28/H50)</f>
        <v>7.4460163812360388E-4</v>
      </c>
      <c r="J28" s="20">
        <f t="shared" si="0"/>
        <v>-0.33333333333333331</v>
      </c>
      <c r="K28" s="21">
        <f t="shared" si="1"/>
        <v>0</v>
      </c>
    </row>
    <row r="29" spans="1:11" x14ac:dyDescent="0.2">
      <c r="A29" s="7" t="s">
        <v>71</v>
      </c>
      <c r="B29" s="65">
        <v>79</v>
      </c>
      <c r="C29" s="39">
        <f>IF(B50=0, "-", B29/B50)</f>
        <v>4.8318042813455656E-2</v>
      </c>
      <c r="D29" s="65">
        <v>187</v>
      </c>
      <c r="E29" s="21">
        <f>IF(D50=0, "-", D29/D50)</f>
        <v>0.10308710033076075</v>
      </c>
      <c r="F29" s="81">
        <v>501</v>
      </c>
      <c r="G29" s="39">
        <f>IF(F50=0, "-", F29/F50)</f>
        <v>5.7029026750142285E-2</v>
      </c>
      <c r="H29" s="65">
        <v>905</v>
      </c>
      <c r="I29" s="21">
        <f>IF(H50=0, "-", H29/H50)</f>
        <v>8.4233060312732685E-2</v>
      </c>
      <c r="J29" s="20">
        <f t="shared" si="0"/>
        <v>-0.57754010695187163</v>
      </c>
      <c r="K29" s="21">
        <f t="shared" si="1"/>
        <v>-0.44640883977900553</v>
      </c>
    </row>
    <row r="30" spans="1:11" x14ac:dyDescent="0.2">
      <c r="A30" s="7" t="s">
        <v>72</v>
      </c>
      <c r="B30" s="65">
        <v>0</v>
      </c>
      <c r="C30" s="39">
        <f>IF(B50=0, "-", B30/B50)</f>
        <v>0</v>
      </c>
      <c r="D30" s="65">
        <v>3</v>
      </c>
      <c r="E30" s="21">
        <f>IF(D50=0, "-", D30/D50)</f>
        <v>1.6538037486218302E-3</v>
      </c>
      <c r="F30" s="81">
        <v>0</v>
      </c>
      <c r="G30" s="39">
        <f>IF(F50=0, "-", F30/F50)</f>
        <v>0</v>
      </c>
      <c r="H30" s="65">
        <v>5</v>
      </c>
      <c r="I30" s="21">
        <f>IF(H50=0, "-", H30/H50)</f>
        <v>4.6537602382725244E-4</v>
      </c>
      <c r="J30" s="20">
        <f t="shared" si="0"/>
        <v>-1</v>
      </c>
      <c r="K30" s="21">
        <f t="shared" si="1"/>
        <v>-1</v>
      </c>
    </row>
    <row r="31" spans="1:11" x14ac:dyDescent="0.2">
      <c r="A31" s="7" t="s">
        <v>73</v>
      </c>
      <c r="B31" s="65">
        <v>61</v>
      </c>
      <c r="C31" s="39">
        <f>IF(B50=0, "-", B31/B50)</f>
        <v>3.7308868501529049E-2</v>
      </c>
      <c r="D31" s="65">
        <v>96</v>
      </c>
      <c r="E31" s="21">
        <f>IF(D50=0, "-", D31/D50)</f>
        <v>5.2921719955898568E-2</v>
      </c>
      <c r="F31" s="81">
        <v>279</v>
      </c>
      <c r="G31" s="39">
        <f>IF(F50=0, "-", F31/F50)</f>
        <v>3.1758679567444506E-2</v>
      </c>
      <c r="H31" s="65">
        <v>408</v>
      </c>
      <c r="I31" s="21">
        <f>IF(H50=0, "-", H31/H50)</f>
        <v>3.7974683544303799E-2</v>
      </c>
      <c r="J31" s="20">
        <f t="shared" si="0"/>
        <v>-0.36458333333333331</v>
      </c>
      <c r="K31" s="21">
        <f t="shared" si="1"/>
        <v>-0.31617647058823528</v>
      </c>
    </row>
    <row r="32" spans="1:11" x14ac:dyDescent="0.2">
      <c r="A32" s="7" t="s">
        <v>75</v>
      </c>
      <c r="B32" s="65">
        <v>5</v>
      </c>
      <c r="C32" s="39">
        <f>IF(B50=0, "-", B32/B50)</f>
        <v>3.0581039755351682E-3</v>
      </c>
      <c r="D32" s="65">
        <v>1</v>
      </c>
      <c r="E32" s="21">
        <f>IF(D50=0, "-", D32/D50)</f>
        <v>5.5126791620727675E-4</v>
      </c>
      <c r="F32" s="81">
        <v>17</v>
      </c>
      <c r="G32" s="39">
        <f>IF(F50=0, "-", F32/F50)</f>
        <v>1.9351166761525328E-3</v>
      </c>
      <c r="H32" s="65">
        <v>15</v>
      </c>
      <c r="I32" s="21">
        <f>IF(H50=0, "-", H32/H50)</f>
        <v>1.3961280714817573E-3</v>
      </c>
      <c r="J32" s="20">
        <f t="shared" si="0"/>
        <v>4</v>
      </c>
      <c r="K32" s="21">
        <f t="shared" si="1"/>
        <v>0.13333333333333333</v>
      </c>
    </row>
    <row r="33" spans="1:11" x14ac:dyDescent="0.2">
      <c r="A33" s="7" t="s">
        <v>76</v>
      </c>
      <c r="B33" s="65">
        <v>125</v>
      </c>
      <c r="C33" s="39">
        <f>IF(B50=0, "-", B33/B50)</f>
        <v>7.64525993883792E-2</v>
      </c>
      <c r="D33" s="65">
        <v>130</v>
      </c>
      <c r="E33" s="21">
        <f>IF(D50=0, "-", D33/D50)</f>
        <v>7.1664829106945979E-2</v>
      </c>
      <c r="F33" s="81">
        <v>768</v>
      </c>
      <c r="G33" s="39">
        <f>IF(F50=0, "-", F33/F50)</f>
        <v>8.7421741605008541E-2</v>
      </c>
      <c r="H33" s="65">
        <v>804</v>
      </c>
      <c r="I33" s="21">
        <f>IF(H50=0, "-", H33/H50)</f>
        <v>7.4832464631422194E-2</v>
      </c>
      <c r="J33" s="20">
        <f t="shared" si="0"/>
        <v>-3.8461538461538464E-2</v>
      </c>
      <c r="K33" s="21">
        <f t="shared" si="1"/>
        <v>-4.4776119402985072E-2</v>
      </c>
    </row>
    <row r="34" spans="1:11" x14ac:dyDescent="0.2">
      <c r="A34" s="7" t="s">
        <v>77</v>
      </c>
      <c r="B34" s="65">
        <v>14</v>
      </c>
      <c r="C34" s="39">
        <f>IF(B50=0, "-", B34/B50)</f>
        <v>8.5626911314984708E-3</v>
      </c>
      <c r="D34" s="65">
        <v>13</v>
      </c>
      <c r="E34" s="21">
        <f>IF(D50=0, "-", D34/D50)</f>
        <v>7.1664829106945979E-3</v>
      </c>
      <c r="F34" s="81">
        <v>87</v>
      </c>
      <c r="G34" s="39">
        <f>IF(F50=0, "-", F34/F50)</f>
        <v>9.9032441661923726E-3</v>
      </c>
      <c r="H34" s="65">
        <v>76</v>
      </c>
      <c r="I34" s="21">
        <f>IF(H50=0, "-", H34/H50)</f>
        <v>7.0737155621742364E-3</v>
      </c>
      <c r="J34" s="20">
        <f t="shared" si="0"/>
        <v>7.6923076923076927E-2</v>
      </c>
      <c r="K34" s="21">
        <f t="shared" si="1"/>
        <v>0.14473684210526316</v>
      </c>
    </row>
    <row r="35" spans="1:11" x14ac:dyDescent="0.2">
      <c r="A35" s="7" t="s">
        <v>78</v>
      </c>
      <c r="B35" s="65">
        <v>3</v>
      </c>
      <c r="C35" s="39">
        <f>IF(B50=0, "-", B35/B50)</f>
        <v>1.834862385321101E-3</v>
      </c>
      <c r="D35" s="65">
        <v>16</v>
      </c>
      <c r="E35" s="21">
        <f>IF(D50=0, "-", D35/D50)</f>
        <v>8.8202866593164279E-3</v>
      </c>
      <c r="F35" s="81">
        <v>66</v>
      </c>
      <c r="G35" s="39">
        <f>IF(F50=0, "-", F35/F50)</f>
        <v>7.512805919180421E-3</v>
      </c>
      <c r="H35" s="65">
        <v>65</v>
      </c>
      <c r="I35" s="21">
        <f>IF(H50=0, "-", H35/H50)</f>
        <v>6.049888309754281E-3</v>
      </c>
      <c r="J35" s="20">
        <f t="shared" si="0"/>
        <v>-0.8125</v>
      </c>
      <c r="K35" s="21">
        <f t="shared" si="1"/>
        <v>1.5384615384615385E-2</v>
      </c>
    </row>
    <row r="36" spans="1:11" x14ac:dyDescent="0.2">
      <c r="A36" s="7" t="s">
        <v>79</v>
      </c>
      <c r="B36" s="65">
        <v>1</v>
      </c>
      <c r="C36" s="39">
        <f>IF(B50=0, "-", B36/B50)</f>
        <v>6.116207951070336E-4</v>
      </c>
      <c r="D36" s="65">
        <v>5</v>
      </c>
      <c r="E36" s="21">
        <f>IF(D50=0, "-", D36/D50)</f>
        <v>2.7563395810363835E-3</v>
      </c>
      <c r="F36" s="81">
        <v>19</v>
      </c>
      <c r="G36" s="39">
        <f>IF(F50=0, "-", F36/F50)</f>
        <v>2.1627774615822423E-3</v>
      </c>
      <c r="H36" s="65">
        <v>28</v>
      </c>
      <c r="I36" s="21">
        <f>IF(H50=0, "-", H36/H50)</f>
        <v>2.6061057334326137E-3</v>
      </c>
      <c r="J36" s="20">
        <f t="shared" si="0"/>
        <v>-0.8</v>
      </c>
      <c r="K36" s="21">
        <f t="shared" si="1"/>
        <v>-0.32142857142857145</v>
      </c>
    </row>
    <row r="37" spans="1:11" x14ac:dyDescent="0.2">
      <c r="A37" s="7" t="s">
        <v>80</v>
      </c>
      <c r="B37" s="65">
        <v>0</v>
      </c>
      <c r="C37" s="39">
        <f>IF(B50=0, "-", B37/B50)</f>
        <v>0</v>
      </c>
      <c r="D37" s="65">
        <v>0</v>
      </c>
      <c r="E37" s="21">
        <f>IF(D50=0, "-", D37/D50)</f>
        <v>0</v>
      </c>
      <c r="F37" s="81">
        <v>5</v>
      </c>
      <c r="G37" s="39">
        <f>IF(F50=0, "-", F37/F50)</f>
        <v>5.6915196357427435E-4</v>
      </c>
      <c r="H37" s="65">
        <v>0</v>
      </c>
      <c r="I37" s="21">
        <f>IF(H50=0, "-", H37/H50)</f>
        <v>0</v>
      </c>
      <c r="J37" s="20" t="str">
        <f t="shared" si="0"/>
        <v>-</v>
      </c>
      <c r="K37" s="21" t="str">
        <f t="shared" si="1"/>
        <v>-</v>
      </c>
    </row>
    <row r="38" spans="1:11" x14ac:dyDescent="0.2">
      <c r="A38" s="7" t="s">
        <v>81</v>
      </c>
      <c r="B38" s="65">
        <v>15</v>
      </c>
      <c r="C38" s="39">
        <f>IF(B50=0, "-", B38/B50)</f>
        <v>9.1743119266055051E-3</v>
      </c>
      <c r="D38" s="65">
        <v>0</v>
      </c>
      <c r="E38" s="21">
        <f>IF(D50=0, "-", D38/D50)</f>
        <v>0</v>
      </c>
      <c r="F38" s="81">
        <v>32</v>
      </c>
      <c r="G38" s="39">
        <f>IF(F50=0, "-", F38/F50)</f>
        <v>3.6425725668753559E-3</v>
      </c>
      <c r="H38" s="65">
        <v>0</v>
      </c>
      <c r="I38" s="21">
        <f>IF(H50=0, "-", H38/H50)</f>
        <v>0</v>
      </c>
      <c r="J38" s="20" t="str">
        <f t="shared" si="0"/>
        <v>-</v>
      </c>
      <c r="K38" s="21" t="str">
        <f t="shared" si="1"/>
        <v>-</v>
      </c>
    </row>
    <row r="39" spans="1:11" x14ac:dyDescent="0.2">
      <c r="A39" s="7" t="s">
        <v>82</v>
      </c>
      <c r="B39" s="65">
        <v>9</v>
      </c>
      <c r="C39" s="39">
        <f>IF(B50=0, "-", B39/B50)</f>
        <v>5.5045871559633031E-3</v>
      </c>
      <c r="D39" s="65">
        <v>9</v>
      </c>
      <c r="E39" s="21">
        <f>IF(D50=0, "-", D39/D50)</f>
        <v>4.9614112458654909E-3</v>
      </c>
      <c r="F39" s="81">
        <v>52</v>
      </c>
      <c r="G39" s="39">
        <f>IF(F50=0, "-", F39/F50)</f>
        <v>5.9191804211724533E-3</v>
      </c>
      <c r="H39" s="65">
        <v>59</v>
      </c>
      <c r="I39" s="21">
        <f>IF(H50=0, "-", H39/H50)</f>
        <v>5.4914370811615784E-3</v>
      </c>
      <c r="J39" s="20">
        <f t="shared" si="0"/>
        <v>0</v>
      </c>
      <c r="K39" s="21">
        <f t="shared" si="1"/>
        <v>-0.11864406779661017</v>
      </c>
    </row>
    <row r="40" spans="1:11" x14ac:dyDescent="0.2">
      <c r="A40" s="7" t="s">
        <v>84</v>
      </c>
      <c r="B40" s="65">
        <v>0</v>
      </c>
      <c r="C40" s="39">
        <f>IF(B50=0, "-", B40/B50)</f>
        <v>0</v>
      </c>
      <c r="D40" s="65">
        <v>0</v>
      </c>
      <c r="E40" s="21">
        <f>IF(D50=0, "-", D40/D50)</f>
        <v>0</v>
      </c>
      <c r="F40" s="81">
        <v>2</v>
      </c>
      <c r="G40" s="39">
        <f>IF(F50=0, "-", F40/F50)</f>
        <v>2.2766078542970974E-4</v>
      </c>
      <c r="H40" s="65">
        <v>3</v>
      </c>
      <c r="I40" s="21">
        <f>IF(H50=0, "-", H40/H50)</f>
        <v>2.7922561429635144E-4</v>
      </c>
      <c r="J40" s="20" t="str">
        <f t="shared" si="0"/>
        <v>-</v>
      </c>
      <c r="K40" s="21">
        <f t="shared" si="1"/>
        <v>-0.33333333333333331</v>
      </c>
    </row>
    <row r="41" spans="1:11" x14ac:dyDescent="0.2">
      <c r="A41" s="7" t="s">
        <v>85</v>
      </c>
      <c r="B41" s="65">
        <v>0</v>
      </c>
      <c r="C41" s="39">
        <f>IF(B50=0, "-", B41/B50)</f>
        <v>0</v>
      </c>
      <c r="D41" s="65">
        <v>0</v>
      </c>
      <c r="E41" s="21">
        <f>IF(D50=0, "-", D41/D50)</f>
        <v>0</v>
      </c>
      <c r="F41" s="81">
        <v>4</v>
      </c>
      <c r="G41" s="39">
        <f>IF(F50=0, "-", F41/F50)</f>
        <v>4.5532157085941948E-4</v>
      </c>
      <c r="H41" s="65">
        <v>3</v>
      </c>
      <c r="I41" s="21">
        <f>IF(H50=0, "-", H41/H50)</f>
        <v>2.7922561429635144E-4</v>
      </c>
      <c r="J41" s="20" t="str">
        <f t="shared" si="0"/>
        <v>-</v>
      </c>
      <c r="K41" s="21">
        <f t="shared" si="1"/>
        <v>0.33333333333333331</v>
      </c>
    </row>
    <row r="42" spans="1:11" x14ac:dyDescent="0.2">
      <c r="A42" s="7" t="s">
        <v>88</v>
      </c>
      <c r="B42" s="65">
        <v>12</v>
      </c>
      <c r="C42" s="39">
        <f>IF(B50=0, "-", B42/B50)</f>
        <v>7.3394495412844041E-3</v>
      </c>
      <c r="D42" s="65">
        <v>12</v>
      </c>
      <c r="E42" s="21">
        <f>IF(D50=0, "-", D42/D50)</f>
        <v>6.615214994487321E-3</v>
      </c>
      <c r="F42" s="81">
        <v>86</v>
      </c>
      <c r="G42" s="39">
        <f>IF(F50=0, "-", F42/F50)</f>
        <v>9.7894137734775184E-3</v>
      </c>
      <c r="H42" s="65">
        <v>113</v>
      </c>
      <c r="I42" s="21">
        <f>IF(H50=0, "-", H42/H50)</f>
        <v>1.0517498138495904E-2</v>
      </c>
      <c r="J42" s="20">
        <f t="shared" si="0"/>
        <v>0</v>
      </c>
      <c r="K42" s="21">
        <f t="shared" si="1"/>
        <v>-0.23893805309734514</v>
      </c>
    </row>
    <row r="43" spans="1:11" x14ac:dyDescent="0.2">
      <c r="A43" s="7" t="s">
        <v>90</v>
      </c>
      <c r="B43" s="65">
        <v>45</v>
      </c>
      <c r="C43" s="39">
        <f>IF(B50=0, "-", B43/B50)</f>
        <v>2.7522935779816515E-2</v>
      </c>
      <c r="D43" s="65">
        <v>32</v>
      </c>
      <c r="E43" s="21">
        <f>IF(D50=0, "-", D43/D50)</f>
        <v>1.7640573318632856E-2</v>
      </c>
      <c r="F43" s="81">
        <v>193</v>
      </c>
      <c r="G43" s="39">
        <f>IF(F50=0, "-", F43/F50)</f>
        <v>2.1969265793966988E-2</v>
      </c>
      <c r="H43" s="65">
        <v>235</v>
      </c>
      <c r="I43" s="21">
        <f>IF(H50=0, "-", H43/H50)</f>
        <v>2.1872673119880864E-2</v>
      </c>
      <c r="J43" s="20">
        <f t="shared" si="0"/>
        <v>0.40625</v>
      </c>
      <c r="K43" s="21">
        <f t="shared" si="1"/>
        <v>-0.17872340425531916</v>
      </c>
    </row>
    <row r="44" spans="1:11" x14ac:dyDescent="0.2">
      <c r="A44" s="7" t="s">
        <v>91</v>
      </c>
      <c r="B44" s="65">
        <v>199</v>
      </c>
      <c r="C44" s="39">
        <f>IF(B50=0, "-", B44/B50)</f>
        <v>0.1217125382262997</v>
      </c>
      <c r="D44" s="65">
        <v>97</v>
      </c>
      <c r="E44" s="21">
        <f>IF(D50=0, "-", D44/D50)</f>
        <v>5.3472987872105845E-2</v>
      </c>
      <c r="F44" s="81">
        <v>865</v>
      </c>
      <c r="G44" s="39">
        <f>IF(F50=0, "-", F44/F50)</f>
        <v>9.8463289698349457E-2</v>
      </c>
      <c r="H44" s="65">
        <v>645</v>
      </c>
      <c r="I44" s="21">
        <f>IF(H50=0, "-", H44/H50)</f>
        <v>6.0033507073715561E-2</v>
      </c>
      <c r="J44" s="20">
        <f t="shared" si="0"/>
        <v>1.0515463917525774</v>
      </c>
      <c r="K44" s="21">
        <f t="shared" si="1"/>
        <v>0.34108527131782945</v>
      </c>
    </row>
    <row r="45" spans="1:11" x14ac:dyDescent="0.2">
      <c r="A45" s="7" t="s">
        <v>92</v>
      </c>
      <c r="B45" s="65">
        <v>12</v>
      </c>
      <c r="C45" s="39">
        <f>IF(B50=0, "-", B45/B50)</f>
        <v>7.3394495412844041E-3</v>
      </c>
      <c r="D45" s="65">
        <v>0</v>
      </c>
      <c r="E45" s="21">
        <f>IF(D50=0, "-", D45/D50)</f>
        <v>0</v>
      </c>
      <c r="F45" s="81">
        <v>398</v>
      </c>
      <c r="G45" s="39">
        <f>IF(F50=0, "-", F45/F50)</f>
        <v>4.530449630051224E-2</v>
      </c>
      <c r="H45" s="65">
        <v>0</v>
      </c>
      <c r="I45" s="21">
        <f>IF(H50=0, "-", H45/H50)</f>
        <v>0</v>
      </c>
      <c r="J45" s="20" t="str">
        <f t="shared" si="0"/>
        <v>-</v>
      </c>
      <c r="K45" s="21" t="str">
        <f t="shared" si="1"/>
        <v>-</v>
      </c>
    </row>
    <row r="46" spans="1:11" x14ac:dyDescent="0.2">
      <c r="A46" s="7" t="s">
        <v>93</v>
      </c>
      <c r="B46" s="65">
        <v>453</v>
      </c>
      <c r="C46" s="39">
        <f>IF(B50=0, "-", B46/B50)</f>
        <v>0.27706422018348625</v>
      </c>
      <c r="D46" s="65">
        <v>290</v>
      </c>
      <c r="E46" s="21">
        <f>IF(D50=0, "-", D46/D50)</f>
        <v>0.15986769570011025</v>
      </c>
      <c r="F46" s="81">
        <v>1937</v>
      </c>
      <c r="G46" s="39">
        <f>IF(F50=0, "-", F46/F50)</f>
        <v>0.22048947068867389</v>
      </c>
      <c r="H46" s="65">
        <v>2278</v>
      </c>
      <c r="I46" s="21">
        <f>IF(H50=0, "-", H46/H50)</f>
        <v>0.21202531645569619</v>
      </c>
      <c r="J46" s="20">
        <f t="shared" si="0"/>
        <v>0.56206896551724139</v>
      </c>
      <c r="K46" s="21">
        <f t="shared" si="1"/>
        <v>-0.14969271290605796</v>
      </c>
    </row>
    <row r="47" spans="1:11" x14ac:dyDescent="0.2">
      <c r="A47" s="7" t="s">
        <v>95</v>
      </c>
      <c r="B47" s="65">
        <v>39</v>
      </c>
      <c r="C47" s="39">
        <f>IF(B50=0, "-", B47/B50)</f>
        <v>2.3853211009174313E-2</v>
      </c>
      <c r="D47" s="65">
        <v>70</v>
      </c>
      <c r="E47" s="21">
        <f>IF(D50=0, "-", D47/D50)</f>
        <v>3.8588754134509372E-2</v>
      </c>
      <c r="F47" s="81">
        <v>182</v>
      </c>
      <c r="G47" s="39">
        <f>IF(F50=0, "-", F47/F50)</f>
        <v>2.0717131474103586E-2</v>
      </c>
      <c r="H47" s="65">
        <v>264</v>
      </c>
      <c r="I47" s="21">
        <f>IF(H50=0, "-", H47/H50)</f>
        <v>2.4571854058078928E-2</v>
      </c>
      <c r="J47" s="20">
        <f t="shared" si="0"/>
        <v>-0.44285714285714284</v>
      </c>
      <c r="K47" s="21">
        <f t="shared" si="1"/>
        <v>-0.31060606060606061</v>
      </c>
    </row>
    <row r="48" spans="1:11" x14ac:dyDescent="0.2">
      <c r="A48" s="7" t="s">
        <v>96</v>
      </c>
      <c r="B48" s="65">
        <v>2</v>
      </c>
      <c r="C48" s="39">
        <f>IF(B50=0, "-", B48/B50)</f>
        <v>1.2232415902140672E-3</v>
      </c>
      <c r="D48" s="65">
        <v>1</v>
      </c>
      <c r="E48" s="21">
        <f>IF(D50=0, "-", D48/D50)</f>
        <v>5.5126791620727675E-4</v>
      </c>
      <c r="F48" s="81">
        <v>12</v>
      </c>
      <c r="G48" s="39">
        <f>IF(F50=0, "-", F48/F50)</f>
        <v>1.3659647125782584E-3</v>
      </c>
      <c r="H48" s="65">
        <v>5</v>
      </c>
      <c r="I48" s="21">
        <f>IF(H50=0, "-", H48/H50)</f>
        <v>4.6537602382725244E-4</v>
      </c>
      <c r="J48" s="20">
        <f t="shared" si="0"/>
        <v>1</v>
      </c>
      <c r="K48" s="21">
        <f t="shared" si="1"/>
        <v>1.4</v>
      </c>
    </row>
    <row r="49" spans="1:11" x14ac:dyDescent="0.2">
      <c r="A49" s="2"/>
      <c r="B49" s="68"/>
      <c r="C49" s="33"/>
      <c r="D49" s="68"/>
      <c r="E49" s="6"/>
      <c r="F49" s="82"/>
      <c r="G49" s="33"/>
      <c r="H49" s="68"/>
      <c r="I49" s="6"/>
      <c r="J49" s="5"/>
      <c r="K49" s="6"/>
    </row>
    <row r="50" spans="1:11" s="43" customFormat="1" x14ac:dyDescent="0.2">
      <c r="A50" s="162" t="s">
        <v>557</v>
      </c>
      <c r="B50" s="71">
        <f>SUM(B7:B49)</f>
        <v>1635</v>
      </c>
      <c r="C50" s="40">
        <v>1</v>
      </c>
      <c r="D50" s="71">
        <f>SUM(D7:D49)</f>
        <v>1814</v>
      </c>
      <c r="E50" s="41">
        <v>1</v>
      </c>
      <c r="F50" s="77">
        <f>SUM(F7:F49)</f>
        <v>8785</v>
      </c>
      <c r="G50" s="42">
        <v>1</v>
      </c>
      <c r="H50" s="71">
        <f>SUM(H7:H49)</f>
        <v>10744</v>
      </c>
      <c r="I50" s="41">
        <v>1</v>
      </c>
      <c r="J50" s="37">
        <f>IF(D50=0, "-", (B50-D50)/D50)</f>
        <v>-9.867695700110253E-2</v>
      </c>
      <c r="K50" s="38">
        <f>IF(H50=0, "-", (F50-H50)/H50)</f>
        <v>-0.1823343261355175</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2022-07-04T20:28:26Z</dcterms:modified>
</cp:coreProperties>
</file>