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VFACTS\Output\2023\Jun23\Standard Reports\"/>
    </mc:Choice>
  </mc:AlternateContent>
  <xr:revisionPtr revIDLastSave="0" documentId="13_ncr:1_{3190A332-F1D9-47B5-8D43-63AA176C89B8}" xr6:coauthVersionLast="47" xr6:coauthVersionMax="47" xr10:uidLastSave="{00000000-0000-0000-0000-000000000000}"/>
  <bookViews>
    <workbookView xWindow="-24450" yWindow="660" windowWidth="23640" windowHeight="1432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49" l="1"/>
  <c r="J8" i="49" s="1"/>
  <c r="G8" i="49"/>
  <c r="I8" i="49" s="1"/>
  <c r="H9" i="49"/>
  <c r="J9" i="49" s="1"/>
  <c r="G9" i="49"/>
  <c r="I9" i="49" s="1"/>
  <c r="J10" i="49"/>
  <c r="I10" i="49"/>
  <c r="H10" i="49"/>
  <c r="G10" i="49"/>
  <c r="H11" i="49"/>
  <c r="J11" i="49" s="1"/>
  <c r="G11" i="49"/>
  <c r="I11" i="49" s="1"/>
  <c r="I14" i="49"/>
  <c r="H14" i="49"/>
  <c r="J14" i="49" s="1"/>
  <c r="G14" i="49"/>
  <c r="H15" i="49"/>
  <c r="J15" i="49" s="1"/>
  <c r="G15" i="49"/>
  <c r="I15" i="49" s="1"/>
  <c r="H16" i="49"/>
  <c r="J16" i="49" s="1"/>
  <c r="G16" i="49"/>
  <c r="I16" i="49" s="1"/>
  <c r="I19" i="49"/>
  <c r="H19" i="49"/>
  <c r="J19" i="49" s="1"/>
  <c r="G19" i="49"/>
  <c r="H20" i="49"/>
  <c r="J20" i="49" s="1"/>
  <c r="G20" i="49"/>
  <c r="I20" i="49" s="1"/>
  <c r="H21" i="49"/>
  <c r="J21" i="49" s="1"/>
  <c r="G21" i="49"/>
  <c r="I21" i="49" s="1"/>
  <c r="I22" i="49"/>
  <c r="H22" i="49"/>
  <c r="J22" i="49" s="1"/>
  <c r="G22" i="49"/>
  <c r="H23" i="49"/>
  <c r="J23" i="49" s="1"/>
  <c r="G23" i="49"/>
  <c r="I23" i="49" s="1"/>
  <c r="H24" i="49"/>
  <c r="J24" i="49" s="1"/>
  <c r="G24" i="49"/>
  <c r="I24" i="49" s="1"/>
  <c r="I25" i="49"/>
  <c r="H25" i="49"/>
  <c r="J25" i="49" s="1"/>
  <c r="G25" i="49"/>
  <c r="J26" i="49"/>
  <c r="I26" i="49"/>
  <c r="H26" i="49"/>
  <c r="G26" i="49"/>
  <c r="H27" i="49"/>
  <c r="J27" i="49" s="1"/>
  <c r="G27" i="49"/>
  <c r="I27" i="49" s="1"/>
  <c r="J28" i="49"/>
  <c r="I28" i="49"/>
  <c r="H28" i="49"/>
  <c r="G28" i="49"/>
  <c r="H29" i="49"/>
  <c r="J29" i="49" s="1"/>
  <c r="G29" i="49"/>
  <c r="I29" i="49" s="1"/>
  <c r="H30" i="49"/>
  <c r="J30" i="49" s="1"/>
  <c r="G30" i="49"/>
  <c r="I30" i="49" s="1"/>
  <c r="H31" i="49"/>
  <c r="J31" i="49" s="1"/>
  <c r="G31" i="49"/>
  <c r="I31" i="49" s="1"/>
  <c r="H32" i="49"/>
  <c r="J32" i="49" s="1"/>
  <c r="G32" i="49"/>
  <c r="I32" i="49" s="1"/>
  <c r="H33" i="49"/>
  <c r="J33" i="49" s="1"/>
  <c r="G33" i="49"/>
  <c r="I33" i="49" s="1"/>
  <c r="I34" i="49"/>
  <c r="H34" i="49"/>
  <c r="J34" i="49" s="1"/>
  <c r="G34" i="49"/>
  <c r="H35" i="49"/>
  <c r="J35" i="49" s="1"/>
  <c r="G35" i="49"/>
  <c r="I35" i="49" s="1"/>
  <c r="H38" i="49"/>
  <c r="J38" i="49" s="1"/>
  <c r="G38" i="49"/>
  <c r="I38" i="49" s="1"/>
  <c r="H39" i="49"/>
  <c r="J39" i="49" s="1"/>
  <c r="G39" i="49"/>
  <c r="I39" i="49" s="1"/>
  <c r="I40" i="49"/>
  <c r="H40" i="49"/>
  <c r="J40" i="49" s="1"/>
  <c r="G40" i="49"/>
  <c r="H41" i="49"/>
  <c r="J41" i="49" s="1"/>
  <c r="G41" i="49"/>
  <c r="I41" i="49" s="1"/>
  <c r="H44" i="49"/>
  <c r="J44" i="49" s="1"/>
  <c r="G44" i="49"/>
  <c r="I44" i="49" s="1"/>
  <c r="H45" i="49"/>
  <c r="J45" i="49" s="1"/>
  <c r="G45" i="49"/>
  <c r="I45" i="49" s="1"/>
  <c r="H46" i="49"/>
  <c r="J46" i="49" s="1"/>
  <c r="G46" i="49"/>
  <c r="I46" i="49" s="1"/>
  <c r="H47" i="49"/>
  <c r="J47" i="49" s="1"/>
  <c r="G47" i="49"/>
  <c r="I47" i="49" s="1"/>
  <c r="H48" i="49"/>
  <c r="J48" i="49" s="1"/>
  <c r="G48" i="49"/>
  <c r="I48" i="49" s="1"/>
  <c r="H49" i="49"/>
  <c r="J49" i="49" s="1"/>
  <c r="G49" i="49"/>
  <c r="I49" i="49" s="1"/>
  <c r="H50" i="49"/>
  <c r="J50" i="49" s="1"/>
  <c r="G50" i="49"/>
  <c r="I50" i="49" s="1"/>
  <c r="J51" i="49"/>
  <c r="I51" i="49"/>
  <c r="H51" i="49"/>
  <c r="G51" i="49"/>
  <c r="H52" i="49"/>
  <c r="J52" i="49" s="1"/>
  <c r="G52" i="49"/>
  <c r="I52" i="49" s="1"/>
  <c r="H53" i="49"/>
  <c r="J53" i="49" s="1"/>
  <c r="G53" i="49"/>
  <c r="I53" i="49" s="1"/>
  <c r="J54" i="49"/>
  <c r="I54" i="49"/>
  <c r="H54" i="49"/>
  <c r="G54" i="49"/>
  <c r="H55" i="49"/>
  <c r="J55" i="49" s="1"/>
  <c r="G55" i="49"/>
  <c r="I55" i="49" s="1"/>
  <c r="H56" i="49"/>
  <c r="J56" i="49" s="1"/>
  <c r="G56" i="49"/>
  <c r="I56" i="49" s="1"/>
  <c r="H57" i="49"/>
  <c r="J57" i="49" s="1"/>
  <c r="G57" i="49"/>
  <c r="I57" i="49" s="1"/>
  <c r="H58" i="49"/>
  <c r="J58" i="49" s="1"/>
  <c r="G58" i="49"/>
  <c r="I58" i="49" s="1"/>
  <c r="H59" i="49"/>
  <c r="J59" i="49" s="1"/>
  <c r="G59" i="49"/>
  <c r="I59" i="49" s="1"/>
  <c r="H60" i="49"/>
  <c r="J60" i="49" s="1"/>
  <c r="G60" i="49"/>
  <c r="I60" i="49" s="1"/>
  <c r="H61" i="49"/>
  <c r="J61" i="49" s="1"/>
  <c r="G61" i="49"/>
  <c r="I61" i="49" s="1"/>
  <c r="H62" i="49"/>
  <c r="J62" i="49" s="1"/>
  <c r="G62" i="49"/>
  <c r="I62" i="49" s="1"/>
  <c r="J63" i="49"/>
  <c r="I63" i="49"/>
  <c r="H63" i="49"/>
  <c r="G63" i="49"/>
  <c r="H64" i="49"/>
  <c r="J64" i="49" s="1"/>
  <c r="G64" i="49"/>
  <c r="I64" i="49" s="1"/>
  <c r="H65" i="49"/>
  <c r="J65" i="49" s="1"/>
  <c r="G65" i="49"/>
  <c r="I65" i="49" s="1"/>
  <c r="J68" i="49"/>
  <c r="I68" i="49"/>
  <c r="H68" i="49"/>
  <c r="G68" i="49"/>
  <c r="J69" i="49"/>
  <c r="I69" i="49"/>
  <c r="H69" i="49"/>
  <c r="G69" i="49"/>
  <c r="J72" i="49"/>
  <c r="I72" i="49"/>
  <c r="H72" i="49"/>
  <c r="G72" i="49"/>
  <c r="J73" i="49"/>
  <c r="I73" i="49"/>
  <c r="H73" i="49"/>
  <c r="G73" i="49"/>
  <c r="H76" i="49"/>
  <c r="J76" i="49" s="1"/>
  <c r="G76" i="49"/>
  <c r="I76" i="49" s="1"/>
  <c r="H77" i="49"/>
  <c r="J77" i="49" s="1"/>
  <c r="G77" i="49"/>
  <c r="I77" i="49" s="1"/>
  <c r="H78" i="49"/>
  <c r="J78" i="49" s="1"/>
  <c r="G78" i="49"/>
  <c r="I78" i="49" s="1"/>
  <c r="H79" i="49"/>
  <c r="J79" i="49" s="1"/>
  <c r="G79" i="49"/>
  <c r="I79" i="49" s="1"/>
  <c r="I82" i="49"/>
  <c r="H82" i="49"/>
  <c r="J82" i="49" s="1"/>
  <c r="G82" i="49"/>
  <c r="I83" i="49"/>
  <c r="H83" i="49"/>
  <c r="J83" i="49" s="1"/>
  <c r="G83" i="49"/>
  <c r="H86" i="49"/>
  <c r="J86" i="49" s="1"/>
  <c r="G86" i="49"/>
  <c r="I86" i="49" s="1"/>
  <c r="I87" i="49"/>
  <c r="H87" i="49"/>
  <c r="J87" i="49" s="1"/>
  <c r="G87" i="49"/>
  <c r="I88" i="49"/>
  <c r="H88" i="49"/>
  <c r="J88" i="49" s="1"/>
  <c r="G88" i="49"/>
  <c r="J89" i="49"/>
  <c r="I89" i="49"/>
  <c r="H89" i="49"/>
  <c r="G89" i="49"/>
  <c r="H90" i="49"/>
  <c r="J90" i="49" s="1"/>
  <c r="G90" i="49"/>
  <c r="I90" i="49" s="1"/>
  <c r="J93" i="49"/>
  <c r="I93" i="49"/>
  <c r="H93" i="49"/>
  <c r="G93" i="49"/>
  <c r="J94" i="49"/>
  <c r="I94" i="49"/>
  <c r="H94" i="49"/>
  <c r="G94" i="49"/>
  <c r="J95" i="49"/>
  <c r="I95" i="49"/>
  <c r="H95" i="49"/>
  <c r="G95" i="49"/>
  <c r="J96" i="49"/>
  <c r="I96" i="49"/>
  <c r="H96" i="49"/>
  <c r="G96" i="49"/>
  <c r="J97" i="49"/>
  <c r="I97" i="49"/>
  <c r="H97" i="49"/>
  <c r="G97" i="49"/>
  <c r="H100" i="49"/>
  <c r="J100" i="49" s="1"/>
  <c r="G100" i="49"/>
  <c r="I100" i="49" s="1"/>
  <c r="H101" i="49"/>
  <c r="J101" i="49" s="1"/>
  <c r="G101" i="49"/>
  <c r="I101" i="49" s="1"/>
  <c r="H104" i="49"/>
  <c r="J104" i="49" s="1"/>
  <c r="G104" i="49"/>
  <c r="I104" i="49" s="1"/>
  <c r="H105" i="49"/>
  <c r="J105" i="49" s="1"/>
  <c r="G105" i="49"/>
  <c r="I105" i="49" s="1"/>
  <c r="H108" i="49"/>
  <c r="J108" i="49" s="1"/>
  <c r="G108" i="49"/>
  <c r="I108" i="49" s="1"/>
  <c r="H109" i="49"/>
  <c r="J109" i="49" s="1"/>
  <c r="G109" i="49"/>
  <c r="I109" i="49" s="1"/>
  <c r="H112" i="49"/>
  <c r="J112" i="49" s="1"/>
  <c r="G112" i="49"/>
  <c r="I112" i="49" s="1"/>
  <c r="H113" i="49"/>
  <c r="J113" i="49" s="1"/>
  <c r="G113" i="49"/>
  <c r="I113" i="49" s="1"/>
  <c r="H116" i="49"/>
  <c r="J116" i="49" s="1"/>
  <c r="G116" i="49"/>
  <c r="I116" i="49" s="1"/>
  <c r="H117" i="49"/>
  <c r="J117" i="49" s="1"/>
  <c r="G117" i="49"/>
  <c r="I117" i="49" s="1"/>
  <c r="H120" i="49"/>
  <c r="J120" i="49" s="1"/>
  <c r="G120" i="49"/>
  <c r="I120" i="49" s="1"/>
  <c r="H121" i="49"/>
  <c r="J121" i="49" s="1"/>
  <c r="G121" i="49"/>
  <c r="I121" i="49" s="1"/>
  <c r="H122" i="49"/>
  <c r="J122" i="49" s="1"/>
  <c r="G122" i="49"/>
  <c r="I122" i="49" s="1"/>
  <c r="I123" i="49"/>
  <c r="H123" i="49"/>
  <c r="J123" i="49" s="1"/>
  <c r="G123" i="49"/>
  <c r="H124" i="49"/>
  <c r="J124" i="49" s="1"/>
  <c r="G124" i="49"/>
  <c r="I124" i="49" s="1"/>
  <c r="H125" i="49"/>
  <c r="J125" i="49" s="1"/>
  <c r="G125" i="49"/>
  <c r="I125" i="49" s="1"/>
  <c r="H126" i="49"/>
  <c r="J126" i="49" s="1"/>
  <c r="G126" i="49"/>
  <c r="I126" i="49" s="1"/>
  <c r="H127" i="49"/>
  <c r="J127" i="49" s="1"/>
  <c r="G127" i="49"/>
  <c r="I127" i="49" s="1"/>
  <c r="H128" i="49"/>
  <c r="J128" i="49" s="1"/>
  <c r="G128" i="49"/>
  <c r="I128" i="49" s="1"/>
  <c r="H129" i="49"/>
  <c r="J129" i="49" s="1"/>
  <c r="G129" i="49"/>
  <c r="I129" i="49" s="1"/>
  <c r="H130" i="49"/>
  <c r="J130" i="49" s="1"/>
  <c r="G130" i="49"/>
  <c r="I130" i="49" s="1"/>
  <c r="J133" i="49"/>
  <c r="I133" i="49"/>
  <c r="H133" i="49"/>
  <c r="G133" i="49"/>
  <c r="J134" i="49"/>
  <c r="I134" i="49"/>
  <c r="H134" i="49"/>
  <c r="G134" i="49"/>
  <c r="H137" i="49"/>
  <c r="J137" i="49" s="1"/>
  <c r="G137" i="49"/>
  <c r="I137" i="49" s="1"/>
  <c r="H138" i="49"/>
  <c r="J138" i="49" s="1"/>
  <c r="G138" i="49"/>
  <c r="I138" i="49" s="1"/>
  <c r="H141" i="49"/>
  <c r="J141" i="49" s="1"/>
  <c r="G141" i="49"/>
  <c r="I141" i="49" s="1"/>
  <c r="H142" i="49"/>
  <c r="J142" i="49" s="1"/>
  <c r="G142" i="49"/>
  <c r="I142" i="49" s="1"/>
  <c r="H143" i="49"/>
  <c r="J143" i="49" s="1"/>
  <c r="G143" i="49"/>
  <c r="I143" i="49" s="1"/>
  <c r="H144" i="49"/>
  <c r="J144" i="49" s="1"/>
  <c r="G144" i="49"/>
  <c r="I144" i="49" s="1"/>
  <c r="I147" i="49"/>
  <c r="H147" i="49"/>
  <c r="J147" i="49" s="1"/>
  <c r="G147" i="49"/>
  <c r="J148" i="49"/>
  <c r="I148" i="49"/>
  <c r="H148" i="49"/>
  <c r="G148" i="49"/>
  <c r="H149" i="49"/>
  <c r="J149" i="49" s="1"/>
  <c r="G149" i="49"/>
  <c r="I149" i="49" s="1"/>
  <c r="H150" i="49"/>
  <c r="J150" i="49" s="1"/>
  <c r="G150" i="49"/>
  <c r="I150" i="49" s="1"/>
  <c r="H151" i="49"/>
  <c r="J151" i="49" s="1"/>
  <c r="G151" i="49"/>
  <c r="I151" i="49" s="1"/>
  <c r="H152" i="49"/>
  <c r="J152" i="49" s="1"/>
  <c r="G152" i="49"/>
  <c r="I152" i="49" s="1"/>
  <c r="H155" i="49"/>
  <c r="J155" i="49" s="1"/>
  <c r="G155" i="49"/>
  <c r="I155" i="49" s="1"/>
  <c r="J156" i="49"/>
  <c r="I156" i="49"/>
  <c r="H156" i="49"/>
  <c r="G156" i="49"/>
  <c r="H157" i="49"/>
  <c r="J157" i="49" s="1"/>
  <c r="G157" i="49"/>
  <c r="I157" i="49" s="1"/>
  <c r="J158" i="49"/>
  <c r="I158" i="49"/>
  <c r="H158" i="49"/>
  <c r="G158" i="49"/>
  <c r="J159" i="49"/>
  <c r="I159" i="49"/>
  <c r="H159" i="49"/>
  <c r="G159" i="49"/>
  <c r="H160" i="49"/>
  <c r="J160" i="49" s="1"/>
  <c r="G160" i="49"/>
  <c r="I160" i="49" s="1"/>
  <c r="H161" i="49"/>
  <c r="J161" i="49" s="1"/>
  <c r="G161" i="49"/>
  <c r="I161" i="49" s="1"/>
  <c r="H162" i="49"/>
  <c r="J162" i="49" s="1"/>
  <c r="G162" i="49"/>
  <c r="I162" i="49" s="1"/>
  <c r="H165" i="49"/>
  <c r="J165" i="49" s="1"/>
  <c r="G165" i="49"/>
  <c r="I165" i="49" s="1"/>
  <c r="H166" i="49"/>
  <c r="J166" i="49" s="1"/>
  <c r="G166" i="49"/>
  <c r="I166" i="49" s="1"/>
  <c r="H167" i="49"/>
  <c r="J167" i="49" s="1"/>
  <c r="G167" i="49"/>
  <c r="I167" i="49" s="1"/>
  <c r="H168" i="49"/>
  <c r="J168" i="49" s="1"/>
  <c r="G168" i="49"/>
  <c r="I168" i="49" s="1"/>
  <c r="H171" i="49"/>
  <c r="J171" i="49" s="1"/>
  <c r="G171" i="49"/>
  <c r="I171" i="49" s="1"/>
  <c r="H172" i="49"/>
  <c r="J172" i="49" s="1"/>
  <c r="G172" i="49"/>
  <c r="I172" i="49" s="1"/>
  <c r="H173" i="49"/>
  <c r="J173" i="49" s="1"/>
  <c r="G173" i="49"/>
  <c r="I173" i="49" s="1"/>
  <c r="H174" i="49"/>
  <c r="J174" i="49" s="1"/>
  <c r="G174" i="49"/>
  <c r="I174" i="49" s="1"/>
  <c r="I175" i="49"/>
  <c r="H175" i="49"/>
  <c r="J175" i="49" s="1"/>
  <c r="G175" i="49"/>
  <c r="J176" i="49"/>
  <c r="I176" i="49"/>
  <c r="H176" i="49"/>
  <c r="G176" i="49"/>
  <c r="H177" i="49"/>
  <c r="J177" i="49" s="1"/>
  <c r="G177" i="49"/>
  <c r="I177" i="49" s="1"/>
  <c r="H180" i="49"/>
  <c r="J180" i="49" s="1"/>
  <c r="G180" i="49"/>
  <c r="I180" i="49" s="1"/>
  <c r="H181" i="49"/>
  <c r="J181" i="49" s="1"/>
  <c r="G181" i="49"/>
  <c r="I181" i="49" s="1"/>
  <c r="H182" i="49"/>
  <c r="J182" i="49" s="1"/>
  <c r="G182" i="49"/>
  <c r="I182" i="49" s="1"/>
  <c r="H183" i="49"/>
  <c r="J183" i="49" s="1"/>
  <c r="G183" i="49"/>
  <c r="I183" i="49" s="1"/>
  <c r="J184" i="49"/>
  <c r="I184" i="49"/>
  <c r="H184" i="49"/>
  <c r="G184" i="49"/>
  <c r="H185" i="49"/>
  <c r="J185" i="49" s="1"/>
  <c r="G185" i="49"/>
  <c r="I185" i="49" s="1"/>
  <c r="H186" i="49"/>
  <c r="J186" i="49" s="1"/>
  <c r="G186" i="49"/>
  <c r="I186" i="49" s="1"/>
  <c r="H187" i="49"/>
  <c r="J187" i="49" s="1"/>
  <c r="G187" i="49"/>
  <c r="I187" i="49" s="1"/>
  <c r="H188" i="49"/>
  <c r="J188" i="49" s="1"/>
  <c r="G188" i="49"/>
  <c r="I188" i="49" s="1"/>
  <c r="H189" i="49"/>
  <c r="J189" i="49" s="1"/>
  <c r="G189" i="49"/>
  <c r="I189" i="49" s="1"/>
  <c r="H190" i="49"/>
  <c r="J190" i="49" s="1"/>
  <c r="G190" i="49"/>
  <c r="I190" i="49" s="1"/>
  <c r="H191" i="49"/>
  <c r="J191" i="49" s="1"/>
  <c r="G191" i="49"/>
  <c r="I191" i="49" s="1"/>
  <c r="H192" i="49"/>
  <c r="J192" i="49" s="1"/>
  <c r="G192" i="49"/>
  <c r="I192" i="49" s="1"/>
  <c r="H193" i="49"/>
  <c r="J193" i="49" s="1"/>
  <c r="G193" i="49"/>
  <c r="I193" i="49" s="1"/>
  <c r="H196" i="49"/>
  <c r="J196" i="49" s="1"/>
  <c r="G196" i="49"/>
  <c r="I196" i="49" s="1"/>
  <c r="H197" i="49"/>
  <c r="J197" i="49" s="1"/>
  <c r="G197" i="49"/>
  <c r="I197" i="49" s="1"/>
  <c r="H198" i="49"/>
  <c r="J198" i="49" s="1"/>
  <c r="G198" i="49"/>
  <c r="I198" i="49" s="1"/>
  <c r="I199" i="49"/>
  <c r="H199" i="49"/>
  <c r="J199" i="49" s="1"/>
  <c r="G199" i="49"/>
  <c r="H200" i="49"/>
  <c r="J200" i="49" s="1"/>
  <c r="G200" i="49"/>
  <c r="I200" i="49" s="1"/>
  <c r="I203" i="49"/>
  <c r="H203" i="49"/>
  <c r="J203" i="49" s="1"/>
  <c r="G203" i="49"/>
  <c r="I204" i="49"/>
  <c r="H204" i="49"/>
  <c r="J204" i="49" s="1"/>
  <c r="G204" i="49"/>
  <c r="H207" i="49"/>
  <c r="J207" i="49" s="1"/>
  <c r="G207" i="49"/>
  <c r="I207" i="49" s="1"/>
  <c r="H208" i="49"/>
  <c r="J208" i="49" s="1"/>
  <c r="G208" i="49"/>
  <c r="I208" i="49" s="1"/>
  <c r="H209" i="49"/>
  <c r="J209" i="49" s="1"/>
  <c r="G209" i="49"/>
  <c r="I209" i="49" s="1"/>
  <c r="H210" i="49"/>
  <c r="J210" i="49" s="1"/>
  <c r="G210" i="49"/>
  <c r="I210" i="49" s="1"/>
  <c r="H213" i="49"/>
  <c r="J213" i="49" s="1"/>
  <c r="G213" i="49"/>
  <c r="I213" i="49" s="1"/>
  <c r="H214" i="49"/>
  <c r="J214" i="49" s="1"/>
  <c r="G214" i="49"/>
  <c r="I214" i="49" s="1"/>
  <c r="H215" i="49"/>
  <c r="J215" i="49" s="1"/>
  <c r="G215" i="49"/>
  <c r="I215" i="49" s="1"/>
  <c r="H216" i="49"/>
  <c r="J216" i="49" s="1"/>
  <c r="G216" i="49"/>
  <c r="I216" i="49" s="1"/>
  <c r="H219" i="49"/>
  <c r="J219" i="49" s="1"/>
  <c r="G219" i="49"/>
  <c r="I219" i="49" s="1"/>
  <c r="H220" i="49"/>
  <c r="J220" i="49" s="1"/>
  <c r="G220" i="49"/>
  <c r="I220" i="49" s="1"/>
  <c r="H223" i="49"/>
  <c r="J223" i="49" s="1"/>
  <c r="G223" i="49"/>
  <c r="I223" i="49" s="1"/>
  <c r="H224" i="49"/>
  <c r="J224" i="49" s="1"/>
  <c r="G224" i="49"/>
  <c r="I224" i="49" s="1"/>
  <c r="H225" i="49"/>
  <c r="J225" i="49" s="1"/>
  <c r="G225" i="49"/>
  <c r="I225" i="49" s="1"/>
  <c r="I226" i="49"/>
  <c r="H226" i="49"/>
  <c r="J226" i="49" s="1"/>
  <c r="G226" i="49"/>
  <c r="H227" i="49"/>
  <c r="J227" i="49" s="1"/>
  <c r="G227" i="49"/>
  <c r="I227" i="49" s="1"/>
  <c r="H230" i="49"/>
  <c r="J230" i="49" s="1"/>
  <c r="G230" i="49"/>
  <c r="I230" i="49" s="1"/>
  <c r="H231" i="49"/>
  <c r="J231" i="49" s="1"/>
  <c r="G231" i="49"/>
  <c r="I231" i="49" s="1"/>
  <c r="J232" i="49"/>
  <c r="I232" i="49"/>
  <c r="H232" i="49"/>
  <c r="G232" i="49"/>
  <c r="I233" i="49"/>
  <c r="H233" i="49"/>
  <c r="J233" i="49" s="1"/>
  <c r="G233" i="49"/>
  <c r="H234" i="49"/>
  <c r="J234" i="49" s="1"/>
  <c r="G234" i="49"/>
  <c r="I234" i="49" s="1"/>
  <c r="I235" i="49"/>
  <c r="H235" i="49"/>
  <c r="J235" i="49" s="1"/>
  <c r="G235" i="49"/>
  <c r="H236" i="49"/>
  <c r="J236" i="49" s="1"/>
  <c r="G236" i="49"/>
  <c r="I236" i="49" s="1"/>
  <c r="H239" i="49"/>
  <c r="J239" i="49" s="1"/>
  <c r="G239" i="49"/>
  <c r="I239" i="49" s="1"/>
  <c r="H240" i="49"/>
  <c r="J240" i="49" s="1"/>
  <c r="G240" i="49"/>
  <c r="I240" i="49" s="1"/>
  <c r="H241" i="49"/>
  <c r="J241" i="49" s="1"/>
  <c r="G241" i="49"/>
  <c r="I241" i="49" s="1"/>
  <c r="H242" i="49"/>
  <c r="J242" i="49" s="1"/>
  <c r="G242" i="49"/>
  <c r="I242" i="49" s="1"/>
  <c r="H243" i="49"/>
  <c r="J243" i="49" s="1"/>
  <c r="G243" i="49"/>
  <c r="I243" i="49" s="1"/>
  <c r="H244" i="49"/>
  <c r="J244" i="49" s="1"/>
  <c r="G244" i="49"/>
  <c r="I244" i="49" s="1"/>
  <c r="H247" i="49"/>
  <c r="J247" i="49" s="1"/>
  <c r="G247" i="49"/>
  <c r="I247" i="49" s="1"/>
  <c r="H248" i="49"/>
  <c r="J248" i="49" s="1"/>
  <c r="G248" i="49"/>
  <c r="I248" i="49" s="1"/>
  <c r="H251" i="49"/>
  <c r="J251" i="49" s="1"/>
  <c r="G251" i="49"/>
  <c r="I251" i="49" s="1"/>
  <c r="H252" i="49"/>
  <c r="J252" i="49" s="1"/>
  <c r="G252" i="49"/>
  <c r="I252" i="49" s="1"/>
  <c r="H253" i="49"/>
  <c r="J253" i="49" s="1"/>
  <c r="G253" i="49"/>
  <c r="I253" i="49" s="1"/>
  <c r="H254" i="49"/>
  <c r="J254" i="49" s="1"/>
  <c r="G254" i="49"/>
  <c r="I254" i="49" s="1"/>
  <c r="H255" i="49"/>
  <c r="J255" i="49" s="1"/>
  <c r="G255" i="49"/>
  <c r="I255" i="49" s="1"/>
  <c r="H256" i="49"/>
  <c r="J256" i="49" s="1"/>
  <c r="G256" i="49"/>
  <c r="I256" i="49" s="1"/>
  <c r="H257" i="49"/>
  <c r="J257" i="49" s="1"/>
  <c r="G257" i="49"/>
  <c r="I257" i="49" s="1"/>
  <c r="H258" i="49"/>
  <c r="J258" i="49" s="1"/>
  <c r="G258" i="49"/>
  <c r="I258" i="49" s="1"/>
  <c r="H259" i="49"/>
  <c r="J259" i="49" s="1"/>
  <c r="G259" i="49"/>
  <c r="I259" i="49" s="1"/>
  <c r="H260" i="49"/>
  <c r="J260" i="49" s="1"/>
  <c r="G260" i="49"/>
  <c r="I260" i="49" s="1"/>
  <c r="H261" i="49"/>
  <c r="J261" i="49" s="1"/>
  <c r="G261" i="49"/>
  <c r="I261" i="49" s="1"/>
  <c r="H262" i="49"/>
  <c r="J262" i="49" s="1"/>
  <c r="G262" i="49"/>
  <c r="I262" i="49" s="1"/>
  <c r="J265" i="49"/>
  <c r="I265" i="49"/>
  <c r="H265" i="49"/>
  <c r="G265" i="49"/>
  <c r="H266" i="49"/>
  <c r="J266" i="49" s="1"/>
  <c r="G266" i="49"/>
  <c r="I266" i="49" s="1"/>
  <c r="H267" i="49"/>
  <c r="J267" i="49" s="1"/>
  <c r="G267" i="49"/>
  <c r="I267" i="49" s="1"/>
  <c r="H270" i="49"/>
  <c r="J270" i="49" s="1"/>
  <c r="G270" i="49"/>
  <c r="I270" i="49" s="1"/>
  <c r="I271" i="49"/>
  <c r="H271" i="49"/>
  <c r="J271" i="49" s="1"/>
  <c r="G271" i="49"/>
  <c r="H272" i="49"/>
  <c r="J272" i="49" s="1"/>
  <c r="G272" i="49"/>
  <c r="I272" i="49" s="1"/>
  <c r="J273" i="49"/>
  <c r="I273" i="49"/>
  <c r="H273" i="49"/>
  <c r="G273" i="49"/>
  <c r="H274" i="49"/>
  <c r="J274" i="49" s="1"/>
  <c r="G274" i="49"/>
  <c r="I274" i="49" s="1"/>
  <c r="H275" i="49"/>
  <c r="J275" i="49" s="1"/>
  <c r="G275" i="49"/>
  <c r="I275" i="49" s="1"/>
  <c r="H276" i="49"/>
  <c r="J276" i="49" s="1"/>
  <c r="G276" i="49"/>
  <c r="I276" i="49" s="1"/>
  <c r="H277" i="49"/>
  <c r="J277" i="49" s="1"/>
  <c r="G277" i="49"/>
  <c r="I277" i="49" s="1"/>
  <c r="H280" i="49"/>
  <c r="J280" i="49" s="1"/>
  <c r="G280" i="49"/>
  <c r="I280" i="49" s="1"/>
  <c r="H281" i="49"/>
  <c r="J281" i="49" s="1"/>
  <c r="G281" i="49"/>
  <c r="I281" i="49" s="1"/>
  <c r="H282" i="49"/>
  <c r="J282" i="49" s="1"/>
  <c r="G282" i="49"/>
  <c r="I282" i="49" s="1"/>
  <c r="I283" i="49"/>
  <c r="H283" i="49"/>
  <c r="J283" i="49" s="1"/>
  <c r="G283" i="49"/>
  <c r="H284" i="49"/>
  <c r="J284" i="49" s="1"/>
  <c r="G284" i="49"/>
  <c r="I284" i="49" s="1"/>
  <c r="J285" i="49"/>
  <c r="I285" i="49"/>
  <c r="H285" i="49"/>
  <c r="G285" i="49"/>
  <c r="J286" i="49"/>
  <c r="I286" i="49"/>
  <c r="H286" i="49"/>
  <c r="G286" i="49"/>
  <c r="J287" i="49"/>
  <c r="I287" i="49"/>
  <c r="H287" i="49"/>
  <c r="G287" i="49"/>
  <c r="H288" i="49"/>
  <c r="J288" i="49" s="1"/>
  <c r="G288" i="49"/>
  <c r="I288" i="49" s="1"/>
  <c r="H289" i="49"/>
  <c r="J289" i="49" s="1"/>
  <c r="G289" i="49"/>
  <c r="I289" i="49" s="1"/>
  <c r="H290" i="49"/>
  <c r="J290" i="49" s="1"/>
  <c r="G290" i="49"/>
  <c r="I290" i="49" s="1"/>
  <c r="H293" i="49"/>
  <c r="J293" i="49" s="1"/>
  <c r="G293" i="49"/>
  <c r="I293" i="49" s="1"/>
  <c r="J294" i="49"/>
  <c r="I294" i="49"/>
  <c r="H294" i="49"/>
  <c r="G294" i="49"/>
  <c r="H295" i="49"/>
  <c r="J295" i="49" s="1"/>
  <c r="G295" i="49"/>
  <c r="I295" i="49" s="1"/>
  <c r="H296" i="49"/>
  <c r="J296" i="49" s="1"/>
  <c r="G296" i="49"/>
  <c r="I296" i="49" s="1"/>
  <c r="H297" i="49"/>
  <c r="J297" i="49" s="1"/>
  <c r="G297" i="49"/>
  <c r="I297" i="49" s="1"/>
  <c r="J298" i="49"/>
  <c r="I298" i="49"/>
  <c r="H298" i="49"/>
  <c r="G298" i="49"/>
  <c r="H299" i="49"/>
  <c r="J299" i="49" s="1"/>
  <c r="G299" i="49"/>
  <c r="I299" i="49" s="1"/>
  <c r="H300" i="49"/>
  <c r="J300" i="49" s="1"/>
  <c r="G300" i="49"/>
  <c r="I300" i="49" s="1"/>
  <c r="J303" i="49"/>
  <c r="I303" i="49"/>
  <c r="H303" i="49"/>
  <c r="G303" i="49"/>
  <c r="H304" i="49"/>
  <c r="J304" i="49" s="1"/>
  <c r="G304" i="49"/>
  <c r="I304" i="49" s="1"/>
  <c r="H305" i="49"/>
  <c r="J305" i="49" s="1"/>
  <c r="G305" i="49"/>
  <c r="I305" i="49" s="1"/>
  <c r="H308" i="49"/>
  <c r="J308" i="49" s="1"/>
  <c r="G308" i="49"/>
  <c r="I308" i="49" s="1"/>
  <c r="H309" i="49"/>
  <c r="J309" i="49" s="1"/>
  <c r="G309" i="49"/>
  <c r="I309" i="49" s="1"/>
  <c r="H312" i="49"/>
  <c r="J312" i="49" s="1"/>
  <c r="G312" i="49"/>
  <c r="I312" i="49" s="1"/>
  <c r="H313" i="49"/>
  <c r="J313" i="49" s="1"/>
  <c r="G313" i="49"/>
  <c r="I313" i="49" s="1"/>
  <c r="H314" i="49"/>
  <c r="J314" i="49" s="1"/>
  <c r="G314" i="49"/>
  <c r="I314" i="49" s="1"/>
  <c r="H317" i="49"/>
  <c r="J317" i="49" s="1"/>
  <c r="G317" i="49"/>
  <c r="I317" i="49" s="1"/>
  <c r="H318" i="49"/>
  <c r="J318" i="49" s="1"/>
  <c r="G318" i="49"/>
  <c r="I318" i="49" s="1"/>
  <c r="J319" i="49"/>
  <c r="I319" i="49"/>
  <c r="H319" i="49"/>
  <c r="G319" i="49"/>
  <c r="H320" i="49"/>
  <c r="J320" i="49" s="1"/>
  <c r="G320" i="49"/>
  <c r="I320" i="49" s="1"/>
  <c r="H321" i="49"/>
  <c r="J321" i="49" s="1"/>
  <c r="G321" i="49"/>
  <c r="I321" i="49" s="1"/>
  <c r="H324" i="49"/>
  <c r="J324" i="49" s="1"/>
  <c r="G324" i="49"/>
  <c r="I324" i="49" s="1"/>
  <c r="H325" i="49"/>
  <c r="J325" i="49" s="1"/>
  <c r="G325" i="49"/>
  <c r="I325" i="49" s="1"/>
  <c r="H326" i="49"/>
  <c r="J326" i="49" s="1"/>
  <c r="G326" i="49"/>
  <c r="I326" i="49" s="1"/>
  <c r="H327" i="49"/>
  <c r="J327" i="49" s="1"/>
  <c r="G327" i="49"/>
  <c r="I327" i="49" s="1"/>
  <c r="H328" i="49"/>
  <c r="J328" i="49" s="1"/>
  <c r="G328" i="49"/>
  <c r="I328" i="49" s="1"/>
  <c r="H329" i="49"/>
  <c r="J329" i="49" s="1"/>
  <c r="G329" i="49"/>
  <c r="I329" i="49" s="1"/>
  <c r="H330" i="49"/>
  <c r="J330" i="49" s="1"/>
  <c r="G330" i="49"/>
  <c r="I330" i="49" s="1"/>
  <c r="H331" i="49"/>
  <c r="J331" i="49" s="1"/>
  <c r="G331" i="49"/>
  <c r="I331" i="49" s="1"/>
  <c r="H332" i="49"/>
  <c r="J332" i="49" s="1"/>
  <c r="G332" i="49"/>
  <c r="I332" i="49" s="1"/>
  <c r="H333" i="49"/>
  <c r="J333" i="49" s="1"/>
  <c r="G333" i="49"/>
  <c r="I333" i="49" s="1"/>
  <c r="H334" i="49"/>
  <c r="J334" i="49" s="1"/>
  <c r="G334" i="49"/>
  <c r="I334" i="49" s="1"/>
  <c r="H335" i="49"/>
  <c r="J335" i="49" s="1"/>
  <c r="G335" i="49"/>
  <c r="I335" i="49" s="1"/>
  <c r="H336" i="49"/>
  <c r="J336" i="49" s="1"/>
  <c r="G336" i="49"/>
  <c r="I336" i="49" s="1"/>
  <c r="J339" i="49"/>
  <c r="I339" i="49"/>
  <c r="H339" i="49"/>
  <c r="G339" i="49"/>
  <c r="J340" i="49"/>
  <c r="I340" i="49"/>
  <c r="H340" i="49"/>
  <c r="G340" i="49"/>
  <c r="H343" i="49"/>
  <c r="J343" i="49" s="1"/>
  <c r="G343" i="49"/>
  <c r="I343" i="49" s="1"/>
  <c r="H344" i="49"/>
  <c r="J344" i="49" s="1"/>
  <c r="G344" i="49"/>
  <c r="I344" i="49" s="1"/>
  <c r="H345" i="49"/>
  <c r="J345" i="49" s="1"/>
  <c r="G345" i="49"/>
  <c r="I345" i="49" s="1"/>
  <c r="H346" i="49"/>
  <c r="J346" i="49" s="1"/>
  <c r="G346" i="49"/>
  <c r="I346" i="49" s="1"/>
  <c r="H347" i="49"/>
  <c r="J347" i="49" s="1"/>
  <c r="G347" i="49"/>
  <c r="I347" i="49" s="1"/>
  <c r="H348" i="49"/>
  <c r="J348" i="49" s="1"/>
  <c r="G348" i="49"/>
  <c r="I348" i="49" s="1"/>
  <c r="H349" i="49"/>
  <c r="J349" i="49" s="1"/>
  <c r="G349" i="49"/>
  <c r="I349" i="49" s="1"/>
  <c r="H350" i="49"/>
  <c r="J350" i="49" s="1"/>
  <c r="G350" i="49"/>
  <c r="I350" i="49" s="1"/>
  <c r="H351" i="49"/>
  <c r="J351" i="49" s="1"/>
  <c r="G351" i="49"/>
  <c r="I351" i="49" s="1"/>
  <c r="J352" i="49"/>
  <c r="I352" i="49"/>
  <c r="H352" i="49"/>
  <c r="G352" i="49"/>
  <c r="H353" i="49"/>
  <c r="J353" i="49" s="1"/>
  <c r="G353" i="49"/>
  <c r="I353" i="49" s="1"/>
  <c r="J354" i="49"/>
  <c r="I354" i="49"/>
  <c r="H354" i="49"/>
  <c r="G354" i="49"/>
  <c r="J355" i="49"/>
  <c r="I355" i="49"/>
  <c r="H355" i="49"/>
  <c r="G355" i="49"/>
  <c r="H356" i="49"/>
  <c r="J356" i="49" s="1"/>
  <c r="G356" i="49"/>
  <c r="I356" i="49" s="1"/>
  <c r="H357" i="49"/>
  <c r="J357" i="49" s="1"/>
  <c r="G357" i="49"/>
  <c r="I357" i="49" s="1"/>
  <c r="H358" i="49"/>
  <c r="J358" i="49" s="1"/>
  <c r="G358" i="49"/>
  <c r="I358" i="49" s="1"/>
  <c r="H359" i="49"/>
  <c r="J359" i="49" s="1"/>
  <c r="G359" i="49"/>
  <c r="I359" i="49" s="1"/>
  <c r="H360" i="49"/>
  <c r="J360" i="49" s="1"/>
  <c r="G360" i="49"/>
  <c r="I360" i="49" s="1"/>
  <c r="H361" i="49"/>
  <c r="J361" i="49" s="1"/>
  <c r="G361" i="49"/>
  <c r="I361" i="49" s="1"/>
  <c r="H362" i="49"/>
  <c r="J362" i="49" s="1"/>
  <c r="G362" i="49"/>
  <c r="I362" i="49" s="1"/>
  <c r="I363" i="49"/>
  <c r="H363" i="49"/>
  <c r="J363" i="49" s="1"/>
  <c r="G363" i="49"/>
  <c r="I364" i="49"/>
  <c r="H364" i="49"/>
  <c r="J364" i="49" s="1"/>
  <c r="G364" i="49"/>
  <c r="J365" i="49"/>
  <c r="I365" i="49"/>
  <c r="H365" i="49"/>
  <c r="G365" i="49"/>
  <c r="H366" i="49"/>
  <c r="J366" i="49" s="1"/>
  <c r="G366" i="49"/>
  <c r="I366" i="49" s="1"/>
  <c r="H369" i="49"/>
  <c r="J369" i="49" s="1"/>
  <c r="G369" i="49"/>
  <c r="I369" i="49" s="1"/>
  <c r="I370" i="49"/>
  <c r="H370" i="49"/>
  <c r="J370" i="49" s="1"/>
  <c r="G370" i="49"/>
  <c r="H371" i="49"/>
  <c r="J371" i="49" s="1"/>
  <c r="G371" i="49"/>
  <c r="I371" i="49" s="1"/>
  <c r="J374" i="49"/>
  <c r="I374" i="49"/>
  <c r="H374" i="49"/>
  <c r="G374" i="49"/>
  <c r="I375" i="49"/>
  <c r="H375" i="49"/>
  <c r="J375" i="49" s="1"/>
  <c r="G375" i="49"/>
  <c r="H376" i="49"/>
  <c r="J376" i="49" s="1"/>
  <c r="G376" i="49"/>
  <c r="I376" i="49" s="1"/>
  <c r="H377" i="49"/>
  <c r="J377" i="49" s="1"/>
  <c r="G377" i="49"/>
  <c r="I377" i="49" s="1"/>
  <c r="H378" i="49"/>
  <c r="J378" i="49" s="1"/>
  <c r="G378" i="49"/>
  <c r="I378" i="49" s="1"/>
  <c r="H379" i="49"/>
  <c r="J379" i="49" s="1"/>
  <c r="G379" i="49"/>
  <c r="I379" i="49" s="1"/>
  <c r="J380" i="49"/>
  <c r="I380" i="49"/>
  <c r="H380" i="49"/>
  <c r="G380" i="49"/>
  <c r="H381" i="49"/>
  <c r="J381" i="49" s="1"/>
  <c r="G381" i="49"/>
  <c r="I381" i="49" s="1"/>
  <c r="H382" i="49"/>
  <c r="J382" i="49" s="1"/>
  <c r="G382" i="49"/>
  <c r="I382" i="49" s="1"/>
  <c r="H385" i="49"/>
  <c r="J385" i="49" s="1"/>
  <c r="G385" i="49"/>
  <c r="I385" i="49" s="1"/>
  <c r="I386" i="49"/>
  <c r="H386" i="49"/>
  <c r="J386" i="49" s="1"/>
  <c r="G386" i="49"/>
  <c r="H387" i="49"/>
  <c r="J387" i="49" s="1"/>
  <c r="G387" i="49"/>
  <c r="I387" i="49" s="1"/>
  <c r="H388" i="49"/>
  <c r="J388" i="49" s="1"/>
  <c r="G388" i="49"/>
  <c r="I388" i="49" s="1"/>
  <c r="I391" i="49"/>
  <c r="H391" i="49"/>
  <c r="J391" i="49" s="1"/>
  <c r="G391" i="49"/>
  <c r="I392" i="49"/>
  <c r="H392" i="49"/>
  <c r="J392" i="49" s="1"/>
  <c r="G392" i="49"/>
  <c r="H393" i="49"/>
  <c r="J393" i="49" s="1"/>
  <c r="G393" i="49"/>
  <c r="I393" i="49" s="1"/>
  <c r="H394" i="49"/>
  <c r="J394" i="49" s="1"/>
  <c r="G394" i="49"/>
  <c r="I394" i="49" s="1"/>
  <c r="H395" i="49"/>
  <c r="J395" i="49" s="1"/>
  <c r="G395" i="49"/>
  <c r="I395" i="49" s="1"/>
  <c r="H398" i="49"/>
  <c r="J398" i="49" s="1"/>
  <c r="G398" i="49"/>
  <c r="I398" i="49" s="1"/>
  <c r="H399" i="49"/>
  <c r="J399" i="49" s="1"/>
  <c r="G399" i="49"/>
  <c r="I399" i="49" s="1"/>
  <c r="H400" i="49"/>
  <c r="J400" i="49" s="1"/>
  <c r="G400" i="49"/>
  <c r="I400" i="49" s="1"/>
  <c r="H401" i="49"/>
  <c r="J401" i="49" s="1"/>
  <c r="G401" i="49"/>
  <c r="I401" i="49" s="1"/>
  <c r="H402" i="49"/>
  <c r="J402" i="49" s="1"/>
  <c r="G402" i="49"/>
  <c r="I402" i="49" s="1"/>
  <c r="I403" i="49"/>
  <c r="H403" i="49"/>
  <c r="J403" i="49" s="1"/>
  <c r="G403" i="49"/>
  <c r="H404" i="49"/>
  <c r="J404" i="49" s="1"/>
  <c r="G404" i="49"/>
  <c r="I404" i="49" s="1"/>
  <c r="H405" i="49"/>
  <c r="J405" i="49" s="1"/>
  <c r="G405" i="49"/>
  <c r="I405" i="49" s="1"/>
  <c r="H406" i="49"/>
  <c r="J406" i="49" s="1"/>
  <c r="G406" i="49"/>
  <c r="I406" i="49" s="1"/>
  <c r="H407" i="49"/>
  <c r="J407" i="49" s="1"/>
  <c r="G407" i="49"/>
  <c r="I407" i="49" s="1"/>
  <c r="I410" i="49"/>
  <c r="H410" i="49"/>
  <c r="J410" i="49" s="1"/>
  <c r="G410" i="49"/>
  <c r="H411" i="49"/>
  <c r="J411" i="49" s="1"/>
  <c r="G411" i="49"/>
  <c r="I411" i="49" s="1"/>
  <c r="H412" i="49"/>
  <c r="J412" i="49" s="1"/>
  <c r="G412" i="49"/>
  <c r="I412" i="49" s="1"/>
  <c r="H413" i="49"/>
  <c r="J413" i="49" s="1"/>
  <c r="G413" i="49"/>
  <c r="I413" i="49" s="1"/>
  <c r="H414" i="49"/>
  <c r="J414" i="49" s="1"/>
  <c r="G414" i="49"/>
  <c r="I414" i="49" s="1"/>
  <c r="J415" i="49"/>
  <c r="I415" i="49"/>
  <c r="H415" i="49"/>
  <c r="G415" i="49"/>
  <c r="H416" i="49"/>
  <c r="J416" i="49" s="1"/>
  <c r="G416" i="49"/>
  <c r="I416" i="49" s="1"/>
  <c r="J417" i="49"/>
  <c r="I417" i="49"/>
  <c r="H417" i="49"/>
  <c r="G417" i="49"/>
  <c r="H418" i="49"/>
  <c r="J418" i="49" s="1"/>
  <c r="G418" i="49"/>
  <c r="I418" i="49" s="1"/>
  <c r="J419" i="49"/>
  <c r="I419" i="49"/>
  <c r="H419" i="49"/>
  <c r="G419" i="49"/>
  <c r="H420" i="49"/>
  <c r="J420" i="49" s="1"/>
  <c r="G420" i="49"/>
  <c r="I420" i="49" s="1"/>
  <c r="H423" i="49"/>
  <c r="J423" i="49" s="1"/>
  <c r="G423" i="49"/>
  <c r="I423" i="49" s="1"/>
  <c r="H424" i="49"/>
  <c r="J424" i="49" s="1"/>
  <c r="G424" i="49"/>
  <c r="I424" i="49" s="1"/>
  <c r="J425" i="49"/>
  <c r="I425" i="49"/>
  <c r="H425" i="49"/>
  <c r="G425" i="49"/>
  <c r="I426" i="49"/>
  <c r="H426" i="49"/>
  <c r="J426" i="49" s="1"/>
  <c r="G426" i="49"/>
  <c r="I427" i="49"/>
  <c r="H427" i="49"/>
  <c r="J427" i="49" s="1"/>
  <c r="G427" i="49"/>
  <c r="H428" i="49"/>
  <c r="J428" i="49" s="1"/>
  <c r="G428" i="49"/>
  <c r="I428" i="49" s="1"/>
  <c r="I429" i="49"/>
  <c r="H429" i="49"/>
  <c r="J429" i="49" s="1"/>
  <c r="G429" i="49"/>
  <c r="H430" i="49"/>
  <c r="J430" i="49" s="1"/>
  <c r="G430" i="49"/>
  <c r="I430" i="49" s="1"/>
  <c r="H433" i="49"/>
  <c r="J433" i="49" s="1"/>
  <c r="G433" i="49"/>
  <c r="I433" i="49" s="1"/>
  <c r="H434" i="49"/>
  <c r="J434" i="49" s="1"/>
  <c r="G434" i="49"/>
  <c r="I434" i="49" s="1"/>
  <c r="H437" i="49"/>
  <c r="J437" i="49" s="1"/>
  <c r="G437" i="49"/>
  <c r="I437" i="49" s="1"/>
  <c r="H438" i="49"/>
  <c r="J438" i="49" s="1"/>
  <c r="G438" i="49"/>
  <c r="I438" i="49" s="1"/>
  <c r="H439" i="49"/>
  <c r="J439" i="49" s="1"/>
  <c r="G439" i="49"/>
  <c r="I439" i="49" s="1"/>
  <c r="H440" i="49"/>
  <c r="J440" i="49" s="1"/>
  <c r="G440" i="49"/>
  <c r="I440" i="49" s="1"/>
  <c r="H441" i="49"/>
  <c r="J441" i="49" s="1"/>
  <c r="G441" i="49"/>
  <c r="I441" i="49" s="1"/>
  <c r="H442" i="49"/>
  <c r="J442" i="49" s="1"/>
  <c r="G442" i="49"/>
  <c r="I442" i="49" s="1"/>
  <c r="I443" i="49"/>
  <c r="H443" i="49"/>
  <c r="J443" i="49" s="1"/>
  <c r="G443" i="49"/>
  <c r="H444" i="49"/>
  <c r="J444" i="49" s="1"/>
  <c r="G444" i="49"/>
  <c r="I444" i="49" s="1"/>
  <c r="H445" i="49"/>
  <c r="J445" i="49" s="1"/>
  <c r="G445" i="49"/>
  <c r="I445" i="49" s="1"/>
  <c r="H448" i="49"/>
  <c r="J448" i="49" s="1"/>
  <c r="G448" i="49"/>
  <c r="I448" i="49" s="1"/>
  <c r="H449" i="49"/>
  <c r="J449" i="49" s="1"/>
  <c r="G449" i="49"/>
  <c r="I449" i="49" s="1"/>
  <c r="H450" i="49"/>
  <c r="J450" i="49" s="1"/>
  <c r="G450" i="49"/>
  <c r="I450" i="49" s="1"/>
  <c r="H451" i="49"/>
  <c r="J451" i="49" s="1"/>
  <c r="G451" i="49"/>
  <c r="I451" i="49" s="1"/>
  <c r="H454" i="49"/>
  <c r="J454" i="49" s="1"/>
  <c r="G454" i="49"/>
  <c r="I454" i="49" s="1"/>
  <c r="H455" i="49"/>
  <c r="J455" i="49" s="1"/>
  <c r="G455" i="49"/>
  <c r="I455" i="49" s="1"/>
  <c r="H456" i="49"/>
  <c r="J456" i="49" s="1"/>
  <c r="G456" i="49"/>
  <c r="I456" i="49" s="1"/>
  <c r="H457" i="49"/>
  <c r="J457" i="49" s="1"/>
  <c r="G457" i="49"/>
  <c r="I457" i="49" s="1"/>
  <c r="H458" i="49"/>
  <c r="J458" i="49" s="1"/>
  <c r="G458" i="49"/>
  <c r="I458" i="49" s="1"/>
  <c r="I459" i="49"/>
  <c r="H459" i="49"/>
  <c r="J459" i="49" s="1"/>
  <c r="G459" i="49"/>
  <c r="H460" i="49"/>
  <c r="J460" i="49" s="1"/>
  <c r="G460" i="49"/>
  <c r="I460" i="49" s="1"/>
  <c r="H461" i="49"/>
  <c r="J461" i="49" s="1"/>
  <c r="G461" i="49"/>
  <c r="I461" i="49" s="1"/>
  <c r="I464" i="49"/>
  <c r="H464" i="49"/>
  <c r="J464" i="49" s="1"/>
  <c r="G464" i="49"/>
  <c r="I465" i="49"/>
  <c r="H465" i="49"/>
  <c r="J465" i="49" s="1"/>
  <c r="G465" i="49"/>
  <c r="I466" i="49"/>
  <c r="H466" i="49"/>
  <c r="J466" i="49" s="1"/>
  <c r="G466" i="49"/>
  <c r="I467" i="49"/>
  <c r="H467" i="49"/>
  <c r="J467" i="49" s="1"/>
  <c r="G467" i="49"/>
  <c r="H470" i="49"/>
  <c r="J470" i="49" s="1"/>
  <c r="G470" i="49"/>
  <c r="I470" i="49" s="1"/>
  <c r="H471" i="49"/>
  <c r="J471" i="49" s="1"/>
  <c r="G471" i="49"/>
  <c r="I471" i="49" s="1"/>
  <c r="H474" i="49"/>
  <c r="J474" i="49" s="1"/>
  <c r="G474" i="49"/>
  <c r="I474" i="49" s="1"/>
  <c r="H475" i="49"/>
  <c r="J475" i="49" s="1"/>
  <c r="G475" i="49"/>
  <c r="I475" i="49" s="1"/>
  <c r="J478" i="49"/>
  <c r="I478" i="49"/>
  <c r="H478" i="49"/>
  <c r="G478" i="49"/>
  <c r="H479" i="49"/>
  <c r="J479" i="49" s="1"/>
  <c r="G479" i="49"/>
  <c r="I479" i="49" s="1"/>
  <c r="H480" i="49"/>
  <c r="J480" i="49" s="1"/>
  <c r="G480" i="49"/>
  <c r="I480" i="49" s="1"/>
  <c r="H481" i="49"/>
  <c r="J481" i="49" s="1"/>
  <c r="G481" i="49"/>
  <c r="I481" i="49" s="1"/>
  <c r="H482" i="49"/>
  <c r="J482" i="49" s="1"/>
  <c r="G482" i="49"/>
  <c r="I482" i="49" s="1"/>
  <c r="H483" i="49"/>
  <c r="J483" i="49" s="1"/>
  <c r="G483" i="49"/>
  <c r="I483" i="49" s="1"/>
  <c r="H484" i="49"/>
  <c r="J484" i="49" s="1"/>
  <c r="G484" i="49"/>
  <c r="I484" i="49" s="1"/>
  <c r="H485" i="49"/>
  <c r="J485" i="49" s="1"/>
  <c r="G485" i="49"/>
  <c r="I485" i="49" s="1"/>
  <c r="H488" i="49"/>
  <c r="J488" i="49" s="1"/>
  <c r="G488" i="49"/>
  <c r="I488" i="49" s="1"/>
  <c r="H489" i="49"/>
  <c r="J489" i="49" s="1"/>
  <c r="G489" i="49"/>
  <c r="I489" i="49" s="1"/>
  <c r="H490" i="49"/>
  <c r="J490" i="49" s="1"/>
  <c r="G490" i="49"/>
  <c r="I490" i="49" s="1"/>
  <c r="H491" i="49"/>
  <c r="J491" i="49" s="1"/>
  <c r="G491" i="49"/>
  <c r="I491" i="49" s="1"/>
  <c r="H494" i="49"/>
  <c r="J494" i="49" s="1"/>
  <c r="G494" i="49"/>
  <c r="I494" i="49" s="1"/>
  <c r="J495" i="49"/>
  <c r="I495" i="49"/>
  <c r="H495" i="49"/>
  <c r="G495" i="49"/>
  <c r="H496" i="49"/>
  <c r="J496" i="49" s="1"/>
  <c r="G496" i="49"/>
  <c r="I496" i="49" s="1"/>
  <c r="H497" i="49"/>
  <c r="J497" i="49" s="1"/>
  <c r="G497" i="49"/>
  <c r="I497" i="49" s="1"/>
  <c r="H498" i="49"/>
  <c r="J498" i="49" s="1"/>
  <c r="G498" i="49"/>
  <c r="I498" i="49" s="1"/>
  <c r="H499" i="49"/>
  <c r="J499" i="49" s="1"/>
  <c r="G499" i="49"/>
  <c r="I499" i="49" s="1"/>
  <c r="H500" i="49"/>
  <c r="J500" i="49" s="1"/>
  <c r="G500" i="49"/>
  <c r="I500" i="49" s="1"/>
  <c r="H501" i="49"/>
  <c r="J501" i="49" s="1"/>
  <c r="G501" i="49"/>
  <c r="I501" i="49" s="1"/>
  <c r="H504" i="49"/>
  <c r="J504" i="49" s="1"/>
  <c r="G504" i="49"/>
  <c r="I504" i="49" s="1"/>
  <c r="H505" i="49"/>
  <c r="J505" i="49" s="1"/>
  <c r="G505" i="49"/>
  <c r="I505" i="49" s="1"/>
  <c r="H506" i="49"/>
  <c r="J506" i="49" s="1"/>
  <c r="G506" i="49"/>
  <c r="I506" i="49" s="1"/>
  <c r="I507" i="49"/>
  <c r="H507" i="49"/>
  <c r="J507" i="49" s="1"/>
  <c r="G507" i="49"/>
  <c r="H508" i="49"/>
  <c r="J508" i="49" s="1"/>
  <c r="G508" i="49"/>
  <c r="I508" i="49" s="1"/>
  <c r="H509" i="49"/>
  <c r="J509" i="49" s="1"/>
  <c r="G509" i="49"/>
  <c r="I509" i="49" s="1"/>
  <c r="H510" i="49"/>
  <c r="J510" i="49" s="1"/>
  <c r="G510" i="49"/>
  <c r="I510" i="49" s="1"/>
  <c r="H513" i="49"/>
  <c r="J513" i="49" s="1"/>
  <c r="G513" i="49"/>
  <c r="I513" i="49" s="1"/>
  <c r="J514" i="49"/>
  <c r="I514" i="49"/>
  <c r="H514" i="49"/>
  <c r="G514" i="49"/>
  <c r="H515" i="49"/>
  <c r="J515" i="49" s="1"/>
  <c r="G515" i="49"/>
  <c r="I515" i="49" s="1"/>
  <c r="H518" i="49"/>
  <c r="J518" i="49" s="1"/>
  <c r="G518" i="49"/>
  <c r="I518" i="49" s="1"/>
  <c r="H519" i="49"/>
  <c r="J519" i="49" s="1"/>
  <c r="G519" i="49"/>
  <c r="I519" i="49" s="1"/>
  <c r="H520" i="49"/>
  <c r="J520" i="49" s="1"/>
  <c r="G520" i="49"/>
  <c r="I520" i="49" s="1"/>
  <c r="H521" i="49"/>
  <c r="J521" i="49" s="1"/>
  <c r="G521" i="49"/>
  <c r="I521" i="49" s="1"/>
  <c r="J522" i="49"/>
  <c r="I522" i="49"/>
  <c r="H522" i="49"/>
  <c r="G522" i="49"/>
  <c r="H523" i="49"/>
  <c r="J523" i="49" s="1"/>
  <c r="G523" i="49"/>
  <c r="I523" i="49" s="1"/>
  <c r="J524" i="49"/>
  <c r="I524" i="49"/>
  <c r="H524" i="49"/>
  <c r="G524" i="49"/>
  <c r="H525" i="49"/>
  <c r="J525" i="49" s="1"/>
  <c r="G525" i="49"/>
  <c r="I525" i="49" s="1"/>
  <c r="H526" i="49"/>
  <c r="J526" i="49" s="1"/>
  <c r="G526" i="49"/>
  <c r="I526" i="49" s="1"/>
  <c r="H527" i="49"/>
  <c r="J527" i="49" s="1"/>
  <c r="G527" i="49"/>
  <c r="I527" i="49" s="1"/>
  <c r="H528" i="49"/>
  <c r="J528" i="49" s="1"/>
  <c r="G528" i="49"/>
  <c r="I528" i="49" s="1"/>
  <c r="H529" i="49"/>
  <c r="J529" i="49" s="1"/>
  <c r="G529" i="49"/>
  <c r="I529" i="49" s="1"/>
  <c r="H530" i="49"/>
  <c r="J530" i="49" s="1"/>
  <c r="G530" i="49"/>
  <c r="I530" i="49" s="1"/>
  <c r="H531" i="49"/>
  <c r="J531" i="49" s="1"/>
  <c r="G531" i="49"/>
  <c r="I531" i="49" s="1"/>
  <c r="H532" i="49"/>
  <c r="J532" i="49" s="1"/>
  <c r="G532" i="49"/>
  <c r="I532" i="49" s="1"/>
  <c r="H533" i="49"/>
  <c r="J533" i="49" s="1"/>
  <c r="G533" i="49"/>
  <c r="I533" i="49" s="1"/>
  <c r="I534" i="49"/>
  <c r="H534" i="49"/>
  <c r="J534" i="49" s="1"/>
  <c r="G534" i="49"/>
  <c r="H535" i="49"/>
  <c r="J535" i="49" s="1"/>
  <c r="G535" i="49"/>
  <c r="I535" i="49" s="1"/>
  <c r="H536" i="49"/>
  <c r="J536" i="49" s="1"/>
  <c r="G536" i="49"/>
  <c r="I536" i="49" s="1"/>
  <c r="H537" i="49"/>
  <c r="J537" i="49" s="1"/>
  <c r="G537" i="49"/>
  <c r="I537" i="49" s="1"/>
  <c r="H538" i="49"/>
  <c r="J538" i="49" s="1"/>
  <c r="G538" i="49"/>
  <c r="I538" i="49" s="1"/>
  <c r="H539" i="49"/>
  <c r="J539" i="49" s="1"/>
  <c r="G539" i="49"/>
  <c r="I539" i="49" s="1"/>
  <c r="H542" i="49"/>
  <c r="J542" i="49" s="1"/>
  <c r="G542" i="49"/>
  <c r="I542" i="49" s="1"/>
  <c r="H543" i="49"/>
  <c r="J543" i="49" s="1"/>
  <c r="G543" i="49"/>
  <c r="I543" i="49" s="1"/>
  <c r="H544" i="49"/>
  <c r="J544" i="49" s="1"/>
  <c r="G544" i="49"/>
  <c r="I544" i="49" s="1"/>
  <c r="H547" i="49"/>
  <c r="J547" i="49" s="1"/>
  <c r="G547" i="49"/>
  <c r="I547" i="49" s="1"/>
  <c r="I548" i="49"/>
  <c r="H548" i="49"/>
  <c r="J548" i="49" s="1"/>
  <c r="G548" i="49"/>
  <c r="I549" i="49"/>
  <c r="H549" i="49"/>
  <c r="J549" i="49" s="1"/>
  <c r="G549" i="49"/>
  <c r="H550" i="49"/>
  <c r="J550" i="49" s="1"/>
  <c r="G550" i="49"/>
  <c r="I550" i="49" s="1"/>
  <c r="J551" i="49"/>
  <c r="I551" i="49"/>
  <c r="H551" i="49"/>
  <c r="G551" i="49"/>
  <c r="I552" i="49"/>
  <c r="H552" i="49"/>
  <c r="J552" i="49" s="1"/>
  <c r="G552" i="49"/>
  <c r="H553" i="49"/>
  <c r="J553" i="49" s="1"/>
  <c r="G553" i="49"/>
  <c r="I553" i="49" s="1"/>
  <c r="I554" i="49"/>
  <c r="H554" i="49"/>
  <c r="J554" i="49" s="1"/>
  <c r="G554" i="49"/>
  <c r="H555" i="49"/>
  <c r="J555" i="49" s="1"/>
  <c r="G555" i="49"/>
  <c r="I555" i="49" s="1"/>
  <c r="I556" i="49"/>
  <c r="H556" i="49"/>
  <c r="J556" i="49" s="1"/>
  <c r="G556" i="49"/>
  <c r="H557" i="49"/>
  <c r="J557" i="49" s="1"/>
  <c r="G557" i="49"/>
  <c r="I557" i="49" s="1"/>
  <c r="J558" i="49"/>
  <c r="I558" i="49"/>
  <c r="H558" i="49"/>
  <c r="G558" i="49"/>
  <c r="H559" i="49"/>
  <c r="J559" i="49" s="1"/>
  <c r="G559" i="49"/>
  <c r="I559" i="49" s="1"/>
  <c r="H560" i="49"/>
  <c r="J560" i="49" s="1"/>
  <c r="G560" i="49"/>
  <c r="I560" i="49" s="1"/>
  <c r="H561" i="49"/>
  <c r="J561" i="49" s="1"/>
  <c r="G561" i="49"/>
  <c r="I561" i="49" s="1"/>
  <c r="H562" i="49"/>
  <c r="J562" i="49" s="1"/>
  <c r="G562" i="49"/>
  <c r="I562" i="49" s="1"/>
  <c r="H563" i="49"/>
  <c r="J563" i="49" s="1"/>
  <c r="G563" i="49"/>
  <c r="I563" i="49" s="1"/>
  <c r="H564" i="49"/>
  <c r="J564" i="49" s="1"/>
  <c r="G564" i="49"/>
  <c r="I564" i="49" s="1"/>
  <c r="I565" i="49"/>
  <c r="H565" i="49"/>
  <c r="J565" i="49" s="1"/>
  <c r="G565" i="49"/>
  <c r="H566" i="49"/>
  <c r="J566" i="49" s="1"/>
  <c r="G566" i="49"/>
  <c r="I566" i="49" s="1"/>
  <c r="J569" i="49"/>
  <c r="I569" i="49"/>
  <c r="H569" i="49"/>
  <c r="G569" i="49"/>
  <c r="H570" i="49"/>
  <c r="J570" i="49" s="1"/>
  <c r="G570" i="49"/>
  <c r="I570" i="49" s="1"/>
  <c r="H571" i="49"/>
  <c r="J571" i="49" s="1"/>
  <c r="G571" i="49"/>
  <c r="I571" i="49" s="1"/>
  <c r="H572" i="49"/>
  <c r="J572" i="49" s="1"/>
  <c r="G572" i="49"/>
  <c r="I572" i="49" s="1"/>
  <c r="H573" i="49"/>
  <c r="J573" i="49" s="1"/>
  <c r="G573" i="49"/>
  <c r="I573" i="49" s="1"/>
  <c r="H574" i="49"/>
  <c r="J574" i="49" s="1"/>
  <c r="G574" i="49"/>
  <c r="I574" i="49" s="1"/>
  <c r="H575" i="49"/>
  <c r="J575" i="49" s="1"/>
  <c r="G575" i="49"/>
  <c r="I575" i="49" s="1"/>
  <c r="H578" i="49"/>
  <c r="J578" i="49" s="1"/>
  <c r="G578" i="49"/>
  <c r="I578" i="49" s="1"/>
  <c r="H579" i="49"/>
  <c r="J579" i="49" s="1"/>
  <c r="G579" i="49"/>
  <c r="I579" i="49" s="1"/>
  <c r="H580" i="49"/>
  <c r="J580" i="49" s="1"/>
  <c r="G580" i="49"/>
  <c r="I580" i="49" s="1"/>
  <c r="H583" i="49"/>
  <c r="J583" i="49" s="1"/>
  <c r="G583" i="49"/>
  <c r="I583" i="49" s="1"/>
  <c r="H584" i="49"/>
  <c r="J584" i="49" s="1"/>
  <c r="G584" i="49"/>
  <c r="I584"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H33" i="56"/>
  <c r="I30" i="56" s="1"/>
  <c r="F33" i="56"/>
  <c r="G31" i="56" s="1"/>
  <c r="D33" i="56"/>
  <c r="E25" i="56" s="1"/>
  <c r="B33" i="56"/>
  <c r="C31"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14" i="57" s="1"/>
  <c r="B26" i="57"/>
  <c r="C24"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K47" i="58"/>
  <c r="J47" i="58"/>
  <c r="H49" i="58"/>
  <c r="I46" i="58" s="1"/>
  <c r="F49" i="58"/>
  <c r="G47" i="58" s="1"/>
  <c r="D49" i="58"/>
  <c r="E45" i="58" s="1"/>
  <c r="B49" i="58"/>
  <c r="C47"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H51" i="50"/>
  <c r="I48" i="50" s="1"/>
  <c r="F51" i="50"/>
  <c r="G49" i="50" s="1"/>
  <c r="D51" i="50"/>
  <c r="E45" i="50" s="1"/>
  <c r="B51" i="50"/>
  <c r="C49" i="50" s="1"/>
  <c r="K7" i="50"/>
  <c r="J7" i="50"/>
  <c r="B5" i="50"/>
  <c r="F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8" i="53" s="1"/>
  <c r="B22" i="53"/>
  <c r="C20" i="53" s="1"/>
  <c r="K7" i="53"/>
  <c r="J7" i="53"/>
  <c r="K26" i="53"/>
  <c r="J26" i="53"/>
  <c r="K27" i="53"/>
  <c r="J27" i="53"/>
  <c r="K28" i="53"/>
  <c r="J28" i="53"/>
  <c r="K29" i="53"/>
  <c r="J29" i="53"/>
  <c r="K30" i="53"/>
  <c r="J30" i="53"/>
  <c r="K31" i="53"/>
  <c r="J31" i="53"/>
  <c r="K32" i="53"/>
  <c r="J32" i="53"/>
  <c r="K33" i="53"/>
  <c r="J33" i="53"/>
  <c r="K34" i="53"/>
  <c r="J34" i="53"/>
  <c r="K35" i="53"/>
  <c r="J35" i="53"/>
  <c r="H37" i="53"/>
  <c r="I34" i="53" s="1"/>
  <c r="F37" i="53"/>
  <c r="G35" i="53" s="1"/>
  <c r="D37" i="53"/>
  <c r="E37" i="53" s="1"/>
  <c r="B37" i="53"/>
  <c r="C35" i="53" s="1"/>
  <c r="K25" i="53"/>
  <c r="J25" i="53"/>
  <c r="K41" i="53"/>
  <c r="J41"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H57" i="53"/>
  <c r="I54" i="53" s="1"/>
  <c r="F57" i="53"/>
  <c r="G55" i="53" s="1"/>
  <c r="D57" i="53"/>
  <c r="E47" i="53" s="1"/>
  <c r="B57" i="53"/>
  <c r="C55" i="53" s="1"/>
  <c r="K40" i="53"/>
  <c r="J40" i="53"/>
  <c r="I59" i="53"/>
  <c r="G59" i="53"/>
  <c r="E59" i="53"/>
  <c r="C59" i="53"/>
  <c r="B5" i="54"/>
  <c r="F5" i="54" s="1"/>
  <c r="K8" i="54"/>
  <c r="J8" i="54"/>
  <c r="K9" i="54"/>
  <c r="J9" i="54"/>
  <c r="K10" i="54"/>
  <c r="J10" i="54"/>
  <c r="K11" i="54"/>
  <c r="J11" i="54"/>
  <c r="H13" i="54"/>
  <c r="I10" i="54" s="1"/>
  <c r="F13" i="54"/>
  <c r="G11" i="54" s="1"/>
  <c r="D13" i="54"/>
  <c r="B13" i="54"/>
  <c r="C11" i="54" s="1"/>
  <c r="K7" i="54"/>
  <c r="J7" i="54"/>
  <c r="H18" i="54"/>
  <c r="F18" i="54"/>
  <c r="G18" i="54" s="1"/>
  <c r="D18" i="54"/>
  <c r="J18" i="54" s="1"/>
  <c r="B18" i="54"/>
  <c r="C18" i="54" s="1"/>
  <c r="K16" i="54"/>
  <c r="J16" i="54"/>
  <c r="K22" i="54"/>
  <c r="J22" i="54"/>
  <c r="K23" i="54"/>
  <c r="J23" i="54"/>
  <c r="H25" i="54"/>
  <c r="I22" i="54" s="1"/>
  <c r="F25" i="54"/>
  <c r="G23" i="54" s="1"/>
  <c r="D25" i="54"/>
  <c r="B25" i="54"/>
  <c r="C23" i="54" s="1"/>
  <c r="K21" i="54"/>
  <c r="J21" i="54"/>
  <c r="K29" i="54"/>
  <c r="J29" i="54"/>
  <c r="K30" i="54"/>
  <c r="J30" i="54"/>
  <c r="K31" i="54"/>
  <c r="J31" i="54"/>
  <c r="K32" i="54"/>
  <c r="J32" i="54"/>
  <c r="K33" i="54"/>
  <c r="J33" i="54"/>
  <c r="K34" i="54"/>
  <c r="J34" i="54"/>
  <c r="K35" i="54"/>
  <c r="J35" i="54"/>
  <c r="K36" i="54"/>
  <c r="J36" i="54"/>
  <c r="K37" i="54"/>
  <c r="J37" i="54"/>
  <c r="H39" i="54"/>
  <c r="I36" i="54" s="1"/>
  <c r="F39" i="54"/>
  <c r="G37" i="54" s="1"/>
  <c r="D39" i="54"/>
  <c r="E36" i="54" s="1"/>
  <c r="B39" i="54"/>
  <c r="C37" i="54" s="1"/>
  <c r="K28" i="54"/>
  <c r="J28" i="54"/>
  <c r="K43" i="54"/>
  <c r="J43" i="54"/>
  <c r="K44" i="54"/>
  <c r="J44" i="54"/>
  <c r="K45" i="54"/>
  <c r="J45" i="54"/>
  <c r="K46" i="54"/>
  <c r="J46" i="54"/>
  <c r="K47" i="54"/>
  <c r="J47" i="54"/>
  <c r="K48" i="54"/>
  <c r="J48" i="54"/>
  <c r="K49" i="54"/>
  <c r="J49" i="54"/>
  <c r="H51" i="54"/>
  <c r="I48" i="54" s="1"/>
  <c r="F51" i="54"/>
  <c r="G49" i="54" s="1"/>
  <c r="D51" i="54"/>
  <c r="B51" i="54"/>
  <c r="C49" i="54" s="1"/>
  <c r="K42" i="54"/>
  <c r="J42" i="54"/>
  <c r="K55" i="54"/>
  <c r="J55" i="54"/>
  <c r="K56" i="54"/>
  <c r="J56" i="54"/>
  <c r="K57" i="54"/>
  <c r="J57" i="54"/>
  <c r="K58" i="54"/>
  <c r="J58" i="54"/>
  <c r="K59" i="54"/>
  <c r="J59" i="54"/>
  <c r="K60" i="54"/>
  <c r="J60" i="54"/>
  <c r="K61" i="54"/>
  <c r="J61" i="54"/>
  <c r="K62" i="54"/>
  <c r="J62" i="54"/>
  <c r="K63" i="54"/>
  <c r="J63" i="54"/>
  <c r="K64" i="54"/>
  <c r="J64" i="54"/>
  <c r="K65" i="54"/>
  <c r="J65" i="54"/>
  <c r="H67" i="54"/>
  <c r="I64" i="54" s="1"/>
  <c r="F67" i="54"/>
  <c r="G65" i="54" s="1"/>
  <c r="D67" i="54"/>
  <c r="E63" i="54" s="1"/>
  <c r="B67" i="54"/>
  <c r="C65" i="54" s="1"/>
  <c r="K54" i="54"/>
  <c r="J54" i="54"/>
  <c r="K71" i="54"/>
  <c r="J71" i="54"/>
  <c r="K72" i="54"/>
  <c r="J72" i="54"/>
  <c r="K73" i="54"/>
  <c r="J73" i="54"/>
  <c r="K74" i="54"/>
  <c r="J74" i="54"/>
  <c r="H76" i="54"/>
  <c r="I73" i="54" s="1"/>
  <c r="F76" i="54"/>
  <c r="G74" i="54" s="1"/>
  <c r="D76" i="54"/>
  <c r="B76" i="54"/>
  <c r="C74" i="54" s="1"/>
  <c r="K70" i="54"/>
  <c r="J70" i="54"/>
  <c r="I78" i="54"/>
  <c r="G78" i="54"/>
  <c r="E78" i="54"/>
  <c r="C78" i="54"/>
  <c r="B5" i="55"/>
  <c r="F5" i="55" s="1"/>
  <c r="K8" i="55"/>
  <c r="J8" i="55"/>
  <c r="K9" i="55"/>
  <c r="J9" i="55"/>
  <c r="K10" i="55"/>
  <c r="J10" i="55"/>
  <c r="K11" i="55"/>
  <c r="J11" i="55"/>
  <c r="K12" i="55"/>
  <c r="J12" i="55"/>
  <c r="K13" i="55"/>
  <c r="J13" i="55"/>
  <c r="K14" i="55"/>
  <c r="J14" i="55"/>
  <c r="K15" i="55"/>
  <c r="J15" i="55"/>
  <c r="K16" i="55"/>
  <c r="J16" i="55"/>
  <c r="H18" i="55"/>
  <c r="I14" i="55" s="1"/>
  <c r="F18" i="55"/>
  <c r="G16" i="55" s="1"/>
  <c r="D18" i="55"/>
  <c r="E14"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6" i="55" s="1"/>
  <c r="F49" i="55"/>
  <c r="G47" i="55" s="1"/>
  <c r="D49" i="55"/>
  <c r="E44" i="55" s="1"/>
  <c r="B49" i="55"/>
  <c r="C47" i="55" s="1"/>
  <c r="K25" i="55"/>
  <c r="J25" i="55"/>
  <c r="K53" i="55"/>
  <c r="J53" i="55"/>
  <c r="K54" i="55"/>
  <c r="J54" i="55"/>
  <c r="K55" i="55"/>
  <c r="J55" i="55"/>
  <c r="K56" i="55"/>
  <c r="J56" i="55"/>
  <c r="K57" i="55"/>
  <c r="J57" i="55"/>
  <c r="K58" i="55"/>
  <c r="J58" i="55"/>
  <c r="K59" i="55"/>
  <c r="J59" i="55"/>
  <c r="K60" i="55"/>
  <c r="J60" i="55"/>
  <c r="K61" i="55"/>
  <c r="J61" i="55"/>
  <c r="K62" i="55"/>
  <c r="J62" i="55"/>
  <c r="K63" i="55"/>
  <c r="J63" i="55"/>
  <c r="K64" i="55"/>
  <c r="J64" i="55"/>
  <c r="K65" i="55"/>
  <c r="J65" i="55"/>
  <c r="H67" i="55"/>
  <c r="I62" i="55" s="1"/>
  <c r="F67" i="55"/>
  <c r="G65" i="55" s="1"/>
  <c r="D67" i="55"/>
  <c r="E64" i="55" s="1"/>
  <c r="B67" i="55"/>
  <c r="C65" i="55" s="1"/>
  <c r="K52" i="55"/>
  <c r="J52" i="55"/>
  <c r="I69" i="55"/>
  <c r="G69" i="55"/>
  <c r="E69" i="55"/>
  <c r="C69" i="55"/>
  <c r="J69" i="55"/>
  <c r="K69" i="55"/>
  <c r="B72" i="55"/>
  <c r="D72" i="55" s="1"/>
  <c r="H72" i="55" s="1"/>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K96" i="55"/>
  <c r="J96" i="55"/>
  <c r="H98" i="55"/>
  <c r="I95" i="55" s="1"/>
  <c r="F98" i="55"/>
  <c r="G96" i="55" s="1"/>
  <c r="D98" i="55"/>
  <c r="E94" i="55" s="1"/>
  <c r="B98" i="55"/>
  <c r="C96" i="55" s="1"/>
  <c r="K74" i="55"/>
  <c r="J74"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K119" i="55"/>
  <c r="J119" i="55"/>
  <c r="K120" i="55"/>
  <c r="J120" i="55"/>
  <c r="H122" i="55"/>
  <c r="I119" i="55" s="1"/>
  <c r="F122" i="55"/>
  <c r="G120" i="55" s="1"/>
  <c r="D122" i="55"/>
  <c r="E119" i="55" s="1"/>
  <c r="B122" i="55"/>
  <c r="C120" i="55" s="1"/>
  <c r="K101" i="55"/>
  <c r="J101" i="55"/>
  <c r="I124" i="55"/>
  <c r="G124" i="55"/>
  <c r="E124" i="55"/>
  <c r="C124" i="55"/>
  <c r="K124" i="55"/>
  <c r="J124" i="55"/>
  <c r="D127" i="55"/>
  <c r="H127" i="55" s="1"/>
  <c r="B127" i="55"/>
  <c r="F127" i="55" s="1"/>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K149" i="55"/>
  <c r="J149" i="55"/>
  <c r="H151" i="55"/>
  <c r="I148" i="55" s="1"/>
  <c r="F151" i="55"/>
  <c r="G149" i="55" s="1"/>
  <c r="D151" i="55"/>
  <c r="E147" i="55" s="1"/>
  <c r="B151" i="55"/>
  <c r="C149" i="55" s="1"/>
  <c r="K129" i="55"/>
  <c r="J129"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K172" i="55"/>
  <c r="J172" i="55"/>
  <c r="K173" i="55"/>
  <c r="J173" i="55"/>
  <c r="K174" i="55"/>
  <c r="J174" i="55"/>
  <c r="K175" i="55"/>
  <c r="J175" i="55"/>
  <c r="H177" i="55"/>
  <c r="I174" i="55" s="1"/>
  <c r="F177" i="55"/>
  <c r="G175" i="55" s="1"/>
  <c r="D177" i="55"/>
  <c r="E172" i="55" s="1"/>
  <c r="B177" i="55"/>
  <c r="C175" i="55" s="1"/>
  <c r="K154" i="55"/>
  <c r="J154" i="55"/>
  <c r="I179" i="55"/>
  <c r="G179" i="55"/>
  <c r="E179" i="55"/>
  <c r="C179" i="55"/>
  <c r="K179" i="55"/>
  <c r="J179" i="55"/>
  <c r="B182" i="55"/>
  <c r="F182" i="55" s="1"/>
  <c r="K185" i="55"/>
  <c r="J185" i="55"/>
  <c r="K186" i="55"/>
  <c r="J186" i="55"/>
  <c r="H188" i="55"/>
  <c r="I185" i="55" s="1"/>
  <c r="F188" i="55"/>
  <c r="G186" i="55" s="1"/>
  <c r="D188" i="55"/>
  <c r="B188" i="55"/>
  <c r="C186" i="55" s="1"/>
  <c r="K184" i="55"/>
  <c r="J184" i="55"/>
  <c r="K192" i="55"/>
  <c r="J192" i="55"/>
  <c r="K193" i="55"/>
  <c r="J193" i="55"/>
  <c r="K194" i="55"/>
  <c r="J194" i="55"/>
  <c r="K195" i="55"/>
  <c r="J195" i="55"/>
  <c r="K196" i="55"/>
  <c r="J196" i="55"/>
  <c r="K197" i="55"/>
  <c r="J197" i="55"/>
  <c r="K198" i="55"/>
  <c r="J198" i="55"/>
  <c r="K199" i="55"/>
  <c r="J199" i="55"/>
  <c r="K200" i="55"/>
  <c r="J200" i="55"/>
  <c r="H202" i="55"/>
  <c r="I199" i="55" s="1"/>
  <c r="F202" i="55"/>
  <c r="G200" i="55" s="1"/>
  <c r="D202" i="55"/>
  <c r="E196" i="55" s="1"/>
  <c r="B202" i="55"/>
  <c r="C200" i="55" s="1"/>
  <c r="K191" i="55"/>
  <c r="J191" i="55"/>
  <c r="I204" i="55"/>
  <c r="G204" i="55"/>
  <c r="E204" i="55"/>
  <c r="C204" i="55"/>
  <c r="J204" i="55"/>
  <c r="K204" i="55"/>
  <c r="I208" i="55"/>
  <c r="G208" i="55"/>
  <c r="E208" i="55"/>
  <c r="C208" i="55"/>
  <c r="I206" i="55"/>
  <c r="H206" i="55"/>
  <c r="F206" i="55"/>
  <c r="G206" i="55" s="1"/>
  <c r="D206" i="55"/>
  <c r="B206" i="55"/>
  <c r="C206" i="55" s="1"/>
  <c r="K208" i="55"/>
  <c r="J208" i="55"/>
  <c r="K210" i="55"/>
  <c r="J210" i="55"/>
  <c r="I210" i="55"/>
  <c r="G210" i="55"/>
  <c r="E210" i="55"/>
  <c r="C210" i="55"/>
  <c r="D5" i="48"/>
  <c r="H5" i="48" s="1"/>
  <c r="B5" i="48"/>
  <c r="F5" i="48" s="1"/>
  <c r="K8" i="48"/>
  <c r="J8" i="48"/>
  <c r="K9" i="48"/>
  <c r="J9" i="48"/>
  <c r="H11" i="48"/>
  <c r="I8" i="48" s="1"/>
  <c r="F11" i="48"/>
  <c r="G9" i="48" s="1"/>
  <c r="D11" i="48"/>
  <c r="E8" i="48" s="1"/>
  <c r="B11" i="48"/>
  <c r="C9" i="48" s="1"/>
  <c r="K7" i="48"/>
  <c r="J7" i="48"/>
  <c r="I13" i="48"/>
  <c r="G13" i="48"/>
  <c r="E13" i="48"/>
  <c r="C13" i="48"/>
  <c r="K13" i="48"/>
  <c r="J13" i="48"/>
  <c r="B16" i="48"/>
  <c r="D16" i="48" s="1"/>
  <c r="H16" i="48" s="1"/>
  <c r="K19" i="48"/>
  <c r="J19" i="48"/>
  <c r="K20" i="48"/>
  <c r="J20" i="48"/>
  <c r="K21" i="48"/>
  <c r="J21" i="48"/>
  <c r="K22" i="48"/>
  <c r="J22" i="48"/>
  <c r="K23" i="48"/>
  <c r="J23" i="48"/>
  <c r="K24" i="48"/>
  <c r="J24" i="48"/>
  <c r="K25" i="48"/>
  <c r="J25" i="48"/>
  <c r="K26" i="48"/>
  <c r="J26" i="48"/>
  <c r="H28" i="48"/>
  <c r="I25" i="48" s="1"/>
  <c r="F28" i="48"/>
  <c r="G26" i="48" s="1"/>
  <c r="D28" i="48"/>
  <c r="B28" i="48"/>
  <c r="C26" i="48" s="1"/>
  <c r="K18" i="48"/>
  <c r="J18" i="48"/>
  <c r="K32" i="48"/>
  <c r="J32" i="48"/>
  <c r="K33" i="48"/>
  <c r="J33" i="48"/>
  <c r="K34" i="48"/>
  <c r="J34" i="48"/>
  <c r="H36" i="48"/>
  <c r="I32" i="48" s="1"/>
  <c r="F36" i="48"/>
  <c r="G34" i="48" s="1"/>
  <c r="D36" i="48"/>
  <c r="B36" i="48"/>
  <c r="C34" i="48" s="1"/>
  <c r="K31" i="48"/>
  <c r="J31" i="48"/>
  <c r="I38" i="48"/>
  <c r="G38" i="48"/>
  <c r="E38" i="48"/>
  <c r="C38" i="48"/>
  <c r="J38" i="48"/>
  <c r="K38" i="48"/>
  <c r="B41" i="48"/>
  <c r="F41" i="48" s="1"/>
  <c r="K44" i="48"/>
  <c r="J44" i="48"/>
  <c r="K45" i="48"/>
  <c r="J45" i="48"/>
  <c r="K46" i="48"/>
  <c r="J46" i="48"/>
  <c r="K47" i="48"/>
  <c r="J47" i="48"/>
  <c r="K48" i="48"/>
  <c r="J48" i="48"/>
  <c r="K49" i="48"/>
  <c r="J49" i="48"/>
  <c r="K50" i="48"/>
  <c r="J50" i="48"/>
  <c r="H52" i="48"/>
  <c r="I49" i="48" s="1"/>
  <c r="F52" i="48"/>
  <c r="D52" i="48"/>
  <c r="E46" i="48" s="1"/>
  <c r="B52" i="48"/>
  <c r="K43" i="48"/>
  <c r="J43" i="48"/>
  <c r="G72" i="48"/>
  <c r="K56" i="48"/>
  <c r="J56"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H72" i="48"/>
  <c r="I69" i="48" s="1"/>
  <c r="F72" i="48"/>
  <c r="G70" i="48" s="1"/>
  <c r="D72" i="48"/>
  <c r="E69" i="48" s="1"/>
  <c r="B72" i="48"/>
  <c r="C70" i="48" s="1"/>
  <c r="K55" i="48"/>
  <c r="J55" i="48"/>
  <c r="I74" i="48"/>
  <c r="G74" i="48"/>
  <c r="E74" i="48"/>
  <c r="C74" i="48"/>
  <c r="K74" i="48"/>
  <c r="J74" i="48"/>
  <c r="B77" i="48"/>
  <c r="K80" i="48"/>
  <c r="J80" i="48"/>
  <c r="K81" i="48"/>
  <c r="J81" i="48"/>
  <c r="K82" i="48"/>
  <c r="J82" i="48"/>
  <c r="K83" i="48"/>
  <c r="J83" i="48"/>
  <c r="K84" i="48"/>
  <c r="J84" i="48"/>
  <c r="H86" i="48"/>
  <c r="I83" i="48" s="1"/>
  <c r="F86" i="48"/>
  <c r="G84" i="48" s="1"/>
  <c r="D86" i="48"/>
  <c r="E81" i="48" s="1"/>
  <c r="B86" i="48"/>
  <c r="C84" i="48" s="1"/>
  <c r="K79" i="48"/>
  <c r="J79" i="48"/>
  <c r="K90" i="48"/>
  <c r="J90" i="48"/>
  <c r="K91" i="48"/>
  <c r="J91" i="48"/>
  <c r="K92" i="48"/>
  <c r="J92"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H108" i="48"/>
  <c r="I105" i="48" s="1"/>
  <c r="F108" i="48"/>
  <c r="G106" i="48" s="1"/>
  <c r="D108" i="48"/>
  <c r="E105" i="48" s="1"/>
  <c r="B108" i="48"/>
  <c r="C106" i="48" s="1"/>
  <c r="K89" i="48"/>
  <c r="J89" i="48"/>
  <c r="I110" i="48"/>
  <c r="G110" i="48"/>
  <c r="E110" i="48"/>
  <c r="C110" i="48"/>
  <c r="K110" i="48"/>
  <c r="J110" i="48"/>
  <c r="B113" i="48"/>
  <c r="D113" i="48" s="1"/>
  <c r="H113" i="48" s="1"/>
  <c r="K116" i="48"/>
  <c r="J116" i="48"/>
  <c r="K117" i="48"/>
  <c r="J117" i="48"/>
  <c r="H119" i="48"/>
  <c r="I116" i="48" s="1"/>
  <c r="F119" i="48"/>
  <c r="G117" i="48" s="1"/>
  <c r="D119" i="48"/>
  <c r="B119" i="48"/>
  <c r="C117" i="48" s="1"/>
  <c r="K115" i="48"/>
  <c r="J115" i="48"/>
  <c r="K123" i="48"/>
  <c r="J123" i="48"/>
  <c r="K124" i="48"/>
  <c r="J124" i="48"/>
  <c r="K125" i="48"/>
  <c r="J125" i="48"/>
  <c r="K126" i="48"/>
  <c r="J126" i="48"/>
  <c r="K127" i="48"/>
  <c r="J127" i="48"/>
  <c r="K128" i="48"/>
  <c r="J128" i="48"/>
  <c r="K129" i="48"/>
  <c r="J129" i="48"/>
  <c r="K130" i="48"/>
  <c r="J130" i="48"/>
  <c r="K131" i="48"/>
  <c r="J131" i="48"/>
  <c r="K132" i="48"/>
  <c r="J132" i="48"/>
  <c r="H134" i="48"/>
  <c r="I131" i="48" s="1"/>
  <c r="F134" i="48"/>
  <c r="G132" i="48" s="1"/>
  <c r="D134" i="48"/>
  <c r="J134" i="48" s="1"/>
  <c r="B134" i="48"/>
  <c r="C132" i="48" s="1"/>
  <c r="K122" i="48"/>
  <c r="J122" i="48"/>
  <c r="I136" i="48"/>
  <c r="G136" i="48"/>
  <c r="E136" i="48"/>
  <c r="C136" i="48"/>
  <c r="K136" i="48"/>
  <c r="J136" i="48"/>
  <c r="B139" i="48"/>
  <c r="D139" i="48" s="1"/>
  <c r="H139" i="48" s="1"/>
  <c r="H143" i="48"/>
  <c r="F143" i="48"/>
  <c r="G143" i="48" s="1"/>
  <c r="D143" i="48"/>
  <c r="J143" i="48" s="1"/>
  <c r="B143" i="48"/>
  <c r="C143" i="48" s="1"/>
  <c r="K141" i="48"/>
  <c r="J141" i="48"/>
  <c r="K147" i="48"/>
  <c r="J147" i="48"/>
  <c r="K148" i="48"/>
  <c r="J148" i="48"/>
  <c r="K149" i="48"/>
  <c r="J149" i="48"/>
  <c r="K150" i="48"/>
  <c r="J150" i="48"/>
  <c r="K151" i="48"/>
  <c r="J151" i="48"/>
  <c r="K152" i="48"/>
  <c r="J152" i="48"/>
  <c r="K153" i="48"/>
  <c r="J153" i="48"/>
  <c r="H155" i="48"/>
  <c r="I152" i="48" s="1"/>
  <c r="F155" i="48"/>
  <c r="G153" i="48" s="1"/>
  <c r="D155" i="48"/>
  <c r="J155" i="48" s="1"/>
  <c r="B155" i="48"/>
  <c r="C153" i="48" s="1"/>
  <c r="K146" i="48"/>
  <c r="J146" i="48"/>
  <c r="I157" i="48"/>
  <c r="G157" i="48"/>
  <c r="E157" i="48"/>
  <c r="C157" i="48"/>
  <c r="K157" i="48"/>
  <c r="J157" i="48"/>
  <c r="B160" i="48"/>
  <c r="D160" i="48" s="1"/>
  <c r="H160" i="48" s="1"/>
  <c r="K163" i="48"/>
  <c r="J163" i="48"/>
  <c r="K164" i="48"/>
  <c r="J164" i="48"/>
  <c r="K165" i="48"/>
  <c r="J165" i="48"/>
  <c r="K166" i="48"/>
  <c r="J166" i="48"/>
  <c r="K167" i="48"/>
  <c r="J167" i="48"/>
  <c r="K168" i="48"/>
  <c r="J168" i="48"/>
  <c r="K169" i="48"/>
  <c r="J169" i="48"/>
  <c r="H171" i="48"/>
  <c r="I168" i="48" s="1"/>
  <c r="F171" i="48"/>
  <c r="G169" i="48" s="1"/>
  <c r="D171" i="48"/>
  <c r="J171" i="48" s="1"/>
  <c r="B171" i="48"/>
  <c r="C169" i="48" s="1"/>
  <c r="K162" i="48"/>
  <c r="J162" i="48"/>
  <c r="K175" i="48"/>
  <c r="J175" i="48"/>
  <c r="K176" i="48"/>
  <c r="J176" i="48"/>
  <c r="K177" i="48"/>
  <c r="J177" i="48"/>
  <c r="K178" i="48"/>
  <c r="J178" i="48"/>
  <c r="K179" i="48"/>
  <c r="J179" i="48"/>
  <c r="K180" i="48"/>
  <c r="J180" i="48"/>
  <c r="K181" i="48"/>
  <c r="J181" i="48"/>
  <c r="H183" i="48"/>
  <c r="I179" i="48" s="1"/>
  <c r="F183" i="48"/>
  <c r="G181" i="48" s="1"/>
  <c r="D183" i="48"/>
  <c r="E178" i="48" s="1"/>
  <c r="B183" i="48"/>
  <c r="C181" i="48" s="1"/>
  <c r="K174" i="48"/>
  <c r="J174" i="48"/>
  <c r="I185" i="48"/>
  <c r="G185" i="48"/>
  <c r="E185" i="48"/>
  <c r="C185" i="48"/>
  <c r="K185" i="48"/>
  <c r="J185" i="48"/>
  <c r="B188" i="48"/>
  <c r="F188" i="48" s="1"/>
  <c r="K191" i="48"/>
  <c r="J191" i="48"/>
  <c r="K192" i="48"/>
  <c r="J192" i="48"/>
  <c r="K193" i="48"/>
  <c r="J193" i="48"/>
  <c r="K194" i="48"/>
  <c r="J194" i="48"/>
  <c r="K195" i="48"/>
  <c r="J195" i="48"/>
  <c r="K196" i="48"/>
  <c r="J196" i="48"/>
  <c r="K197" i="48"/>
  <c r="J197" i="48"/>
  <c r="H199" i="48"/>
  <c r="I195" i="48" s="1"/>
  <c r="F199" i="48"/>
  <c r="G197" i="48" s="1"/>
  <c r="D199" i="48"/>
  <c r="E195" i="48" s="1"/>
  <c r="B199" i="48"/>
  <c r="C197" i="48" s="1"/>
  <c r="K190" i="48"/>
  <c r="J190" i="48"/>
  <c r="K203" i="48"/>
  <c r="J203" i="48"/>
  <c r="K204" i="48"/>
  <c r="J204" i="48"/>
  <c r="K205" i="48"/>
  <c r="J205" i="48"/>
  <c r="K206" i="48"/>
  <c r="J206" i="48"/>
  <c r="K207" i="48"/>
  <c r="J207" i="48"/>
  <c r="K208" i="48"/>
  <c r="J208" i="48"/>
  <c r="K209" i="48"/>
  <c r="J209" i="48"/>
  <c r="K210" i="48"/>
  <c r="J210" i="48"/>
  <c r="K211" i="48"/>
  <c r="J211" i="48"/>
  <c r="K212" i="48"/>
  <c r="J212" i="48"/>
  <c r="K213" i="48"/>
  <c r="J213" i="48"/>
  <c r="K214" i="48"/>
  <c r="J214" i="48"/>
  <c r="K215" i="48"/>
  <c r="J215" i="48"/>
  <c r="H217" i="48"/>
  <c r="I214" i="48" s="1"/>
  <c r="F217" i="48"/>
  <c r="G215" i="48" s="1"/>
  <c r="D217" i="48"/>
  <c r="E211" i="48" s="1"/>
  <c r="B217" i="48"/>
  <c r="C215" i="48" s="1"/>
  <c r="K202" i="48"/>
  <c r="J202" i="48"/>
  <c r="K221" i="48"/>
  <c r="J221" i="48"/>
  <c r="K222" i="48"/>
  <c r="J222" i="48"/>
  <c r="K223" i="48"/>
  <c r="J223" i="48"/>
  <c r="K224" i="48"/>
  <c r="J224" i="48"/>
  <c r="K225" i="48"/>
  <c r="J225" i="48"/>
  <c r="K226" i="48"/>
  <c r="J226" i="48"/>
  <c r="K227" i="48"/>
  <c r="J227" i="48"/>
  <c r="K228" i="48"/>
  <c r="J228" i="48"/>
  <c r="K229" i="48"/>
  <c r="J229" i="48"/>
  <c r="H231" i="48"/>
  <c r="I228" i="48" s="1"/>
  <c r="F231" i="48"/>
  <c r="G229" i="48" s="1"/>
  <c r="D231" i="48"/>
  <c r="E227" i="48" s="1"/>
  <c r="B231" i="48"/>
  <c r="C229" i="48" s="1"/>
  <c r="K220" i="48"/>
  <c r="J220" i="48"/>
  <c r="I233" i="48"/>
  <c r="G233" i="48"/>
  <c r="E233" i="48"/>
  <c r="C233" i="48"/>
  <c r="K233" i="48"/>
  <c r="J233" i="48"/>
  <c r="I237" i="48"/>
  <c r="G237" i="48"/>
  <c r="E237" i="48"/>
  <c r="C237" i="48"/>
  <c r="H235" i="48"/>
  <c r="I235" i="48" s="1"/>
  <c r="F235" i="48"/>
  <c r="G235" i="48" s="1"/>
  <c r="D235" i="48"/>
  <c r="E235" i="48" s="1"/>
  <c r="B235" i="48"/>
  <c r="C235" i="48" s="1"/>
  <c r="K237" i="48"/>
  <c r="J237" i="48"/>
  <c r="K239" i="48"/>
  <c r="J239" i="48"/>
  <c r="I239" i="48"/>
  <c r="G239" i="48"/>
  <c r="E239" i="48"/>
  <c r="C239" i="48"/>
  <c r="K78" i="54"/>
  <c r="J78" i="54"/>
  <c r="K59" i="53"/>
  <c r="J59" i="53"/>
  <c r="H16" i="44"/>
  <c r="J16" i="44" s="1"/>
  <c r="G16" i="44"/>
  <c r="I16" i="44" s="1"/>
  <c r="H17" i="44"/>
  <c r="J17" i="44" s="1"/>
  <c r="G17" i="44"/>
  <c r="I17" i="44" s="1"/>
  <c r="H18" i="44"/>
  <c r="J18" i="44" s="1"/>
  <c r="G18" i="44"/>
  <c r="I18" i="44" s="1"/>
  <c r="H19" i="44"/>
  <c r="J19" i="44" s="1"/>
  <c r="G19" i="44"/>
  <c r="I19" i="44" s="1"/>
  <c r="H20" i="44"/>
  <c r="J20" i="44" s="1"/>
  <c r="G20" i="44"/>
  <c r="I20" i="44" s="1"/>
  <c r="I21" i="44"/>
  <c r="H21" i="44"/>
  <c r="J21" i="44" s="1"/>
  <c r="G21" i="44"/>
  <c r="H22" i="44"/>
  <c r="J22" i="44" s="1"/>
  <c r="G22" i="44"/>
  <c r="I22" i="44" s="1"/>
  <c r="H23" i="44"/>
  <c r="J23" i="44" s="1"/>
  <c r="G23" i="44"/>
  <c r="I23" i="44" s="1"/>
  <c r="H24" i="44"/>
  <c r="J24" i="44" s="1"/>
  <c r="G24" i="44"/>
  <c r="I24" i="44" s="1"/>
  <c r="H25" i="44"/>
  <c r="J25" i="44" s="1"/>
  <c r="G25" i="44"/>
  <c r="I25" i="44" s="1"/>
  <c r="J26" i="44"/>
  <c r="I26" i="44"/>
  <c r="H26" i="44"/>
  <c r="G26" i="44"/>
  <c r="H27" i="44"/>
  <c r="J27" i="44" s="1"/>
  <c r="G27" i="44"/>
  <c r="I27" i="44" s="1"/>
  <c r="H28" i="44"/>
  <c r="J28" i="44" s="1"/>
  <c r="G28" i="44"/>
  <c r="I28" i="44" s="1"/>
  <c r="H29" i="44"/>
  <c r="J29" i="44" s="1"/>
  <c r="G29" i="44"/>
  <c r="I29" i="44" s="1"/>
  <c r="H30" i="44"/>
  <c r="J30" i="44" s="1"/>
  <c r="G30" i="44"/>
  <c r="I30" i="44" s="1"/>
  <c r="H42" i="44"/>
  <c r="J42" i="44" s="1"/>
  <c r="G42" i="44"/>
  <c r="I42" i="44" s="1"/>
  <c r="H31" i="44"/>
  <c r="J31" i="44" s="1"/>
  <c r="G31" i="44"/>
  <c r="I31" i="44" s="1"/>
  <c r="I32" i="44"/>
  <c r="H32" i="44"/>
  <c r="J32" i="44" s="1"/>
  <c r="G32" i="44"/>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41" i="44"/>
  <c r="J41" i="44" s="1"/>
  <c r="G41" i="44"/>
  <c r="I41" i="44" s="1"/>
  <c r="H8" i="47"/>
  <c r="J8" i="47" s="1"/>
  <c r="G8" i="47"/>
  <c r="I8" i="47" s="1"/>
  <c r="H9" i="47"/>
  <c r="J9" i="47" s="1"/>
  <c r="G9" i="47"/>
  <c r="I9" i="47" s="1"/>
  <c r="H10" i="47"/>
  <c r="J10" i="47" s="1"/>
  <c r="G10" i="47"/>
  <c r="I10" i="47" s="1"/>
  <c r="H11" i="47"/>
  <c r="J11" i="47" s="1"/>
  <c r="G11" i="47"/>
  <c r="I11" i="47" s="1"/>
  <c r="I12" i="47"/>
  <c r="H12" i="47"/>
  <c r="J12" i="47" s="1"/>
  <c r="G12" i="47"/>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H32" i="47"/>
  <c r="J32" i="47" s="1"/>
  <c r="G32" i="47"/>
  <c r="I32" i="47" s="1"/>
  <c r="H33" i="47"/>
  <c r="J33" i="47" s="1"/>
  <c r="G33" i="47"/>
  <c r="I33" i="47" s="1"/>
  <c r="H34" i="47"/>
  <c r="J34" i="47" s="1"/>
  <c r="G34" i="47"/>
  <c r="I34" i="47" s="1"/>
  <c r="H35" i="47"/>
  <c r="J35" i="47" s="1"/>
  <c r="G35" i="47"/>
  <c r="I35" i="47" s="1"/>
  <c r="H25" i="46"/>
  <c r="E25" i="46"/>
  <c r="J25" i="46" s="1"/>
  <c r="D25" i="46"/>
  <c r="C25" i="46"/>
  <c r="B25" i="46"/>
  <c r="G25" i="46" s="1"/>
  <c r="H19" i="46"/>
  <c r="E19" i="46"/>
  <c r="J19" i="46" s="1"/>
  <c r="D19" i="46"/>
  <c r="C19" i="46"/>
  <c r="I19" i="46" s="1"/>
  <c r="B19" i="46"/>
  <c r="G19" i="46" s="1"/>
  <c r="H13" i="46"/>
  <c r="E13" i="46"/>
  <c r="J13" i="46" s="1"/>
  <c r="D13" i="46"/>
  <c r="C13" i="46"/>
  <c r="I13" i="46" s="1"/>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H75" i="33"/>
  <c r="G75" i="33"/>
  <c r="H76" i="33"/>
  <c r="G76" i="33"/>
  <c r="H7" i="26"/>
  <c r="J7" i="26" s="1"/>
  <c r="G7" i="26"/>
  <c r="I7" i="26" s="1"/>
  <c r="H8" i="26"/>
  <c r="J8" i="26" s="1"/>
  <c r="G8" i="26"/>
  <c r="I8" i="26" s="1"/>
  <c r="H9" i="26"/>
  <c r="J9" i="26" s="1"/>
  <c r="G9" i="26"/>
  <c r="I9" i="26" s="1"/>
  <c r="H10" i="26"/>
  <c r="J10" i="26" s="1"/>
  <c r="G10" i="26"/>
  <c r="I10" i="26" s="1"/>
  <c r="J11" i="26"/>
  <c r="I11" i="26"/>
  <c r="H11" i="26"/>
  <c r="G11" i="26"/>
  <c r="J12" i="26"/>
  <c r="I12" i="26"/>
  <c r="H12" i="26"/>
  <c r="G12" i="26"/>
  <c r="H13" i="26"/>
  <c r="J13" i="26" s="1"/>
  <c r="G13" i="26"/>
  <c r="I13" i="26" s="1"/>
  <c r="I14" i="26"/>
  <c r="H14" i="26"/>
  <c r="J14" i="26" s="1"/>
  <c r="G14" i="26"/>
  <c r="H15" i="26"/>
  <c r="J15" i="26" s="1"/>
  <c r="G15" i="26"/>
  <c r="I15" i="26" s="1"/>
  <c r="J16" i="26"/>
  <c r="I16" i="26"/>
  <c r="H16" i="26"/>
  <c r="G16" i="26"/>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J37" i="26"/>
  <c r="I37" i="26"/>
  <c r="H37" i="26"/>
  <c r="G37" i="26"/>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I49" i="26"/>
  <c r="H49" i="26"/>
  <c r="J49" i="26" s="1"/>
  <c r="G49" i="26"/>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H59" i="26"/>
  <c r="J59" i="26" s="1"/>
  <c r="G59" i="26"/>
  <c r="I59" i="26" s="1"/>
  <c r="J60" i="26"/>
  <c r="I60" i="26"/>
  <c r="H60" i="26"/>
  <c r="G60" i="26"/>
  <c r="H61" i="26"/>
  <c r="J61" i="26" s="1"/>
  <c r="G61" i="26"/>
  <c r="I61" i="26" s="1"/>
  <c r="H62" i="26"/>
  <c r="J62" i="26" s="1"/>
  <c r="G62" i="26"/>
  <c r="I62" i="26" s="1"/>
  <c r="H63" i="26"/>
  <c r="J63" i="26" s="1"/>
  <c r="G63" i="26"/>
  <c r="I63" i="26" s="1"/>
  <c r="H64" i="26"/>
  <c r="J64" i="26" s="1"/>
  <c r="G64" i="26"/>
  <c r="I64" i="26" s="1"/>
  <c r="I65" i="26"/>
  <c r="H65" i="26"/>
  <c r="J65" i="26" s="1"/>
  <c r="G65" i="26"/>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73" i="26"/>
  <c r="J73" i="26" s="1"/>
  <c r="G73" i="26"/>
  <c r="I73" i="26" s="1"/>
  <c r="H74" i="26"/>
  <c r="J74" i="26" s="1"/>
  <c r="G74" i="26"/>
  <c r="I74" i="26" s="1"/>
  <c r="H75" i="26"/>
  <c r="J75" i="26" s="1"/>
  <c r="G75" i="26"/>
  <c r="I75" i="26" s="1"/>
  <c r="H76" i="26"/>
  <c r="J76" i="26" s="1"/>
  <c r="G76" i="26"/>
  <c r="I76"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34" i="45"/>
  <c r="J34" i="45" s="1"/>
  <c r="G34" i="45"/>
  <c r="I34" i="45" s="1"/>
  <c r="H15" i="45"/>
  <c r="J15" i="45" s="1"/>
  <c r="G15" i="45"/>
  <c r="I15" i="45" s="1"/>
  <c r="H16" i="45"/>
  <c r="J16" i="45" s="1"/>
  <c r="G16" i="45"/>
  <c r="I16" i="45" s="1"/>
  <c r="H17" i="45"/>
  <c r="J17" i="45" s="1"/>
  <c r="G17" i="45"/>
  <c r="I17" i="45" s="1"/>
  <c r="H18" i="45"/>
  <c r="J18" i="45" s="1"/>
  <c r="G18" i="45"/>
  <c r="I18" i="45" s="1"/>
  <c r="I19" i="45"/>
  <c r="H19" i="45"/>
  <c r="J19" i="45" s="1"/>
  <c r="G19" i="45"/>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K17" i="51"/>
  <c r="I17" i="5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25" i="46" l="1"/>
  <c r="I7" i="46"/>
  <c r="D188" i="48"/>
  <c r="H188" i="48" s="1"/>
  <c r="J119" i="48"/>
  <c r="I76" i="54"/>
  <c r="J51" i="54"/>
  <c r="J25" i="54"/>
  <c r="K18" i="54"/>
  <c r="J13" i="54"/>
  <c r="G55" i="48"/>
  <c r="J188" i="55"/>
  <c r="D182" i="55"/>
  <c r="H182" i="55" s="1"/>
  <c r="D5" i="55"/>
  <c r="H5" i="55" s="1"/>
  <c r="J76" i="54"/>
  <c r="C7" i="56"/>
  <c r="G7" i="56"/>
  <c r="E7" i="56"/>
  <c r="I7" i="56"/>
  <c r="E8" i="56"/>
  <c r="I8" i="56"/>
  <c r="C8" i="56"/>
  <c r="G8" i="56"/>
  <c r="E9" i="56"/>
  <c r="I9" i="56"/>
  <c r="C9" i="56"/>
  <c r="G9" i="56"/>
  <c r="E10" i="56"/>
  <c r="I10" i="56"/>
  <c r="C10" i="56"/>
  <c r="G10" i="56"/>
  <c r="E11" i="56"/>
  <c r="I11" i="56"/>
  <c r="C11" i="56"/>
  <c r="G11" i="56"/>
  <c r="E12" i="56"/>
  <c r="I12" i="56"/>
  <c r="C12" i="56"/>
  <c r="G12" i="56"/>
  <c r="E13" i="56"/>
  <c r="I13" i="56"/>
  <c r="C13" i="56"/>
  <c r="G13" i="56"/>
  <c r="E14" i="56"/>
  <c r="I14" i="56"/>
  <c r="C14" i="56"/>
  <c r="G14" i="56"/>
  <c r="C15" i="56"/>
  <c r="G15" i="56"/>
  <c r="E15" i="56"/>
  <c r="I15" i="56"/>
  <c r="C16" i="56"/>
  <c r="G16" i="56"/>
  <c r="E16" i="56"/>
  <c r="I16" i="56"/>
  <c r="C17" i="56"/>
  <c r="G17" i="56"/>
  <c r="E17" i="56"/>
  <c r="I17" i="56"/>
  <c r="C18" i="56"/>
  <c r="G18" i="56"/>
  <c r="E18" i="56"/>
  <c r="I18" i="56"/>
  <c r="C19" i="56"/>
  <c r="G19" i="56"/>
  <c r="E19" i="56"/>
  <c r="I19" i="56"/>
  <c r="E20" i="56"/>
  <c r="I20" i="56"/>
  <c r="C20" i="56"/>
  <c r="G20" i="56"/>
  <c r="C21" i="56"/>
  <c r="G21" i="56"/>
  <c r="E21" i="56"/>
  <c r="I21" i="56"/>
  <c r="E22" i="56"/>
  <c r="I22" i="56"/>
  <c r="C22" i="56"/>
  <c r="G22" i="56"/>
  <c r="E23" i="56"/>
  <c r="I23" i="56"/>
  <c r="C23" i="56"/>
  <c r="G23" i="56"/>
  <c r="E24" i="56"/>
  <c r="I24" i="56"/>
  <c r="C24" i="56"/>
  <c r="G24" i="56"/>
  <c r="I25" i="56"/>
  <c r="C25" i="56"/>
  <c r="G25" i="56"/>
  <c r="J33" i="56"/>
  <c r="C26" i="56"/>
  <c r="G26" i="56"/>
  <c r="E26" i="56"/>
  <c r="I26" i="56"/>
  <c r="C27" i="56"/>
  <c r="G27" i="56"/>
  <c r="E27" i="56"/>
  <c r="I27" i="56"/>
  <c r="E28" i="56"/>
  <c r="I28" i="56"/>
  <c r="C28" i="56"/>
  <c r="G28" i="56"/>
  <c r="C29" i="56"/>
  <c r="G29" i="56"/>
  <c r="E29" i="56"/>
  <c r="I29" i="56"/>
  <c r="C30" i="56"/>
  <c r="G30" i="56"/>
  <c r="E30" i="56"/>
  <c r="K33" i="56"/>
  <c r="E31" i="56"/>
  <c r="I31" i="56"/>
  <c r="F5" i="56"/>
  <c r="C7" i="57"/>
  <c r="G7" i="57"/>
  <c r="D5" i="57"/>
  <c r="H5" i="57" s="1"/>
  <c r="E7" i="57"/>
  <c r="I7" i="57"/>
  <c r="C8" i="57"/>
  <c r="G8" i="57"/>
  <c r="E8" i="57"/>
  <c r="I8" i="57"/>
  <c r="C9" i="57"/>
  <c r="G9" i="57"/>
  <c r="E9" i="57"/>
  <c r="I9" i="57"/>
  <c r="E10" i="57"/>
  <c r="I10" i="57"/>
  <c r="C10" i="57"/>
  <c r="G10" i="57"/>
  <c r="C11" i="57"/>
  <c r="G11" i="57"/>
  <c r="E11" i="57"/>
  <c r="I11" i="57"/>
  <c r="E12" i="57"/>
  <c r="I12" i="57"/>
  <c r="C12" i="57"/>
  <c r="G12" i="57"/>
  <c r="E13" i="57"/>
  <c r="I13" i="57"/>
  <c r="C13" i="57"/>
  <c r="G13" i="57"/>
  <c r="I14" i="57"/>
  <c r="C14" i="57"/>
  <c r="G14" i="57"/>
  <c r="J26" i="57"/>
  <c r="E15" i="57"/>
  <c r="I15" i="57"/>
  <c r="C15" i="57"/>
  <c r="G15" i="57"/>
  <c r="E16" i="57"/>
  <c r="I16" i="57"/>
  <c r="C16" i="57"/>
  <c r="G16" i="57"/>
  <c r="E17" i="57"/>
  <c r="I17" i="57"/>
  <c r="C17" i="57"/>
  <c r="G17" i="57"/>
  <c r="E18" i="57"/>
  <c r="I18" i="57"/>
  <c r="C18" i="57"/>
  <c r="G18" i="57"/>
  <c r="E19" i="57"/>
  <c r="I19" i="57"/>
  <c r="C19" i="57"/>
  <c r="G19" i="57"/>
  <c r="E20" i="57"/>
  <c r="I20" i="57"/>
  <c r="C20" i="57"/>
  <c r="G20" i="57"/>
  <c r="E21" i="57"/>
  <c r="I21" i="57"/>
  <c r="C21" i="57"/>
  <c r="G21" i="57"/>
  <c r="E22" i="57"/>
  <c r="I22" i="57"/>
  <c r="C22" i="57"/>
  <c r="G22" i="57"/>
  <c r="E23" i="57"/>
  <c r="C23" i="57"/>
  <c r="G23" i="57"/>
  <c r="K26" i="57"/>
  <c r="E24" i="57"/>
  <c r="I24" i="57"/>
  <c r="C7" i="58"/>
  <c r="G7" i="58"/>
  <c r="D5" i="58"/>
  <c r="H5" i="58" s="1"/>
  <c r="E7" i="58"/>
  <c r="I7" i="58"/>
  <c r="C8" i="58"/>
  <c r="G8" i="58"/>
  <c r="E8" i="58"/>
  <c r="I8" i="58"/>
  <c r="E9" i="58"/>
  <c r="I9" i="58"/>
  <c r="C9" i="58"/>
  <c r="G9" i="58"/>
  <c r="E10" i="58"/>
  <c r="I10" i="58"/>
  <c r="C10" i="58"/>
  <c r="G10" i="58"/>
  <c r="E11" i="58"/>
  <c r="I11" i="58"/>
  <c r="C11" i="58"/>
  <c r="G11" i="58"/>
  <c r="C12" i="58"/>
  <c r="G12" i="58"/>
  <c r="E12" i="58"/>
  <c r="I12" i="58"/>
  <c r="E13" i="58"/>
  <c r="I13" i="58"/>
  <c r="C13" i="58"/>
  <c r="G13" i="58"/>
  <c r="C14" i="58"/>
  <c r="G14" i="58"/>
  <c r="E14" i="58"/>
  <c r="I14" i="58"/>
  <c r="E15" i="58"/>
  <c r="I15" i="58"/>
  <c r="C15" i="58"/>
  <c r="G15" i="58"/>
  <c r="E16" i="58"/>
  <c r="I16" i="58"/>
  <c r="C16" i="58"/>
  <c r="G16" i="58"/>
  <c r="E17" i="58"/>
  <c r="I17" i="58"/>
  <c r="C17" i="58"/>
  <c r="G17" i="58"/>
  <c r="E18" i="58"/>
  <c r="I18" i="58"/>
  <c r="C18" i="58"/>
  <c r="G18" i="58"/>
  <c r="E19" i="58"/>
  <c r="I19" i="58"/>
  <c r="C19" i="58"/>
  <c r="G19" i="58"/>
  <c r="E20" i="58"/>
  <c r="I20" i="58"/>
  <c r="C20" i="58"/>
  <c r="G20" i="58"/>
  <c r="E21" i="58"/>
  <c r="I21" i="58"/>
  <c r="C21" i="58"/>
  <c r="G21" i="58"/>
  <c r="C22" i="58"/>
  <c r="G22" i="58"/>
  <c r="E22" i="58"/>
  <c r="I22" i="58"/>
  <c r="E23" i="58"/>
  <c r="I23" i="58"/>
  <c r="C23" i="58"/>
  <c r="G23" i="58"/>
  <c r="E24" i="58"/>
  <c r="I24" i="58"/>
  <c r="C24" i="58"/>
  <c r="G24" i="58"/>
  <c r="C25" i="58"/>
  <c r="G25" i="58"/>
  <c r="E25" i="58"/>
  <c r="I25" i="58"/>
  <c r="E26" i="58"/>
  <c r="I26" i="58"/>
  <c r="C26" i="58"/>
  <c r="G26" i="58"/>
  <c r="E27" i="58"/>
  <c r="I27" i="58"/>
  <c r="C27" i="58"/>
  <c r="G27" i="58"/>
  <c r="C28" i="58"/>
  <c r="G28" i="58"/>
  <c r="E28" i="58"/>
  <c r="I28" i="58"/>
  <c r="E29" i="58"/>
  <c r="I29" i="58"/>
  <c r="C29" i="58"/>
  <c r="G29" i="58"/>
  <c r="E30" i="58"/>
  <c r="I30" i="58"/>
  <c r="C30" i="58"/>
  <c r="G30" i="58"/>
  <c r="E31" i="58"/>
  <c r="I31" i="58"/>
  <c r="C31" i="58"/>
  <c r="G31" i="58"/>
  <c r="E32" i="58"/>
  <c r="I32" i="58"/>
  <c r="C32" i="58"/>
  <c r="G32" i="58"/>
  <c r="E33" i="58"/>
  <c r="I33" i="58"/>
  <c r="C33" i="58"/>
  <c r="G33" i="58"/>
  <c r="C34" i="58"/>
  <c r="G34" i="58"/>
  <c r="E34" i="58"/>
  <c r="I34" i="58"/>
  <c r="E35" i="58"/>
  <c r="I35" i="58"/>
  <c r="C35" i="58"/>
  <c r="G35" i="58"/>
  <c r="C36" i="58"/>
  <c r="G36" i="58"/>
  <c r="E36" i="58"/>
  <c r="I36" i="58"/>
  <c r="E37" i="58"/>
  <c r="I37" i="58"/>
  <c r="C37" i="58"/>
  <c r="G37" i="58"/>
  <c r="E38" i="58"/>
  <c r="I38" i="58"/>
  <c r="C38" i="58"/>
  <c r="G38" i="58"/>
  <c r="E39" i="58"/>
  <c r="I39" i="58"/>
  <c r="C39" i="58"/>
  <c r="G39" i="58"/>
  <c r="E40" i="58"/>
  <c r="I40" i="58"/>
  <c r="C40" i="58"/>
  <c r="G40" i="58"/>
  <c r="E41" i="58"/>
  <c r="I41" i="58"/>
  <c r="C41" i="58"/>
  <c r="G41" i="58"/>
  <c r="C42" i="58"/>
  <c r="G42" i="58"/>
  <c r="E42" i="58"/>
  <c r="I42" i="58"/>
  <c r="E43" i="58"/>
  <c r="I43" i="58"/>
  <c r="C43" i="58"/>
  <c r="G43" i="58"/>
  <c r="E44" i="58"/>
  <c r="I44" i="58"/>
  <c r="C44" i="58"/>
  <c r="G44" i="58"/>
  <c r="C45" i="58"/>
  <c r="G45" i="58"/>
  <c r="I45" i="58"/>
  <c r="J49" i="58"/>
  <c r="E46" i="58"/>
  <c r="C46" i="58"/>
  <c r="G46" i="58"/>
  <c r="K49" i="58"/>
  <c r="E47" i="58"/>
  <c r="I47" i="58"/>
  <c r="C7" i="50"/>
  <c r="G7" i="50"/>
  <c r="D5" i="50"/>
  <c r="H5" i="50" s="1"/>
  <c r="E7" i="50"/>
  <c r="I7" i="50"/>
  <c r="E8" i="50"/>
  <c r="I8" i="50"/>
  <c r="C8" i="50"/>
  <c r="G8" i="50"/>
  <c r="C9" i="50"/>
  <c r="G9" i="50"/>
  <c r="E9" i="50"/>
  <c r="I9" i="50"/>
  <c r="C10" i="50"/>
  <c r="G10" i="50"/>
  <c r="E10" i="50"/>
  <c r="I10" i="50"/>
  <c r="E11" i="50"/>
  <c r="I11" i="50"/>
  <c r="C11" i="50"/>
  <c r="G11" i="50"/>
  <c r="C12" i="50"/>
  <c r="G12" i="50"/>
  <c r="E12" i="50"/>
  <c r="I12" i="50"/>
  <c r="C13" i="50"/>
  <c r="G13" i="50"/>
  <c r="E13" i="50"/>
  <c r="I13" i="50"/>
  <c r="E14" i="50"/>
  <c r="I14" i="50"/>
  <c r="C14" i="50"/>
  <c r="G14" i="50"/>
  <c r="E15" i="50"/>
  <c r="I15" i="50"/>
  <c r="C15" i="50"/>
  <c r="G15" i="50"/>
  <c r="E16" i="50"/>
  <c r="I16" i="50"/>
  <c r="C16" i="50"/>
  <c r="G16" i="50"/>
  <c r="E17" i="50"/>
  <c r="I17" i="50"/>
  <c r="C17" i="50"/>
  <c r="G17" i="50"/>
  <c r="E18" i="50"/>
  <c r="I18" i="50"/>
  <c r="C18" i="50"/>
  <c r="G18" i="50"/>
  <c r="C19" i="50"/>
  <c r="G19" i="50"/>
  <c r="E19" i="50"/>
  <c r="I19" i="50"/>
  <c r="E20" i="50"/>
  <c r="I20" i="50"/>
  <c r="C20" i="50"/>
  <c r="G20" i="50"/>
  <c r="E21" i="50"/>
  <c r="I21" i="50"/>
  <c r="C21" i="50"/>
  <c r="G21" i="50"/>
  <c r="E22" i="50"/>
  <c r="I22" i="50"/>
  <c r="C22" i="50"/>
  <c r="G22" i="50"/>
  <c r="C23" i="50"/>
  <c r="G23" i="50"/>
  <c r="E23" i="50"/>
  <c r="I23" i="50"/>
  <c r="E24" i="50"/>
  <c r="I24" i="50"/>
  <c r="C24" i="50"/>
  <c r="G24" i="50"/>
  <c r="E25" i="50"/>
  <c r="I25" i="50"/>
  <c r="C25" i="50"/>
  <c r="G25" i="50"/>
  <c r="E26" i="50"/>
  <c r="I26" i="50"/>
  <c r="C26" i="50"/>
  <c r="G26" i="50"/>
  <c r="E27" i="50"/>
  <c r="I27" i="50"/>
  <c r="C27" i="50"/>
  <c r="G27" i="50"/>
  <c r="C28" i="50"/>
  <c r="G28" i="50"/>
  <c r="E28" i="50"/>
  <c r="I28" i="50"/>
  <c r="E29" i="50"/>
  <c r="I29" i="50"/>
  <c r="C29" i="50"/>
  <c r="G29" i="50"/>
  <c r="E30" i="50"/>
  <c r="I30" i="50"/>
  <c r="C30" i="50"/>
  <c r="G30" i="50"/>
  <c r="C31" i="50"/>
  <c r="G31" i="50"/>
  <c r="E31" i="50"/>
  <c r="I31" i="50"/>
  <c r="E32" i="50"/>
  <c r="I32" i="50"/>
  <c r="C32" i="50"/>
  <c r="G32" i="50"/>
  <c r="E33" i="50"/>
  <c r="I33" i="50"/>
  <c r="C33" i="50"/>
  <c r="G33" i="50"/>
  <c r="E34" i="50"/>
  <c r="I34" i="50"/>
  <c r="C34" i="50"/>
  <c r="G34" i="50"/>
  <c r="E35" i="50"/>
  <c r="I35" i="50"/>
  <c r="C35" i="50"/>
  <c r="G35" i="50"/>
  <c r="C36" i="50"/>
  <c r="G36" i="50"/>
  <c r="E36" i="50"/>
  <c r="I36" i="50"/>
  <c r="E37" i="50"/>
  <c r="I37" i="50"/>
  <c r="C37" i="50"/>
  <c r="G37" i="50"/>
  <c r="C38" i="50"/>
  <c r="G38" i="50"/>
  <c r="E38" i="50"/>
  <c r="I38" i="50"/>
  <c r="E39" i="50"/>
  <c r="I39" i="50"/>
  <c r="C39" i="50"/>
  <c r="G39" i="50"/>
  <c r="E40" i="50"/>
  <c r="I40" i="50"/>
  <c r="C40" i="50"/>
  <c r="G40" i="50"/>
  <c r="E41" i="50"/>
  <c r="I41" i="50"/>
  <c r="C41" i="50"/>
  <c r="G41" i="50"/>
  <c r="E42" i="50"/>
  <c r="I42" i="50"/>
  <c r="C42" i="50"/>
  <c r="G42" i="50"/>
  <c r="E43" i="50"/>
  <c r="I43" i="50"/>
  <c r="C43" i="50"/>
  <c r="G43" i="50"/>
  <c r="E44" i="50"/>
  <c r="I44" i="50"/>
  <c r="C44" i="50"/>
  <c r="G44" i="50"/>
  <c r="I45" i="50"/>
  <c r="C45" i="50"/>
  <c r="G45" i="50"/>
  <c r="J51" i="50"/>
  <c r="E46" i="50"/>
  <c r="I46" i="50"/>
  <c r="C46" i="50"/>
  <c r="G46" i="50"/>
  <c r="E47" i="50"/>
  <c r="I47" i="50"/>
  <c r="C47" i="50"/>
  <c r="G47" i="50"/>
  <c r="E48" i="50"/>
  <c r="C48" i="50"/>
  <c r="G48" i="50"/>
  <c r="K51" i="50"/>
  <c r="E49" i="50"/>
  <c r="I49" i="50"/>
  <c r="E40" i="53"/>
  <c r="I40" i="53"/>
  <c r="E57" i="53"/>
  <c r="I57" i="53"/>
  <c r="E25" i="53"/>
  <c r="I25" i="53"/>
  <c r="I37" i="53"/>
  <c r="E7" i="53"/>
  <c r="I7" i="53"/>
  <c r="E22" i="53"/>
  <c r="I22" i="53"/>
  <c r="C40" i="53"/>
  <c r="G40" i="53"/>
  <c r="C57" i="53"/>
  <c r="G57" i="53"/>
  <c r="C25" i="53"/>
  <c r="G25" i="53"/>
  <c r="C37" i="53"/>
  <c r="G37" i="53"/>
  <c r="C7" i="53"/>
  <c r="G7" i="53"/>
  <c r="C22" i="53"/>
  <c r="G22" i="53"/>
  <c r="F5" i="53"/>
  <c r="E8" i="53"/>
  <c r="I8" i="53"/>
  <c r="C8" i="53"/>
  <c r="G8" i="53"/>
  <c r="E9" i="53"/>
  <c r="I9" i="53"/>
  <c r="C9" i="53"/>
  <c r="G9" i="53"/>
  <c r="C10" i="53"/>
  <c r="G10" i="53"/>
  <c r="E10" i="53"/>
  <c r="I10" i="53"/>
  <c r="E11" i="53"/>
  <c r="I11" i="53"/>
  <c r="C11" i="53"/>
  <c r="G11" i="53"/>
  <c r="E12" i="53"/>
  <c r="I12" i="53"/>
  <c r="C12" i="53"/>
  <c r="G12" i="53"/>
  <c r="E13" i="53"/>
  <c r="I13" i="53"/>
  <c r="C13" i="53"/>
  <c r="G13" i="53"/>
  <c r="C14" i="53"/>
  <c r="G14" i="53"/>
  <c r="E14" i="53"/>
  <c r="I14" i="53"/>
  <c r="E15" i="53"/>
  <c r="I15" i="53"/>
  <c r="C15" i="53"/>
  <c r="G15" i="53"/>
  <c r="E16" i="53"/>
  <c r="I16" i="53"/>
  <c r="C16" i="53"/>
  <c r="G16" i="53"/>
  <c r="E17" i="53"/>
  <c r="I17" i="53"/>
  <c r="C17" i="53"/>
  <c r="G17" i="53"/>
  <c r="C18" i="53"/>
  <c r="G18" i="53"/>
  <c r="I18" i="53"/>
  <c r="J22" i="53"/>
  <c r="E19" i="53"/>
  <c r="C19" i="53"/>
  <c r="G19" i="53"/>
  <c r="K22" i="53"/>
  <c r="E20" i="53"/>
  <c r="I20" i="53"/>
  <c r="J37" i="53"/>
  <c r="E26" i="53"/>
  <c r="I26" i="53"/>
  <c r="C26" i="53"/>
  <c r="G26" i="53"/>
  <c r="E27" i="53"/>
  <c r="I27" i="53"/>
  <c r="C27" i="53"/>
  <c r="G27" i="53"/>
  <c r="E28" i="53"/>
  <c r="I28" i="53"/>
  <c r="C28" i="53"/>
  <c r="G28" i="53"/>
  <c r="E29" i="53"/>
  <c r="I29" i="53"/>
  <c r="C29" i="53"/>
  <c r="G29" i="53"/>
  <c r="E30" i="53"/>
  <c r="I30" i="53"/>
  <c r="C30" i="53"/>
  <c r="G30" i="53"/>
  <c r="E31" i="53"/>
  <c r="I31" i="53"/>
  <c r="C31" i="53"/>
  <c r="G31" i="53"/>
  <c r="C32" i="53"/>
  <c r="G32" i="53"/>
  <c r="E32" i="53"/>
  <c r="I32" i="53"/>
  <c r="C33" i="53"/>
  <c r="G33" i="53"/>
  <c r="E33" i="53"/>
  <c r="I33" i="53"/>
  <c r="C34" i="53"/>
  <c r="G34" i="53"/>
  <c r="E34" i="53"/>
  <c r="K37" i="53"/>
  <c r="E35" i="53"/>
  <c r="I35" i="53"/>
  <c r="E41" i="53"/>
  <c r="I41" i="53"/>
  <c r="C41" i="53"/>
  <c r="G41" i="53"/>
  <c r="E42" i="53"/>
  <c r="I42" i="53"/>
  <c r="C42" i="53"/>
  <c r="G42" i="53"/>
  <c r="E43" i="53"/>
  <c r="I43" i="53"/>
  <c r="C43" i="53"/>
  <c r="G43" i="53"/>
  <c r="C44" i="53"/>
  <c r="G44" i="53"/>
  <c r="E44" i="53"/>
  <c r="I44" i="53"/>
  <c r="E45" i="53"/>
  <c r="I45" i="53"/>
  <c r="C45" i="53"/>
  <c r="G45" i="53"/>
  <c r="C46" i="53"/>
  <c r="G46" i="53"/>
  <c r="E46" i="53"/>
  <c r="I46" i="53"/>
  <c r="C47" i="53"/>
  <c r="G47" i="53"/>
  <c r="I47" i="53"/>
  <c r="C48" i="53"/>
  <c r="G48" i="53"/>
  <c r="J57" i="53"/>
  <c r="E48" i="53"/>
  <c r="I48" i="53"/>
  <c r="E49" i="53"/>
  <c r="I49" i="53"/>
  <c r="C49" i="53"/>
  <c r="G49" i="53"/>
  <c r="E50" i="53"/>
  <c r="I50" i="53"/>
  <c r="C50" i="53"/>
  <c r="G50" i="53"/>
  <c r="C51" i="53"/>
  <c r="G51" i="53"/>
  <c r="E51" i="53"/>
  <c r="I51" i="53"/>
  <c r="E52" i="53"/>
  <c r="I52" i="53"/>
  <c r="C52" i="53"/>
  <c r="G52" i="53"/>
  <c r="E53" i="53"/>
  <c r="I53" i="53"/>
  <c r="C53" i="53"/>
  <c r="G53" i="53"/>
  <c r="E54" i="53"/>
  <c r="C54" i="53"/>
  <c r="G54" i="53"/>
  <c r="K57" i="53"/>
  <c r="E55" i="53"/>
  <c r="I55" i="53"/>
  <c r="C70" i="54"/>
  <c r="G70" i="54"/>
  <c r="C76" i="54"/>
  <c r="G76" i="54"/>
  <c r="C54" i="54"/>
  <c r="G54" i="54"/>
  <c r="C67" i="54"/>
  <c r="G67" i="54"/>
  <c r="C42" i="54"/>
  <c r="G42" i="54"/>
  <c r="C51" i="54"/>
  <c r="G51" i="54"/>
  <c r="C28" i="54"/>
  <c r="G28" i="54"/>
  <c r="C39" i="54"/>
  <c r="G39" i="54"/>
  <c r="C21" i="54"/>
  <c r="G21" i="54"/>
  <c r="C25" i="54"/>
  <c r="G25" i="54"/>
  <c r="C16" i="54"/>
  <c r="G16" i="54"/>
  <c r="C7" i="54"/>
  <c r="G7" i="54"/>
  <c r="C13" i="54"/>
  <c r="G13" i="54"/>
  <c r="E70" i="54"/>
  <c r="I70" i="54"/>
  <c r="E76" i="54"/>
  <c r="E54" i="54"/>
  <c r="I54" i="54"/>
  <c r="E67" i="54"/>
  <c r="I67" i="54"/>
  <c r="E42" i="54"/>
  <c r="I42" i="54"/>
  <c r="E51" i="54"/>
  <c r="I51" i="54"/>
  <c r="E28" i="54"/>
  <c r="I28" i="54"/>
  <c r="E39" i="54"/>
  <c r="I39" i="54"/>
  <c r="E21" i="54"/>
  <c r="I21" i="54"/>
  <c r="E25" i="54"/>
  <c r="I25" i="54"/>
  <c r="E16" i="54"/>
  <c r="I16" i="54"/>
  <c r="E18" i="54"/>
  <c r="I18" i="54"/>
  <c r="E7" i="54"/>
  <c r="I7" i="54"/>
  <c r="E13" i="54"/>
  <c r="I13" i="54"/>
  <c r="D5" i="54"/>
  <c r="H5" i="54" s="1"/>
  <c r="E8" i="54"/>
  <c r="I8" i="54"/>
  <c r="C8" i="54"/>
  <c r="G8" i="54"/>
  <c r="E9" i="54"/>
  <c r="I9" i="54"/>
  <c r="C9" i="54"/>
  <c r="G9" i="54"/>
  <c r="E10" i="54"/>
  <c r="C10" i="54"/>
  <c r="G10" i="54"/>
  <c r="K13" i="54"/>
  <c r="E11" i="54"/>
  <c r="I11" i="54"/>
  <c r="C22" i="54"/>
  <c r="G22" i="54"/>
  <c r="E22" i="54"/>
  <c r="K25" i="54"/>
  <c r="E23" i="54"/>
  <c r="I23" i="54"/>
  <c r="E29" i="54"/>
  <c r="I29" i="54"/>
  <c r="C29" i="54"/>
  <c r="G29" i="54"/>
  <c r="E30" i="54"/>
  <c r="I30" i="54"/>
  <c r="C30" i="54"/>
  <c r="G30" i="54"/>
  <c r="C31" i="54"/>
  <c r="G31" i="54"/>
  <c r="E31" i="54"/>
  <c r="I31" i="54"/>
  <c r="C32" i="54"/>
  <c r="G32" i="54"/>
  <c r="E32" i="54"/>
  <c r="I32" i="54"/>
  <c r="E33" i="54"/>
  <c r="I33" i="54"/>
  <c r="C33" i="54"/>
  <c r="G33" i="54"/>
  <c r="C34" i="54"/>
  <c r="G34" i="54"/>
  <c r="E34" i="54"/>
  <c r="I34" i="54"/>
  <c r="C35" i="54"/>
  <c r="G35" i="54"/>
  <c r="E35" i="54"/>
  <c r="I35" i="54"/>
  <c r="C36" i="54"/>
  <c r="G36" i="54"/>
  <c r="J39" i="54"/>
  <c r="K39" i="54"/>
  <c r="E37" i="54"/>
  <c r="I37" i="54"/>
  <c r="E43" i="54"/>
  <c r="I43" i="54"/>
  <c r="C43" i="54"/>
  <c r="G43" i="54"/>
  <c r="E44" i="54"/>
  <c r="I44" i="54"/>
  <c r="C44" i="54"/>
  <c r="G44" i="54"/>
  <c r="C45" i="54"/>
  <c r="G45" i="54"/>
  <c r="E45" i="54"/>
  <c r="I45" i="54"/>
  <c r="C46" i="54"/>
  <c r="G46" i="54"/>
  <c r="E46" i="54"/>
  <c r="I46" i="54"/>
  <c r="E47" i="54"/>
  <c r="I47" i="54"/>
  <c r="C47" i="54"/>
  <c r="G47" i="54"/>
  <c r="C48" i="54"/>
  <c r="G48" i="54"/>
  <c r="E48" i="54"/>
  <c r="K51" i="54"/>
  <c r="E49" i="54"/>
  <c r="I49" i="54"/>
  <c r="E55" i="54"/>
  <c r="I55" i="54"/>
  <c r="C55" i="54"/>
  <c r="G55" i="54"/>
  <c r="E56" i="54"/>
  <c r="I56" i="54"/>
  <c r="C56" i="54"/>
  <c r="G56" i="54"/>
  <c r="E57" i="54"/>
  <c r="I57" i="54"/>
  <c r="C57" i="54"/>
  <c r="G57" i="54"/>
  <c r="E58" i="54"/>
  <c r="I58" i="54"/>
  <c r="C58" i="54"/>
  <c r="G58" i="54"/>
  <c r="E59" i="54"/>
  <c r="I59" i="54"/>
  <c r="C59" i="54"/>
  <c r="G59" i="54"/>
  <c r="C60" i="54"/>
  <c r="G60" i="54"/>
  <c r="E60" i="54"/>
  <c r="I60" i="54"/>
  <c r="C61" i="54"/>
  <c r="G61" i="54"/>
  <c r="E61" i="54"/>
  <c r="I61" i="54"/>
  <c r="E62" i="54"/>
  <c r="I62" i="54"/>
  <c r="C62" i="54"/>
  <c r="G62" i="54"/>
  <c r="C63" i="54"/>
  <c r="G63" i="54"/>
  <c r="I63" i="54"/>
  <c r="C64" i="54"/>
  <c r="G64" i="54"/>
  <c r="J67" i="54"/>
  <c r="E64" i="54"/>
  <c r="K67" i="54"/>
  <c r="E65" i="54"/>
  <c r="I65" i="54"/>
  <c r="C71" i="54"/>
  <c r="G71" i="54"/>
  <c r="E71" i="54"/>
  <c r="I71" i="54"/>
  <c r="C72" i="54"/>
  <c r="G72" i="54"/>
  <c r="E72" i="54"/>
  <c r="I72" i="54"/>
  <c r="C73" i="54"/>
  <c r="G73" i="54"/>
  <c r="E73" i="54"/>
  <c r="K76" i="54"/>
  <c r="E74" i="54"/>
  <c r="I74" i="54"/>
  <c r="I191" i="55"/>
  <c r="E202" i="55"/>
  <c r="E184" i="55"/>
  <c r="E188" i="55"/>
  <c r="I188" i="55"/>
  <c r="I154" i="55"/>
  <c r="E177" i="55"/>
  <c r="E129" i="55"/>
  <c r="E151" i="55"/>
  <c r="I151" i="55"/>
  <c r="I101" i="55"/>
  <c r="J206" i="55"/>
  <c r="C191" i="55"/>
  <c r="G191" i="55"/>
  <c r="C202" i="55"/>
  <c r="G202" i="55"/>
  <c r="C184" i="55"/>
  <c r="G184" i="55"/>
  <c r="C188" i="55"/>
  <c r="G188" i="55"/>
  <c r="C154" i="55"/>
  <c r="G154" i="55"/>
  <c r="C177" i="55"/>
  <c r="G177" i="55"/>
  <c r="C129" i="55"/>
  <c r="G129" i="55"/>
  <c r="C151" i="55"/>
  <c r="G151" i="55"/>
  <c r="C101" i="55"/>
  <c r="G101" i="55"/>
  <c r="C122" i="55"/>
  <c r="G122" i="55"/>
  <c r="C74" i="55"/>
  <c r="G74" i="55"/>
  <c r="C98" i="55"/>
  <c r="G98" i="55"/>
  <c r="E52" i="55"/>
  <c r="I52" i="55"/>
  <c r="E67" i="55"/>
  <c r="I67" i="55"/>
  <c r="E25" i="55"/>
  <c r="I25" i="55"/>
  <c r="E49" i="55"/>
  <c r="I49" i="55"/>
  <c r="C7" i="55"/>
  <c r="G7" i="55"/>
  <c r="C18" i="55"/>
  <c r="G18" i="55"/>
  <c r="E191" i="55"/>
  <c r="I202" i="55"/>
  <c r="I184" i="55"/>
  <c r="E154" i="55"/>
  <c r="I177" i="55"/>
  <c r="I129" i="55"/>
  <c r="E101" i="55"/>
  <c r="E122" i="55"/>
  <c r="I122" i="55"/>
  <c r="E74" i="55"/>
  <c r="I74" i="55"/>
  <c r="E98" i="55"/>
  <c r="I98" i="55"/>
  <c r="C52" i="55"/>
  <c r="G52" i="55"/>
  <c r="C67" i="55"/>
  <c r="G67" i="55"/>
  <c r="C25" i="55"/>
  <c r="G25" i="55"/>
  <c r="C49" i="55"/>
  <c r="G49" i="55"/>
  <c r="E7" i="55"/>
  <c r="I7" i="55"/>
  <c r="E18" i="55"/>
  <c r="I18" i="55"/>
  <c r="E8" i="55"/>
  <c r="I8" i="55"/>
  <c r="C8" i="55"/>
  <c r="G8" i="55"/>
  <c r="E9" i="55"/>
  <c r="I9" i="55"/>
  <c r="C9" i="55"/>
  <c r="G9" i="55"/>
  <c r="C10" i="55"/>
  <c r="G10" i="55"/>
  <c r="E10" i="55"/>
  <c r="I10" i="55"/>
  <c r="C11" i="55"/>
  <c r="G11" i="55"/>
  <c r="E11" i="55"/>
  <c r="I11" i="55"/>
  <c r="C12" i="55"/>
  <c r="G12" i="55"/>
  <c r="E12" i="55"/>
  <c r="I12" i="55"/>
  <c r="C13" i="55"/>
  <c r="G13" i="55"/>
  <c r="E13" i="55"/>
  <c r="I13" i="55"/>
  <c r="C14" i="55"/>
  <c r="G14" i="55"/>
  <c r="K18" i="55"/>
  <c r="J18" i="55"/>
  <c r="E15" i="55"/>
  <c r="I15" i="55"/>
  <c r="C15" i="55"/>
  <c r="G15" i="55"/>
  <c r="E16" i="55"/>
  <c r="I16" i="55"/>
  <c r="F23" i="55"/>
  <c r="E26" i="55"/>
  <c r="I26" i="55"/>
  <c r="C26" i="55"/>
  <c r="G26" i="55"/>
  <c r="E27" i="55"/>
  <c r="I27" i="55"/>
  <c r="C27" i="55"/>
  <c r="G27" i="55"/>
  <c r="E28" i="55"/>
  <c r="I28" i="55"/>
  <c r="C28" i="55"/>
  <c r="G28" i="55"/>
  <c r="C29" i="55"/>
  <c r="G29" i="55"/>
  <c r="E29" i="55"/>
  <c r="I29" i="55"/>
  <c r="E30" i="55"/>
  <c r="I30" i="55"/>
  <c r="C30" i="55"/>
  <c r="G30" i="55"/>
  <c r="C31" i="55"/>
  <c r="G31" i="55"/>
  <c r="E31" i="55"/>
  <c r="I31" i="55"/>
  <c r="C32" i="55"/>
  <c r="G32" i="55"/>
  <c r="E32" i="55"/>
  <c r="I32" i="55"/>
  <c r="C33" i="55"/>
  <c r="G33" i="55"/>
  <c r="E33" i="55"/>
  <c r="I33" i="55"/>
  <c r="C34" i="55"/>
  <c r="G34" i="55"/>
  <c r="E34" i="55"/>
  <c r="I34" i="55"/>
  <c r="E35" i="55"/>
  <c r="I35" i="55"/>
  <c r="C35" i="55"/>
  <c r="G35" i="55"/>
  <c r="E36" i="55"/>
  <c r="I36" i="55"/>
  <c r="C36" i="55"/>
  <c r="G36" i="55"/>
  <c r="C37" i="55"/>
  <c r="G37" i="55"/>
  <c r="E37" i="55"/>
  <c r="I37" i="55"/>
  <c r="C38" i="55"/>
  <c r="G38" i="55"/>
  <c r="E38" i="55"/>
  <c r="I38" i="55"/>
  <c r="C39" i="55"/>
  <c r="G39" i="55"/>
  <c r="E39" i="55"/>
  <c r="I39" i="55"/>
  <c r="E40" i="55"/>
  <c r="I40" i="55"/>
  <c r="C40" i="55"/>
  <c r="G40" i="55"/>
  <c r="C41" i="55"/>
  <c r="G41" i="55"/>
  <c r="E41" i="55"/>
  <c r="I41" i="55"/>
  <c r="C42" i="55"/>
  <c r="G42" i="55"/>
  <c r="E42" i="55"/>
  <c r="I42" i="55"/>
  <c r="C43" i="55"/>
  <c r="G43" i="55"/>
  <c r="E43" i="55"/>
  <c r="I43" i="55"/>
  <c r="C44" i="55"/>
  <c r="G44" i="55"/>
  <c r="I44" i="55"/>
  <c r="J49" i="55"/>
  <c r="E45" i="55"/>
  <c r="I45" i="55"/>
  <c r="C45" i="55"/>
  <c r="G45" i="55"/>
  <c r="C46" i="55"/>
  <c r="G46" i="55"/>
  <c r="E46" i="55"/>
  <c r="K49" i="55"/>
  <c r="E47" i="55"/>
  <c r="I47" i="55"/>
  <c r="E53" i="55"/>
  <c r="I53" i="55"/>
  <c r="C53" i="55"/>
  <c r="G53" i="55"/>
  <c r="C54" i="55"/>
  <c r="G54" i="55"/>
  <c r="E54" i="55"/>
  <c r="I54" i="55"/>
  <c r="C55" i="55"/>
  <c r="G55" i="55"/>
  <c r="E55" i="55"/>
  <c r="I55" i="55"/>
  <c r="C56" i="55"/>
  <c r="G56" i="55"/>
  <c r="E56" i="55"/>
  <c r="I56" i="55"/>
  <c r="E57" i="55"/>
  <c r="I57" i="55"/>
  <c r="C57" i="55"/>
  <c r="G57" i="55"/>
  <c r="E58" i="55"/>
  <c r="I58" i="55"/>
  <c r="C58" i="55"/>
  <c r="G58" i="55"/>
  <c r="C59" i="55"/>
  <c r="G59" i="55"/>
  <c r="E59" i="55"/>
  <c r="I59" i="55"/>
  <c r="E60" i="55"/>
  <c r="I60" i="55"/>
  <c r="C60" i="55"/>
  <c r="G60" i="55"/>
  <c r="E61" i="55"/>
  <c r="I61" i="55"/>
  <c r="C61" i="55"/>
  <c r="G61" i="55"/>
  <c r="C62" i="55"/>
  <c r="G62" i="55"/>
  <c r="E62" i="55"/>
  <c r="C63" i="55"/>
  <c r="G63" i="55"/>
  <c r="K67" i="55"/>
  <c r="E63" i="55"/>
  <c r="I63" i="55"/>
  <c r="I64" i="55"/>
  <c r="C64" i="55"/>
  <c r="G64" i="55"/>
  <c r="J67" i="55"/>
  <c r="E65" i="55"/>
  <c r="I65" i="55"/>
  <c r="F72" i="55"/>
  <c r="E75" i="55"/>
  <c r="I75" i="55"/>
  <c r="C75" i="55"/>
  <c r="G75" i="55"/>
  <c r="E76" i="55"/>
  <c r="I76" i="55"/>
  <c r="C76" i="55"/>
  <c r="G76" i="55"/>
  <c r="E77" i="55"/>
  <c r="I77" i="55"/>
  <c r="C77" i="55"/>
  <c r="G77" i="55"/>
  <c r="E78" i="55"/>
  <c r="I78" i="55"/>
  <c r="C78" i="55"/>
  <c r="G78" i="55"/>
  <c r="C79" i="55"/>
  <c r="G79" i="55"/>
  <c r="E79" i="55"/>
  <c r="I79" i="55"/>
  <c r="E80" i="55"/>
  <c r="I80" i="55"/>
  <c r="C80" i="55"/>
  <c r="G80" i="55"/>
  <c r="E81" i="55"/>
  <c r="I81" i="55"/>
  <c r="C81" i="55"/>
  <c r="G81" i="55"/>
  <c r="C82" i="55"/>
  <c r="G82" i="55"/>
  <c r="E82" i="55"/>
  <c r="I82" i="55"/>
  <c r="C83" i="55"/>
  <c r="G83" i="55"/>
  <c r="E83" i="55"/>
  <c r="I83" i="55"/>
  <c r="E84" i="55"/>
  <c r="I84" i="55"/>
  <c r="C84" i="55"/>
  <c r="G84" i="55"/>
  <c r="E85" i="55"/>
  <c r="I85" i="55"/>
  <c r="C85" i="55"/>
  <c r="G85" i="55"/>
  <c r="E86" i="55"/>
  <c r="I86" i="55"/>
  <c r="C86" i="55"/>
  <c r="G86" i="55"/>
  <c r="C87" i="55"/>
  <c r="G87" i="55"/>
  <c r="E87" i="55"/>
  <c r="I87" i="55"/>
  <c r="C88" i="55"/>
  <c r="G88" i="55"/>
  <c r="E88" i="55"/>
  <c r="I88" i="55"/>
  <c r="E89" i="55"/>
  <c r="I89" i="55"/>
  <c r="C89" i="55"/>
  <c r="G89" i="55"/>
  <c r="C90" i="55"/>
  <c r="G90" i="55"/>
  <c r="E90" i="55"/>
  <c r="I90" i="55"/>
  <c r="E91" i="55"/>
  <c r="I91" i="55"/>
  <c r="C91" i="55"/>
  <c r="G91" i="55"/>
  <c r="C92" i="55"/>
  <c r="G92" i="55"/>
  <c r="E92" i="55"/>
  <c r="I92" i="55"/>
  <c r="C93" i="55"/>
  <c r="G93" i="55"/>
  <c r="E93" i="55"/>
  <c r="I93" i="55"/>
  <c r="I94" i="55"/>
  <c r="C94" i="55"/>
  <c r="G94" i="55"/>
  <c r="C95" i="55"/>
  <c r="G95" i="55"/>
  <c r="J98" i="55"/>
  <c r="E95" i="55"/>
  <c r="K98" i="55"/>
  <c r="E96" i="55"/>
  <c r="I96" i="55"/>
  <c r="C102" i="55"/>
  <c r="G102" i="55"/>
  <c r="E102" i="55"/>
  <c r="I102" i="55"/>
  <c r="E103" i="55"/>
  <c r="I103" i="55"/>
  <c r="C103" i="55"/>
  <c r="G103" i="55"/>
  <c r="E104" i="55"/>
  <c r="I104" i="55"/>
  <c r="C104" i="55"/>
  <c r="G104" i="55"/>
  <c r="C105" i="55"/>
  <c r="G105" i="55"/>
  <c r="E105" i="55"/>
  <c r="I105" i="55"/>
  <c r="E106" i="55"/>
  <c r="I106" i="55"/>
  <c r="C106" i="55"/>
  <c r="G106" i="55"/>
  <c r="C107" i="55"/>
  <c r="G107" i="55"/>
  <c r="E107" i="55"/>
  <c r="I107" i="55"/>
  <c r="E108" i="55"/>
  <c r="I108" i="55"/>
  <c r="C108" i="55"/>
  <c r="G108" i="55"/>
  <c r="E109" i="55"/>
  <c r="I109" i="55"/>
  <c r="C109" i="55"/>
  <c r="G109" i="55"/>
  <c r="C110" i="55"/>
  <c r="G110" i="55"/>
  <c r="E110" i="55"/>
  <c r="I110" i="55"/>
  <c r="E111" i="55"/>
  <c r="I111" i="55"/>
  <c r="C111" i="55"/>
  <c r="G111" i="55"/>
  <c r="C112" i="55"/>
  <c r="G112" i="55"/>
  <c r="E112" i="55"/>
  <c r="I112" i="55"/>
  <c r="E113" i="55"/>
  <c r="I113" i="55"/>
  <c r="C113" i="55"/>
  <c r="G113" i="55"/>
  <c r="C114" i="55"/>
  <c r="G114" i="55"/>
  <c r="E114" i="55"/>
  <c r="I114" i="55"/>
  <c r="E115" i="55"/>
  <c r="I115" i="55"/>
  <c r="C115" i="55"/>
  <c r="G115" i="55"/>
  <c r="C116" i="55"/>
  <c r="G116" i="55"/>
  <c r="E116" i="55"/>
  <c r="I116" i="55"/>
  <c r="C117" i="55"/>
  <c r="G117" i="55"/>
  <c r="E117" i="55"/>
  <c r="I117" i="55"/>
  <c r="E118" i="55"/>
  <c r="I118" i="55"/>
  <c r="C118" i="55"/>
  <c r="G118" i="55"/>
  <c r="C119" i="55"/>
  <c r="G119" i="55"/>
  <c r="J122" i="55"/>
  <c r="K122" i="55"/>
  <c r="E120" i="55"/>
  <c r="I120" i="55"/>
  <c r="C130" i="55"/>
  <c r="G130" i="55"/>
  <c r="E130" i="55"/>
  <c r="I130" i="55"/>
  <c r="E131" i="55"/>
  <c r="I131" i="55"/>
  <c r="C131" i="55"/>
  <c r="G131" i="55"/>
  <c r="C132" i="55"/>
  <c r="G132" i="55"/>
  <c r="E132" i="55"/>
  <c r="I132" i="55"/>
  <c r="E133" i="55"/>
  <c r="I133" i="55"/>
  <c r="C133" i="55"/>
  <c r="G133" i="55"/>
  <c r="E134" i="55"/>
  <c r="I134" i="55"/>
  <c r="C134" i="55"/>
  <c r="G134" i="55"/>
  <c r="C135" i="55"/>
  <c r="G135" i="55"/>
  <c r="E135" i="55"/>
  <c r="I135" i="55"/>
  <c r="C136" i="55"/>
  <c r="G136" i="55"/>
  <c r="E136" i="55"/>
  <c r="I136" i="55"/>
  <c r="C137" i="55"/>
  <c r="G137" i="55"/>
  <c r="E137" i="55"/>
  <c r="I137" i="55"/>
  <c r="C138" i="55"/>
  <c r="G138" i="55"/>
  <c r="E138" i="55"/>
  <c r="I138" i="55"/>
  <c r="E139" i="55"/>
  <c r="I139" i="55"/>
  <c r="C139" i="55"/>
  <c r="G139" i="55"/>
  <c r="E140" i="55"/>
  <c r="I140" i="55"/>
  <c r="C140" i="55"/>
  <c r="G140" i="55"/>
  <c r="C141" i="55"/>
  <c r="G141" i="55"/>
  <c r="E141" i="55"/>
  <c r="I141" i="55"/>
  <c r="E142" i="55"/>
  <c r="I142" i="55"/>
  <c r="C142" i="55"/>
  <c r="G142" i="55"/>
  <c r="C143" i="55"/>
  <c r="G143" i="55"/>
  <c r="E143" i="55"/>
  <c r="I143" i="55"/>
  <c r="C144" i="55"/>
  <c r="G144" i="55"/>
  <c r="E144" i="55"/>
  <c r="I144" i="55"/>
  <c r="C145" i="55"/>
  <c r="G145" i="55"/>
  <c r="E145" i="55"/>
  <c r="I145" i="55"/>
  <c r="E146" i="55"/>
  <c r="I146" i="55"/>
  <c r="C146" i="55"/>
  <c r="G146" i="55"/>
  <c r="C147" i="55"/>
  <c r="G147" i="55"/>
  <c r="I147" i="55"/>
  <c r="C148" i="55"/>
  <c r="G148" i="55"/>
  <c r="J151" i="55"/>
  <c r="E148" i="55"/>
  <c r="K151" i="55"/>
  <c r="E149" i="55"/>
  <c r="I149" i="55"/>
  <c r="C155" i="55"/>
  <c r="G155" i="55"/>
  <c r="E155" i="55"/>
  <c r="I155" i="55"/>
  <c r="E156" i="55"/>
  <c r="I156" i="55"/>
  <c r="C156" i="55"/>
  <c r="G156" i="55"/>
  <c r="C157" i="55"/>
  <c r="G157" i="55"/>
  <c r="E157" i="55"/>
  <c r="I157" i="55"/>
  <c r="E158" i="55"/>
  <c r="I158" i="55"/>
  <c r="C158" i="55"/>
  <c r="G158" i="55"/>
  <c r="E159" i="55"/>
  <c r="I159" i="55"/>
  <c r="C159" i="55"/>
  <c r="G159" i="55"/>
  <c r="E160" i="55"/>
  <c r="I160" i="55"/>
  <c r="C160" i="55"/>
  <c r="G160" i="55"/>
  <c r="C161" i="55"/>
  <c r="G161" i="55"/>
  <c r="E161" i="55"/>
  <c r="I161" i="55"/>
  <c r="C162" i="55"/>
  <c r="G162" i="55"/>
  <c r="E162" i="55"/>
  <c r="I162" i="55"/>
  <c r="E163" i="55"/>
  <c r="I163" i="55"/>
  <c r="C163" i="55"/>
  <c r="G163" i="55"/>
  <c r="C164" i="55"/>
  <c r="G164" i="55"/>
  <c r="E164" i="55"/>
  <c r="I164" i="55"/>
  <c r="C165" i="55"/>
  <c r="G165" i="55"/>
  <c r="E165" i="55"/>
  <c r="I165" i="55"/>
  <c r="C166" i="55"/>
  <c r="G166" i="55"/>
  <c r="E166" i="55"/>
  <c r="I166" i="55"/>
  <c r="C167" i="55"/>
  <c r="G167" i="55"/>
  <c r="E167" i="55"/>
  <c r="I167" i="55"/>
  <c r="E168" i="55"/>
  <c r="I168" i="55"/>
  <c r="C168" i="55"/>
  <c r="G168" i="55"/>
  <c r="C169" i="55"/>
  <c r="G169" i="55"/>
  <c r="E169" i="55"/>
  <c r="I169" i="55"/>
  <c r="C170" i="55"/>
  <c r="G170" i="55"/>
  <c r="E170" i="55"/>
  <c r="I170" i="55"/>
  <c r="E171" i="55"/>
  <c r="I171" i="55"/>
  <c r="C171" i="55"/>
  <c r="G171" i="55"/>
  <c r="C172" i="55"/>
  <c r="G172" i="55"/>
  <c r="I172" i="55"/>
  <c r="C173" i="55"/>
  <c r="G173" i="55"/>
  <c r="J177" i="55"/>
  <c r="E173" i="55"/>
  <c r="I173" i="55"/>
  <c r="E174" i="55"/>
  <c r="C174" i="55"/>
  <c r="G174" i="55"/>
  <c r="K177" i="55"/>
  <c r="E175" i="55"/>
  <c r="I175" i="55"/>
  <c r="C185" i="55"/>
  <c r="G185" i="55"/>
  <c r="E185" i="55"/>
  <c r="K188" i="55"/>
  <c r="E186" i="55"/>
  <c r="I186" i="55"/>
  <c r="E192" i="55"/>
  <c r="I192" i="55"/>
  <c r="C192" i="55"/>
  <c r="G192" i="55"/>
  <c r="E193" i="55"/>
  <c r="I193" i="55"/>
  <c r="C193" i="55"/>
  <c r="G193" i="55"/>
  <c r="C194" i="55"/>
  <c r="G194" i="55"/>
  <c r="E194" i="55"/>
  <c r="I194" i="55"/>
  <c r="E195" i="55"/>
  <c r="I195" i="55"/>
  <c r="C195" i="55"/>
  <c r="G195" i="55"/>
  <c r="C196" i="55"/>
  <c r="G196" i="55"/>
  <c r="I196" i="55"/>
  <c r="C197" i="55"/>
  <c r="G197" i="55"/>
  <c r="J202" i="55"/>
  <c r="E197" i="55"/>
  <c r="I197" i="55"/>
  <c r="E198" i="55"/>
  <c r="I198" i="55"/>
  <c r="C198" i="55"/>
  <c r="G198" i="55"/>
  <c r="E199" i="55"/>
  <c r="C199" i="55"/>
  <c r="G199" i="55"/>
  <c r="K202" i="55"/>
  <c r="E200" i="55"/>
  <c r="I200" i="55"/>
  <c r="E206" i="55"/>
  <c r="K206" i="55"/>
  <c r="I220" i="48"/>
  <c r="I231" i="48"/>
  <c r="I202" i="48"/>
  <c r="I217" i="48"/>
  <c r="I190" i="48"/>
  <c r="I199" i="48"/>
  <c r="I174" i="48"/>
  <c r="I183" i="48"/>
  <c r="I162" i="48"/>
  <c r="I171" i="48"/>
  <c r="C146" i="48"/>
  <c r="C155" i="48"/>
  <c r="C141" i="48"/>
  <c r="I122" i="48"/>
  <c r="I134" i="48"/>
  <c r="I115" i="48"/>
  <c r="I119" i="48"/>
  <c r="C89" i="48"/>
  <c r="C108" i="48"/>
  <c r="C79" i="48"/>
  <c r="C86" i="48"/>
  <c r="F77" i="48"/>
  <c r="D77" i="48"/>
  <c r="H77" i="48" s="1"/>
  <c r="E220" i="48"/>
  <c r="E231" i="48"/>
  <c r="E202" i="48"/>
  <c r="E217" i="48"/>
  <c r="E190" i="48"/>
  <c r="E199" i="48"/>
  <c r="E174" i="48"/>
  <c r="E183" i="48"/>
  <c r="E162" i="48"/>
  <c r="E171" i="48"/>
  <c r="G146" i="48"/>
  <c r="G155" i="48"/>
  <c r="G141" i="48"/>
  <c r="E122" i="48"/>
  <c r="E134" i="48"/>
  <c r="E115" i="48"/>
  <c r="E119" i="48"/>
  <c r="G89" i="48"/>
  <c r="G108" i="48"/>
  <c r="G79" i="48"/>
  <c r="G86" i="48"/>
  <c r="C55" i="48"/>
  <c r="C72" i="48"/>
  <c r="C50" i="48"/>
  <c r="C52" i="48"/>
  <c r="C43" i="48"/>
  <c r="G50" i="48"/>
  <c r="G52" i="48"/>
  <c r="G43" i="48"/>
  <c r="C31" i="48"/>
  <c r="G31" i="48"/>
  <c r="C36" i="48"/>
  <c r="G36" i="48"/>
  <c r="C18" i="48"/>
  <c r="G18" i="48"/>
  <c r="C28" i="48"/>
  <c r="G28" i="48"/>
  <c r="E7" i="48"/>
  <c r="I7" i="48"/>
  <c r="E11" i="48"/>
  <c r="I11" i="48"/>
  <c r="C220" i="48"/>
  <c r="G220" i="48"/>
  <c r="C231" i="48"/>
  <c r="G231" i="48"/>
  <c r="C202" i="48"/>
  <c r="G202" i="48"/>
  <c r="C217" i="48"/>
  <c r="G217" i="48"/>
  <c r="C190" i="48"/>
  <c r="G190" i="48"/>
  <c r="C199" i="48"/>
  <c r="G199" i="48"/>
  <c r="C174" i="48"/>
  <c r="G174" i="48"/>
  <c r="C183" i="48"/>
  <c r="G183" i="48"/>
  <c r="C162" i="48"/>
  <c r="G162" i="48"/>
  <c r="C171" i="48"/>
  <c r="G171" i="48"/>
  <c r="E146" i="48"/>
  <c r="I146" i="48"/>
  <c r="E155" i="48"/>
  <c r="I155" i="48"/>
  <c r="K143" i="48"/>
  <c r="E141" i="48"/>
  <c r="I141" i="48"/>
  <c r="E143" i="48"/>
  <c r="I143" i="48"/>
  <c r="C122" i="48"/>
  <c r="G122" i="48"/>
  <c r="C134" i="48"/>
  <c r="G134" i="48"/>
  <c r="C115" i="48"/>
  <c r="G115" i="48"/>
  <c r="C119" i="48"/>
  <c r="G119" i="48"/>
  <c r="E89" i="48"/>
  <c r="I89" i="48"/>
  <c r="E108" i="48"/>
  <c r="I108" i="48"/>
  <c r="E79" i="48"/>
  <c r="I79" i="48"/>
  <c r="E86" i="48"/>
  <c r="I86" i="48"/>
  <c r="E55" i="48"/>
  <c r="I55" i="48"/>
  <c r="E72" i="48"/>
  <c r="I72" i="48"/>
  <c r="E43" i="48"/>
  <c r="I43" i="48"/>
  <c r="E52" i="48"/>
  <c r="I52" i="48"/>
  <c r="D41" i="48"/>
  <c r="H41" i="48" s="1"/>
  <c r="J36" i="48"/>
  <c r="E31" i="48"/>
  <c r="I31" i="48"/>
  <c r="E36" i="48"/>
  <c r="I36" i="48"/>
  <c r="J28" i="48"/>
  <c r="E18" i="48"/>
  <c r="I18" i="48"/>
  <c r="E28" i="48"/>
  <c r="I28" i="48"/>
  <c r="C7" i="48"/>
  <c r="G7" i="48"/>
  <c r="C11" i="48"/>
  <c r="G11" i="48"/>
  <c r="C8" i="48"/>
  <c r="G8" i="48"/>
  <c r="J11" i="48"/>
  <c r="K11" i="48"/>
  <c r="E9" i="48"/>
  <c r="I9" i="48"/>
  <c r="F16" i="48"/>
  <c r="E19" i="48"/>
  <c r="I19" i="48"/>
  <c r="C19" i="48"/>
  <c r="G19" i="48"/>
  <c r="C20" i="48"/>
  <c r="G20" i="48"/>
  <c r="E20" i="48"/>
  <c r="I20" i="48"/>
  <c r="E21" i="48"/>
  <c r="I21" i="48"/>
  <c r="C21" i="48"/>
  <c r="G21" i="48"/>
  <c r="E22" i="48"/>
  <c r="I22" i="48"/>
  <c r="C22" i="48"/>
  <c r="G22" i="48"/>
  <c r="C23" i="48"/>
  <c r="G23" i="48"/>
  <c r="E23" i="48"/>
  <c r="I23" i="48"/>
  <c r="E24" i="48"/>
  <c r="I24" i="48"/>
  <c r="C24" i="48"/>
  <c r="G24" i="48"/>
  <c r="E25" i="48"/>
  <c r="C25" i="48"/>
  <c r="G25" i="48"/>
  <c r="K28" i="48"/>
  <c r="E26" i="48"/>
  <c r="I26" i="48"/>
  <c r="C32" i="48"/>
  <c r="G32" i="48"/>
  <c r="E32" i="48"/>
  <c r="K36" i="48"/>
  <c r="E33" i="48"/>
  <c r="I33" i="48"/>
  <c r="C33" i="48"/>
  <c r="G33" i="48"/>
  <c r="E34" i="48"/>
  <c r="I34" i="48"/>
  <c r="E44" i="48"/>
  <c r="I44" i="48"/>
  <c r="C44" i="48"/>
  <c r="G44" i="48"/>
  <c r="E45" i="48"/>
  <c r="I45" i="48"/>
  <c r="C45" i="48"/>
  <c r="G45" i="48"/>
  <c r="C46" i="48"/>
  <c r="G46" i="48"/>
  <c r="I46" i="48"/>
  <c r="J52" i="48"/>
  <c r="C47" i="48"/>
  <c r="G47" i="48"/>
  <c r="E47" i="48"/>
  <c r="I47" i="48"/>
  <c r="E48" i="48"/>
  <c r="I48" i="48"/>
  <c r="C48" i="48"/>
  <c r="G48" i="48"/>
  <c r="C49" i="48"/>
  <c r="G49" i="48"/>
  <c r="E49" i="48"/>
  <c r="K52" i="48"/>
  <c r="E50" i="48"/>
  <c r="I50" i="48"/>
  <c r="E56" i="48"/>
  <c r="I56" i="48"/>
  <c r="C56" i="48"/>
  <c r="G56" i="48"/>
  <c r="E57" i="48"/>
  <c r="I57" i="48"/>
  <c r="C57" i="48"/>
  <c r="G57" i="48"/>
  <c r="C58" i="48"/>
  <c r="G58" i="48"/>
  <c r="E58" i="48"/>
  <c r="I58" i="48"/>
  <c r="E59" i="48"/>
  <c r="I59" i="48"/>
  <c r="C59" i="48"/>
  <c r="G59" i="48"/>
  <c r="E60" i="48"/>
  <c r="I60" i="48"/>
  <c r="C60" i="48"/>
  <c r="G60" i="48"/>
  <c r="E61" i="48"/>
  <c r="I61" i="48"/>
  <c r="C61" i="48"/>
  <c r="G61" i="48"/>
  <c r="C62" i="48"/>
  <c r="G62" i="48"/>
  <c r="E62" i="48"/>
  <c r="I62" i="48"/>
  <c r="E63" i="48"/>
  <c r="I63" i="48"/>
  <c r="C63" i="48"/>
  <c r="G63" i="48"/>
  <c r="E64" i="48"/>
  <c r="I64" i="48"/>
  <c r="C64" i="48"/>
  <c r="G64" i="48"/>
  <c r="E65" i="48"/>
  <c r="I65" i="48"/>
  <c r="C65" i="48"/>
  <c r="G65" i="48"/>
  <c r="C66" i="48"/>
  <c r="G66" i="48"/>
  <c r="E66" i="48"/>
  <c r="I66" i="48"/>
  <c r="E67" i="48"/>
  <c r="I67" i="48"/>
  <c r="C67" i="48"/>
  <c r="G67" i="48"/>
  <c r="E68" i="48"/>
  <c r="I68" i="48"/>
  <c r="C68" i="48"/>
  <c r="G68" i="48"/>
  <c r="C69" i="48"/>
  <c r="G69" i="48"/>
  <c r="J72" i="48"/>
  <c r="K72" i="48"/>
  <c r="E70" i="48"/>
  <c r="I70" i="48"/>
  <c r="E80" i="48"/>
  <c r="I80" i="48"/>
  <c r="C80" i="48"/>
  <c r="G80" i="48"/>
  <c r="C81" i="48"/>
  <c r="G81" i="48"/>
  <c r="I81" i="48"/>
  <c r="J86" i="48"/>
  <c r="E82" i="48"/>
  <c r="I82" i="48"/>
  <c r="C82" i="48"/>
  <c r="G82" i="48"/>
  <c r="E83" i="48"/>
  <c r="C83" i="48"/>
  <c r="G83" i="48"/>
  <c r="K86" i="48"/>
  <c r="E84" i="48"/>
  <c r="I84" i="48"/>
  <c r="E90" i="48"/>
  <c r="I90" i="48"/>
  <c r="C90" i="48"/>
  <c r="G90" i="48"/>
  <c r="C91" i="48"/>
  <c r="G91" i="48"/>
  <c r="E91" i="48"/>
  <c r="I91" i="48"/>
  <c r="E92" i="48"/>
  <c r="I92" i="48"/>
  <c r="C92" i="48"/>
  <c r="G92" i="48"/>
  <c r="E93" i="48"/>
  <c r="I93" i="48"/>
  <c r="C93" i="48"/>
  <c r="G93" i="48"/>
  <c r="E94" i="48"/>
  <c r="I94" i="48"/>
  <c r="C94" i="48"/>
  <c r="G94" i="48"/>
  <c r="E95" i="48"/>
  <c r="I95" i="48"/>
  <c r="C95" i="48"/>
  <c r="G95" i="48"/>
  <c r="E96" i="48"/>
  <c r="I96" i="48"/>
  <c r="C96" i="48"/>
  <c r="G96" i="48"/>
  <c r="C97" i="48"/>
  <c r="G97" i="48"/>
  <c r="E97" i="48"/>
  <c r="I97" i="48"/>
  <c r="E98" i="48"/>
  <c r="I98" i="48"/>
  <c r="C98" i="48"/>
  <c r="G98" i="48"/>
  <c r="E99" i="48"/>
  <c r="I99" i="48"/>
  <c r="C99" i="48"/>
  <c r="G99" i="48"/>
  <c r="C100" i="48"/>
  <c r="G100" i="48"/>
  <c r="E100" i="48"/>
  <c r="I100" i="48"/>
  <c r="C101" i="48"/>
  <c r="G101" i="48"/>
  <c r="E101" i="48"/>
  <c r="I101" i="48"/>
  <c r="E102" i="48"/>
  <c r="I102" i="48"/>
  <c r="C102" i="48"/>
  <c r="G102" i="48"/>
  <c r="C103" i="48"/>
  <c r="G103" i="48"/>
  <c r="E103" i="48"/>
  <c r="I103" i="48"/>
  <c r="C104" i="48"/>
  <c r="G104" i="48"/>
  <c r="E104" i="48"/>
  <c r="I104" i="48"/>
  <c r="C105" i="48"/>
  <c r="G105" i="48"/>
  <c r="J108" i="48"/>
  <c r="K108" i="48"/>
  <c r="E106" i="48"/>
  <c r="I106" i="48"/>
  <c r="F113" i="48"/>
  <c r="E116" i="48"/>
  <c r="C116" i="48"/>
  <c r="G116" i="48"/>
  <c r="K119" i="48"/>
  <c r="E117" i="48"/>
  <c r="I117" i="48"/>
  <c r="E123" i="48"/>
  <c r="I123" i="48"/>
  <c r="C123" i="48"/>
  <c r="G123" i="48"/>
  <c r="C124" i="48"/>
  <c r="G124" i="48"/>
  <c r="E124" i="48"/>
  <c r="I124" i="48"/>
  <c r="E125" i="48"/>
  <c r="I125" i="48"/>
  <c r="C125" i="48"/>
  <c r="G125" i="48"/>
  <c r="C126" i="48"/>
  <c r="G126" i="48"/>
  <c r="E126" i="48"/>
  <c r="I126" i="48"/>
  <c r="C127" i="48"/>
  <c r="G127" i="48"/>
  <c r="E127" i="48"/>
  <c r="I127" i="48"/>
  <c r="E128" i="48"/>
  <c r="I128" i="48"/>
  <c r="C128" i="48"/>
  <c r="G128" i="48"/>
  <c r="C129" i="48"/>
  <c r="G129" i="48"/>
  <c r="E129" i="48"/>
  <c r="I129" i="48"/>
  <c r="E130" i="48"/>
  <c r="I130" i="48"/>
  <c r="C130" i="48"/>
  <c r="G130" i="48"/>
  <c r="C131" i="48"/>
  <c r="G131" i="48"/>
  <c r="E131" i="48"/>
  <c r="K134" i="48"/>
  <c r="E132" i="48"/>
  <c r="I132" i="48"/>
  <c r="F139" i="48"/>
  <c r="C147" i="48"/>
  <c r="G147" i="48"/>
  <c r="E147" i="48"/>
  <c r="I147" i="48"/>
  <c r="C148" i="48"/>
  <c r="G148" i="48"/>
  <c r="E148" i="48"/>
  <c r="I148" i="48"/>
  <c r="E149" i="48"/>
  <c r="I149" i="48"/>
  <c r="C149" i="48"/>
  <c r="G149" i="48"/>
  <c r="E150" i="48"/>
  <c r="I150" i="48"/>
  <c r="C150" i="48"/>
  <c r="G150" i="48"/>
  <c r="E151" i="48"/>
  <c r="I151" i="48"/>
  <c r="C151" i="48"/>
  <c r="G151" i="48"/>
  <c r="E152" i="48"/>
  <c r="C152" i="48"/>
  <c r="G152" i="48"/>
  <c r="K155" i="48"/>
  <c r="E153" i="48"/>
  <c r="I153" i="48"/>
  <c r="F160" i="48"/>
  <c r="E163" i="48"/>
  <c r="I163" i="48"/>
  <c r="C163" i="48"/>
  <c r="G163" i="48"/>
  <c r="C164" i="48"/>
  <c r="G164" i="48"/>
  <c r="E164" i="48"/>
  <c r="I164" i="48"/>
  <c r="E165" i="48"/>
  <c r="I165" i="48"/>
  <c r="C165" i="48"/>
  <c r="G165" i="48"/>
  <c r="C166" i="48"/>
  <c r="G166" i="48"/>
  <c r="E166" i="48"/>
  <c r="I166" i="48"/>
  <c r="E167" i="48"/>
  <c r="I167" i="48"/>
  <c r="C167" i="48"/>
  <c r="G167" i="48"/>
  <c r="E168" i="48"/>
  <c r="C168" i="48"/>
  <c r="G168" i="48"/>
  <c r="K171" i="48"/>
  <c r="E169" i="48"/>
  <c r="I169" i="48"/>
  <c r="E175" i="48"/>
  <c r="I175" i="48"/>
  <c r="C175" i="48"/>
  <c r="G175" i="48"/>
  <c r="E176" i="48"/>
  <c r="I176" i="48"/>
  <c r="C176" i="48"/>
  <c r="G176" i="48"/>
  <c r="E177" i="48"/>
  <c r="I177" i="48"/>
  <c r="C177" i="48"/>
  <c r="G177" i="48"/>
  <c r="C178" i="48"/>
  <c r="G178" i="48"/>
  <c r="I178" i="48"/>
  <c r="C179" i="48"/>
  <c r="G179" i="48"/>
  <c r="J183" i="48"/>
  <c r="E179" i="48"/>
  <c r="K183" i="48"/>
  <c r="E180" i="48"/>
  <c r="I180" i="48"/>
  <c r="C180" i="48"/>
  <c r="G180" i="48"/>
  <c r="E181" i="48"/>
  <c r="I181" i="48"/>
  <c r="E191" i="48"/>
  <c r="I191" i="48"/>
  <c r="C191" i="48"/>
  <c r="G191" i="48"/>
  <c r="C192" i="48"/>
  <c r="G192" i="48"/>
  <c r="E192" i="48"/>
  <c r="I192" i="48"/>
  <c r="E193" i="48"/>
  <c r="I193" i="48"/>
  <c r="C193" i="48"/>
  <c r="G193" i="48"/>
  <c r="E194" i="48"/>
  <c r="I194" i="48"/>
  <c r="C194" i="48"/>
  <c r="G194" i="48"/>
  <c r="C195" i="48"/>
  <c r="G195" i="48"/>
  <c r="K199" i="48"/>
  <c r="J199" i="48"/>
  <c r="E196" i="48"/>
  <c r="I196" i="48"/>
  <c r="C196" i="48"/>
  <c r="G196" i="48"/>
  <c r="E197" i="48"/>
  <c r="I197" i="48"/>
  <c r="E203" i="48"/>
  <c r="I203" i="48"/>
  <c r="C203" i="48"/>
  <c r="G203" i="48"/>
  <c r="E204" i="48"/>
  <c r="I204" i="48"/>
  <c r="C204" i="48"/>
  <c r="G204" i="48"/>
  <c r="C205" i="48"/>
  <c r="G205" i="48"/>
  <c r="E205" i="48"/>
  <c r="I205" i="48"/>
  <c r="C206" i="48"/>
  <c r="G206" i="48"/>
  <c r="E206" i="48"/>
  <c r="I206" i="48"/>
  <c r="E207" i="48"/>
  <c r="I207" i="48"/>
  <c r="C207" i="48"/>
  <c r="G207" i="48"/>
  <c r="E208" i="48"/>
  <c r="I208" i="48"/>
  <c r="C208" i="48"/>
  <c r="G208" i="48"/>
  <c r="E209" i="48"/>
  <c r="I209" i="48"/>
  <c r="C209" i="48"/>
  <c r="G209" i="48"/>
  <c r="E210" i="48"/>
  <c r="I210" i="48"/>
  <c r="C210" i="48"/>
  <c r="G210" i="48"/>
  <c r="C211" i="48"/>
  <c r="G211" i="48"/>
  <c r="I211" i="48"/>
  <c r="J217" i="48"/>
  <c r="C212" i="48"/>
  <c r="G212" i="48"/>
  <c r="E212" i="48"/>
  <c r="I212" i="48"/>
  <c r="E213" i="48"/>
  <c r="I213" i="48"/>
  <c r="C213" i="48"/>
  <c r="G213" i="48"/>
  <c r="E214" i="48"/>
  <c r="C214" i="48"/>
  <c r="G214" i="48"/>
  <c r="K217" i="48"/>
  <c r="E215" i="48"/>
  <c r="I215" i="48"/>
  <c r="E221" i="48"/>
  <c r="I221" i="48"/>
  <c r="C221" i="48"/>
  <c r="G221" i="48"/>
  <c r="C222" i="48"/>
  <c r="G222" i="48"/>
  <c r="E222" i="48"/>
  <c r="I222" i="48"/>
  <c r="E223" i="48"/>
  <c r="I223" i="48"/>
  <c r="C223" i="48"/>
  <c r="G223" i="48"/>
  <c r="C224" i="48"/>
  <c r="G224" i="48"/>
  <c r="E224" i="48"/>
  <c r="I224" i="48"/>
  <c r="C225" i="48"/>
  <c r="G225" i="48"/>
  <c r="E225" i="48"/>
  <c r="I225" i="48"/>
  <c r="E226" i="48"/>
  <c r="I226" i="48"/>
  <c r="C226" i="48"/>
  <c r="G226" i="48"/>
  <c r="I227" i="48"/>
  <c r="C227" i="48"/>
  <c r="G227" i="48"/>
  <c r="J231" i="48"/>
  <c r="C228" i="48"/>
  <c r="G228" i="48"/>
  <c r="E228" i="48"/>
  <c r="K231" i="48"/>
  <c r="E229" i="48"/>
  <c r="I229" i="48"/>
  <c r="E39" i="47"/>
  <c r="D39" i="47"/>
  <c r="C39" i="47"/>
  <c r="B39" i="47"/>
  <c r="J37" i="47"/>
  <c r="H37" i="47"/>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K15" i="51"/>
  <c r="J15" i="51"/>
  <c r="B33" i="46"/>
  <c r="E33" i="46"/>
  <c r="D33" i="46"/>
  <c r="C33" i="46"/>
  <c r="K235" i="48"/>
  <c r="J235" i="48"/>
  <c r="C11" i="44"/>
  <c r="C44" i="44"/>
  <c r="D11" i="44"/>
  <c r="D44" i="44"/>
  <c r="E11" i="44"/>
  <c r="E44" i="44"/>
  <c r="B11" i="44"/>
  <c r="B44" i="44"/>
  <c r="G44" i="44" s="1"/>
  <c r="I44" i="44" s="1"/>
  <c r="E11" i="45"/>
  <c r="D11" i="45"/>
  <c r="C11" i="45"/>
  <c r="B11" i="45"/>
  <c r="E586" i="49"/>
  <c r="D586" i="49"/>
  <c r="C586" i="49"/>
  <c r="B586" i="49"/>
  <c r="B5" i="49"/>
  <c r="C5" i="49" s="1"/>
  <c r="E5" i="49" s="1"/>
  <c r="B5" i="47"/>
  <c r="C5" i="47" s="1"/>
  <c r="E5" i="47" s="1"/>
  <c r="E78" i="26"/>
  <c r="C78" i="26"/>
  <c r="H6" i="26"/>
  <c r="H78" i="26" s="1"/>
  <c r="G6" i="26"/>
  <c r="G78" i="26" s="1"/>
  <c r="D78" i="26"/>
  <c r="B78" i="26"/>
  <c r="B5" i="26"/>
  <c r="C5" i="26" s="1"/>
  <c r="E5" i="26" s="1"/>
  <c r="H26" i="46"/>
  <c r="G26" i="46"/>
  <c r="J26" i="46"/>
  <c r="I26" i="46"/>
  <c r="J31" i="46"/>
  <c r="H31" i="46"/>
  <c r="G31" i="46"/>
  <c r="I31" i="46" s="1"/>
  <c r="B5" i="46"/>
  <c r="C5" i="46" s="1"/>
  <c r="E5" i="46" s="1"/>
  <c r="B6" i="45"/>
  <c r="D6" i="45" s="1"/>
  <c r="D39" i="45" s="1"/>
  <c r="B5" i="44"/>
  <c r="D5" i="44" s="1"/>
  <c r="B5" i="33"/>
  <c r="C5" i="33" s="1"/>
  <c r="E5" i="33" s="1"/>
  <c r="E35" i="45"/>
  <c r="C35" i="45"/>
  <c r="D35" i="45"/>
  <c r="B35" i="45"/>
  <c r="H14" i="45"/>
  <c r="J14" i="45" s="1"/>
  <c r="G14" i="45"/>
  <c r="I14" i="45" s="1"/>
  <c r="G7" i="45"/>
  <c r="I7" i="45" s="1"/>
  <c r="H7" i="45"/>
  <c r="J7" i="45" s="1"/>
  <c r="J11" i="44"/>
  <c r="J9" i="44"/>
  <c r="I9" i="44"/>
  <c r="H15" i="44"/>
  <c r="J15" i="44" s="1"/>
  <c r="G15" i="44"/>
  <c r="I15" i="44" s="1"/>
  <c r="G9" i="44"/>
  <c r="H9" i="44"/>
  <c r="H6" i="33"/>
  <c r="H78" i="33" s="1"/>
  <c r="G6" i="33"/>
  <c r="G78" i="33" s="1"/>
  <c r="E78" i="33"/>
  <c r="D78" i="33"/>
  <c r="C78" i="33"/>
  <c r="B78" i="33"/>
  <c r="G586" i="49" l="1"/>
  <c r="I586" i="49" s="1"/>
  <c r="H586" i="49"/>
  <c r="J586" i="49" s="1"/>
  <c r="D5" i="49"/>
  <c r="C5" i="44"/>
  <c r="E5" i="44" s="1"/>
  <c r="D45" i="44"/>
  <c r="H11" i="44"/>
  <c r="H44" i="44"/>
  <c r="B45" i="44"/>
  <c r="C45" i="44"/>
  <c r="E45" i="44"/>
  <c r="H45" i="44" s="1"/>
  <c r="H28" i="47"/>
  <c r="J28" i="47" s="1"/>
  <c r="G28" i="47"/>
  <c r="I28" i="47" s="1"/>
  <c r="H39" i="47"/>
  <c r="G39" i="47"/>
  <c r="I39" i="47" s="1"/>
  <c r="J39" i="47"/>
  <c r="D5" i="47"/>
  <c r="G33" i="46"/>
  <c r="I33" i="46" s="1"/>
  <c r="H33" i="46"/>
  <c r="J33" i="46" s="1"/>
  <c r="D5" i="46"/>
  <c r="D5" i="33"/>
  <c r="J6" i="26"/>
  <c r="I6" i="26"/>
  <c r="J78" i="26"/>
  <c r="I78" i="26"/>
  <c r="D5" i="26"/>
  <c r="B47" i="45"/>
  <c r="B48" i="45"/>
  <c r="B49" i="45"/>
  <c r="B50" i="45"/>
  <c r="B51" i="45"/>
  <c r="B52" i="45"/>
  <c r="B53" i="45"/>
  <c r="B54" i="45"/>
  <c r="B55" i="45"/>
  <c r="B56" i="45"/>
  <c r="B57" i="45"/>
  <c r="B58" i="45"/>
  <c r="B59" i="45"/>
  <c r="B60" i="45"/>
  <c r="B61" i="45"/>
  <c r="B62" i="45"/>
  <c r="B63" i="45"/>
  <c r="B64" i="45"/>
  <c r="B65" i="45"/>
  <c r="B66" i="45"/>
  <c r="B67" i="45"/>
  <c r="C47" i="45"/>
  <c r="C48" i="45"/>
  <c r="C49" i="45"/>
  <c r="C50" i="45"/>
  <c r="C51" i="45"/>
  <c r="C52" i="45"/>
  <c r="C53" i="45"/>
  <c r="C54" i="45"/>
  <c r="C55" i="45"/>
  <c r="C56" i="45"/>
  <c r="C57" i="45"/>
  <c r="C58" i="45"/>
  <c r="C59" i="45"/>
  <c r="C60" i="45"/>
  <c r="C61" i="45"/>
  <c r="C62" i="45"/>
  <c r="C63" i="45"/>
  <c r="C64" i="45"/>
  <c r="C65" i="45"/>
  <c r="C66" i="45"/>
  <c r="C67" i="45"/>
  <c r="B40" i="45"/>
  <c r="B41" i="45"/>
  <c r="B42" i="45"/>
  <c r="B43" i="45"/>
  <c r="D40" i="45"/>
  <c r="D41" i="45"/>
  <c r="D42" i="45"/>
  <c r="D43" i="45"/>
  <c r="D47" i="45"/>
  <c r="D48" i="45"/>
  <c r="D49" i="45"/>
  <c r="D50" i="45"/>
  <c r="D51" i="45"/>
  <c r="D52" i="45"/>
  <c r="D53" i="45"/>
  <c r="D54" i="45"/>
  <c r="D55" i="45"/>
  <c r="D56" i="45"/>
  <c r="D57" i="45"/>
  <c r="D58" i="45"/>
  <c r="D59" i="45"/>
  <c r="D60" i="45"/>
  <c r="D61" i="45"/>
  <c r="D62" i="45"/>
  <c r="D63" i="45"/>
  <c r="D64" i="45"/>
  <c r="D65" i="45"/>
  <c r="D66" i="45"/>
  <c r="D67" i="45"/>
  <c r="E47" i="45"/>
  <c r="E48" i="45"/>
  <c r="E49" i="45"/>
  <c r="E50" i="45"/>
  <c r="E51" i="45"/>
  <c r="E52" i="45"/>
  <c r="E53" i="45"/>
  <c r="E54" i="45"/>
  <c r="E55" i="45"/>
  <c r="E56" i="45"/>
  <c r="E57" i="45"/>
  <c r="E58" i="45"/>
  <c r="E59" i="45"/>
  <c r="E60" i="45"/>
  <c r="E61" i="45"/>
  <c r="E62" i="45"/>
  <c r="E63" i="45"/>
  <c r="E64" i="45"/>
  <c r="E65" i="45"/>
  <c r="E66" i="45"/>
  <c r="E67" i="45"/>
  <c r="G11" i="45"/>
  <c r="I11" i="45" s="1"/>
  <c r="C40" i="45"/>
  <c r="C41" i="45"/>
  <c r="C42" i="45"/>
  <c r="C43" i="45"/>
  <c r="E40" i="45"/>
  <c r="E41" i="45"/>
  <c r="E42" i="45"/>
  <c r="E43" i="45"/>
  <c r="G35" i="45"/>
  <c r="I35" i="45" s="1"/>
  <c r="H35" i="45"/>
  <c r="J35" i="45" s="1"/>
  <c r="H11" i="45"/>
  <c r="J11" i="45" s="1"/>
  <c r="J24" i="51"/>
  <c r="K24" i="51"/>
  <c r="D13" i="51"/>
  <c r="F13" i="51" s="1"/>
  <c r="G11" i="44"/>
  <c r="C6" i="45"/>
  <c r="J44" i="44"/>
  <c r="B39" i="45"/>
  <c r="I11" i="44"/>
  <c r="G45" i="44" l="1"/>
  <c r="I45" i="44" s="1"/>
  <c r="J45" i="44"/>
  <c r="H42" i="45"/>
  <c r="H67" i="45"/>
  <c r="H65" i="45"/>
  <c r="H63" i="45"/>
  <c r="H61" i="45"/>
  <c r="H59" i="45"/>
  <c r="H57" i="45"/>
  <c r="H55" i="45"/>
  <c r="H53" i="45"/>
  <c r="H51" i="45"/>
  <c r="H49" i="45"/>
  <c r="H58" i="45"/>
  <c r="G43" i="45"/>
  <c r="G41" i="45"/>
  <c r="G66" i="45"/>
  <c r="G64" i="45"/>
  <c r="G62" i="45"/>
  <c r="G60" i="45"/>
  <c r="G58" i="45"/>
  <c r="G56" i="45"/>
  <c r="G54" i="45"/>
  <c r="G52" i="45"/>
  <c r="G50" i="45"/>
  <c r="G48" i="45"/>
  <c r="E44" i="45"/>
  <c r="C44" i="45"/>
  <c r="E68" i="45"/>
  <c r="C68" i="45"/>
  <c r="H43" i="45"/>
  <c r="H41" i="45"/>
  <c r="H66" i="45"/>
  <c r="H64" i="45"/>
  <c r="H62" i="45"/>
  <c r="H60" i="45"/>
  <c r="H56" i="45"/>
  <c r="H54" i="45"/>
  <c r="H52" i="45"/>
  <c r="H50" i="45"/>
  <c r="H48" i="45"/>
  <c r="D68" i="45"/>
  <c r="H47" i="45"/>
  <c r="D44" i="45"/>
  <c r="H40" i="45"/>
  <c r="G42" i="45"/>
  <c r="B44" i="45"/>
  <c r="G40" i="45"/>
  <c r="G67" i="45"/>
  <c r="G65" i="45"/>
  <c r="G63" i="45"/>
  <c r="G61" i="45"/>
  <c r="G59" i="45"/>
  <c r="G57" i="45"/>
  <c r="G55" i="45"/>
  <c r="G53" i="45"/>
  <c r="G51" i="45"/>
  <c r="G49" i="45"/>
  <c r="B68" i="45"/>
  <c r="G47" i="45"/>
  <c r="C39" i="45"/>
  <c r="E6" i="45"/>
  <c r="E39" i="45" s="1"/>
  <c r="H44" i="45" l="1"/>
  <c r="H68" i="45"/>
  <c r="G68" i="45"/>
  <c r="G44" i="45"/>
</calcChain>
</file>

<file path=xl/sharedStrings.xml><?xml version="1.0" encoding="utf-8"?>
<sst xmlns="http://schemas.openxmlformats.org/spreadsheetml/2006/main" count="1944" uniqueCount="695">
  <si>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</si>
  <si>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</si>
  <si>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</si>
  <si>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</si>
  <si>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</si>
  <si>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</si>
  <si>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</si>
  <si>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</si>
  <si>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</si>
  <si>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</si>
  <si>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</si>
  <si>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</si>
  <si>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</si>
  <si>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</si>
  <si>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</si>
  <si>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</si>
  <si>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</si>
  <si>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</si>
  <si>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</si>
  <si>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</si>
  <si>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</si>
  <si>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</si>
  <si>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</si>
  <si>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</si>
  <si>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</si>
  <si>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</si>
  <si>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</si>
  <si>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</si>
  <si>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</si>
  <si>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</si>
  <si>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</si>
  <si>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</si>
  <si>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Aston Martin</t>
  </si>
  <si>
    <t>Audi</t>
  </si>
  <si>
    <t>Bentley</t>
  </si>
  <si>
    <t>BMW</t>
  </si>
  <si>
    <t>BYD</t>
  </si>
  <si>
    <t>Chery</t>
  </si>
  <si>
    <t>Chevrolet</t>
  </si>
  <si>
    <t>Chrysler</t>
  </si>
  <si>
    <t>Citroen</t>
  </si>
  <si>
    <t>CUPRA</t>
  </si>
  <si>
    <t>Daf</t>
  </si>
  <si>
    <t>Dennis Eagle</t>
  </si>
  <si>
    <t>Ferrari</t>
  </si>
  <si>
    <t>Fiat</t>
  </si>
  <si>
    <t>Fiat Professional</t>
  </si>
  <si>
    <t>Ford</t>
  </si>
  <si>
    <t>Foton Mobility</t>
  </si>
  <si>
    <t>Freightliner</t>
  </si>
  <si>
    <t>Fuso</t>
  </si>
  <si>
    <t>Genesis</t>
  </si>
  <si>
    <t>GWM</t>
  </si>
  <si>
    <t>Hino</t>
  </si>
  <si>
    <t>Honda</t>
  </si>
  <si>
    <t>Hyundai</t>
  </si>
  <si>
    <t>Hyundai Commercial Vehicles</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</si>
  <si>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</si>
  <si>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</si>
  <si>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</si>
  <si>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</si>
  <si>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</si>
  <si>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</si>
  <si>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</si>
  <si>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</si>
  <si>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</si>
  <si>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</si>
  <si>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</si>
  <si>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</si>
  <si>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</si>
  <si>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</si>
  <si>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</si>
  <si>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</si>
  <si>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</si>
  <si>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</si>
  <si>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</si>
  <si>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</si>
  <si>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</si>
  <si>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</si>
  <si>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</si>
  <si>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</si>
  <si>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</si>
  <si>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</si>
  <si>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</si>
  <si>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</si>
  <si>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</si>
  <si>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</si>
  <si>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</si>
  <si>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</si>
  <si>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</si>
  <si>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</si>
  <si>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</si>
  <si>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</si>
  <si>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</si>
  <si>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</si>
  <si>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</si>
  <si>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</si>
  <si>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</si>
  <si>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</si>
  <si>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</si>
  <si>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</si>
  <si>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</si>
  <si>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WA REPORT</t>
  </si>
  <si>
    <t>JUNE 2023</t>
  </si>
  <si>
    <t>AUSTRALIAN CAPITAL TERRITORY</t>
  </si>
  <si>
    <t>NEW SOUTH WALES</t>
  </si>
  <si>
    <t>NORTHERN TERRITORY</t>
  </si>
  <si>
    <t>QUEENSLAND</t>
  </si>
  <si>
    <t>SOUTH AUSTRALIA</t>
  </si>
  <si>
    <t>TASMANIA</t>
  </si>
  <si>
    <t>VICTORIA</t>
  </si>
  <si>
    <t>WESTERN AUSTRALIA</t>
  </si>
  <si>
    <t>WA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</si>
  <si>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</si>
  <si>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</si>
  <si>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</si>
  <si>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</si>
  <si>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</si>
  <si>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</si>
  <si>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</si>
  <si>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</si>
  <si>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</si>
  <si>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</si>
  <si>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</si>
  <si>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</si>
  <si>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</si>
  <si>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</si>
  <si>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</si>
  <si>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</si>
  <si>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</si>
  <si>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</si>
  <si>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</si>
  <si>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</si>
  <si>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</si>
  <si>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</si>
  <si>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</si>
  <si>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Pick-Up/CC &gt; $100K</t>
  </si>
  <si>
    <t>LD 3501-8000 kgs GVM</t>
  </si>
  <si>
    <t>MD =&gt; 8001 GVM &amp; GCM &lt; 39001</t>
  </si>
  <si>
    <t>HD =&gt; 8001 GVM &amp; GCM &gt; 39000</t>
  </si>
  <si>
    <t>Light &lt; $30K</t>
  </si>
  <si>
    <t>Light &gt; $30K</t>
  </si>
  <si>
    <t>Small &lt; $40K</t>
  </si>
  <si>
    <t>Small &gt; $40K</t>
  </si>
  <si>
    <t>Medium &lt; $60K</t>
  </si>
  <si>
    <t>Medium &gt; $60K</t>
  </si>
  <si>
    <t>Large &lt; $70K</t>
  </si>
  <si>
    <t>Large &gt; $70K</t>
  </si>
  <si>
    <t>Upper Large &lt; $100K</t>
  </si>
  <si>
    <t>Upper Large &gt; $100K</t>
  </si>
  <si>
    <t>People Movers &lt; $70K</t>
  </si>
  <si>
    <t>People Movers &gt; $70K</t>
  </si>
  <si>
    <t>Sports &lt; $80K</t>
  </si>
  <si>
    <t>Sports &gt; $80K</t>
  </si>
  <si>
    <t>Sports &gt; $200K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</si>
  <si>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</si>
  <si>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</si>
  <si>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</si>
  <si>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</si>
  <si>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</si>
  <si>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</si>
  <si>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</si>
  <si>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</si>
  <si>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</si>
  <si>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</si>
  <si>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</si>
  <si>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</si>
  <si>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</si>
  <si>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</si>
  <si>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</si>
  <si>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</si>
  <si>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</si>
  <si>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</si>
  <si>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</si>
  <si>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</si>
  <si>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</si>
  <si>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</si>
  <si>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</si>
  <si>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</si>
  <si>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</si>
  <si>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</si>
  <si>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</si>
  <si>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</si>
  <si>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</si>
  <si>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</si>
  <si>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</si>
  <si>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</si>
  <si>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</si>
  <si>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</si>
  <si>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</si>
  <si>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</si>
  <si>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</si>
  <si>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</si>
  <si>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</si>
  <si>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</si>
  <si>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</si>
  <si>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</si>
  <si>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</si>
  <si>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</si>
  <si>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</si>
  <si>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</si>
  <si>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</si>
  <si>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</si>
  <si>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Mitsubishi Mirage</t>
  </si>
  <si>
    <t>Ford Fiesta</t>
  </si>
  <si>
    <t>Hyundai i20</t>
  </si>
  <si>
    <t>Kia Rio</t>
  </si>
  <si>
    <t>Mazda2</t>
  </si>
  <si>
    <t>MG MG3</t>
  </si>
  <si>
    <t>Suzuki Baleno</t>
  </si>
  <si>
    <t>Suzuki Swift</t>
  </si>
  <si>
    <t>Toyota Yaris</t>
  </si>
  <si>
    <t>Volkswagen Polo</t>
  </si>
  <si>
    <t>Audi A1</t>
  </si>
  <si>
    <t>Citroen C3</t>
  </si>
  <si>
    <t>MINI Hatch</t>
  </si>
  <si>
    <t>Skoda Fabia</t>
  </si>
  <si>
    <t>Hyundai i30</t>
  </si>
  <si>
    <t>Hyundai Ioniq</t>
  </si>
  <si>
    <t>Kia Cerato</t>
  </si>
  <si>
    <t>Mazda3</t>
  </si>
  <si>
    <t>Skoda Scala</t>
  </si>
  <si>
    <t>Subaru Impreza</t>
  </si>
  <si>
    <t>Toyota Corolla</t>
  </si>
  <si>
    <t>Toyota Prius</t>
  </si>
  <si>
    <t>Audi A3</t>
  </si>
  <si>
    <t>BMW 1 Series</t>
  </si>
  <si>
    <t>BMW 2 Series Gran Coupe</t>
  </si>
  <si>
    <t>CUPRA Born</t>
  </si>
  <si>
    <t>CUPRA Leon</t>
  </si>
  <si>
    <t>Ford Focus</t>
  </si>
  <si>
    <t>GWM Ora</t>
  </si>
  <si>
    <t>Honda Civic</t>
  </si>
  <si>
    <t>Mercedes-Benz A-Class</t>
  </si>
  <si>
    <t>Mercedes-Benz B-Class</t>
  </si>
  <si>
    <t>MINI Clubman</t>
  </si>
  <si>
    <t>Nissan Leaf</t>
  </si>
  <si>
    <t>Peugeot 308</t>
  </si>
  <si>
    <t>Renault Megane</t>
  </si>
  <si>
    <t>Subaru WRX</t>
  </si>
  <si>
    <t>Volkswagen Golf</t>
  </si>
  <si>
    <t>Honda Accord</t>
  </si>
  <si>
    <t>Hyundai Sonata</t>
  </si>
  <si>
    <t>Mazda6</t>
  </si>
  <si>
    <t>Skoda Octavia</t>
  </si>
  <si>
    <t>Toyota Camry</t>
  </si>
  <si>
    <t>Volkswagen Passat</t>
  </si>
  <si>
    <t>Alfa Romeo Giulia</t>
  </si>
  <si>
    <t>Audi A4</t>
  </si>
  <si>
    <t>Audi A5 Sportback</t>
  </si>
  <si>
    <t>BMW 3 Series</t>
  </si>
  <si>
    <t>BMW 4 Series Gran Coupe</t>
  </si>
  <si>
    <t>BMW i4</t>
  </si>
  <si>
    <t>Genesis G70</t>
  </si>
  <si>
    <t>Hyundai Ioniq 6</t>
  </si>
  <si>
    <t>Jaguar XE</t>
  </si>
  <si>
    <t>Lexus ES</t>
  </si>
  <si>
    <t>Mercedes-Benz C-Class</t>
  </si>
  <si>
    <t>Mercedes-Benz CLA-Class</t>
  </si>
  <si>
    <t>Peugeot 508</t>
  </si>
  <si>
    <t>Polestar 2</t>
  </si>
  <si>
    <t>Tesla Model 3</t>
  </si>
  <si>
    <t>Volkswagen Arteon</t>
  </si>
  <si>
    <t>Volvo S60</t>
  </si>
  <si>
    <t>Volvo V60 Cross Country</t>
  </si>
  <si>
    <t>Citroen C5 X</t>
  </si>
  <si>
    <t>Kia Stinger</t>
  </si>
  <si>
    <t>Skoda Superb</t>
  </si>
  <si>
    <t>Audi A6</t>
  </si>
  <si>
    <t>Audi A7</t>
  </si>
  <si>
    <t>Audi e-tron GT</t>
  </si>
  <si>
    <t>BMW 5 Series</t>
  </si>
  <si>
    <t>Genesis G80</t>
  </si>
  <si>
    <t>Jaguar XF</t>
  </si>
  <si>
    <t>Maserati Ghibli</t>
  </si>
  <si>
    <t>Mercedes-Benz CLS-Class</t>
  </si>
  <si>
    <t>Mercedes-Benz E-Class</t>
  </si>
  <si>
    <t>Mercedes-Benz EQE</t>
  </si>
  <si>
    <t>Porsche Taycan</t>
  </si>
  <si>
    <t>Chrysler 300</t>
  </si>
  <si>
    <t>Audi A8</t>
  </si>
  <si>
    <t>Bentley Sedan</t>
  </si>
  <si>
    <t>BMW 7 Series</t>
  </si>
  <si>
    <t>BMW i7</t>
  </si>
  <si>
    <t>Mercedes-Benz EQS</t>
  </si>
  <si>
    <t>Mercedes-Benz S-Class</t>
  </si>
  <si>
    <t>Porsche Panamera</t>
  </si>
  <si>
    <t>Rolls-Royce Sedan</t>
  </si>
  <si>
    <t>Honda Odyssey</t>
  </si>
  <si>
    <t>Hyundai Staria</t>
  </si>
  <si>
    <t>Kia Carnival</t>
  </si>
  <si>
    <t>LDV G10 Wagon</t>
  </si>
  <si>
    <t>LDV Mifa</t>
  </si>
  <si>
    <t>Volkswagen Caddy</t>
  </si>
  <si>
    <t>Volkswagen Caravelle</t>
  </si>
  <si>
    <t>Volkswagen Multivan</t>
  </si>
  <si>
    <t>LDV Mifa9</t>
  </si>
  <si>
    <t>Mercedes-Benz EQV</t>
  </si>
  <si>
    <t>Mercedes-Benz Marco Polo</t>
  </si>
  <si>
    <t>Mercedes-Benz Valente</t>
  </si>
  <si>
    <t>Mercedes-Benz V-Class</t>
  </si>
  <si>
    <t>Mercedes-Benz Vito/eVito Tour</t>
  </si>
  <si>
    <t>Toyota Granvia</t>
  </si>
  <si>
    <t>Volkswagen California</t>
  </si>
  <si>
    <t>BMW 2 Series Coupe/Conv</t>
  </si>
  <si>
    <t>Ford Mustang</t>
  </si>
  <si>
    <t>Mazda MX5</t>
  </si>
  <si>
    <t>MINI Cabrio</t>
  </si>
  <si>
    <t>Nissan 370Z</t>
  </si>
  <si>
    <t>Nissan Z</t>
  </si>
  <si>
    <t>Subaru BRZ</t>
  </si>
  <si>
    <t>Toyota GR86 / 86</t>
  </si>
  <si>
    <t>Audi A5</t>
  </si>
  <si>
    <t>Audi TT</t>
  </si>
  <si>
    <t>BMW 4 Series Coupe/Conv</t>
  </si>
  <si>
    <t>BMW Z4</t>
  </si>
  <si>
    <t>Chevrolet Corvette Stingray</t>
  </si>
  <si>
    <t>Jaguar F-Type</t>
  </si>
  <si>
    <t>Lexus LC</t>
  </si>
  <si>
    <t>Lotus Emira</t>
  </si>
  <si>
    <t>Lotus Exige</t>
  </si>
  <si>
    <t>Mercedes-Benz C-Class Cpe/Conv</t>
  </si>
  <si>
    <t>Mercedes-Benz E-Class Cpe/Conv</t>
  </si>
  <si>
    <t>Porsche Boxster</t>
  </si>
  <si>
    <t>Porsche Cayman</t>
  </si>
  <si>
    <t>Toyota Supra</t>
  </si>
  <si>
    <t>Aston Martin Coupe/Conv</t>
  </si>
  <si>
    <t>Bentley Coupe/Conv</t>
  </si>
  <si>
    <t>BMW 8 Series</t>
  </si>
  <si>
    <t>Ferrari Coupe/Conv</t>
  </si>
  <si>
    <t>Lamborghini Coupe/Conv</t>
  </si>
  <si>
    <t>Maserati Coupe/Conv</t>
  </si>
  <si>
    <t>McLaren Coupe/Conv</t>
  </si>
  <si>
    <t>Mercedes-Benz SL-Class</t>
  </si>
  <si>
    <t>Porsche 911</t>
  </si>
  <si>
    <t>Rolls-Royce Coupe/Conv</t>
  </si>
  <si>
    <t>Ford Puma</t>
  </si>
  <si>
    <t>Hyundai Venue</t>
  </si>
  <si>
    <t>Kia Stonic</t>
  </si>
  <si>
    <t>Mazda CX-3</t>
  </si>
  <si>
    <t>Nissan Juke</t>
  </si>
  <si>
    <t>Renault Captur</t>
  </si>
  <si>
    <t>Suzuki Ignis</t>
  </si>
  <si>
    <t>Suzuki Jimny</t>
  </si>
  <si>
    <t>Toyota Yaris Cross</t>
  </si>
  <si>
    <t>Volkswagen T-Cross</t>
  </si>
  <si>
    <t>Chery Omoda 5</t>
  </si>
  <si>
    <t>Citroen C4</t>
  </si>
  <si>
    <t>GWM Haval Jolion</t>
  </si>
  <si>
    <t>Honda HR-V</t>
  </si>
  <si>
    <t>Hyundai Kona</t>
  </si>
  <si>
    <t>Jeep Compass</t>
  </si>
  <si>
    <t>Kia Seltos</t>
  </si>
  <si>
    <t>Mazda CX-30</t>
  </si>
  <si>
    <t>Mazda MX-30</t>
  </si>
  <si>
    <t>MG ZS</t>
  </si>
  <si>
    <t>Mitsubishi ASX</t>
  </si>
  <si>
    <t>Mitsubishi Eclipse Cross</t>
  </si>
  <si>
    <t>Nissan Qashqai</t>
  </si>
  <si>
    <t>Peugeot 2008</t>
  </si>
  <si>
    <t>Renault Arkana</t>
  </si>
  <si>
    <t>Skoda Kamiq</t>
  </si>
  <si>
    <t>Subaru Crosstrek</t>
  </si>
  <si>
    <t>Subaru XV</t>
  </si>
  <si>
    <t>Suzuki S-Cross</t>
  </si>
  <si>
    <t>Suzuki Vitara</t>
  </si>
  <si>
    <t>Toyota C-HR</t>
  </si>
  <si>
    <t>Toyota Corolla Cross</t>
  </si>
  <si>
    <t>Volkswagen T-Roc</t>
  </si>
  <si>
    <t>Alfa Romeo Tonale</t>
  </si>
  <si>
    <t>Audi Q2</t>
  </si>
  <si>
    <t>Audi Q3</t>
  </si>
  <si>
    <t>BMW X1</t>
  </si>
  <si>
    <t>BMW X2</t>
  </si>
  <si>
    <t>Genesis GV60</t>
  </si>
  <si>
    <t>Jaguar E-Pace</t>
  </si>
  <si>
    <t>Kia Niro</t>
  </si>
  <si>
    <t>Lexus UX</t>
  </si>
  <si>
    <t>Mercedes-Benz EQA</t>
  </si>
  <si>
    <t>Mercedes-Benz GLA-Class</t>
  </si>
  <si>
    <t>MINI Countryman</t>
  </si>
  <si>
    <t>Volvo C40</t>
  </si>
  <si>
    <t>Volvo XC40</t>
  </si>
  <si>
    <t>BYD Atto 3</t>
  </si>
  <si>
    <t>Citroen C5 Aircross</t>
  </si>
  <si>
    <t>CUPRA Formentor</t>
  </si>
  <si>
    <t>Ford Escape</t>
  </si>
  <si>
    <t>GWM Haval H6</t>
  </si>
  <si>
    <t>GWM Haval H6 GT</t>
  </si>
  <si>
    <t>Honda CR-V</t>
  </si>
  <si>
    <t>Honda ZR-V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</si>
  <si>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</si>
  <si>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</si>
  <si>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</si>
  <si>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</si>
  <si>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</si>
  <si>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</si>
  <si>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</si>
  <si>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</si>
  <si>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</si>
  <si>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</si>
  <si>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</si>
  <si>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</si>
  <si>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</si>
  <si>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</si>
  <si>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</si>
  <si>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</si>
  <si>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</si>
  <si>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</si>
  <si>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</si>
  <si>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</si>
  <si>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GV70</t>
  </si>
  <si>
    <t>Hyundai Ioniq 5</t>
  </si>
  <si>
    <t>Land Rover Discovery Sport</t>
  </si>
  <si>
    <t>Land Rover Range Rover Evoque</t>
  </si>
  <si>
    <t>Lexus NX</t>
  </si>
  <si>
    <t>Lexus RZ</t>
  </si>
  <si>
    <t>Maserati Grecale</t>
  </si>
  <si>
    <t>Mercedes-Benz EQB</t>
  </si>
  <si>
    <t>Mercedes-Benz EQC</t>
  </si>
  <si>
    <t>Mercedes-Benz GLB-Class</t>
  </si>
  <si>
    <t>Mercedes-Benz GLC-Class Coupe</t>
  </si>
  <si>
    <t>Mercedes-Benz GLC-Class Wagon</t>
  </si>
  <si>
    <t>Porsche Macan</t>
  </si>
  <si>
    <t>Tesla Model Y</t>
  </si>
  <si>
    <t>Volvo XC60</t>
  </si>
  <si>
    <t>Ford Everest</t>
  </si>
  <si>
    <t>GWM Tank 300</t>
  </si>
  <si>
    <t>Hyundai Palisade</t>
  </si>
  <si>
    <t>Hyundai Santa Fe</t>
  </si>
  <si>
    <t>Isuzu Ute MU-X</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</si>
  <si>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</si>
  <si>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</si>
  <si>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</si>
  <si>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</si>
  <si>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</si>
  <si>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</si>
  <si>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</si>
  <si>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</si>
  <si>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</si>
  <si>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</si>
  <si>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</si>
  <si>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</si>
  <si>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</si>
  <si>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</si>
  <si>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</si>
  <si>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</si>
  <si>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</si>
  <si>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</si>
  <si>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Audi Q8</t>
  </si>
  <si>
    <t>BMW iX</t>
  </si>
  <si>
    <t>BMW X5</t>
  </si>
  <si>
    <t>BMW X6</t>
  </si>
  <si>
    <t>Genesis GV80</t>
  </si>
  <si>
    <t>Jaguar F-Pace</t>
  </si>
  <si>
    <t>Jaguar I-Pace</t>
  </si>
  <si>
    <t>Jeep Grand Cherokee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</si>
  <si>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</si>
  <si>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</si>
  <si>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</si>
  <si>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</si>
  <si>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</si>
  <si>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</si>
  <si>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</si>
  <si>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</si>
  <si>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</si>
  <si>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</si>
  <si>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</si>
  <si>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</si>
  <si>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Land Rover Discovery</t>
  </si>
  <si>
    <t>Nissan Patrol Wagon</t>
  </si>
  <si>
    <t>Toyota Landcruiser Wagon</t>
  </si>
  <si>
    <t>Aston Martin DBX</t>
  </si>
  <si>
    <t>Bentley Bentayga</t>
  </si>
  <si>
    <t>BMW X7</t>
  </si>
  <si>
    <t>BMW XM</t>
  </si>
  <si>
    <t>Lamborghini Urus</t>
  </si>
  <si>
    <t>Land Rover Range Rover</t>
  </si>
  <si>
    <t>Lexus LX</t>
  </si>
  <si>
    <t>Mercedes-Benz G-Class</t>
  </si>
  <si>
    <t>Mercedes-Benz GLS-Class</t>
  </si>
  <si>
    <t>Rolls-Royce Cullinan</t>
  </si>
  <si>
    <t>Iveco Minibus &lt; 20 Seats</t>
  </si>
  <si>
    <t>LDV Deliver 9 Bus</t>
  </si>
  <si>
    <t>Mercedes-Benz Sprinter Bus</t>
  </si>
  <si>
    <t>Toyota Hiace Bus</t>
  </si>
  <si>
    <t>Volkswagen Crafter Bus</t>
  </si>
  <si>
    <t>Toyota Coaster</t>
  </si>
  <si>
    <t>Peugeot Partner</t>
  </si>
  <si>
    <t>Renault Kangoo</t>
  </si>
  <si>
    <t>Volkswagen Caddy Van</t>
  </si>
  <si>
    <t>Ford Transit Custom</t>
  </si>
  <si>
    <t>Hyundai Staria Load</t>
  </si>
  <si>
    <t>LDV G10/G10+</t>
  </si>
  <si>
    <t>LDV V80</t>
  </si>
  <si>
    <t>Mercedes-Benz Vito/eVito Van</t>
  </si>
  <si>
    <t>Mitsubishi Express</t>
  </si>
  <si>
    <t>Peugeot Expert</t>
  </si>
  <si>
    <t>Renault Trafic</t>
  </si>
  <si>
    <t>Toyota Hiace Van</t>
  </si>
  <si>
    <t>Volkswagen Transporter</t>
  </si>
  <si>
    <t>Ford Ranger 4X2</t>
  </si>
  <si>
    <t>GWM Ute 4X2</t>
  </si>
  <si>
    <t>Isuzu Ute D-Max 4X2</t>
  </si>
  <si>
    <t>LDV T60/T60 EV 4X2</t>
  </si>
  <si>
    <t>Mazda BT-50 4X2</t>
  </si>
  <si>
    <t>Mitsubishi Triton 4X2</t>
  </si>
  <si>
    <t>Nissan Navara 4X2</t>
  </si>
  <si>
    <t>Toyota Hilux 4X2</t>
  </si>
  <si>
    <t>Ford Ranger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</si>
  <si>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</si>
  <si>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</si>
  <si>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</si>
  <si>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</si>
  <si>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</si>
  <si>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</si>
  <si>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</si>
  <si>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</si>
  <si>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</si>
  <si>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</si>
  <si>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</si>
  <si>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</si>
  <si>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</si>
  <si>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</si>
  <si>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</si>
  <si>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RAM 3500</t>
  </si>
  <si>
    <t>Fiat Ducato</t>
  </si>
  <si>
    <t>Ford Transit Heavy</t>
  </si>
  <si>
    <t>Foton Mobility T5</t>
  </si>
  <si>
    <t>Fuso Canter (LD)</t>
  </si>
  <si>
    <t>Hino (LD)</t>
  </si>
  <si>
    <t>Hyundai EX4</t>
  </si>
  <si>
    <t>Hyundai EX8</t>
  </si>
  <si>
    <t>Isuzu N-Series (LD)</t>
  </si>
  <si>
    <t>Iveco C/C (LD)</t>
  </si>
  <si>
    <t>Iveco Van (LD)</t>
  </si>
  <si>
    <t>LDV Deliver 9</t>
  </si>
  <si>
    <t>Mercedes-Benz Sprinter</t>
  </si>
  <si>
    <t>Renault Master</t>
  </si>
  <si>
    <t>Volkswagen Crafter</t>
  </si>
  <si>
    <t>Fuso Fighter (MD)</t>
  </si>
  <si>
    <t>Hino (MD)</t>
  </si>
  <si>
    <t>Hyundai EX10</t>
  </si>
  <si>
    <t>Hyundai EX9</t>
  </si>
  <si>
    <t>Isuzu N-Series (MD)</t>
  </si>
  <si>
    <t>Iveco (MD)</t>
  </si>
  <si>
    <t>MAN (MD)</t>
  </si>
  <si>
    <t>Mercedes (MD)</t>
  </si>
  <si>
    <t>SEA Electric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</si>
  <si>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</si>
  <si>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</si>
  <si>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</si>
  <si>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</si>
  <si>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</si>
  <si>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</si>
  <si>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</si>
  <si>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</si>
  <si>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</si>
  <si>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</si>
  <si>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</si>
  <si>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</si>
  <si>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</si>
  <si>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</si>
  <si>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</si>
  <si>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</si>
  <si>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</si>
  <si>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</si>
  <si>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</si>
  <si>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</si>
  <si>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</si>
  <si>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</si>
  <si>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</si>
  <si>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</si>
  <si>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$70K</t>
  </si>
  <si>
    <t>Total People Movers &lt; $70K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</si>
  <si>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</si>
  <si>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</si>
  <si>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</si>
  <si>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</si>
  <si>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</si>
  <si>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</si>
  <si>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</si>
  <si>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</si>
  <si>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</si>
  <si>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</si>
  <si>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</si>
  <si>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</si>
  <si>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</si>
  <si>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</si>
  <si>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</si>
  <si>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</si>
  <si>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</si>
  <si>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</si>
  <si>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</si>
  <si>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</si>
  <si>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</si>
  <si>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</si>
  <si>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</si>
  <si>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</si>
  <si>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</si>
  <si>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</si>
  <si>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</si>
  <si>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</si>
  <si>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</si>
  <si>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</si>
  <si>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</si>
  <si>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</si>
  <si>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</si>
  <si>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</si>
  <si>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</si>
  <si>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</si>
  <si>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</si>
  <si>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</si>
  <si>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</si>
  <si>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</si>
  <si>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</si>
  <si>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</si>
  <si>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</si>
  <si>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</si>
  <si>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</si>
  <si>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</si>
  <si>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</si>
  <si>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</si>
  <si>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</si>
  <si>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Aston Martin Total</t>
  </si>
  <si>
    <t>Audi Total</t>
  </si>
  <si>
    <t>Bentley Total</t>
  </si>
  <si>
    <t>BMW Total</t>
  </si>
  <si>
    <t>BYD Total</t>
  </si>
  <si>
    <t>Chery Total</t>
  </si>
  <si>
    <t>Chevrolet Total</t>
  </si>
  <si>
    <t>Chrysler Total</t>
  </si>
  <si>
    <t>Citroen Total</t>
  </si>
  <si>
    <t>CUPRA Total</t>
  </si>
  <si>
    <t>Daf Total</t>
  </si>
  <si>
    <t>Dennis Eagle Total</t>
  </si>
  <si>
    <t>Ferrari Total</t>
  </si>
  <si>
    <t>Fiat Total</t>
  </si>
  <si>
    <t>Fiat Professional Total</t>
  </si>
  <si>
    <t>Ford Total</t>
  </si>
  <si>
    <t>Foton Mobility Total</t>
  </si>
  <si>
    <t>Freightliner Total</t>
  </si>
  <si>
    <t>Fuso Total</t>
  </si>
  <si>
    <t>Genesis Total</t>
  </si>
  <si>
    <t>GWM Total</t>
  </si>
  <si>
    <t>Hino Total</t>
  </si>
  <si>
    <t>Honda Total</t>
  </si>
  <si>
    <t>Hyundai Total</t>
  </si>
  <si>
    <t>Hyundai Commercial Vehicles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</si>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</sst>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5" x14ac:dyDescent="0.25"/>
  <cols>
    <col min="1" max="1" width="2.7265625" customWidth="1"/>
    <col min="2" max="2" width="32.54296875" customWidth="1"/>
    <col min="3" max="4" width="9.54296875" bestFit="1" customWidth="1"/>
    <col min="5" max="6" width="10.1796875" customWidth="1"/>
    <col min="7" max="7" width="1.7265625" customWidth="1"/>
    <col min="8" max="8" width="9" bestFit="1" customWidth="1"/>
    <col min="12" max="12" width="2.7265625" customWidth="1"/>
    <col min="15" max="17" width="8.54296875" customWidth="1"/>
  </cols>
  <sheetData>
    <row r="1" spans="1:12" ht="45.75" customHeight="1" x14ac:dyDescent="0.25">
      <c r="A1" s="182" t="s">
        <v>102</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8" x14ac:dyDescent="0.4">
      <c r="A3" s="191" t="s">
        <v>24</v>
      </c>
      <c r="B3" s="192"/>
      <c r="C3" s="192"/>
      <c r="D3" s="192"/>
      <c r="E3" s="192"/>
      <c r="F3" s="192"/>
      <c r="G3" s="192"/>
      <c r="H3" s="192"/>
      <c r="I3" s="192"/>
      <c r="J3" s="192"/>
      <c r="K3" s="192"/>
      <c r="L3" s="192"/>
    </row>
    <row r="4" spans="1:12" ht="40" customHeight="1" x14ac:dyDescent="0.4">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 customHeight="1" x14ac:dyDescent="0.25">
      <c r="A6" s="93"/>
      <c r="B6" s="93"/>
      <c r="C6" s="93"/>
      <c r="D6" s="93"/>
      <c r="E6" s="93"/>
      <c r="F6" s="93"/>
      <c r="G6" s="93"/>
      <c r="H6" s="93"/>
      <c r="I6" s="93"/>
      <c r="J6" s="90"/>
      <c r="K6" s="90"/>
      <c r="L6" s="90"/>
    </row>
    <row r="7" spans="1:12" s="89" customFormat="1" ht="39.75" customHeight="1" x14ac:dyDescent="0.25">
      <c r="A7" s="188" t="s">
        <v>103</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5" x14ac:dyDescent="0.35">
      <c r="A12" s="99"/>
      <c r="B12" s="102"/>
      <c r="C12" s="193" t="s">
        <v>1</v>
      </c>
      <c r="D12" s="194"/>
      <c r="E12" s="193" t="s">
        <v>2</v>
      </c>
      <c r="F12" s="194"/>
      <c r="G12" s="103"/>
      <c r="H12" s="193" t="s">
        <v>3</v>
      </c>
      <c r="I12" s="195"/>
      <c r="J12" s="195"/>
      <c r="K12" s="194"/>
      <c r="L12" s="99"/>
    </row>
    <row r="13" spans="1:12" ht="15.5" x14ac:dyDescent="0.3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5" x14ac:dyDescent="0.35">
      <c r="A14" s="99"/>
      <c r="B14" s="104"/>
      <c r="C14" s="105"/>
      <c r="D14" s="106"/>
      <c r="E14" s="105"/>
      <c r="F14" s="106"/>
      <c r="G14" s="107"/>
      <c r="H14" s="105"/>
      <c r="I14" s="106"/>
      <c r="J14" s="105"/>
      <c r="K14" s="106"/>
      <c r="L14" s="99"/>
    </row>
    <row r="15" spans="1:12" ht="15.5" x14ac:dyDescent="0.35">
      <c r="A15" s="99"/>
      <c r="B15" s="108" t="s">
        <v>104</v>
      </c>
      <c r="C15" s="109">
        <v>1856</v>
      </c>
      <c r="D15" s="110">
        <v>1486</v>
      </c>
      <c r="E15" s="109">
        <v>9054</v>
      </c>
      <c r="F15" s="110">
        <v>8145</v>
      </c>
      <c r="G15" s="111"/>
      <c r="H15" s="109">
        <f t="shared" ref="H15:H22" si="0">C15-D15</f>
        <v>370</v>
      </c>
      <c r="I15" s="110">
        <f t="shared" ref="I15:I22" si="1">E15-F15</f>
        <v>909</v>
      </c>
      <c r="J15" s="112">
        <f t="shared" ref="J15:J22" si="2">IF(D15=0, "-", IF(H15/D15&lt;10, H15/D15, "&gt;999%"))</f>
        <v>0.24899057873485869</v>
      </c>
      <c r="K15" s="113">
        <f t="shared" ref="K15:K22" si="3">IF(F15=0, "-", IF(I15/F15&lt;10, I15/F15, "&gt;999%"))</f>
        <v>0.11160220994475138</v>
      </c>
      <c r="L15" s="99"/>
    </row>
    <row r="16" spans="1:12" ht="15.5" x14ac:dyDescent="0.35">
      <c r="A16" s="99"/>
      <c r="B16" s="108" t="s">
        <v>105</v>
      </c>
      <c r="C16" s="109">
        <v>37020</v>
      </c>
      <c r="D16" s="110">
        <v>32027</v>
      </c>
      <c r="E16" s="109">
        <v>177889</v>
      </c>
      <c r="F16" s="110">
        <v>169835</v>
      </c>
      <c r="G16" s="111"/>
      <c r="H16" s="109">
        <f t="shared" si="0"/>
        <v>4993</v>
      </c>
      <c r="I16" s="110">
        <f t="shared" si="1"/>
        <v>8054</v>
      </c>
      <c r="J16" s="112">
        <f t="shared" si="2"/>
        <v>0.15589970962000813</v>
      </c>
      <c r="K16" s="113">
        <f t="shared" si="3"/>
        <v>4.7422498307180497E-2</v>
      </c>
      <c r="L16" s="99"/>
    </row>
    <row r="17" spans="1:12" ht="15.5" x14ac:dyDescent="0.35">
      <c r="A17" s="99"/>
      <c r="B17" s="108" t="s">
        <v>106</v>
      </c>
      <c r="C17" s="109">
        <v>1085</v>
      </c>
      <c r="D17" s="110">
        <v>1115</v>
      </c>
      <c r="E17" s="109">
        <v>5107</v>
      </c>
      <c r="F17" s="110">
        <v>5197</v>
      </c>
      <c r="G17" s="111"/>
      <c r="H17" s="109">
        <f t="shared" si="0"/>
        <v>-30</v>
      </c>
      <c r="I17" s="110">
        <f t="shared" si="1"/>
        <v>-90</v>
      </c>
      <c r="J17" s="112">
        <f t="shared" si="2"/>
        <v>-2.6905829596412557E-2</v>
      </c>
      <c r="K17" s="113">
        <f t="shared" si="3"/>
        <v>-1.7317683278814701E-2</v>
      </c>
      <c r="L17" s="99"/>
    </row>
    <row r="18" spans="1:12" ht="15.5" x14ac:dyDescent="0.35">
      <c r="A18" s="99"/>
      <c r="B18" s="108" t="s">
        <v>107</v>
      </c>
      <c r="C18" s="109">
        <v>28029</v>
      </c>
      <c r="D18" s="110">
        <v>21983</v>
      </c>
      <c r="E18" s="109">
        <v>127960</v>
      </c>
      <c r="F18" s="110">
        <v>115003</v>
      </c>
      <c r="G18" s="111"/>
      <c r="H18" s="109">
        <f t="shared" si="0"/>
        <v>6046</v>
      </c>
      <c r="I18" s="110">
        <f t="shared" si="1"/>
        <v>12957</v>
      </c>
      <c r="J18" s="112">
        <f t="shared" si="2"/>
        <v>0.27503070554519399</v>
      </c>
      <c r="K18" s="113">
        <f t="shared" si="3"/>
        <v>0.1126666260880151</v>
      </c>
      <c r="L18" s="99"/>
    </row>
    <row r="19" spans="1:12" ht="15.5" x14ac:dyDescent="0.35">
      <c r="A19" s="99"/>
      <c r="B19" s="108" t="s">
        <v>108</v>
      </c>
      <c r="C19" s="109">
        <v>7974</v>
      </c>
      <c r="D19" s="110">
        <v>6214</v>
      </c>
      <c r="E19" s="109">
        <v>37676</v>
      </c>
      <c r="F19" s="110">
        <v>35131</v>
      </c>
      <c r="G19" s="111"/>
      <c r="H19" s="109">
        <f t="shared" si="0"/>
        <v>1760</v>
      </c>
      <c r="I19" s="110">
        <f t="shared" si="1"/>
        <v>2545</v>
      </c>
      <c r="J19" s="112">
        <f t="shared" si="2"/>
        <v>0.28323141293852588</v>
      </c>
      <c r="K19" s="113">
        <f t="shared" si="3"/>
        <v>7.2443141385101481E-2</v>
      </c>
      <c r="L19" s="99"/>
    </row>
    <row r="20" spans="1:12" ht="15.5" x14ac:dyDescent="0.35">
      <c r="A20" s="99"/>
      <c r="B20" s="108" t="s">
        <v>109</v>
      </c>
      <c r="C20" s="109">
        <v>1923</v>
      </c>
      <c r="D20" s="110">
        <v>1572</v>
      </c>
      <c r="E20" s="109">
        <v>9435</v>
      </c>
      <c r="F20" s="110">
        <v>9486</v>
      </c>
      <c r="G20" s="111"/>
      <c r="H20" s="109">
        <f t="shared" si="0"/>
        <v>351</v>
      </c>
      <c r="I20" s="110">
        <f t="shared" si="1"/>
        <v>-51</v>
      </c>
      <c r="J20" s="112">
        <f t="shared" si="2"/>
        <v>0.22328244274809161</v>
      </c>
      <c r="K20" s="113">
        <f t="shared" si="3"/>
        <v>-5.3763440860215058E-3</v>
      </c>
      <c r="L20" s="99"/>
    </row>
    <row r="21" spans="1:12" ht="15.5" x14ac:dyDescent="0.35">
      <c r="A21" s="99"/>
      <c r="B21" s="108" t="s">
        <v>110</v>
      </c>
      <c r="C21" s="109">
        <v>33966</v>
      </c>
      <c r="D21" s="110">
        <v>25764</v>
      </c>
      <c r="E21" s="109">
        <v>153714</v>
      </c>
      <c r="F21" s="110">
        <v>141996</v>
      </c>
      <c r="G21" s="111"/>
      <c r="H21" s="109">
        <f t="shared" si="0"/>
        <v>8202</v>
      </c>
      <c r="I21" s="110">
        <f t="shared" si="1"/>
        <v>11718</v>
      </c>
      <c r="J21" s="112">
        <f t="shared" si="2"/>
        <v>0.31835118770377269</v>
      </c>
      <c r="K21" s="113">
        <f t="shared" si="3"/>
        <v>8.252345136482718E-2</v>
      </c>
      <c r="L21" s="99"/>
    </row>
    <row r="22" spans="1:12" ht="15.5" x14ac:dyDescent="0.35">
      <c r="A22" s="99"/>
      <c r="B22" s="108" t="s">
        <v>111</v>
      </c>
      <c r="C22" s="109">
        <v>13073</v>
      </c>
      <c r="D22" s="110">
        <v>9813</v>
      </c>
      <c r="E22" s="109">
        <v>60924</v>
      </c>
      <c r="F22" s="110">
        <v>53065</v>
      </c>
      <c r="G22" s="111"/>
      <c r="H22" s="109">
        <f t="shared" si="0"/>
        <v>3260</v>
      </c>
      <c r="I22" s="110">
        <f t="shared" si="1"/>
        <v>7859</v>
      </c>
      <c r="J22" s="112">
        <f t="shared" si="2"/>
        <v>0.33221237134413534</v>
      </c>
      <c r="K22" s="113">
        <f t="shared" si="3"/>
        <v>0.14810138509375295</v>
      </c>
      <c r="L22" s="99"/>
    </row>
    <row r="23" spans="1:12" ht="15.5" x14ac:dyDescent="0.35">
      <c r="A23" s="99"/>
      <c r="B23" s="108"/>
      <c r="C23" s="114"/>
      <c r="D23" s="115"/>
      <c r="E23" s="114"/>
      <c r="F23" s="115"/>
      <c r="G23" s="116"/>
      <c r="H23" s="114"/>
      <c r="I23" s="115"/>
      <c r="J23" s="117"/>
      <c r="K23" s="118"/>
      <c r="L23" s="99"/>
    </row>
    <row r="24" spans="1:12" s="43" customFormat="1" ht="15.5" x14ac:dyDescent="0.35">
      <c r="A24" s="100"/>
      <c r="B24" s="119" t="s">
        <v>5</v>
      </c>
      <c r="C24" s="120">
        <f>SUM(C15:C23)</f>
        <v>124926</v>
      </c>
      <c r="D24" s="121">
        <f>SUM(D15:D23)</f>
        <v>99974</v>
      </c>
      <c r="E24" s="120">
        <f>SUM(E15:E23)</f>
        <v>581759</v>
      </c>
      <c r="F24" s="121">
        <f>SUM(F15:F23)</f>
        <v>537858</v>
      </c>
      <c r="G24" s="122"/>
      <c r="H24" s="120">
        <f>SUM(H15:H23)</f>
        <v>24952</v>
      </c>
      <c r="I24" s="121">
        <f>SUM(I15:I23)</f>
        <v>43901</v>
      </c>
      <c r="J24" s="123">
        <f>IF(D24=0, 0, H24/D24)</f>
        <v>0.24958489207193871</v>
      </c>
      <c r="K24" s="124">
        <f>IF(F24=0, 0, I24/F24)</f>
        <v>8.162191507795738E-2</v>
      </c>
      <c r="L24" s="101"/>
    </row>
    <row r="25" spans="1:12" s="43" customFormat="1" ht="13" x14ac:dyDescent="0.3">
      <c r="A25" s="94"/>
      <c r="B25" s="95"/>
      <c r="C25" s="96"/>
      <c r="D25" s="96"/>
      <c r="E25" s="96"/>
      <c r="F25" s="96"/>
      <c r="G25" s="96"/>
      <c r="H25" s="96"/>
      <c r="I25" s="96"/>
      <c r="J25" s="97"/>
      <c r="K25" s="97"/>
    </row>
    <row r="26" spans="1:12" s="43" customFormat="1" ht="13" x14ac:dyDescent="0.3">
      <c r="A26" s="94"/>
      <c r="B26" s="94"/>
      <c r="C26" s="98"/>
      <c r="D26" s="98"/>
      <c r="E26" s="98"/>
      <c r="F26" s="98"/>
      <c r="G26" s="98"/>
      <c r="H26" s="98"/>
      <c r="I26" s="98"/>
      <c r="J26" s="97"/>
      <c r="K26" s="97"/>
    </row>
    <row r="27" spans="1:12" s="43" customFormat="1" ht="14" x14ac:dyDescent="0.3">
      <c r="A27" s="94"/>
      <c r="B27" s="125"/>
      <c r="C27" s="98"/>
      <c r="D27" s="98"/>
      <c r="E27" s="98"/>
      <c r="F27" s="98"/>
      <c r="G27" s="98"/>
      <c r="H27" s="98"/>
      <c r="I27" s="98"/>
      <c r="J27" s="97"/>
      <c r="K27" s="97"/>
    </row>
    <row r="28" spans="1:12" s="43" customFormat="1" ht="14" x14ac:dyDescent="0.3">
      <c r="A28" s="94"/>
      <c r="B28" s="125"/>
      <c r="C28" s="98"/>
      <c r="D28" s="98"/>
      <c r="E28" s="98"/>
      <c r="F28" s="98"/>
      <c r="G28" s="98"/>
      <c r="H28" s="98"/>
      <c r="I28" s="98"/>
      <c r="J28" s="97"/>
      <c r="K28" s="97"/>
    </row>
    <row r="29" spans="1:12" s="43" customFormat="1" ht="14" x14ac:dyDescent="0.3">
      <c r="A29" s="94"/>
      <c r="B29" s="125"/>
      <c r="C29" s="98"/>
      <c r="D29" s="98"/>
      <c r="E29" s="98"/>
      <c r="F29" s="98"/>
      <c r="G29" s="98"/>
      <c r="H29" s="98"/>
      <c r="I29" s="98"/>
      <c r="J29" s="97"/>
      <c r="K29" s="97"/>
    </row>
    <row r="30" spans="1:12" s="43" customFormat="1" ht="14" x14ac:dyDescent="0.3">
      <c r="A30" s="94"/>
      <c r="B30" s="125"/>
      <c r="C30" s="98"/>
      <c r="D30" s="98"/>
      <c r="E30" s="98"/>
      <c r="F30" s="98"/>
      <c r="G30" s="98"/>
      <c r="H30" s="98"/>
      <c r="I30" s="98"/>
      <c r="J30" s="97"/>
      <c r="K30" s="97"/>
    </row>
    <row r="31" spans="1:12" s="43" customFormat="1" ht="13" x14ac:dyDescent="0.3">
      <c r="A31" s="94"/>
      <c r="C31" s="98"/>
      <c r="D31" s="98"/>
      <c r="E31" s="98"/>
      <c r="F31" s="98"/>
      <c r="G31" s="98"/>
      <c r="H31" s="98"/>
      <c r="I31" s="98"/>
      <c r="J31" s="97"/>
      <c r="K31" s="97"/>
    </row>
    <row r="32" spans="1:12" s="43" customFormat="1" ht="13" x14ac:dyDescent="0.3">
      <c r="A32" s="94"/>
      <c r="C32" s="98"/>
      <c r="D32" s="98"/>
      <c r="E32" s="98"/>
      <c r="F32" s="98"/>
      <c r="G32" s="98"/>
      <c r="H32" s="98"/>
      <c r="I32" s="98"/>
      <c r="J32" s="97"/>
      <c r="K32" s="97"/>
    </row>
    <row r="33" spans="1:15" s="43" customFormat="1" ht="13" x14ac:dyDescent="0.3">
      <c r="A33" s="94"/>
      <c r="B33" s="94"/>
      <c r="C33" s="98"/>
      <c r="D33" s="98"/>
      <c r="E33" s="98"/>
      <c r="F33" s="98"/>
      <c r="G33" s="98"/>
      <c r="H33" s="98"/>
      <c r="I33" s="98"/>
      <c r="J33" s="97"/>
      <c r="K33" s="97"/>
    </row>
    <row r="34" spans="1:15" s="43" customFormat="1" ht="13" x14ac:dyDescent="0.3">
      <c r="A34" s="94"/>
      <c r="B34" s="94"/>
      <c r="C34" s="98"/>
      <c r="D34" s="98"/>
      <c r="E34" s="98"/>
      <c r="F34" s="98"/>
      <c r="G34" s="98"/>
      <c r="H34" s="98"/>
      <c r="I34" s="98"/>
      <c r="J34" s="97"/>
      <c r="K34" s="97"/>
    </row>
    <row r="35" spans="1:15" s="43" customFormat="1" ht="13" x14ac:dyDescent="0.3">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694</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1"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10"/>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164" t="s">
        <v>123</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123</v>
      </c>
      <c r="B6" s="61" t="s">
        <v>12</v>
      </c>
      <c r="C6" s="62" t="s">
        <v>13</v>
      </c>
      <c r="D6" s="61" t="s">
        <v>12</v>
      </c>
      <c r="E6" s="63" t="s">
        <v>13</v>
      </c>
      <c r="F6" s="62" t="s">
        <v>12</v>
      </c>
      <c r="G6" s="62" t="s">
        <v>13</v>
      </c>
      <c r="H6" s="61" t="s">
        <v>12</v>
      </c>
      <c r="I6" s="63" t="s">
        <v>13</v>
      </c>
      <c r="J6" s="61"/>
      <c r="K6" s="63"/>
    </row>
    <row r="7" spans="1:11" x14ac:dyDescent="0.25">
      <c r="A7" s="7" t="s">
        <v>336</v>
      </c>
      <c r="B7" s="65">
        <v>22</v>
      </c>
      <c r="C7" s="34">
        <f>IF(B18=0, "-", B7/B18)</f>
        <v>4.2145593869731802E-2</v>
      </c>
      <c r="D7" s="65">
        <v>28</v>
      </c>
      <c r="E7" s="9">
        <f>IF(D18=0, "-", D7/D18)</f>
        <v>5.5445544554455446E-2</v>
      </c>
      <c r="F7" s="81">
        <v>107</v>
      </c>
      <c r="G7" s="34">
        <f>IF(F18=0, "-", F7/F18)</f>
        <v>3.9644312708410526E-2</v>
      </c>
      <c r="H7" s="65">
        <v>69</v>
      </c>
      <c r="I7" s="9">
        <f>IF(H18=0, "-", H7/H18)</f>
        <v>2.5000000000000001E-2</v>
      </c>
      <c r="J7" s="8">
        <f t="shared" ref="J7:J16" si="0">IF(D7=0, "-", IF((B7-D7)/D7&lt;10, (B7-D7)/D7, "&gt;999%"))</f>
        <v>-0.21428571428571427</v>
      </c>
      <c r="K7" s="9">
        <f t="shared" ref="K7:K16" si="1">IF(H7=0, "-", IF((F7-H7)/H7&lt;10, (F7-H7)/H7, "&gt;999%"))</f>
        <v>0.55072463768115942</v>
      </c>
    </row>
    <row r="8" spans="1:11" x14ac:dyDescent="0.25">
      <c r="A8" s="7" t="s">
        <v>337</v>
      </c>
      <c r="B8" s="65">
        <v>32</v>
      </c>
      <c r="C8" s="34">
        <f>IF(B18=0, "-", B8/B18)</f>
        <v>6.1302681992337162E-2</v>
      </c>
      <c r="D8" s="65">
        <v>56</v>
      </c>
      <c r="E8" s="9">
        <f>IF(D18=0, "-", D8/D18)</f>
        <v>0.11089108910891089</v>
      </c>
      <c r="F8" s="81">
        <v>324</v>
      </c>
      <c r="G8" s="34">
        <f>IF(F18=0, "-", F8/F18)</f>
        <v>0.12004446091144869</v>
      </c>
      <c r="H8" s="65">
        <v>364</v>
      </c>
      <c r="I8" s="9">
        <f>IF(H18=0, "-", H8/H18)</f>
        <v>0.13188405797101449</v>
      </c>
      <c r="J8" s="8">
        <f t="shared" si="0"/>
        <v>-0.42857142857142855</v>
      </c>
      <c r="K8" s="9">
        <f t="shared" si="1"/>
        <v>-0.10989010989010989</v>
      </c>
    </row>
    <row r="9" spans="1:11" x14ac:dyDescent="0.25">
      <c r="A9" s="7" t="s">
        <v>338</v>
      </c>
      <c r="B9" s="65">
        <v>82</v>
      </c>
      <c r="C9" s="34">
        <f>IF(B18=0, "-", B9/B18)</f>
        <v>0.15708812260536398</v>
      </c>
      <c r="D9" s="65">
        <v>90</v>
      </c>
      <c r="E9" s="9">
        <f>IF(D18=0, "-", D9/D18)</f>
        <v>0.17821782178217821</v>
      </c>
      <c r="F9" s="81">
        <v>367</v>
      </c>
      <c r="G9" s="34">
        <f>IF(F18=0, "-", F9/F18)</f>
        <v>0.13597628751389404</v>
      </c>
      <c r="H9" s="65">
        <v>450</v>
      </c>
      <c r="I9" s="9">
        <f>IF(H18=0, "-", H9/H18)</f>
        <v>0.16304347826086957</v>
      </c>
      <c r="J9" s="8">
        <f t="shared" si="0"/>
        <v>-8.8888888888888892E-2</v>
      </c>
      <c r="K9" s="9">
        <f t="shared" si="1"/>
        <v>-0.18444444444444444</v>
      </c>
    </row>
    <row r="10" spans="1:11" x14ac:dyDescent="0.25">
      <c r="A10" s="7" t="s">
        <v>339</v>
      </c>
      <c r="B10" s="65">
        <v>142</v>
      </c>
      <c r="C10" s="34">
        <f>IF(B18=0, "-", B10/B18)</f>
        <v>0.27203065134099619</v>
      </c>
      <c r="D10" s="65">
        <v>82</v>
      </c>
      <c r="E10" s="9">
        <f>IF(D18=0, "-", D10/D18)</f>
        <v>0.16237623762376238</v>
      </c>
      <c r="F10" s="81">
        <v>685</v>
      </c>
      <c r="G10" s="34">
        <f>IF(F18=0, "-", F10/F18)</f>
        <v>0.25379770285290848</v>
      </c>
      <c r="H10" s="65">
        <v>370</v>
      </c>
      <c r="I10" s="9">
        <f>IF(H18=0, "-", H10/H18)</f>
        <v>0.13405797101449277</v>
      </c>
      <c r="J10" s="8">
        <f t="shared" si="0"/>
        <v>0.73170731707317072</v>
      </c>
      <c r="K10" s="9">
        <f t="shared" si="1"/>
        <v>0.85135135135135132</v>
      </c>
    </row>
    <row r="11" spans="1:11" x14ac:dyDescent="0.25">
      <c r="A11" s="7" t="s">
        <v>340</v>
      </c>
      <c r="B11" s="65">
        <v>5</v>
      </c>
      <c r="C11" s="34">
        <f>IF(B18=0, "-", B11/B18)</f>
        <v>9.5785440613026813E-3</v>
      </c>
      <c r="D11" s="65">
        <v>11</v>
      </c>
      <c r="E11" s="9">
        <f>IF(D18=0, "-", D11/D18)</f>
        <v>2.1782178217821781E-2</v>
      </c>
      <c r="F11" s="81">
        <v>57</v>
      </c>
      <c r="G11" s="34">
        <f>IF(F18=0, "-", F11/F18)</f>
        <v>2.111893293812523E-2</v>
      </c>
      <c r="H11" s="65">
        <v>66</v>
      </c>
      <c r="I11" s="9">
        <f>IF(H18=0, "-", H11/H18)</f>
        <v>2.391304347826087E-2</v>
      </c>
      <c r="J11" s="8">
        <f t="shared" si="0"/>
        <v>-0.54545454545454541</v>
      </c>
      <c r="K11" s="9">
        <f t="shared" si="1"/>
        <v>-0.13636363636363635</v>
      </c>
    </row>
    <row r="12" spans="1:11" x14ac:dyDescent="0.25">
      <c r="A12" s="7" t="s">
        <v>341</v>
      </c>
      <c r="B12" s="65">
        <v>4</v>
      </c>
      <c r="C12" s="34">
        <f>IF(B18=0, "-", B12/B18)</f>
        <v>7.6628352490421452E-3</v>
      </c>
      <c r="D12" s="65">
        <v>7</v>
      </c>
      <c r="E12" s="9">
        <f>IF(D18=0, "-", D12/D18)</f>
        <v>1.3861386138613862E-2</v>
      </c>
      <c r="F12" s="81">
        <v>23</v>
      </c>
      <c r="G12" s="34">
        <f>IF(F18=0, "-", F12/F18)</f>
        <v>8.521674694331233E-3</v>
      </c>
      <c r="H12" s="65">
        <v>70</v>
      </c>
      <c r="I12" s="9">
        <f>IF(H18=0, "-", H12/H18)</f>
        <v>2.5362318840579712E-2</v>
      </c>
      <c r="J12" s="8">
        <f t="shared" si="0"/>
        <v>-0.42857142857142855</v>
      </c>
      <c r="K12" s="9">
        <f t="shared" si="1"/>
        <v>-0.67142857142857137</v>
      </c>
    </row>
    <row r="13" spans="1:11" x14ac:dyDescent="0.25">
      <c r="A13" s="7" t="s">
        <v>342</v>
      </c>
      <c r="B13" s="65">
        <v>26</v>
      </c>
      <c r="C13" s="34">
        <f>IF(B18=0, "-", B13/B18)</f>
        <v>4.9808429118773943E-2</v>
      </c>
      <c r="D13" s="65">
        <v>23</v>
      </c>
      <c r="E13" s="9">
        <f>IF(D18=0, "-", D13/D18)</f>
        <v>4.5544554455445543E-2</v>
      </c>
      <c r="F13" s="81">
        <v>179</v>
      </c>
      <c r="G13" s="34">
        <f>IF(F18=0, "-", F13/F18)</f>
        <v>6.6320859577621336E-2</v>
      </c>
      <c r="H13" s="65">
        <v>132</v>
      </c>
      <c r="I13" s="9">
        <f>IF(H18=0, "-", H13/H18)</f>
        <v>4.7826086956521741E-2</v>
      </c>
      <c r="J13" s="8">
        <f t="shared" si="0"/>
        <v>0.13043478260869565</v>
      </c>
      <c r="K13" s="9">
        <f t="shared" si="1"/>
        <v>0.35606060606060608</v>
      </c>
    </row>
    <row r="14" spans="1:11" x14ac:dyDescent="0.25">
      <c r="A14" s="7" t="s">
        <v>343</v>
      </c>
      <c r="B14" s="65">
        <v>103</v>
      </c>
      <c r="C14" s="34">
        <f>IF(B18=0, "-", B14/B18)</f>
        <v>0.19731800766283525</v>
      </c>
      <c r="D14" s="65">
        <v>94</v>
      </c>
      <c r="E14" s="9">
        <f>IF(D18=0, "-", D14/D18)</f>
        <v>0.18613861386138614</v>
      </c>
      <c r="F14" s="81">
        <v>421</v>
      </c>
      <c r="G14" s="34">
        <f>IF(F18=0, "-", F14/F18)</f>
        <v>0.15598369766580214</v>
      </c>
      <c r="H14" s="65">
        <v>639</v>
      </c>
      <c r="I14" s="9">
        <f>IF(H18=0, "-", H14/H18)</f>
        <v>0.23152173913043478</v>
      </c>
      <c r="J14" s="8">
        <f t="shared" si="0"/>
        <v>9.5744680851063829E-2</v>
      </c>
      <c r="K14" s="9">
        <f t="shared" si="1"/>
        <v>-0.34115805946791861</v>
      </c>
    </row>
    <row r="15" spans="1:11" x14ac:dyDescent="0.25">
      <c r="A15" s="7" t="s">
        <v>344</v>
      </c>
      <c r="B15" s="65">
        <v>55</v>
      </c>
      <c r="C15" s="34">
        <f>IF(B18=0, "-", B15/B18)</f>
        <v>0.1053639846743295</v>
      </c>
      <c r="D15" s="65">
        <v>42</v>
      </c>
      <c r="E15" s="9">
        <f>IF(D18=0, "-", D15/D18)</f>
        <v>8.3168316831683173E-2</v>
      </c>
      <c r="F15" s="81">
        <v>307</v>
      </c>
      <c r="G15" s="34">
        <f>IF(F18=0, "-", F15/F18)</f>
        <v>0.11374583178955168</v>
      </c>
      <c r="H15" s="65">
        <v>410</v>
      </c>
      <c r="I15" s="9">
        <f>IF(H18=0, "-", H15/H18)</f>
        <v>0.14855072463768115</v>
      </c>
      <c r="J15" s="8">
        <f t="shared" si="0"/>
        <v>0.30952380952380953</v>
      </c>
      <c r="K15" s="9">
        <f t="shared" si="1"/>
        <v>-0.25121951219512195</v>
      </c>
    </row>
    <row r="16" spans="1:11" x14ac:dyDescent="0.25">
      <c r="A16" s="7" t="s">
        <v>345</v>
      </c>
      <c r="B16" s="65">
        <v>51</v>
      </c>
      <c r="C16" s="34">
        <f>IF(B18=0, "-", B16/B18)</f>
        <v>9.7701149425287362E-2</v>
      </c>
      <c r="D16" s="65">
        <v>72</v>
      </c>
      <c r="E16" s="9">
        <f>IF(D18=0, "-", D16/D18)</f>
        <v>0.14257425742574256</v>
      </c>
      <c r="F16" s="81">
        <v>229</v>
      </c>
      <c r="G16" s="34">
        <f>IF(F18=0, "-", F16/F18)</f>
        <v>8.4846239347906638E-2</v>
      </c>
      <c r="H16" s="65">
        <v>190</v>
      </c>
      <c r="I16" s="9">
        <f>IF(H18=0, "-", H16/H18)</f>
        <v>6.8840579710144928E-2</v>
      </c>
      <c r="J16" s="8">
        <f t="shared" si="0"/>
        <v>-0.29166666666666669</v>
      </c>
      <c r="K16" s="9">
        <f t="shared" si="1"/>
        <v>0.20526315789473684</v>
      </c>
    </row>
    <row r="17" spans="1:11" x14ac:dyDescent="0.25">
      <c r="A17" s="2"/>
      <c r="B17" s="68"/>
      <c r="C17" s="33"/>
      <c r="D17" s="68"/>
      <c r="E17" s="6"/>
      <c r="F17" s="82"/>
      <c r="G17" s="33"/>
      <c r="H17" s="68"/>
      <c r="I17" s="6"/>
      <c r="J17" s="5"/>
      <c r="K17" s="6"/>
    </row>
    <row r="18" spans="1:11" s="43" customFormat="1" ht="13" x14ac:dyDescent="0.3">
      <c r="A18" s="162" t="s">
        <v>606</v>
      </c>
      <c r="B18" s="71">
        <f>SUM(B7:B17)</f>
        <v>522</v>
      </c>
      <c r="C18" s="40">
        <f>B18/13073</f>
        <v>3.9929625946607511E-2</v>
      </c>
      <c r="D18" s="71">
        <f>SUM(D7:D17)</f>
        <v>505</v>
      </c>
      <c r="E18" s="41">
        <f>D18/9813</f>
        <v>5.1462345867726488E-2</v>
      </c>
      <c r="F18" s="77">
        <f>SUM(F7:F17)</f>
        <v>2699</v>
      </c>
      <c r="G18" s="42">
        <f>F18/60924</f>
        <v>4.4301096448033615E-2</v>
      </c>
      <c r="H18" s="71">
        <f>SUM(H7:H17)</f>
        <v>2760</v>
      </c>
      <c r="I18" s="41">
        <f>H18/53065</f>
        <v>5.2011683784038441E-2</v>
      </c>
      <c r="J18" s="37">
        <f>IF(D18=0, "-", IF((B18-D18)/D18&lt;10, (B18-D18)/D18, "&gt;999%"))</f>
        <v>3.3663366336633666E-2</v>
      </c>
      <c r="K18" s="38">
        <f>IF(H18=0, "-", IF((F18-H18)/H18&lt;10, (F18-H18)/H18, "&gt;999%"))</f>
        <v>-2.2101449275362318E-2</v>
      </c>
    </row>
    <row r="19" spans="1:11" x14ac:dyDescent="0.25">
      <c r="B19" s="83"/>
      <c r="D19" s="83"/>
      <c r="F19" s="83"/>
      <c r="H19" s="83"/>
    </row>
    <row r="20" spans="1:11" s="43" customFormat="1" ht="13" x14ac:dyDescent="0.3">
      <c r="A20" s="162" t="s">
        <v>606</v>
      </c>
      <c r="B20" s="71">
        <v>522</v>
      </c>
      <c r="C20" s="40">
        <f>B20/13073</f>
        <v>3.9929625946607511E-2</v>
      </c>
      <c r="D20" s="71">
        <v>505</v>
      </c>
      <c r="E20" s="41">
        <f>D20/9813</f>
        <v>5.1462345867726488E-2</v>
      </c>
      <c r="F20" s="77">
        <v>2699</v>
      </c>
      <c r="G20" s="42">
        <f>F20/60924</f>
        <v>4.4301096448033615E-2</v>
      </c>
      <c r="H20" s="71">
        <v>2760</v>
      </c>
      <c r="I20" s="41">
        <f>H20/53065</f>
        <v>5.2011683784038441E-2</v>
      </c>
      <c r="J20" s="37">
        <f>IF(D20=0, "-", IF((B20-D20)/D20&lt;10, (B20-D20)/D20, "&gt;999%"))</f>
        <v>3.3663366336633666E-2</v>
      </c>
      <c r="K20" s="38">
        <f>IF(H20=0, "-", IF((F20-H20)/H20&lt;10, (F20-H20)/H20, "&gt;999%"))</f>
        <v>-2.2101449275362318E-2</v>
      </c>
    </row>
    <row r="21" spans="1:11" x14ac:dyDescent="0.25">
      <c r="B21" s="83"/>
      <c r="D21" s="83"/>
      <c r="F21" s="83"/>
      <c r="H21" s="83"/>
    </row>
    <row r="22" spans="1:11" ht="15.5" x14ac:dyDescent="0.35">
      <c r="A22" s="164" t="s">
        <v>124</v>
      </c>
      <c r="B22" s="196" t="s">
        <v>1</v>
      </c>
      <c r="C22" s="200"/>
      <c r="D22" s="200"/>
      <c r="E22" s="197"/>
      <c r="F22" s="196" t="s">
        <v>14</v>
      </c>
      <c r="G22" s="200"/>
      <c r="H22" s="200"/>
      <c r="I22" s="197"/>
      <c r="J22" s="196" t="s">
        <v>15</v>
      </c>
      <c r="K22" s="197"/>
    </row>
    <row r="23" spans="1:11" ht="13" x14ac:dyDescent="0.3">
      <c r="A23" s="22"/>
      <c r="B23" s="196">
        <f>VALUE(RIGHT($B$2, 4))</f>
        <v>2023</v>
      </c>
      <c r="C23" s="197"/>
      <c r="D23" s="196">
        <f>B23-1</f>
        <v>2022</v>
      </c>
      <c r="E23" s="204"/>
      <c r="F23" s="196">
        <f>B23</f>
        <v>2023</v>
      </c>
      <c r="G23" s="204"/>
      <c r="H23" s="196">
        <f>D23</f>
        <v>2022</v>
      </c>
      <c r="I23" s="204"/>
      <c r="J23" s="140" t="s">
        <v>4</v>
      </c>
      <c r="K23" s="141" t="s">
        <v>2</v>
      </c>
    </row>
    <row r="24" spans="1:11" ht="13" x14ac:dyDescent="0.3">
      <c r="A24" s="163" t="s">
        <v>155</v>
      </c>
      <c r="B24" s="61" t="s">
        <v>12</v>
      </c>
      <c r="C24" s="62" t="s">
        <v>13</v>
      </c>
      <c r="D24" s="61" t="s">
        <v>12</v>
      </c>
      <c r="E24" s="63" t="s">
        <v>13</v>
      </c>
      <c r="F24" s="62" t="s">
        <v>12</v>
      </c>
      <c r="G24" s="62" t="s">
        <v>13</v>
      </c>
      <c r="H24" s="61" t="s">
        <v>12</v>
      </c>
      <c r="I24" s="63" t="s">
        <v>13</v>
      </c>
      <c r="J24" s="61"/>
      <c r="K24" s="63"/>
    </row>
    <row r="25" spans="1:11" x14ac:dyDescent="0.25">
      <c r="A25" s="7" t="s">
        <v>346</v>
      </c>
      <c r="B25" s="65">
        <v>63</v>
      </c>
      <c r="C25" s="34">
        <f>IF(B49=0, "-", B25/B49)</f>
        <v>3.5897435897435895E-2</v>
      </c>
      <c r="D25" s="65">
        <v>0</v>
      </c>
      <c r="E25" s="9">
        <f>IF(D49=0, "-", D25/D49)</f>
        <v>0</v>
      </c>
      <c r="F25" s="81">
        <v>174</v>
      </c>
      <c r="G25" s="34">
        <f>IF(F49=0, "-", F25/F49)</f>
        <v>2.3141375182870062E-2</v>
      </c>
      <c r="H25" s="65">
        <v>0</v>
      </c>
      <c r="I25" s="9">
        <f>IF(H49=0, "-", H25/H49)</f>
        <v>0</v>
      </c>
      <c r="J25" s="8" t="str">
        <f t="shared" ref="J25:J47" si="2">IF(D25=0, "-", IF((B25-D25)/D25&lt;10, (B25-D25)/D25, "&gt;999%"))</f>
        <v>-</v>
      </c>
      <c r="K25" s="9" t="str">
        <f t="shared" ref="K25:K47" si="3">IF(H25=0, "-", IF((F25-H25)/H25&lt;10, (F25-H25)/H25, "&gt;999%"))</f>
        <v>-</v>
      </c>
    </row>
    <row r="26" spans="1:11" x14ac:dyDescent="0.25">
      <c r="A26" s="7" t="s">
        <v>347</v>
      </c>
      <c r="B26" s="65">
        <v>1</v>
      </c>
      <c r="C26" s="34">
        <f>IF(B49=0, "-", B26/B49)</f>
        <v>5.6980056980056976E-4</v>
      </c>
      <c r="D26" s="65">
        <v>0</v>
      </c>
      <c r="E26" s="9">
        <f>IF(D49=0, "-", D26/D49)</f>
        <v>0</v>
      </c>
      <c r="F26" s="81">
        <v>3</v>
      </c>
      <c r="G26" s="34">
        <f>IF(F49=0, "-", F26/F49)</f>
        <v>3.9898922729086314E-4</v>
      </c>
      <c r="H26" s="65">
        <v>5</v>
      </c>
      <c r="I26" s="9">
        <f>IF(H49=0, "-", H26/H49)</f>
        <v>8.5645769099006511E-4</v>
      </c>
      <c r="J26" s="8" t="str">
        <f t="shared" si="2"/>
        <v>-</v>
      </c>
      <c r="K26" s="9">
        <f t="shared" si="3"/>
        <v>-0.4</v>
      </c>
    </row>
    <row r="27" spans="1:11" x14ac:dyDescent="0.25">
      <c r="A27" s="7" t="s">
        <v>348</v>
      </c>
      <c r="B27" s="65">
        <v>94</v>
      </c>
      <c r="C27" s="34">
        <f>IF(B49=0, "-", B27/B49)</f>
        <v>5.3561253561253561E-2</v>
      </c>
      <c r="D27" s="65">
        <v>46</v>
      </c>
      <c r="E27" s="9">
        <f>IF(D49=0, "-", D27/D49)</f>
        <v>4.684317718940937E-2</v>
      </c>
      <c r="F27" s="81">
        <v>493</v>
      </c>
      <c r="G27" s="34">
        <f>IF(F49=0, "-", F27/F49)</f>
        <v>6.5567229684798514E-2</v>
      </c>
      <c r="H27" s="65">
        <v>233</v>
      </c>
      <c r="I27" s="9">
        <f>IF(H49=0, "-", H27/H49)</f>
        <v>3.9910928400137033E-2</v>
      </c>
      <c r="J27" s="8">
        <f t="shared" si="2"/>
        <v>1.0434782608695652</v>
      </c>
      <c r="K27" s="9">
        <f t="shared" si="3"/>
        <v>1.1158798283261802</v>
      </c>
    </row>
    <row r="28" spans="1:11" x14ac:dyDescent="0.25">
      <c r="A28" s="7" t="s">
        <v>349</v>
      </c>
      <c r="B28" s="65">
        <v>18</v>
      </c>
      <c r="C28" s="34">
        <f>IF(B49=0, "-", B28/B49)</f>
        <v>1.0256410256410256E-2</v>
      </c>
      <c r="D28" s="65">
        <v>27</v>
      </c>
      <c r="E28" s="9">
        <f>IF(D49=0, "-", D28/D49)</f>
        <v>2.7494908350305498E-2</v>
      </c>
      <c r="F28" s="81">
        <v>108</v>
      </c>
      <c r="G28" s="34">
        <f>IF(F49=0, "-", F28/F49)</f>
        <v>1.4363612182471073E-2</v>
      </c>
      <c r="H28" s="65">
        <v>202</v>
      </c>
      <c r="I28" s="9">
        <f>IF(H49=0, "-", H28/H49)</f>
        <v>3.4600890715998631E-2</v>
      </c>
      <c r="J28" s="8">
        <f t="shared" si="2"/>
        <v>-0.33333333333333331</v>
      </c>
      <c r="K28" s="9">
        <f t="shared" si="3"/>
        <v>-0.46534653465346537</v>
      </c>
    </row>
    <row r="29" spans="1:11" x14ac:dyDescent="0.25">
      <c r="A29" s="7" t="s">
        <v>350</v>
      </c>
      <c r="B29" s="65">
        <v>106</v>
      </c>
      <c r="C29" s="34">
        <f>IF(B49=0, "-", B29/B49)</f>
        <v>6.0398860398860402E-2</v>
      </c>
      <c r="D29" s="65">
        <v>137</v>
      </c>
      <c r="E29" s="9">
        <f>IF(D49=0, "-", D29/D49)</f>
        <v>0.1395112016293279</v>
      </c>
      <c r="F29" s="81">
        <v>607</v>
      </c>
      <c r="G29" s="34">
        <f>IF(F49=0, "-", F29/F49)</f>
        <v>8.0728820321851316E-2</v>
      </c>
      <c r="H29" s="65">
        <v>765</v>
      </c>
      <c r="I29" s="9">
        <f>IF(H49=0, "-", H29/H49)</f>
        <v>0.13103802672147996</v>
      </c>
      <c r="J29" s="8">
        <f t="shared" si="2"/>
        <v>-0.22627737226277372</v>
      </c>
      <c r="K29" s="9">
        <f t="shared" si="3"/>
        <v>-0.20653594771241829</v>
      </c>
    </row>
    <row r="30" spans="1:11" x14ac:dyDescent="0.25">
      <c r="A30" s="7" t="s">
        <v>351</v>
      </c>
      <c r="B30" s="65">
        <v>19</v>
      </c>
      <c r="C30" s="34">
        <f>IF(B49=0, "-", B30/B49)</f>
        <v>1.0826210826210826E-2</v>
      </c>
      <c r="D30" s="65">
        <v>8</v>
      </c>
      <c r="E30" s="9">
        <f>IF(D49=0, "-", D30/D49)</f>
        <v>8.1466395112016286E-3</v>
      </c>
      <c r="F30" s="81">
        <v>71</v>
      </c>
      <c r="G30" s="34">
        <f>IF(F49=0, "-", F30/F49)</f>
        <v>9.442745045883761E-3</v>
      </c>
      <c r="H30" s="65">
        <v>46</v>
      </c>
      <c r="I30" s="9">
        <f>IF(H49=0, "-", H30/H49)</f>
        <v>7.8794107571085997E-3</v>
      </c>
      <c r="J30" s="8">
        <f t="shared" si="2"/>
        <v>1.375</v>
      </c>
      <c r="K30" s="9">
        <f t="shared" si="3"/>
        <v>0.54347826086956519</v>
      </c>
    </row>
    <row r="31" spans="1:11" x14ac:dyDescent="0.25">
      <c r="A31" s="7" t="s">
        <v>352</v>
      </c>
      <c r="B31" s="65">
        <v>141</v>
      </c>
      <c r="C31" s="34">
        <f>IF(B49=0, "-", B31/B49)</f>
        <v>8.0341880341880348E-2</v>
      </c>
      <c r="D31" s="65">
        <v>123</v>
      </c>
      <c r="E31" s="9">
        <f>IF(D49=0, "-", D31/D49)</f>
        <v>0.12525458248472504</v>
      </c>
      <c r="F31" s="81">
        <v>586</v>
      </c>
      <c r="G31" s="34">
        <f>IF(F49=0, "-", F31/F49)</f>
        <v>7.7935895730815274E-2</v>
      </c>
      <c r="H31" s="65">
        <v>457</v>
      </c>
      <c r="I31" s="9">
        <f>IF(H49=0, "-", H31/H49)</f>
        <v>7.8280232956491946E-2</v>
      </c>
      <c r="J31" s="8">
        <f t="shared" si="2"/>
        <v>0.14634146341463414</v>
      </c>
      <c r="K31" s="9">
        <f t="shared" si="3"/>
        <v>0.28227571115973743</v>
      </c>
    </row>
    <row r="32" spans="1:11" x14ac:dyDescent="0.25">
      <c r="A32" s="7" t="s">
        <v>353</v>
      </c>
      <c r="B32" s="65">
        <v>98</v>
      </c>
      <c r="C32" s="34">
        <f>IF(B49=0, "-", B32/B49)</f>
        <v>5.5840455840455841E-2</v>
      </c>
      <c r="D32" s="65">
        <v>100</v>
      </c>
      <c r="E32" s="9">
        <f>IF(D49=0, "-", D32/D49)</f>
        <v>0.10183299389002037</v>
      </c>
      <c r="F32" s="81">
        <v>603</v>
      </c>
      <c r="G32" s="34">
        <f>IF(F49=0, "-", F32/F49)</f>
        <v>8.0196834685463486E-2</v>
      </c>
      <c r="H32" s="65">
        <v>792</v>
      </c>
      <c r="I32" s="9">
        <f>IF(H49=0, "-", H32/H49)</f>
        <v>0.13566289825282632</v>
      </c>
      <c r="J32" s="8">
        <f t="shared" si="2"/>
        <v>-0.02</v>
      </c>
      <c r="K32" s="9">
        <f t="shared" si="3"/>
        <v>-0.23863636363636365</v>
      </c>
    </row>
    <row r="33" spans="1:11" x14ac:dyDescent="0.25">
      <c r="A33" s="7" t="s">
        <v>354</v>
      </c>
      <c r="B33" s="65">
        <v>1</v>
      </c>
      <c r="C33" s="34">
        <f>IF(B49=0, "-", B33/B49)</f>
        <v>5.6980056980056976E-4</v>
      </c>
      <c r="D33" s="65">
        <v>12</v>
      </c>
      <c r="E33" s="9">
        <f>IF(D49=0, "-", D33/D49)</f>
        <v>1.2219959266802444E-2</v>
      </c>
      <c r="F33" s="81">
        <v>20</v>
      </c>
      <c r="G33" s="34">
        <f>IF(F49=0, "-", F33/F49)</f>
        <v>2.6599281819390877E-3</v>
      </c>
      <c r="H33" s="65">
        <v>31</v>
      </c>
      <c r="I33" s="9">
        <f>IF(H49=0, "-", H33/H49)</f>
        <v>5.3100376841384031E-3</v>
      </c>
      <c r="J33" s="8">
        <f t="shared" si="2"/>
        <v>-0.91666666666666663</v>
      </c>
      <c r="K33" s="9">
        <f t="shared" si="3"/>
        <v>-0.35483870967741937</v>
      </c>
    </row>
    <row r="34" spans="1:11" x14ac:dyDescent="0.25">
      <c r="A34" s="7" t="s">
        <v>355</v>
      </c>
      <c r="B34" s="65">
        <v>601</v>
      </c>
      <c r="C34" s="34">
        <f>IF(B49=0, "-", B34/B49)</f>
        <v>0.34245014245014244</v>
      </c>
      <c r="D34" s="65">
        <v>155</v>
      </c>
      <c r="E34" s="9">
        <f>IF(D49=0, "-", D34/D49)</f>
        <v>0.15784114052953158</v>
      </c>
      <c r="F34" s="81">
        <v>1919</v>
      </c>
      <c r="G34" s="34">
        <f>IF(F49=0, "-", F34/F49)</f>
        <v>0.25522010905705544</v>
      </c>
      <c r="H34" s="65">
        <v>1024</v>
      </c>
      <c r="I34" s="9">
        <f>IF(H49=0, "-", H34/H49)</f>
        <v>0.17540253511476533</v>
      </c>
      <c r="J34" s="8">
        <f t="shared" si="2"/>
        <v>2.8774193548387097</v>
      </c>
      <c r="K34" s="9">
        <f t="shared" si="3"/>
        <v>0.8740234375</v>
      </c>
    </row>
    <row r="35" spans="1:11" x14ac:dyDescent="0.25">
      <c r="A35" s="7" t="s">
        <v>356</v>
      </c>
      <c r="B35" s="65">
        <v>17</v>
      </c>
      <c r="C35" s="34">
        <f>IF(B49=0, "-", B35/B49)</f>
        <v>9.6866096866096863E-3</v>
      </c>
      <c r="D35" s="65">
        <v>104</v>
      </c>
      <c r="E35" s="9">
        <f>IF(D49=0, "-", D35/D49)</f>
        <v>0.10590631364562118</v>
      </c>
      <c r="F35" s="81">
        <v>475</v>
      </c>
      <c r="G35" s="34">
        <f>IF(F49=0, "-", F35/F49)</f>
        <v>6.3173294321053328E-2</v>
      </c>
      <c r="H35" s="65">
        <v>776</v>
      </c>
      <c r="I35" s="9">
        <f>IF(H49=0, "-", H35/H49)</f>
        <v>0.13292223364165809</v>
      </c>
      <c r="J35" s="8">
        <f t="shared" si="2"/>
        <v>-0.83653846153846156</v>
      </c>
      <c r="K35" s="9">
        <f t="shared" si="3"/>
        <v>-0.38788659793814434</v>
      </c>
    </row>
    <row r="36" spans="1:11" x14ac:dyDescent="0.25">
      <c r="A36" s="7" t="s">
        <v>357</v>
      </c>
      <c r="B36" s="65">
        <v>76</v>
      </c>
      <c r="C36" s="34">
        <f>IF(B49=0, "-", B36/B49)</f>
        <v>4.3304843304843306E-2</v>
      </c>
      <c r="D36" s="65">
        <v>51</v>
      </c>
      <c r="E36" s="9">
        <f>IF(D49=0, "-", D36/D49)</f>
        <v>5.1934826883910386E-2</v>
      </c>
      <c r="F36" s="81">
        <v>462</v>
      </c>
      <c r="G36" s="34">
        <f>IF(F49=0, "-", F36/F49)</f>
        <v>6.1444341002792925E-2</v>
      </c>
      <c r="H36" s="65">
        <v>376</v>
      </c>
      <c r="I36" s="9">
        <f>IF(H49=0, "-", H36/H49)</f>
        <v>6.4405618362452899E-2</v>
      </c>
      <c r="J36" s="8">
        <f t="shared" si="2"/>
        <v>0.49019607843137253</v>
      </c>
      <c r="K36" s="9">
        <f t="shared" si="3"/>
        <v>0.22872340425531915</v>
      </c>
    </row>
    <row r="37" spans="1:11" x14ac:dyDescent="0.25">
      <c r="A37" s="7" t="s">
        <v>358</v>
      </c>
      <c r="B37" s="65">
        <v>75</v>
      </c>
      <c r="C37" s="34">
        <f>IF(B49=0, "-", B37/B49)</f>
        <v>4.2735042735042736E-2</v>
      </c>
      <c r="D37" s="65">
        <v>0</v>
      </c>
      <c r="E37" s="9">
        <f>IF(D49=0, "-", D37/D49)</f>
        <v>0</v>
      </c>
      <c r="F37" s="81">
        <v>274</v>
      </c>
      <c r="G37" s="34">
        <f>IF(F49=0, "-", F37/F49)</f>
        <v>3.6441016092565504E-2</v>
      </c>
      <c r="H37" s="65">
        <v>0</v>
      </c>
      <c r="I37" s="9">
        <f>IF(H49=0, "-", H37/H49)</f>
        <v>0</v>
      </c>
      <c r="J37" s="8" t="str">
        <f t="shared" si="2"/>
        <v>-</v>
      </c>
      <c r="K37" s="9" t="str">
        <f t="shared" si="3"/>
        <v>-</v>
      </c>
    </row>
    <row r="38" spans="1:11" x14ac:dyDescent="0.25">
      <c r="A38" s="7" t="s">
        <v>359</v>
      </c>
      <c r="B38" s="65">
        <v>2</v>
      </c>
      <c r="C38" s="34">
        <f>IF(B49=0, "-", B38/B49)</f>
        <v>1.1396011396011395E-3</v>
      </c>
      <c r="D38" s="65">
        <v>1</v>
      </c>
      <c r="E38" s="9">
        <f>IF(D49=0, "-", D38/D49)</f>
        <v>1.0183299389002036E-3</v>
      </c>
      <c r="F38" s="81">
        <v>7</v>
      </c>
      <c r="G38" s="34">
        <f>IF(F49=0, "-", F38/F49)</f>
        <v>9.3097486367868065E-4</v>
      </c>
      <c r="H38" s="65">
        <v>5</v>
      </c>
      <c r="I38" s="9">
        <f>IF(H49=0, "-", H38/H49)</f>
        <v>8.5645769099006511E-4</v>
      </c>
      <c r="J38" s="8">
        <f t="shared" si="2"/>
        <v>1</v>
      </c>
      <c r="K38" s="9">
        <f t="shared" si="3"/>
        <v>0.4</v>
      </c>
    </row>
    <row r="39" spans="1:11" x14ac:dyDescent="0.25">
      <c r="A39" s="7" t="s">
        <v>360</v>
      </c>
      <c r="B39" s="65">
        <v>19</v>
      </c>
      <c r="C39" s="34">
        <f>IF(B49=0, "-", B39/B49)</f>
        <v>1.0826210826210826E-2</v>
      </c>
      <c r="D39" s="65">
        <v>10</v>
      </c>
      <c r="E39" s="9">
        <f>IF(D49=0, "-", D39/D49)</f>
        <v>1.0183299389002037E-2</v>
      </c>
      <c r="F39" s="81">
        <v>51</v>
      </c>
      <c r="G39" s="34">
        <f>IF(F49=0, "-", F39/F49)</f>
        <v>6.7828168639446733E-3</v>
      </c>
      <c r="H39" s="65">
        <v>39</v>
      </c>
      <c r="I39" s="9">
        <f>IF(H49=0, "-", H39/H49)</f>
        <v>6.6803699897225073E-3</v>
      </c>
      <c r="J39" s="8">
        <f t="shared" si="2"/>
        <v>0.9</v>
      </c>
      <c r="K39" s="9">
        <f t="shared" si="3"/>
        <v>0.30769230769230771</v>
      </c>
    </row>
    <row r="40" spans="1:11" x14ac:dyDescent="0.25">
      <c r="A40" s="7" t="s">
        <v>361</v>
      </c>
      <c r="B40" s="65">
        <v>10</v>
      </c>
      <c r="C40" s="34">
        <f>IF(B49=0, "-", B40/B49)</f>
        <v>5.6980056980056983E-3</v>
      </c>
      <c r="D40" s="65">
        <v>9</v>
      </c>
      <c r="E40" s="9">
        <f>IF(D49=0, "-", D40/D49)</f>
        <v>9.1649694501018328E-3</v>
      </c>
      <c r="F40" s="81">
        <v>61</v>
      </c>
      <c r="G40" s="34">
        <f>IF(F49=0, "-", F40/F49)</f>
        <v>8.1127809549142171E-3</v>
      </c>
      <c r="H40" s="65">
        <v>36</v>
      </c>
      <c r="I40" s="9">
        <f>IF(H49=0, "-", H40/H49)</f>
        <v>6.1664953751284684E-3</v>
      </c>
      <c r="J40" s="8">
        <f t="shared" si="2"/>
        <v>0.1111111111111111</v>
      </c>
      <c r="K40" s="9">
        <f t="shared" si="3"/>
        <v>0.69444444444444442</v>
      </c>
    </row>
    <row r="41" spans="1:11" x14ac:dyDescent="0.25">
      <c r="A41" s="7" t="s">
        <v>362</v>
      </c>
      <c r="B41" s="65">
        <v>125</v>
      </c>
      <c r="C41" s="34">
        <f>IF(B49=0, "-", B41/B49)</f>
        <v>7.1225071225071226E-2</v>
      </c>
      <c r="D41" s="65">
        <v>0</v>
      </c>
      <c r="E41" s="9">
        <f>IF(D49=0, "-", D41/D49)</f>
        <v>0</v>
      </c>
      <c r="F41" s="81">
        <v>307</v>
      </c>
      <c r="G41" s="34">
        <f>IF(F49=0, "-", F41/F49)</f>
        <v>4.0829897592764994E-2</v>
      </c>
      <c r="H41" s="65">
        <v>0</v>
      </c>
      <c r="I41" s="9">
        <f>IF(H49=0, "-", H41/H49)</f>
        <v>0</v>
      </c>
      <c r="J41" s="8" t="str">
        <f t="shared" si="2"/>
        <v>-</v>
      </c>
      <c r="K41" s="9" t="str">
        <f t="shared" si="3"/>
        <v>-</v>
      </c>
    </row>
    <row r="42" spans="1:11" x14ac:dyDescent="0.25">
      <c r="A42" s="7" t="s">
        <v>363</v>
      </c>
      <c r="B42" s="65">
        <v>0</v>
      </c>
      <c r="C42" s="34">
        <f>IF(B49=0, "-", B42/B49)</f>
        <v>0</v>
      </c>
      <c r="D42" s="65">
        <v>73</v>
      </c>
      <c r="E42" s="9">
        <f>IF(D49=0, "-", D42/D49)</f>
        <v>7.4338085539714868E-2</v>
      </c>
      <c r="F42" s="81">
        <v>124</v>
      </c>
      <c r="G42" s="34">
        <f>IF(F49=0, "-", F42/F49)</f>
        <v>1.6491554728022342E-2</v>
      </c>
      <c r="H42" s="65">
        <v>402</v>
      </c>
      <c r="I42" s="9">
        <f>IF(H49=0, "-", H42/H49)</f>
        <v>6.8859198355601239E-2</v>
      </c>
      <c r="J42" s="8">
        <f t="shared" si="2"/>
        <v>-1</v>
      </c>
      <c r="K42" s="9">
        <f t="shared" si="3"/>
        <v>-0.69154228855721389</v>
      </c>
    </row>
    <row r="43" spans="1:11" x14ac:dyDescent="0.25">
      <c r="A43" s="7" t="s">
        <v>364</v>
      </c>
      <c r="B43" s="65">
        <v>8</v>
      </c>
      <c r="C43" s="34">
        <f>IF(B49=0, "-", B43/B49)</f>
        <v>4.5584045584045581E-3</v>
      </c>
      <c r="D43" s="65">
        <v>0</v>
      </c>
      <c r="E43" s="9">
        <f>IF(D49=0, "-", D43/D49)</f>
        <v>0</v>
      </c>
      <c r="F43" s="81">
        <v>44</v>
      </c>
      <c r="G43" s="34">
        <f>IF(F49=0, "-", F43/F49)</f>
        <v>5.8518420002659924E-3</v>
      </c>
      <c r="H43" s="65">
        <v>7</v>
      </c>
      <c r="I43" s="9">
        <f>IF(H49=0, "-", H43/H49)</f>
        <v>1.199040767386091E-3</v>
      </c>
      <c r="J43" s="8" t="str">
        <f t="shared" si="2"/>
        <v>-</v>
      </c>
      <c r="K43" s="9">
        <f t="shared" si="3"/>
        <v>5.2857142857142856</v>
      </c>
    </row>
    <row r="44" spans="1:11" x14ac:dyDescent="0.25">
      <c r="A44" s="7" t="s">
        <v>365</v>
      </c>
      <c r="B44" s="65">
        <v>14</v>
      </c>
      <c r="C44" s="34">
        <f>IF(B49=0, "-", B44/B49)</f>
        <v>7.9772079772079778E-3</v>
      </c>
      <c r="D44" s="65">
        <v>43</v>
      </c>
      <c r="E44" s="9">
        <f>IF(D49=0, "-", D44/D49)</f>
        <v>4.3788187372708759E-2</v>
      </c>
      <c r="F44" s="81">
        <v>78</v>
      </c>
      <c r="G44" s="34">
        <f>IF(F49=0, "-", F44/F49)</f>
        <v>1.0373719909562441E-2</v>
      </c>
      <c r="H44" s="65">
        <v>108</v>
      </c>
      <c r="I44" s="9">
        <f>IF(H49=0, "-", H44/H49)</f>
        <v>1.8499486125385406E-2</v>
      </c>
      <c r="J44" s="8">
        <f t="shared" si="2"/>
        <v>-0.67441860465116277</v>
      </c>
      <c r="K44" s="9">
        <f t="shared" si="3"/>
        <v>-0.27777777777777779</v>
      </c>
    </row>
    <row r="45" spans="1:11" x14ac:dyDescent="0.25">
      <c r="A45" s="7" t="s">
        <v>366</v>
      </c>
      <c r="B45" s="65">
        <v>82</v>
      </c>
      <c r="C45" s="34">
        <f>IF(B49=0, "-", B45/B49)</f>
        <v>4.6723646723646726E-2</v>
      </c>
      <c r="D45" s="65">
        <v>83</v>
      </c>
      <c r="E45" s="9">
        <f>IF(D49=0, "-", D45/D49)</f>
        <v>8.45213849287169E-2</v>
      </c>
      <c r="F45" s="81">
        <v>283</v>
      </c>
      <c r="G45" s="34">
        <f>IF(F49=0, "-", F45/F49)</f>
        <v>3.763798377443809E-2</v>
      </c>
      <c r="H45" s="65">
        <v>425</v>
      </c>
      <c r="I45" s="9">
        <f>IF(H49=0, "-", H45/H49)</f>
        <v>7.2798903734155526E-2</v>
      </c>
      <c r="J45" s="8">
        <f t="shared" si="2"/>
        <v>-1.2048192771084338E-2</v>
      </c>
      <c r="K45" s="9">
        <f t="shared" si="3"/>
        <v>-0.33411764705882352</v>
      </c>
    </row>
    <row r="46" spans="1:11" x14ac:dyDescent="0.25">
      <c r="A46" s="7" t="s">
        <v>367</v>
      </c>
      <c r="B46" s="65">
        <v>128</v>
      </c>
      <c r="C46" s="34">
        <f>IF(B49=0, "-", B46/B49)</f>
        <v>7.293447293447293E-2</v>
      </c>
      <c r="D46" s="65">
        <v>0</v>
      </c>
      <c r="E46" s="9">
        <f>IF(D49=0, "-", D46/D49)</f>
        <v>0</v>
      </c>
      <c r="F46" s="81">
        <v>404</v>
      </c>
      <c r="G46" s="34">
        <f>IF(F49=0, "-", F46/F49)</f>
        <v>5.373054927516957E-2</v>
      </c>
      <c r="H46" s="65">
        <v>0</v>
      </c>
      <c r="I46" s="9">
        <f>IF(H49=0, "-", H46/H49)</f>
        <v>0</v>
      </c>
      <c r="J46" s="8" t="str">
        <f t="shared" si="2"/>
        <v>-</v>
      </c>
      <c r="K46" s="9" t="str">
        <f t="shared" si="3"/>
        <v>-</v>
      </c>
    </row>
    <row r="47" spans="1:11" x14ac:dyDescent="0.25">
      <c r="A47" s="7" t="s">
        <v>368</v>
      </c>
      <c r="B47" s="65">
        <v>57</v>
      </c>
      <c r="C47" s="34">
        <f>IF(B49=0, "-", B47/B49)</f>
        <v>3.2478632478632481E-2</v>
      </c>
      <c r="D47" s="65">
        <v>0</v>
      </c>
      <c r="E47" s="9">
        <f>IF(D49=0, "-", D47/D49)</f>
        <v>0</v>
      </c>
      <c r="F47" s="81">
        <v>365</v>
      </c>
      <c r="G47" s="34">
        <f>IF(F49=0, "-", F47/F49)</f>
        <v>4.8543689320388349E-2</v>
      </c>
      <c r="H47" s="65">
        <v>109</v>
      </c>
      <c r="I47" s="9">
        <f>IF(H49=0, "-", H47/H49)</f>
        <v>1.867077766358342E-2</v>
      </c>
      <c r="J47" s="8" t="str">
        <f t="shared" si="2"/>
        <v>-</v>
      </c>
      <c r="K47" s="9">
        <f t="shared" si="3"/>
        <v>2.3486238532110093</v>
      </c>
    </row>
    <row r="48" spans="1:11" x14ac:dyDescent="0.25">
      <c r="A48" s="2"/>
      <c r="B48" s="68"/>
      <c r="C48" s="33"/>
      <c r="D48" s="68"/>
      <c r="E48" s="6"/>
      <c r="F48" s="82"/>
      <c r="G48" s="33"/>
      <c r="H48" s="68"/>
      <c r="I48" s="6"/>
      <c r="J48" s="5"/>
      <c r="K48" s="6"/>
    </row>
    <row r="49" spans="1:11" s="43" customFormat="1" ht="13" x14ac:dyDescent="0.3">
      <c r="A49" s="162" t="s">
        <v>605</v>
      </c>
      <c r="B49" s="71">
        <f>SUM(B25:B48)</f>
        <v>1755</v>
      </c>
      <c r="C49" s="40">
        <f>B49/13073</f>
        <v>0.13424615619980113</v>
      </c>
      <c r="D49" s="71">
        <f>SUM(D25:D48)</f>
        <v>982</v>
      </c>
      <c r="E49" s="41">
        <f>D49/9813</f>
        <v>0.10007133394476715</v>
      </c>
      <c r="F49" s="77">
        <f>SUM(F25:F48)</f>
        <v>7519</v>
      </c>
      <c r="G49" s="42">
        <f>F49/60924</f>
        <v>0.12341605935263607</v>
      </c>
      <c r="H49" s="71">
        <f>SUM(H25:H48)</f>
        <v>5838</v>
      </c>
      <c r="I49" s="41">
        <f>H49/53065</f>
        <v>0.11001601809102045</v>
      </c>
      <c r="J49" s="37">
        <f>IF(D49=0, "-", IF((B49-D49)/D49&lt;10, (B49-D49)/D49, "&gt;999%"))</f>
        <v>0.78716904276985744</v>
      </c>
      <c r="K49" s="38">
        <f>IF(H49=0, "-", IF((F49-H49)/H49&lt;10, (F49-H49)/H49, "&gt;999%"))</f>
        <v>0.28794107571085986</v>
      </c>
    </row>
    <row r="50" spans="1:11" x14ac:dyDescent="0.25">
      <c r="B50" s="83"/>
      <c r="D50" s="83"/>
      <c r="F50" s="83"/>
      <c r="H50" s="83"/>
    </row>
    <row r="51" spans="1:11" ht="13" x14ac:dyDescent="0.3">
      <c r="A51" s="163" t="s">
        <v>156</v>
      </c>
      <c r="B51" s="61" t="s">
        <v>12</v>
      </c>
      <c r="C51" s="62" t="s">
        <v>13</v>
      </c>
      <c r="D51" s="61" t="s">
        <v>12</v>
      </c>
      <c r="E51" s="63" t="s">
        <v>13</v>
      </c>
      <c r="F51" s="62" t="s">
        <v>12</v>
      </c>
      <c r="G51" s="62" t="s">
        <v>13</v>
      </c>
      <c r="H51" s="61" t="s">
        <v>12</v>
      </c>
      <c r="I51" s="63" t="s">
        <v>13</v>
      </c>
      <c r="J51" s="61"/>
      <c r="K51" s="63"/>
    </row>
    <row r="52" spans="1:11" x14ac:dyDescent="0.25">
      <c r="A52" s="7" t="s">
        <v>369</v>
      </c>
      <c r="B52" s="65">
        <v>10</v>
      </c>
      <c r="C52" s="34">
        <f>IF(B67=0, "-", B52/B67)</f>
        <v>4.5045045045045043E-2</v>
      </c>
      <c r="D52" s="65">
        <v>0</v>
      </c>
      <c r="E52" s="9">
        <f>IF(D67=0, "-", D52/D67)</f>
        <v>0</v>
      </c>
      <c r="F52" s="81">
        <v>12</v>
      </c>
      <c r="G52" s="34">
        <f>IF(F67=0, "-", F52/F67)</f>
        <v>1.2605042016806723E-2</v>
      </c>
      <c r="H52" s="65">
        <v>0</v>
      </c>
      <c r="I52" s="9">
        <f>IF(H67=0, "-", H52/H67)</f>
        <v>0</v>
      </c>
      <c r="J52" s="8" t="str">
        <f t="shared" ref="J52:J65" si="4">IF(D52=0, "-", IF((B52-D52)/D52&lt;10, (B52-D52)/D52, "&gt;999%"))</f>
        <v>-</v>
      </c>
      <c r="K52" s="9" t="str">
        <f t="shared" ref="K52:K65" si="5">IF(H52=0, "-", IF((F52-H52)/H52&lt;10, (F52-H52)/H52, "&gt;999%"))</f>
        <v>-</v>
      </c>
    </row>
    <row r="53" spans="1:11" x14ac:dyDescent="0.25">
      <c r="A53" s="7" t="s">
        <v>370</v>
      </c>
      <c r="B53" s="65">
        <v>10</v>
      </c>
      <c r="C53" s="34">
        <f>IF(B67=0, "-", B53/B67)</f>
        <v>4.5045045045045043E-2</v>
      </c>
      <c r="D53" s="65">
        <v>1</v>
      </c>
      <c r="E53" s="9">
        <f>IF(D67=0, "-", D53/D67)</f>
        <v>7.0921985815602835E-3</v>
      </c>
      <c r="F53" s="81">
        <v>39</v>
      </c>
      <c r="G53" s="34">
        <f>IF(F67=0, "-", F53/F67)</f>
        <v>4.0966386554621849E-2</v>
      </c>
      <c r="H53" s="65">
        <v>4</v>
      </c>
      <c r="I53" s="9">
        <f>IF(H67=0, "-", H53/H67)</f>
        <v>5.5478502080443829E-3</v>
      </c>
      <c r="J53" s="8">
        <f t="shared" si="4"/>
        <v>9</v>
      </c>
      <c r="K53" s="9">
        <f t="shared" si="5"/>
        <v>8.75</v>
      </c>
    </row>
    <row r="54" spans="1:11" x14ac:dyDescent="0.25">
      <c r="A54" s="7" t="s">
        <v>371</v>
      </c>
      <c r="B54" s="65">
        <v>26</v>
      </c>
      <c r="C54" s="34">
        <f>IF(B67=0, "-", B54/B67)</f>
        <v>0.11711711711711711</v>
      </c>
      <c r="D54" s="65">
        <v>17</v>
      </c>
      <c r="E54" s="9">
        <f>IF(D67=0, "-", D54/D67)</f>
        <v>0.12056737588652482</v>
      </c>
      <c r="F54" s="81">
        <v>157</v>
      </c>
      <c r="G54" s="34">
        <f>IF(F67=0, "-", F54/F67)</f>
        <v>0.16491596638655462</v>
      </c>
      <c r="H54" s="65">
        <v>100</v>
      </c>
      <c r="I54" s="9">
        <f>IF(H67=0, "-", H54/H67)</f>
        <v>0.13869625520110956</v>
      </c>
      <c r="J54" s="8">
        <f t="shared" si="4"/>
        <v>0.52941176470588236</v>
      </c>
      <c r="K54" s="9">
        <f t="shared" si="5"/>
        <v>0.56999999999999995</v>
      </c>
    </row>
    <row r="55" spans="1:11" x14ac:dyDescent="0.25">
      <c r="A55" s="7" t="s">
        <v>372</v>
      </c>
      <c r="B55" s="65">
        <v>41</v>
      </c>
      <c r="C55" s="34">
        <f>IF(B67=0, "-", B55/B67)</f>
        <v>0.18468468468468469</v>
      </c>
      <c r="D55" s="65">
        <v>20</v>
      </c>
      <c r="E55" s="9">
        <f>IF(D67=0, "-", D55/D67)</f>
        <v>0.14184397163120568</v>
      </c>
      <c r="F55" s="81">
        <v>124</v>
      </c>
      <c r="G55" s="34">
        <f>IF(F67=0, "-", F55/F67)</f>
        <v>0.13025210084033614</v>
      </c>
      <c r="H55" s="65">
        <v>97</v>
      </c>
      <c r="I55" s="9">
        <f>IF(H67=0, "-", H55/H67)</f>
        <v>0.13453536754507628</v>
      </c>
      <c r="J55" s="8">
        <f t="shared" si="4"/>
        <v>1.05</v>
      </c>
      <c r="K55" s="9">
        <f t="shared" si="5"/>
        <v>0.27835051546391754</v>
      </c>
    </row>
    <row r="56" spans="1:11" x14ac:dyDescent="0.25">
      <c r="A56" s="7" t="s">
        <v>373</v>
      </c>
      <c r="B56" s="65">
        <v>1</v>
      </c>
      <c r="C56" s="34">
        <f>IF(B67=0, "-", B56/B67)</f>
        <v>4.5045045045045045E-3</v>
      </c>
      <c r="D56" s="65">
        <v>4</v>
      </c>
      <c r="E56" s="9">
        <f>IF(D67=0, "-", D56/D67)</f>
        <v>2.8368794326241134E-2</v>
      </c>
      <c r="F56" s="81">
        <v>15</v>
      </c>
      <c r="G56" s="34">
        <f>IF(F67=0, "-", F56/F67)</f>
        <v>1.5756302521008403E-2</v>
      </c>
      <c r="H56" s="65">
        <v>12</v>
      </c>
      <c r="I56" s="9">
        <f>IF(H67=0, "-", H56/H67)</f>
        <v>1.6643550624133148E-2</v>
      </c>
      <c r="J56" s="8">
        <f t="shared" si="4"/>
        <v>-0.75</v>
      </c>
      <c r="K56" s="9">
        <f t="shared" si="5"/>
        <v>0.25</v>
      </c>
    </row>
    <row r="57" spans="1:11" x14ac:dyDescent="0.25">
      <c r="A57" s="7" t="s">
        <v>374</v>
      </c>
      <c r="B57" s="65">
        <v>2</v>
      </c>
      <c r="C57" s="34">
        <f>IF(B67=0, "-", B57/B67)</f>
        <v>9.0090090090090089E-3</v>
      </c>
      <c r="D57" s="65">
        <v>1</v>
      </c>
      <c r="E57" s="9">
        <f>IF(D67=0, "-", D57/D67)</f>
        <v>7.0921985815602835E-3</v>
      </c>
      <c r="F57" s="81">
        <v>10</v>
      </c>
      <c r="G57" s="34">
        <f>IF(F67=0, "-", F57/F67)</f>
        <v>1.050420168067227E-2</v>
      </c>
      <c r="H57" s="65">
        <v>1</v>
      </c>
      <c r="I57" s="9">
        <f>IF(H67=0, "-", H57/H67)</f>
        <v>1.3869625520110957E-3</v>
      </c>
      <c r="J57" s="8">
        <f t="shared" si="4"/>
        <v>1</v>
      </c>
      <c r="K57" s="9">
        <f t="shared" si="5"/>
        <v>9</v>
      </c>
    </row>
    <row r="58" spans="1:11" x14ac:dyDescent="0.25">
      <c r="A58" s="7" t="s">
        <v>375</v>
      </c>
      <c r="B58" s="65">
        <v>1</v>
      </c>
      <c r="C58" s="34">
        <f>IF(B67=0, "-", B58/B67)</f>
        <v>4.5045045045045045E-3</v>
      </c>
      <c r="D58" s="65">
        <v>8</v>
      </c>
      <c r="E58" s="9">
        <f>IF(D67=0, "-", D58/D67)</f>
        <v>5.6737588652482268E-2</v>
      </c>
      <c r="F58" s="81">
        <v>3</v>
      </c>
      <c r="G58" s="34">
        <f>IF(F67=0, "-", F58/F67)</f>
        <v>3.1512605042016808E-3</v>
      </c>
      <c r="H58" s="65">
        <v>27</v>
      </c>
      <c r="I58" s="9">
        <f>IF(H67=0, "-", H58/H67)</f>
        <v>3.7447988904299581E-2</v>
      </c>
      <c r="J58" s="8">
        <f t="shared" si="4"/>
        <v>-0.875</v>
      </c>
      <c r="K58" s="9">
        <f t="shared" si="5"/>
        <v>-0.88888888888888884</v>
      </c>
    </row>
    <row r="59" spans="1:11" x14ac:dyDescent="0.25">
      <c r="A59" s="7" t="s">
        <v>376</v>
      </c>
      <c r="B59" s="65">
        <v>8</v>
      </c>
      <c r="C59" s="34">
        <f>IF(B67=0, "-", B59/B67)</f>
        <v>3.6036036036036036E-2</v>
      </c>
      <c r="D59" s="65">
        <v>6</v>
      </c>
      <c r="E59" s="9">
        <f>IF(D67=0, "-", D59/D67)</f>
        <v>4.2553191489361701E-2</v>
      </c>
      <c r="F59" s="81">
        <v>51</v>
      </c>
      <c r="G59" s="34">
        <f>IF(F67=0, "-", F59/F67)</f>
        <v>5.3571428571428568E-2</v>
      </c>
      <c r="H59" s="65">
        <v>30</v>
      </c>
      <c r="I59" s="9">
        <f>IF(H67=0, "-", H59/H67)</f>
        <v>4.1608876560332873E-2</v>
      </c>
      <c r="J59" s="8">
        <f t="shared" si="4"/>
        <v>0.33333333333333331</v>
      </c>
      <c r="K59" s="9">
        <f t="shared" si="5"/>
        <v>0.7</v>
      </c>
    </row>
    <row r="60" spans="1:11" x14ac:dyDescent="0.25">
      <c r="A60" s="7" t="s">
        <v>377</v>
      </c>
      <c r="B60" s="65">
        <v>23</v>
      </c>
      <c r="C60" s="34">
        <f>IF(B67=0, "-", B60/B67)</f>
        <v>0.1036036036036036</v>
      </c>
      <c r="D60" s="65">
        <v>6</v>
      </c>
      <c r="E60" s="9">
        <f>IF(D67=0, "-", D60/D67)</f>
        <v>4.2553191489361701E-2</v>
      </c>
      <c r="F60" s="81">
        <v>82</v>
      </c>
      <c r="G60" s="34">
        <f>IF(F67=0, "-", F60/F67)</f>
        <v>8.6134453781512604E-2</v>
      </c>
      <c r="H60" s="65">
        <v>39</v>
      </c>
      <c r="I60" s="9">
        <f>IF(H67=0, "-", H60/H67)</f>
        <v>5.4091539528432729E-2</v>
      </c>
      <c r="J60" s="8">
        <f t="shared" si="4"/>
        <v>2.8333333333333335</v>
      </c>
      <c r="K60" s="9">
        <f t="shared" si="5"/>
        <v>1.1025641025641026</v>
      </c>
    </row>
    <row r="61" spans="1:11" x14ac:dyDescent="0.25">
      <c r="A61" s="7" t="s">
        <v>378</v>
      </c>
      <c r="B61" s="65">
        <v>7</v>
      </c>
      <c r="C61" s="34">
        <f>IF(B67=0, "-", B61/B67)</f>
        <v>3.1531531531531529E-2</v>
      </c>
      <c r="D61" s="65">
        <v>6</v>
      </c>
      <c r="E61" s="9">
        <f>IF(D67=0, "-", D61/D67)</f>
        <v>4.2553191489361701E-2</v>
      </c>
      <c r="F61" s="81">
        <v>41</v>
      </c>
      <c r="G61" s="34">
        <f>IF(F67=0, "-", F61/F67)</f>
        <v>4.3067226890756302E-2</v>
      </c>
      <c r="H61" s="65">
        <v>54</v>
      </c>
      <c r="I61" s="9">
        <f>IF(H67=0, "-", H61/H67)</f>
        <v>7.4895977808599162E-2</v>
      </c>
      <c r="J61" s="8">
        <f t="shared" si="4"/>
        <v>0.16666666666666666</v>
      </c>
      <c r="K61" s="9">
        <f t="shared" si="5"/>
        <v>-0.24074074074074073</v>
      </c>
    </row>
    <row r="62" spans="1:11" x14ac:dyDescent="0.25">
      <c r="A62" s="7" t="s">
        <v>379</v>
      </c>
      <c r="B62" s="65">
        <v>6</v>
      </c>
      <c r="C62" s="34">
        <f>IF(B67=0, "-", B62/B67)</f>
        <v>2.7027027027027029E-2</v>
      </c>
      <c r="D62" s="65">
        <v>34</v>
      </c>
      <c r="E62" s="9">
        <f>IF(D67=0, "-", D62/D67)</f>
        <v>0.24113475177304963</v>
      </c>
      <c r="F62" s="81">
        <v>38</v>
      </c>
      <c r="G62" s="34">
        <f>IF(F67=0, "-", F62/F67)</f>
        <v>3.9915966386554619E-2</v>
      </c>
      <c r="H62" s="65">
        <v>101</v>
      </c>
      <c r="I62" s="9">
        <f>IF(H67=0, "-", H62/H67)</f>
        <v>0.14008321775312066</v>
      </c>
      <c r="J62" s="8">
        <f t="shared" si="4"/>
        <v>-0.82352941176470584</v>
      </c>
      <c r="K62" s="9">
        <f t="shared" si="5"/>
        <v>-0.62376237623762376</v>
      </c>
    </row>
    <row r="63" spans="1:11" x14ac:dyDescent="0.25">
      <c r="A63" s="7" t="s">
        <v>380</v>
      </c>
      <c r="B63" s="65">
        <v>8</v>
      </c>
      <c r="C63" s="34">
        <f>IF(B67=0, "-", B63/B67)</f>
        <v>3.6036036036036036E-2</v>
      </c>
      <c r="D63" s="65">
        <v>5</v>
      </c>
      <c r="E63" s="9">
        <f>IF(D67=0, "-", D63/D67)</f>
        <v>3.5460992907801421E-2</v>
      </c>
      <c r="F63" s="81">
        <v>58</v>
      </c>
      <c r="G63" s="34">
        <f>IF(F67=0, "-", F63/F67)</f>
        <v>6.0924369747899158E-2</v>
      </c>
      <c r="H63" s="65">
        <v>45</v>
      </c>
      <c r="I63" s="9">
        <f>IF(H67=0, "-", H63/H67)</f>
        <v>6.2413314840499307E-2</v>
      </c>
      <c r="J63" s="8">
        <f t="shared" si="4"/>
        <v>0.6</v>
      </c>
      <c r="K63" s="9">
        <f t="shared" si="5"/>
        <v>0.28888888888888886</v>
      </c>
    </row>
    <row r="64" spans="1:11" x14ac:dyDescent="0.25">
      <c r="A64" s="7" t="s">
        <v>381</v>
      </c>
      <c r="B64" s="65">
        <v>20</v>
      </c>
      <c r="C64" s="34">
        <f>IF(B67=0, "-", B64/B67)</f>
        <v>9.0090090090090086E-2</v>
      </c>
      <c r="D64" s="65">
        <v>0</v>
      </c>
      <c r="E64" s="9">
        <f>IF(D67=0, "-", D64/D67)</f>
        <v>0</v>
      </c>
      <c r="F64" s="81">
        <v>60</v>
      </c>
      <c r="G64" s="34">
        <f>IF(F67=0, "-", F64/F67)</f>
        <v>6.3025210084033612E-2</v>
      </c>
      <c r="H64" s="65">
        <v>0</v>
      </c>
      <c r="I64" s="9">
        <f>IF(H67=0, "-", H64/H67)</f>
        <v>0</v>
      </c>
      <c r="J64" s="8" t="str">
        <f t="shared" si="4"/>
        <v>-</v>
      </c>
      <c r="K64" s="9" t="str">
        <f t="shared" si="5"/>
        <v>-</v>
      </c>
    </row>
    <row r="65" spans="1:11" x14ac:dyDescent="0.25">
      <c r="A65" s="7" t="s">
        <v>382</v>
      </c>
      <c r="B65" s="65">
        <v>59</v>
      </c>
      <c r="C65" s="34">
        <f>IF(B67=0, "-", B65/B67)</f>
        <v>0.26576576576576577</v>
      </c>
      <c r="D65" s="65">
        <v>33</v>
      </c>
      <c r="E65" s="9">
        <f>IF(D67=0, "-", D65/D67)</f>
        <v>0.23404255319148937</v>
      </c>
      <c r="F65" s="81">
        <v>262</v>
      </c>
      <c r="G65" s="34">
        <f>IF(F67=0, "-", F65/F67)</f>
        <v>0.27521008403361347</v>
      </c>
      <c r="H65" s="65">
        <v>211</v>
      </c>
      <c r="I65" s="9">
        <f>IF(H67=0, "-", H65/H67)</f>
        <v>0.29264909847434117</v>
      </c>
      <c r="J65" s="8">
        <f t="shared" si="4"/>
        <v>0.78787878787878785</v>
      </c>
      <c r="K65" s="9">
        <f t="shared" si="5"/>
        <v>0.24170616113744076</v>
      </c>
    </row>
    <row r="66" spans="1:11" x14ac:dyDescent="0.25">
      <c r="A66" s="2"/>
      <c r="B66" s="68"/>
      <c r="C66" s="33"/>
      <c r="D66" s="68"/>
      <c r="E66" s="6"/>
      <c r="F66" s="82"/>
      <c r="G66" s="33"/>
      <c r="H66" s="68"/>
      <c r="I66" s="6"/>
      <c r="J66" s="5"/>
      <c r="K66" s="6"/>
    </row>
    <row r="67" spans="1:11" s="43" customFormat="1" ht="13" x14ac:dyDescent="0.3">
      <c r="A67" s="162" t="s">
        <v>604</v>
      </c>
      <c r="B67" s="71">
        <f>SUM(B52:B66)</f>
        <v>222</v>
      </c>
      <c r="C67" s="40">
        <f>B67/13073</f>
        <v>1.6981565057752619E-2</v>
      </c>
      <c r="D67" s="71">
        <f>SUM(D52:D66)</f>
        <v>141</v>
      </c>
      <c r="E67" s="41">
        <f>D67/9813</f>
        <v>1.4368694588810762E-2</v>
      </c>
      <c r="F67" s="77">
        <f>SUM(F52:F66)</f>
        <v>952</v>
      </c>
      <c r="G67" s="42">
        <f>F67/60924</f>
        <v>1.5626025868294924E-2</v>
      </c>
      <c r="H67" s="71">
        <f>SUM(H52:H66)</f>
        <v>721</v>
      </c>
      <c r="I67" s="41">
        <f>H67/53065</f>
        <v>1.3587110147931783E-2</v>
      </c>
      <c r="J67" s="37">
        <f>IF(D67=0, "-", IF((B67-D67)/D67&lt;10, (B67-D67)/D67, "&gt;999%"))</f>
        <v>0.57446808510638303</v>
      </c>
      <c r="K67" s="38">
        <f>IF(H67=0, "-", IF((F67-H67)/H67&lt;10, (F67-H67)/H67, "&gt;999%"))</f>
        <v>0.32038834951456313</v>
      </c>
    </row>
    <row r="68" spans="1:11" x14ac:dyDescent="0.25">
      <c r="B68" s="83"/>
      <c r="D68" s="83"/>
      <c r="F68" s="83"/>
      <c r="H68" s="83"/>
    </row>
    <row r="69" spans="1:11" s="43" customFormat="1" ht="13" x14ac:dyDescent="0.3">
      <c r="A69" s="162" t="s">
        <v>603</v>
      </c>
      <c r="B69" s="71">
        <v>1977</v>
      </c>
      <c r="C69" s="40">
        <f>B69/13073</f>
        <v>0.15122772125755374</v>
      </c>
      <c r="D69" s="71">
        <v>1123</v>
      </c>
      <c r="E69" s="41">
        <f>D69/9813</f>
        <v>0.1144400285335779</v>
      </c>
      <c r="F69" s="77">
        <v>8471</v>
      </c>
      <c r="G69" s="42">
        <f>F69/60924</f>
        <v>0.13904208522093101</v>
      </c>
      <c r="H69" s="71">
        <v>6559</v>
      </c>
      <c r="I69" s="41">
        <f>H69/53065</f>
        <v>0.12360312823895223</v>
      </c>
      <c r="J69" s="37">
        <f>IF(D69=0, "-", IF((B69-D69)/D69&lt;10, (B69-D69)/D69, "&gt;999%"))</f>
        <v>0.76046304541406951</v>
      </c>
      <c r="K69" s="38">
        <f>IF(H69=0, "-", IF((F69-H69)/H69&lt;10, (F69-H69)/H69, "&gt;999%"))</f>
        <v>0.29150785180667782</v>
      </c>
    </row>
    <row r="70" spans="1:11" x14ac:dyDescent="0.25">
      <c r="B70" s="83"/>
      <c r="D70" s="83"/>
      <c r="F70" s="83"/>
      <c r="H70" s="83"/>
    </row>
    <row r="71" spans="1:11" ht="15.5" x14ac:dyDescent="0.35">
      <c r="A71" s="164" t="s">
        <v>125</v>
      </c>
      <c r="B71" s="196" t="s">
        <v>1</v>
      </c>
      <c r="C71" s="200"/>
      <c r="D71" s="200"/>
      <c r="E71" s="197"/>
      <c r="F71" s="196" t="s">
        <v>14</v>
      </c>
      <c r="G71" s="200"/>
      <c r="H71" s="200"/>
      <c r="I71" s="197"/>
      <c r="J71" s="196" t="s">
        <v>15</v>
      </c>
      <c r="K71" s="197"/>
    </row>
    <row r="72" spans="1:11" ht="13" x14ac:dyDescent="0.3">
      <c r="A72" s="22"/>
      <c r="B72" s="196">
        <f>VALUE(RIGHT($B$2, 4))</f>
        <v>2023</v>
      </c>
      <c r="C72" s="197"/>
      <c r="D72" s="196">
        <f>B72-1</f>
        <v>2022</v>
      </c>
      <c r="E72" s="204"/>
      <c r="F72" s="196">
        <f>B72</f>
        <v>2023</v>
      </c>
      <c r="G72" s="204"/>
      <c r="H72" s="196">
        <f>D72</f>
        <v>2022</v>
      </c>
      <c r="I72" s="204"/>
      <c r="J72" s="140" t="s">
        <v>4</v>
      </c>
      <c r="K72" s="141" t="s">
        <v>2</v>
      </c>
    </row>
    <row r="73" spans="1:11" ht="13" x14ac:dyDescent="0.3">
      <c r="A73" s="163" t="s">
        <v>157</v>
      </c>
      <c r="B73" s="61" t="s">
        <v>12</v>
      </c>
      <c r="C73" s="62" t="s">
        <v>13</v>
      </c>
      <c r="D73" s="61" t="s">
        <v>12</v>
      </c>
      <c r="E73" s="63" t="s">
        <v>13</v>
      </c>
      <c r="F73" s="62" t="s">
        <v>12</v>
      </c>
      <c r="G73" s="62" t="s">
        <v>13</v>
      </c>
      <c r="H73" s="61" t="s">
        <v>12</v>
      </c>
      <c r="I73" s="63" t="s">
        <v>13</v>
      </c>
      <c r="J73" s="61"/>
      <c r="K73" s="63"/>
    </row>
    <row r="74" spans="1:11" x14ac:dyDescent="0.25">
      <c r="A74" s="7" t="s">
        <v>383</v>
      </c>
      <c r="B74" s="65">
        <v>215</v>
      </c>
      <c r="C74" s="34">
        <f>IF(B98=0, "-", B74/B98)</f>
        <v>0.12271689497716895</v>
      </c>
      <c r="D74" s="65">
        <v>0</v>
      </c>
      <c r="E74" s="9">
        <f>IF(D98=0, "-", D74/D98)</f>
        <v>0</v>
      </c>
      <c r="F74" s="81">
        <v>765</v>
      </c>
      <c r="G74" s="34">
        <f>IF(F98=0, "-", F74/F98)</f>
        <v>7.6776395022079488E-2</v>
      </c>
      <c r="H74" s="65">
        <v>0</v>
      </c>
      <c r="I74" s="9">
        <f>IF(H98=0, "-", H74/H98)</f>
        <v>0</v>
      </c>
      <c r="J74" s="8" t="str">
        <f t="shared" ref="J74:J96" si="6">IF(D74=0, "-", IF((B74-D74)/D74&lt;10, (B74-D74)/D74, "&gt;999%"))</f>
        <v>-</v>
      </c>
      <c r="K74" s="9" t="str">
        <f t="shared" ref="K74:K96" si="7">IF(H74=0, "-", IF((F74-H74)/H74&lt;10, (F74-H74)/H74, "&gt;999%"))</f>
        <v>-</v>
      </c>
    </row>
    <row r="75" spans="1:11" x14ac:dyDescent="0.25">
      <c r="A75" s="7" t="s">
        <v>384</v>
      </c>
      <c r="B75" s="65">
        <v>0</v>
      </c>
      <c r="C75" s="34">
        <f>IF(B98=0, "-", B75/B98)</f>
        <v>0</v>
      </c>
      <c r="D75" s="65">
        <v>0</v>
      </c>
      <c r="E75" s="9">
        <f>IF(D98=0, "-", D75/D98)</f>
        <v>0</v>
      </c>
      <c r="F75" s="81">
        <v>1</v>
      </c>
      <c r="G75" s="34">
        <f>IF(F98=0, "-", F75/F98)</f>
        <v>1.0036130068245685E-4</v>
      </c>
      <c r="H75" s="65">
        <v>11</v>
      </c>
      <c r="I75" s="9">
        <f>IF(H98=0, "-", H75/H98)</f>
        <v>1.2996219281663517E-3</v>
      </c>
      <c r="J75" s="8" t="str">
        <f t="shared" si="6"/>
        <v>-</v>
      </c>
      <c r="K75" s="9">
        <f t="shared" si="7"/>
        <v>-0.90909090909090906</v>
      </c>
    </row>
    <row r="76" spans="1:11" x14ac:dyDescent="0.25">
      <c r="A76" s="7" t="s">
        <v>385</v>
      </c>
      <c r="B76" s="65">
        <v>27</v>
      </c>
      <c r="C76" s="34">
        <f>IF(B98=0, "-", B76/B98)</f>
        <v>1.5410958904109588E-2</v>
      </c>
      <c r="D76" s="65">
        <v>0</v>
      </c>
      <c r="E76" s="9">
        <f>IF(D98=0, "-", D76/D98)</f>
        <v>0</v>
      </c>
      <c r="F76" s="81">
        <v>106</v>
      </c>
      <c r="G76" s="34">
        <f>IF(F98=0, "-", F76/F98)</f>
        <v>1.0638297872340425E-2</v>
      </c>
      <c r="H76" s="65">
        <v>0</v>
      </c>
      <c r="I76" s="9">
        <f>IF(H98=0, "-", H76/H98)</f>
        <v>0</v>
      </c>
      <c r="J76" s="8" t="str">
        <f t="shared" si="6"/>
        <v>-</v>
      </c>
      <c r="K76" s="9" t="str">
        <f t="shared" si="7"/>
        <v>-</v>
      </c>
    </row>
    <row r="77" spans="1:11" x14ac:dyDescent="0.25">
      <c r="A77" s="7" t="s">
        <v>386</v>
      </c>
      <c r="B77" s="65">
        <v>28</v>
      </c>
      <c r="C77" s="34">
        <f>IF(B98=0, "-", B77/B98)</f>
        <v>1.5981735159817351E-2</v>
      </c>
      <c r="D77" s="65">
        <v>14</v>
      </c>
      <c r="E77" s="9">
        <f>IF(D98=0, "-", D77/D98)</f>
        <v>9.2348284960422165E-3</v>
      </c>
      <c r="F77" s="81">
        <v>135</v>
      </c>
      <c r="G77" s="34">
        <f>IF(F98=0, "-", F77/F98)</f>
        <v>1.3548775592131674E-2</v>
      </c>
      <c r="H77" s="65">
        <v>75</v>
      </c>
      <c r="I77" s="9">
        <f>IF(H98=0, "-", H77/H98)</f>
        <v>8.8610586011342151E-3</v>
      </c>
      <c r="J77" s="8">
        <f t="shared" si="6"/>
        <v>1</v>
      </c>
      <c r="K77" s="9">
        <f t="shared" si="7"/>
        <v>0.8</v>
      </c>
    </row>
    <row r="78" spans="1:11" x14ac:dyDescent="0.25">
      <c r="A78" s="7" t="s">
        <v>387</v>
      </c>
      <c r="B78" s="65">
        <v>70</v>
      </c>
      <c r="C78" s="34">
        <f>IF(B98=0, "-", B78/B98)</f>
        <v>3.9954337899543377E-2</v>
      </c>
      <c r="D78" s="65">
        <v>71</v>
      </c>
      <c r="E78" s="9">
        <f>IF(D98=0, "-", D78/D98)</f>
        <v>4.6833773087071241E-2</v>
      </c>
      <c r="F78" s="81">
        <v>457</v>
      </c>
      <c r="G78" s="34">
        <f>IF(F98=0, "-", F78/F98)</f>
        <v>4.5865114411882776E-2</v>
      </c>
      <c r="H78" s="65">
        <v>205</v>
      </c>
      <c r="I78" s="9">
        <f>IF(H98=0, "-", H78/H98)</f>
        <v>2.4220226843100188E-2</v>
      </c>
      <c r="J78" s="8">
        <f t="shared" si="6"/>
        <v>-1.4084507042253521E-2</v>
      </c>
      <c r="K78" s="9">
        <f t="shared" si="7"/>
        <v>1.2292682926829268</v>
      </c>
    </row>
    <row r="79" spans="1:11" x14ac:dyDescent="0.25">
      <c r="A79" s="7" t="s">
        <v>388</v>
      </c>
      <c r="B79" s="65">
        <v>49</v>
      </c>
      <c r="C79" s="34">
        <f>IF(B98=0, "-", B79/B98)</f>
        <v>2.7968036529680364E-2</v>
      </c>
      <c r="D79" s="65">
        <v>0</v>
      </c>
      <c r="E79" s="9">
        <f>IF(D98=0, "-", D79/D98)</f>
        <v>0</v>
      </c>
      <c r="F79" s="81">
        <v>203</v>
      </c>
      <c r="G79" s="34">
        <f>IF(F98=0, "-", F79/F98)</f>
        <v>2.037334403853874E-2</v>
      </c>
      <c r="H79" s="65">
        <v>0</v>
      </c>
      <c r="I79" s="9">
        <f>IF(H98=0, "-", H79/H98)</f>
        <v>0</v>
      </c>
      <c r="J79" s="8" t="str">
        <f t="shared" si="6"/>
        <v>-</v>
      </c>
      <c r="K79" s="9" t="str">
        <f t="shared" si="7"/>
        <v>-</v>
      </c>
    </row>
    <row r="80" spans="1:11" x14ac:dyDescent="0.25">
      <c r="A80" s="7" t="s">
        <v>389</v>
      </c>
      <c r="B80" s="65">
        <v>49</v>
      </c>
      <c r="C80" s="34">
        <f>IF(B98=0, "-", B80/B98)</f>
        <v>2.7968036529680364E-2</v>
      </c>
      <c r="D80" s="65">
        <v>42</v>
      </c>
      <c r="E80" s="9">
        <f>IF(D98=0, "-", D80/D98)</f>
        <v>2.7704485488126648E-2</v>
      </c>
      <c r="F80" s="81">
        <v>456</v>
      </c>
      <c r="G80" s="34">
        <f>IF(F98=0, "-", F80/F98)</f>
        <v>4.5764753111200318E-2</v>
      </c>
      <c r="H80" s="65">
        <v>378</v>
      </c>
      <c r="I80" s="9">
        <f>IF(H98=0, "-", H80/H98)</f>
        <v>4.4659735349716449E-2</v>
      </c>
      <c r="J80" s="8">
        <f t="shared" si="6"/>
        <v>0.16666666666666666</v>
      </c>
      <c r="K80" s="9">
        <f t="shared" si="7"/>
        <v>0.20634920634920634</v>
      </c>
    </row>
    <row r="81" spans="1:11" x14ac:dyDescent="0.25">
      <c r="A81" s="7" t="s">
        <v>390</v>
      </c>
      <c r="B81" s="65">
        <v>19</v>
      </c>
      <c r="C81" s="34">
        <f>IF(B98=0, "-", B81/B98)</f>
        <v>1.0844748858447488E-2</v>
      </c>
      <c r="D81" s="65">
        <v>0</v>
      </c>
      <c r="E81" s="9">
        <f>IF(D98=0, "-", D81/D98)</f>
        <v>0</v>
      </c>
      <c r="F81" s="81">
        <v>19</v>
      </c>
      <c r="G81" s="34">
        <f>IF(F98=0, "-", F81/F98)</f>
        <v>1.9068647129666801E-3</v>
      </c>
      <c r="H81" s="65">
        <v>0</v>
      </c>
      <c r="I81" s="9">
        <f>IF(H98=0, "-", H81/H98)</f>
        <v>0</v>
      </c>
      <c r="J81" s="8" t="str">
        <f t="shared" si="6"/>
        <v>-</v>
      </c>
      <c r="K81" s="9" t="str">
        <f t="shared" si="7"/>
        <v>-</v>
      </c>
    </row>
    <row r="82" spans="1:11" x14ac:dyDescent="0.25">
      <c r="A82" s="7" t="s">
        <v>391</v>
      </c>
      <c r="B82" s="65">
        <v>152</v>
      </c>
      <c r="C82" s="34">
        <f>IF(B98=0, "-", B82/B98)</f>
        <v>8.6757990867579904E-2</v>
      </c>
      <c r="D82" s="65">
        <v>212</v>
      </c>
      <c r="E82" s="9">
        <f>IF(D98=0, "-", D82/D98)</f>
        <v>0.13984168865435356</v>
      </c>
      <c r="F82" s="81">
        <v>931</v>
      </c>
      <c r="G82" s="34">
        <f>IF(F98=0, "-", F82/F98)</f>
        <v>9.3436370935367316E-2</v>
      </c>
      <c r="H82" s="65">
        <v>538</v>
      </c>
      <c r="I82" s="9">
        <f>IF(H98=0, "-", H82/H98)</f>
        <v>6.3563327032136102E-2</v>
      </c>
      <c r="J82" s="8">
        <f t="shared" si="6"/>
        <v>-0.28301886792452829</v>
      </c>
      <c r="K82" s="9">
        <f t="shared" si="7"/>
        <v>0.73048327137546465</v>
      </c>
    </row>
    <row r="83" spans="1:11" x14ac:dyDescent="0.25">
      <c r="A83" s="7" t="s">
        <v>392</v>
      </c>
      <c r="B83" s="65">
        <v>0</v>
      </c>
      <c r="C83" s="34">
        <f>IF(B98=0, "-", B83/B98)</f>
        <v>0</v>
      </c>
      <c r="D83" s="65">
        <v>3</v>
      </c>
      <c r="E83" s="9">
        <f>IF(D98=0, "-", D83/D98)</f>
        <v>1.9788918205804751E-3</v>
      </c>
      <c r="F83" s="81">
        <v>2</v>
      </c>
      <c r="G83" s="34">
        <f>IF(F98=0, "-", F83/F98)</f>
        <v>2.007226013649137E-4</v>
      </c>
      <c r="H83" s="65">
        <v>9</v>
      </c>
      <c r="I83" s="9">
        <f>IF(H98=0, "-", H83/H98)</f>
        <v>1.0633270321361058E-3</v>
      </c>
      <c r="J83" s="8">
        <f t="shared" si="6"/>
        <v>-1</v>
      </c>
      <c r="K83" s="9">
        <f t="shared" si="7"/>
        <v>-0.77777777777777779</v>
      </c>
    </row>
    <row r="84" spans="1:11" x14ac:dyDescent="0.25">
      <c r="A84" s="7" t="s">
        <v>393</v>
      </c>
      <c r="B84" s="65">
        <v>71</v>
      </c>
      <c r="C84" s="34">
        <f>IF(B98=0, "-", B84/B98)</f>
        <v>4.0525114155251139E-2</v>
      </c>
      <c r="D84" s="65">
        <v>178</v>
      </c>
      <c r="E84" s="9">
        <f>IF(D98=0, "-", D84/D98)</f>
        <v>0.11741424802110818</v>
      </c>
      <c r="F84" s="81">
        <v>606</v>
      </c>
      <c r="G84" s="34">
        <f>IF(F98=0, "-", F84/F98)</f>
        <v>6.0818948213568848E-2</v>
      </c>
      <c r="H84" s="65">
        <v>740</v>
      </c>
      <c r="I84" s="9">
        <f>IF(H98=0, "-", H84/H98)</f>
        <v>8.7429111531190928E-2</v>
      </c>
      <c r="J84" s="8">
        <f t="shared" si="6"/>
        <v>-0.601123595505618</v>
      </c>
      <c r="K84" s="9">
        <f t="shared" si="7"/>
        <v>-0.18108108108108109</v>
      </c>
    </row>
    <row r="85" spans="1:11" x14ac:dyDescent="0.25">
      <c r="A85" s="7" t="s">
        <v>394</v>
      </c>
      <c r="B85" s="65">
        <v>173</v>
      </c>
      <c r="C85" s="34">
        <f>IF(B98=0, "-", B85/B98)</f>
        <v>9.8744292237442924E-2</v>
      </c>
      <c r="D85" s="65">
        <v>105</v>
      </c>
      <c r="E85" s="9">
        <f>IF(D98=0, "-", D85/D98)</f>
        <v>6.9261213720316628E-2</v>
      </c>
      <c r="F85" s="81">
        <v>1025</v>
      </c>
      <c r="G85" s="34">
        <f>IF(F98=0, "-", F85/F98)</f>
        <v>0.10287033319951827</v>
      </c>
      <c r="H85" s="65">
        <v>1290</v>
      </c>
      <c r="I85" s="9">
        <f>IF(H98=0, "-", H85/H98)</f>
        <v>0.15241020793950852</v>
      </c>
      <c r="J85" s="8">
        <f t="shared" si="6"/>
        <v>0.64761904761904765</v>
      </c>
      <c r="K85" s="9">
        <f t="shared" si="7"/>
        <v>-0.20542635658914729</v>
      </c>
    </row>
    <row r="86" spans="1:11" x14ac:dyDescent="0.25">
      <c r="A86" s="7" t="s">
        <v>395</v>
      </c>
      <c r="B86" s="65">
        <v>72</v>
      </c>
      <c r="C86" s="34">
        <f>IF(B98=0, "-", B86/B98)</f>
        <v>4.1095890410958902E-2</v>
      </c>
      <c r="D86" s="65">
        <v>104</v>
      </c>
      <c r="E86" s="9">
        <f>IF(D98=0, "-", D86/D98)</f>
        <v>6.860158311345646E-2</v>
      </c>
      <c r="F86" s="81">
        <v>376</v>
      </c>
      <c r="G86" s="34">
        <f>IF(F98=0, "-", F86/F98)</f>
        <v>3.7735849056603772E-2</v>
      </c>
      <c r="H86" s="65">
        <v>437</v>
      </c>
      <c r="I86" s="9">
        <f>IF(H98=0, "-", H86/H98)</f>
        <v>5.1630434782608696E-2</v>
      </c>
      <c r="J86" s="8">
        <f t="shared" si="6"/>
        <v>-0.30769230769230771</v>
      </c>
      <c r="K86" s="9">
        <f t="shared" si="7"/>
        <v>-0.13958810068649885</v>
      </c>
    </row>
    <row r="87" spans="1:11" x14ac:dyDescent="0.25">
      <c r="A87" s="7" t="s">
        <v>396</v>
      </c>
      <c r="B87" s="65">
        <v>216</v>
      </c>
      <c r="C87" s="34">
        <f>IF(B98=0, "-", B87/B98)</f>
        <v>0.12328767123287671</v>
      </c>
      <c r="D87" s="65">
        <v>216</v>
      </c>
      <c r="E87" s="9">
        <f>IF(D98=0, "-", D87/D98)</f>
        <v>0.14248021108179421</v>
      </c>
      <c r="F87" s="81">
        <v>1472</v>
      </c>
      <c r="G87" s="34">
        <f>IF(F98=0, "-", F87/F98)</f>
        <v>0.14773183460457648</v>
      </c>
      <c r="H87" s="65">
        <v>1290</v>
      </c>
      <c r="I87" s="9">
        <f>IF(H98=0, "-", H87/H98)</f>
        <v>0.15241020793950852</v>
      </c>
      <c r="J87" s="8">
        <f t="shared" si="6"/>
        <v>0</v>
      </c>
      <c r="K87" s="9">
        <f t="shared" si="7"/>
        <v>0.14108527131782947</v>
      </c>
    </row>
    <row r="88" spans="1:11" x14ac:dyDescent="0.25">
      <c r="A88" s="7" t="s">
        <v>397</v>
      </c>
      <c r="B88" s="65">
        <v>79</v>
      </c>
      <c r="C88" s="34">
        <f>IF(B98=0, "-", B88/B98)</f>
        <v>4.509132420091324E-2</v>
      </c>
      <c r="D88" s="65">
        <v>108</v>
      </c>
      <c r="E88" s="9">
        <f>IF(D98=0, "-", D88/D98)</f>
        <v>7.1240105540897103E-2</v>
      </c>
      <c r="F88" s="81">
        <v>512</v>
      </c>
      <c r="G88" s="34">
        <f>IF(F98=0, "-", F88/F98)</f>
        <v>5.1384985949417906E-2</v>
      </c>
      <c r="H88" s="65">
        <v>608</v>
      </c>
      <c r="I88" s="9">
        <f>IF(H98=0, "-", H88/H98)</f>
        <v>7.1833648393194713E-2</v>
      </c>
      <c r="J88" s="8">
        <f t="shared" si="6"/>
        <v>-0.26851851851851855</v>
      </c>
      <c r="K88" s="9">
        <f t="shared" si="7"/>
        <v>-0.15789473684210525</v>
      </c>
    </row>
    <row r="89" spans="1:11" x14ac:dyDescent="0.25">
      <c r="A89" s="7" t="s">
        <v>398</v>
      </c>
      <c r="B89" s="65">
        <v>1</v>
      </c>
      <c r="C89" s="34">
        <f>IF(B98=0, "-", B89/B98)</f>
        <v>5.7077625570776253E-4</v>
      </c>
      <c r="D89" s="65">
        <v>4</v>
      </c>
      <c r="E89" s="9">
        <f>IF(D98=0, "-", D89/D98)</f>
        <v>2.6385224274406332E-3</v>
      </c>
      <c r="F89" s="81">
        <v>6</v>
      </c>
      <c r="G89" s="34">
        <f>IF(F98=0, "-", F89/F98)</f>
        <v>6.0216780409474112E-4</v>
      </c>
      <c r="H89" s="65">
        <v>13</v>
      </c>
      <c r="I89" s="9">
        <f>IF(H98=0, "-", H89/H98)</f>
        <v>1.5359168241965973E-3</v>
      </c>
      <c r="J89" s="8">
        <f t="shared" si="6"/>
        <v>-0.75</v>
      </c>
      <c r="K89" s="9">
        <f t="shared" si="7"/>
        <v>-0.53846153846153844</v>
      </c>
    </row>
    <row r="90" spans="1:11" x14ac:dyDescent="0.25">
      <c r="A90" s="7" t="s">
        <v>399</v>
      </c>
      <c r="B90" s="65">
        <v>0</v>
      </c>
      <c r="C90" s="34">
        <f>IF(B98=0, "-", B90/B98)</f>
        <v>0</v>
      </c>
      <c r="D90" s="65">
        <v>0</v>
      </c>
      <c r="E90" s="9">
        <f>IF(D98=0, "-", D90/D98)</f>
        <v>0</v>
      </c>
      <c r="F90" s="81">
        <v>3</v>
      </c>
      <c r="G90" s="34">
        <f>IF(F98=0, "-", F90/F98)</f>
        <v>3.0108390204737056E-4</v>
      </c>
      <c r="H90" s="65">
        <v>6</v>
      </c>
      <c r="I90" s="9">
        <f>IF(H98=0, "-", H90/H98)</f>
        <v>7.0888468809073729E-4</v>
      </c>
      <c r="J90" s="8" t="str">
        <f t="shared" si="6"/>
        <v>-</v>
      </c>
      <c r="K90" s="9">
        <f t="shared" si="7"/>
        <v>-0.5</v>
      </c>
    </row>
    <row r="91" spans="1:11" x14ac:dyDescent="0.25">
      <c r="A91" s="7" t="s">
        <v>400</v>
      </c>
      <c r="B91" s="65">
        <v>5</v>
      </c>
      <c r="C91" s="34">
        <f>IF(B98=0, "-", B91/B98)</f>
        <v>2.8538812785388126E-3</v>
      </c>
      <c r="D91" s="65">
        <v>19</v>
      </c>
      <c r="E91" s="9">
        <f>IF(D98=0, "-", D91/D98)</f>
        <v>1.2532981530343008E-2</v>
      </c>
      <c r="F91" s="81">
        <v>129</v>
      </c>
      <c r="G91" s="34">
        <f>IF(F98=0, "-", F91/F98)</f>
        <v>1.2946607788036933E-2</v>
      </c>
      <c r="H91" s="65">
        <v>178</v>
      </c>
      <c r="I91" s="9">
        <f>IF(H98=0, "-", H91/H98)</f>
        <v>2.1030245746691871E-2</v>
      </c>
      <c r="J91" s="8">
        <f t="shared" si="6"/>
        <v>-0.73684210526315785</v>
      </c>
      <c r="K91" s="9">
        <f t="shared" si="7"/>
        <v>-0.2752808988764045</v>
      </c>
    </row>
    <row r="92" spans="1:11" x14ac:dyDescent="0.25">
      <c r="A92" s="7" t="s">
        <v>401</v>
      </c>
      <c r="B92" s="65">
        <v>7</v>
      </c>
      <c r="C92" s="34">
        <f>IF(B98=0, "-", B92/B98)</f>
        <v>3.9954337899543377E-3</v>
      </c>
      <c r="D92" s="65">
        <v>2</v>
      </c>
      <c r="E92" s="9">
        <f>IF(D98=0, "-", D92/D98)</f>
        <v>1.3192612137203166E-3</v>
      </c>
      <c r="F92" s="81">
        <v>40</v>
      </c>
      <c r="G92" s="34">
        <f>IF(F98=0, "-", F92/F98)</f>
        <v>4.0144520272982738E-3</v>
      </c>
      <c r="H92" s="65">
        <v>14</v>
      </c>
      <c r="I92" s="9">
        <f>IF(H98=0, "-", H92/H98)</f>
        <v>1.6540642722117202E-3</v>
      </c>
      <c r="J92" s="8">
        <f t="shared" si="6"/>
        <v>2.5</v>
      </c>
      <c r="K92" s="9">
        <f t="shared" si="7"/>
        <v>1.8571428571428572</v>
      </c>
    </row>
    <row r="93" spans="1:11" x14ac:dyDescent="0.25">
      <c r="A93" s="7" t="s">
        <v>402</v>
      </c>
      <c r="B93" s="65">
        <v>9</v>
      </c>
      <c r="C93" s="34">
        <f>IF(B98=0, "-", B93/B98)</f>
        <v>5.1369863013698627E-3</v>
      </c>
      <c r="D93" s="65">
        <v>3</v>
      </c>
      <c r="E93" s="9">
        <f>IF(D98=0, "-", D93/D98)</f>
        <v>1.9788918205804751E-3</v>
      </c>
      <c r="F93" s="81">
        <v>31</v>
      </c>
      <c r="G93" s="34">
        <f>IF(F98=0, "-", F93/F98)</f>
        <v>3.1112003211561622E-3</v>
      </c>
      <c r="H93" s="65">
        <v>21</v>
      </c>
      <c r="I93" s="9">
        <f>IF(H98=0, "-", H93/H98)</f>
        <v>2.4810964083175802E-3</v>
      </c>
      <c r="J93" s="8">
        <f t="shared" si="6"/>
        <v>2</v>
      </c>
      <c r="K93" s="9">
        <f t="shared" si="7"/>
        <v>0.47619047619047616</v>
      </c>
    </row>
    <row r="94" spans="1:11" x14ac:dyDescent="0.25">
      <c r="A94" s="7" t="s">
        <v>403</v>
      </c>
      <c r="B94" s="65">
        <v>174</v>
      </c>
      <c r="C94" s="34">
        <f>IF(B98=0, "-", B94/B98)</f>
        <v>9.9315068493150679E-2</v>
      </c>
      <c r="D94" s="65">
        <v>77</v>
      </c>
      <c r="E94" s="9">
        <f>IF(D98=0, "-", D94/D98)</f>
        <v>5.0791556728232191E-2</v>
      </c>
      <c r="F94" s="81">
        <v>852</v>
      </c>
      <c r="G94" s="34">
        <f>IF(F98=0, "-", F94/F98)</f>
        <v>8.5507828181453235E-2</v>
      </c>
      <c r="H94" s="65">
        <v>603</v>
      </c>
      <c r="I94" s="9">
        <f>IF(H98=0, "-", H94/H98)</f>
        <v>7.1242911153119093E-2</v>
      </c>
      <c r="J94" s="8">
        <f t="shared" si="6"/>
        <v>1.2597402597402598</v>
      </c>
      <c r="K94" s="9">
        <f t="shared" si="7"/>
        <v>0.41293532338308458</v>
      </c>
    </row>
    <row r="95" spans="1:11" x14ac:dyDescent="0.25">
      <c r="A95" s="7" t="s">
        <v>404</v>
      </c>
      <c r="B95" s="65">
        <v>281</v>
      </c>
      <c r="C95" s="34">
        <f>IF(B98=0, "-", B95/B98)</f>
        <v>0.16038812785388129</v>
      </c>
      <c r="D95" s="65">
        <v>345</v>
      </c>
      <c r="E95" s="9">
        <f>IF(D98=0, "-", D95/D98)</f>
        <v>0.22757255936675461</v>
      </c>
      <c r="F95" s="81">
        <v>1485</v>
      </c>
      <c r="G95" s="34">
        <f>IF(F98=0, "-", F95/F98)</f>
        <v>0.14903653151344842</v>
      </c>
      <c r="H95" s="65">
        <v>1977</v>
      </c>
      <c r="I95" s="9">
        <f>IF(H98=0, "-", H95/H98)</f>
        <v>0.23357750472589792</v>
      </c>
      <c r="J95" s="8">
        <f t="shared" si="6"/>
        <v>-0.1855072463768116</v>
      </c>
      <c r="K95" s="9">
        <f t="shared" si="7"/>
        <v>-0.2488619119878604</v>
      </c>
    </row>
    <row r="96" spans="1:11" x14ac:dyDescent="0.25">
      <c r="A96" s="7" t="s">
        <v>405</v>
      </c>
      <c r="B96" s="65">
        <v>55</v>
      </c>
      <c r="C96" s="34">
        <f>IF(B98=0, "-", B96/B98)</f>
        <v>3.1392694063926939E-2</v>
      </c>
      <c r="D96" s="65">
        <v>13</v>
      </c>
      <c r="E96" s="9">
        <f>IF(D98=0, "-", D96/D98)</f>
        <v>8.5751978891820575E-3</v>
      </c>
      <c r="F96" s="81">
        <v>352</v>
      </c>
      <c r="G96" s="34">
        <f>IF(F98=0, "-", F96/F98)</f>
        <v>3.5327177840224808E-2</v>
      </c>
      <c r="H96" s="65">
        <v>71</v>
      </c>
      <c r="I96" s="9">
        <f>IF(H98=0, "-", H96/H98)</f>
        <v>8.3884688090737243E-3</v>
      </c>
      <c r="J96" s="8">
        <f t="shared" si="6"/>
        <v>3.2307692307692308</v>
      </c>
      <c r="K96" s="9">
        <f t="shared" si="7"/>
        <v>3.9577464788732395</v>
      </c>
    </row>
    <row r="97" spans="1:11" x14ac:dyDescent="0.25">
      <c r="A97" s="2"/>
      <c r="B97" s="68"/>
      <c r="C97" s="33"/>
      <c r="D97" s="68"/>
      <c r="E97" s="6"/>
      <c r="F97" s="82"/>
      <c r="G97" s="33"/>
      <c r="H97" s="68"/>
      <c r="I97" s="6"/>
      <c r="J97" s="5"/>
      <c r="K97" s="6"/>
    </row>
    <row r="98" spans="1:11" s="43" customFormat="1" ht="13" x14ac:dyDescent="0.3">
      <c r="A98" s="162" t="s">
        <v>602</v>
      </c>
      <c r="B98" s="71">
        <f>SUM(B74:B97)</f>
        <v>1752</v>
      </c>
      <c r="C98" s="40">
        <f>B98/13073</f>
        <v>0.13401667559091257</v>
      </c>
      <c r="D98" s="71">
        <f>SUM(D74:D97)</f>
        <v>1516</v>
      </c>
      <c r="E98" s="41">
        <f>D98/9813</f>
        <v>0.1544889432385611</v>
      </c>
      <c r="F98" s="77">
        <f>SUM(F74:F97)</f>
        <v>9964</v>
      </c>
      <c r="G98" s="42">
        <f>F98/60924</f>
        <v>0.16354802705009519</v>
      </c>
      <c r="H98" s="71">
        <f>SUM(H74:H97)</f>
        <v>8464</v>
      </c>
      <c r="I98" s="41">
        <f>H98/53065</f>
        <v>0.1595024969377179</v>
      </c>
      <c r="J98" s="37">
        <f>IF(D98=0, "-", IF((B98-D98)/D98&lt;10, (B98-D98)/D98, "&gt;999%"))</f>
        <v>0.15567282321899736</v>
      </c>
      <c r="K98" s="38">
        <f>IF(H98=0, "-", IF((F98-H98)/H98&lt;10, (F98-H98)/H98, "&gt;999%"))</f>
        <v>0.17722117202268431</v>
      </c>
    </row>
    <row r="99" spans="1:11" x14ac:dyDescent="0.25">
      <c r="B99" s="83"/>
      <c r="D99" s="83"/>
      <c r="F99" s="83"/>
      <c r="H99" s="83"/>
    </row>
    <row r="100" spans="1:11" ht="13" x14ac:dyDescent="0.3">
      <c r="A100" s="163" t="s">
        <v>158</v>
      </c>
      <c r="B100" s="61" t="s">
        <v>12</v>
      </c>
      <c r="C100" s="62" t="s">
        <v>13</v>
      </c>
      <c r="D100" s="61" t="s">
        <v>12</v>
      </c>
      <c r="E100" s="63" t="s">
        <v>13</v>
      </c>
      <c r="F100" s="62" t="s">
        <v>12</v>
      </c>
      <c r="G100" s="62" t="s">
        <v>13</v>
      </c>
      <c r="H100" s="61" t="s">
        <v>12</v>
      </c>
      <c r="I100" s="63" t="s">
        <v>13</v>
      </c>
      <c r="J100" s="61"/>
      <c r="K100" s="63"/>
    </row>
    <row r="101" spans="1:11" x14ac:dyDescent="0.25">
      <c r="A101" s="7" t="s">
        <v>406</v>
      </c>
      <c r="B101" s="65">
        <v>1</v>
      </c>
      <c r="C101" s="34">
        <f>IF(B122=0, "-", B101/B122)</f>
        <v>1.3550135501355014E-3</v>
      </c>
      <c r="D101" s="65">
        <v>1</v>
      </c>
      <c r="E101" s="9">
        <f>IF(D122=0, "-", D101/D122)</f>
        <v>5.4945054945054949E-3</v>
      </c>
      <c r="F101" s="81">
        <v>5</v>
      </c>
      <c r="G101" s="34">
        <f>IF(F122=0, "-", F101/F122)</f>
        <v>2.2361359570661895E-3</v>
      </c>
      <c r="H101" s="65">
        <v>8</v>
      </c>
      <c r="I101" s="9">
        <f>IF(H122=0, "-", H101/H122)</f>
        <v>8.1883316274309111E-3</v>
      </c>
      <c r="J101" s="8">
        <f t="shared" ref="J101:J120" si="8">IF(D101=0, "-", IF((B101-D101)/D101&lt;10, (B101-D101)/D101, "&gt;999%"))</f>
        <v>0</v>
      </c>
      <c r="K101" s="9">
        <f t="shared" ref="K101:K120" si="9">IF(H101=0, "-", IF((F101-H101)/H101&lt;10, (F101-H101)/H101, "&gt;999%"))</f>
        <v>-0.375</v>
      </c>
    </row>
    <row r="102" spans="1:11" x14ac:dyDescent="0.25">
      <c r="A102" s="7" t="s">
        <v>407</v>
      </c>
      <c r="B102" s="65">
        <v>25</v>
      </c>
      <c r="C102" s="34">
        <f>IF(B122=0, "-", B102/B122)</f>
        <v>3.3875338753387531E-2</v>
      </c>
      <c r="D102" s="65">
        <v>24</v>
      </c>
      <c r="E102" s="9">
        <f>IF(D122=0, "-", D102/D122)</f>
        <v>0.13186813186813187</v>
      </c>
      <c r="F102" s="81">
        <v>119</v>
      </c>
      <c r="G102" s="34">
        <f>IF(F122=0, "-", F102/F122)</f>
        <v>5.3220035778175315E-2</v>
      </c>
      <c r="H102" s="65">
        <v>110</v>
      </c>
      <c r="I102" s="9">
        <f>IF(H122=0, "-", H102/H122)</f>
        <v>0.11258955987717502</v>
      </c>
      <c r="J102" s="8">
        <f t="shared" si="8"/>
        <v>4.1666666666666664E-2</v>
      </c>
      <c r="K102" s="9">
        <f t="shared" si="9"/>
        <v>8.1818181818181818E-2</v>
      </c>
    </row>
    <row r="103" spans="1:11" x14ac:dyDescent="0.25">
      <c r="A103" s="7" t="s">
        <v>408</v>
      </c>
      <c r="B103" s="65">
        <v>30</v>
      </c>
      <c r="C103" s="34">
        <f>IF(B122=0, "-", B103/B122)</f>
        <v>4.065040650406504E-2</v>
      </c>
      <c r="D103" s="65">
        <v>11</v>
      </c>
      <c r="E103" s="9">
        <f>IF(D122=0, "-", D103/D122)</f>
        <v>6.043956043956044E-2</v>
      </c>
      <c r="F103" s="81">
        <v>115</v>
      </c>
      <c r="G103" s="34">
        <f>IF(F122=0, "-", F103/F122)</f>
        <v>5.1431127012522358E-2</v>
      </c>
      <c r="H103" s="65">
        <v>132</v>
      </c>
      <c r="I103" s="9">
        <f>IF(H122=0, "-", H103/H122)</f>
        <v>0.13510747185261002</v>
      </c>
      <c r="J103" s="8">
        <f t="shared" si="8"/>
        <v>1.7272727272727273</v>
      </c>
      <c r="K103" s="9">
        <f t="shared" si="9"/>
        <v>-0.12878787878787878</v>
      </c>
    </row>
    <row r="104" spans="1:11" x14ac:dyDescent="0.25">
      <c r="A104" s="7" t="s">
        <v>409</v>
      </c>
      <c r="B104" s="65">
        <v>1</v>
      </c>
      <c r="C104" s="34">
        <f>IF(B122=0, "-", B104/B122)</f>
        <v>1.3550135501355014E-3</v>
      </c>
      <c r="D104" s="65">
        <v>7</v>
      </c>
      <c r="E104" s="9">
        <f>IF(D122=0, "-", D104/D122)</f>
        <v>3.8461538461538464E-2</v>
      </c>
      <c r="F104" s="81">
        <v>36</v>
      </c>
      <c r="G104" s="34">
        <f>IF(F122=0, "-", F104/F122)</f>
        <v>1.6100178890876567E-2</v>
      </c>
      <c r="H104" s="65">
        <v>40</v>
      </c>
      <c r="I104" s="9">
        <f>IF(H122=0, "-", H104/H122)</f>
        <v>4.0941658137154557E-2</v>
      </c>
      <c r="J104" s="8">
        <f t="shared" si="8"/>
        <v>-0.8571428571428571</v>
      </c>
      <c r="K104" s="9">
        <f t="shared" si="9"/>
        <v>-0.1</v>
      </c>
    </row>
    <row r="105" spans="1:11" x14ac:dyDescent="0.25">
      <c r="A105" s="7" t="s">
        <v>410</v>
      </c>
      <c r="B105" s="65">
        <v>1</v>
      </c>
      <c r="C105" s="34">
        <f>IF(B122=0, "-", B105/B122)</f>
        <v>1.3550135501355014E-3</v>
      </c>
      <c r="D105" s="65">
        <v>0</v>
      </c>
      <c r="E105" s="9">
        <f>IF(D122=0, "-", D105/D122)</f>
        <v>0</v>
      </c>
      <c r="F105" s="81">
        <v>2</v>
      </c>
      <c r="G105" s="34">
        <f>IF(F122=0, "-", F105/F122)</f>
        <v>8.9445438282647585E-4</v>
      </c>
      <c r="H105" s="65">
        <v>0</v>
      </c>
      <c r="I105" s="9">
        <f>IF(H122=0, "-", H105/H122)</f>
        <v>0</v>
      </c>
      <c r="J105" s="8" t="str">
        <f t="shared" si="8"/>
        <v>-</v>
      </c>
      <c r="K105" s="9" t="str">
        <f t="shared" si="9"/>
        <v>-</v>
      </c>
    </row>
    <row r="106" spans="1:11" x14ac:dyDescent="0.25">
      <c r="A106" s="7" t="s">
        <v>411</v>
      </c>
      <c r="B106" s="65">
        <v>9</v>
      </c>
      <c r="C106" s="34">
        <f>IF(B122=0, "-", B106/B122)</f>
        <v>1.2195121951219513E-2</v>
      </c>
      <c r="D106" s="65">
        <v>6</v>
      </c>
      <c r="E106" s="9">
        <f>IF(D122=0, "-", D106/D122)</f>
        <v>3.2967032967032968E-2</v>
      </c>
      <c r="F106" s="81">
        <v>39</v>
      </c>
      <c r="G106" s="34">
        <f>IF(F122=0, "-", F106/F122)</f>
        <v>1.7441860465116279E-2</v>
      </c>
      <c r="H106" s="65">
        <v>23</v>
      </c>
      <c r="I106" s="9">
        <f>IF(H122=0, "-", H106/H122)</f>
        <v>2.3541453428863868E-2</v>
      </c>
      <c r="J106" s="8">
        <f t="shared" si="8"/>
        <v>0.5</v>
      </c>
      <c r="K106" s="9">
        <f t="shared" si="9"/>
        <v>0.69565217391304346</v>
      </c>
    </row>
    <row r="107" spans="1:11" x14ac:dyDescent="0.25">
      <c r="A107" s="7" t="s">
        <v>412</v>
      </c>
      <c r="B107" s="65">
        <v>2</v>
      </c>
      <c r="C107" s="34">
        <f>IF(B122=0, "-", B107/B122)</f>
        <v>2.7100271002710027E-3</v>
      </c>
      <c r="D107" s="65">
        <v>8</v>
      </c>
      <c r="E107" s="9">
        <f>IF(D122=0, "-", D107/D122)</f>
        <v>4.3956043956043959E-2</v>
      </c>
      <c r="F107" s="81">
        <v>41</v>
      </c>
      <c r="G107" s="34">
        <f>IF(F122=0, "-", F107/F122)</f>
        <v>1.8336314847942754E-2</v>
      </c>
      <c r="H107" s="65">
        <v>25</v>
      </c>
      <c r="I107" s="9">
        <f>IF(H122=0, "-", H107/H122)</f>
        <v>2.5588536335721598E-2</v>
      </c>
      <c r="J107" s="8">
        <f t="shared" si="8"/>
        <v>-0.75</v>
      </c>
      <c r="K107" s="9">
        <f t="shared" si="9"/>
        <v>0.64</v>
      </c>
    </row>
    <row r="108" spans="1:11" x14ac:dyDescent="0.25">
      <c r="A108" s="7" t="s">
        <v>413</v>
      </c>
      <c r="B108" s="65">
        <v>0</v>
      </c>
      <c r="C108" s="34">
        <f>IF(B122=0, "-", B108/B122)</f>
        <v>0</v>
      </c>
      <c r="D108" s="65">
        <v>2</v>
      </c>
      <c r="E108" s="9">
        <f>IF(D122=0, "-", D108/D122)</f>
        <v>1.098901098901099E-2</v>
      </c>
      <c r="F108" s="81">
        <v>11</v>
      </c>
      <c r="G108" s="34">
        <f>IF(F122=0, "-", F108/F122)</f>
        <v>4.9194991055456173E-3</v>
      </c>
      <c r="H108" s="65">
        <v>29</v>
      </c>
      <c r="I108" s="9">
        <f>IF(H122=0, "-", H108/H122)</f>
        <v>2.9682702149437051E-2</v>
      </c>
      <c r="J108" s="8">
        <f t="shared" si="8"/>
        <v>-1</v>
      </c>
      <c r="K108" s="9">
        <f t="shared" si="9"/>
        <v>-0.62068965517241381</v>
      </c>
    </row>
    <row r="109" spans="1:11" x14ac:dyDescent="0.25">
      <c r="A109" s="7" t="s">
        <v>414</v>
      </c>
      <c r="B109" s="65">
        <v>3</v>
      </c>
      <c r="C109" s="34">
        <f>IF(B122=0, "-", B109/B122)</f>
        <v>4.0650406504065045E-3</v>
      </c>
      <c r="D109" s="65">
        <v>2</v>
      </c>
      <c r="E109" s="9">
        <f>IF(D122=0, "-", D109/D122)</f>
        <v>1.098901098901099E-2</v>
      </c>
      <c r="F109" s="81">
        <v>27</v>
      </c>
      <c r="G109" s="34">
        <f>IF(F122=0, "-", F109/F122)</f>
        <v>1.2075134168157423E-2</v>
      </c>
      <c r="H109" s="65">
        <v>47</v>
      </c>
      <c r="I109" s="9">
        <f>IF(H122=0, "-", H109/H122)</f>
        <v>4.8106448311156604E-2</v>
      </c>
      <c r="J109" s="8">
        <f t="shared" si="8"/>
        <v>0.5</v>
      </c>
      <c r="K109" s="9">
        <f t="shared" si="9"/>
        <v>-0.42553191489361702</v>
      </c>
    </row>
    <row r="110" spans="1:11" x14ac:dyDescent="0.25">
      <c r="A110" s="7" t="s">
        <v>415</v>
      </c>
      <c r="B110" s="65">
        <v>72</v>
      </c>
      <c r="C110" s="34">
        <f>IF(B122=0, "-", B110/B122)</f>
        <v>9.7560975609756101E-2</v>
      </c>
      <c r="D110" s="65">
        <v>15</v>
      </c>
      <c r="E110" s="9">
        <f>IF(D122=0, "-", D110/D122)</f>
        <v>8.2417582417582416E-2</v>
      </c>
      <c r="F110" s="81">
        <v>219</v>
      </c>
      <c r="G110" s="34">
        <f>IF(F122=0, "-", F110/F122)</f>
        <v>9.7942754919499109E-2</v>
      </c>
      <c r="H110" s="65">
        <v>116</v>
      </c>
      <c r="I110" s="9">
        <f>IF(H122=0, "-", H110/H122)</f>
        <v>0.11873080859774821</v>
      </c>
      <c r="J110" s="8">
        <f t="shared" si="8"/>
        <v>3.8</v>
      </c>
      <c r="K110" s="9">
        <f t="shared" si="9"/>
        <v>0.88793103448275867</v>
      </c>
    </row>
    <row r="111" spans="1:11" x14ac:dyDescent="0.25">
      <c r="A111" s="7" t="s">
        <v>416</v>
      </c>
      <c r="B111" s="65">
        <v>0</v>
      </c>
      <c r="C111" s="34">
        <f>IF(B122=0, "-", B111/B122)</f>
        <v>0</v>
      </c>
      <c r="D111" s="65">
        <v>0</v>
      </c>
      <c r="E111" s="9">
        <f>IF(D122=0, "-", D111/D122)</f>
        <v>0</v>
      </c>
      <c r="F111" s="81">
        <v>2</v>
      </c>
      <c r="G111" s="34">
        <f>IF(F122=0, "-", F111/F122)</f>
        <v>8.9445438282647585E-4</v>
      </c>
      <c r="H111" s="65">
        <v>0</v>
      </c>
      <c r="I111" s="9">
        <f>IF(H122=0, "-", H111/H122)</f>
        <v>0</v>
      </c>
      <c r="J111" s="8" t="str">
        <f t="shared" si="8"/>
        <v>-</v>
      </c>
      <c r="K111" s="9" t="str">
        <f t="shared" si="9"/>
        <v>-</v>
      </c>
    </row>
    <row r="112" spans="1:11" x14ac:dyDescent="0.25">
      <c r="A112" s="7" t="s">
        <v>417</v>
      </c>
      <c r="B112" s="65">
        <v>7</v>
      </c>
      <c r="C112" s="34">
        <f>IF(B122=0, "-", B112/B122)</f>
        <v>9.485094850948509E-3</v>
      </c>
      <c r="D112" s="65">
        <v>0</v>
      </c>
      <c r="E112" s="9">
        <f>IF(D122=0, "-", D112/D122)</f>
        <v>0</v>
      </c>
      <c r="F112" s="81">
        <v>24</v>
      </c>
      <c r="G112" s="34">
        <f>IF(F122=0, "-", F112/F122)</f>
        <v>1.0733452593917709E-2</v>
      </c>
      <c r="H112" s="65">
        <v>0</v>
      </c>
      <c r="I112" s="9">
        <f>IF(H122=0, "-", H112/H122)</f>
        <v>0</v>
      </c>
      <c r="J112" s="8" t="str">
        <f t="shared" si="8"/>
        <v>-</v>
      </c>
      <c r="K112" s="9" t="str">
        <f t="shared" si="9"/>
        <v>-</v>
      </c>
    </row>
    <row r="113" spans="1:11" x14ac:dyDescent="0.25">
      <c r="A113" s="7" t="s">
        <v>418</v>
      </c>
      <c r="B113" s="65">
        <v>4</v>
      </c>
      <c r="C113" s="34">
        <f>IF(B122=0, "-", B113/B122)</f>
        <v>5.4200542005420054E-3</v>
      </c>
      <c r="D113" s="65">
        <v>0</v>
      </c>
      <c r="E113" s="9">
        <f>IF(D122=0, "-", D113/D122)</f>
        <v>0</v>
      </c>
      <c r="F113" s="81">
        <v>25</v>
      </c>
      <c r="G113" s="34">
        <f>IF(F122=0, "-", F113/F122)</f>
        <v>1.1180679785330949E-2</v>
      </c>
      <c r="H113" s="65">
        <v>0</v>
      </c>
      <c r="I113" s="9">
        <f>IF(H122=0, "-", H113/H122)</f>
        <v>0</v>
      </c>
      <c r="J113" s="8" t="str">
        <f t="shared" si="8"/>
        <v>-</v>
      </c>
      <c r="K113" s="9" t="str">
        <f t="shared" si="9"/>
        <v>-</v>
      </c>
    </row>
    <row r="114" spans="1:11" x14ac:dyDescent="0.25">
      <c r="A114" s="7" t="s">
        <v>419</v>
      </c>
      <c r="B114" s="65">
        <v>5</v>
      </c>
      <c r="C114" s="34">
        <f>IF(B122=0, "-", B114/B122)</f>
        <v>6.7750677506775072E-3</v>
      </c>
      <c r="D114" s="65">
        <v>1</v>
      </c>
      <c r="E114" s="9">
        <f>IF(D122=0, "-", D114/D122)</f>
        <v>5.4945054945054949E-3</v>
      </c>
      <c r="F114" s="81">
        <v>15</v>
      </c>
      <c r="G114" s="34">
        <f>IF(F122=0, "-", F114/F122)</f>
        <v>6.7084078711985686E-3</v>
      </c>
      <c r="H114" s="65">
        <v>19</v>
      </c>
      <c r="I114" s="9">
        <f>IF(H122=0, "-", H114/H122)</f>
        <v>1.9447287615148412E-2</v>
      </c>
      <c r="J114" s="8">
        <f t="shared" si="8"/>
        <v>4</v>
      </c>
      <c r="K114" s="9">
        <f t="shared" si="9"/>
        <v>-0.21052631578947367</v>
      </c>
    </row>
    <row r="115" spans="1:11" x14ac:dyDescent="0.25">
      <c r="A115" s="7" t="s">
        <v>420</v>
      </c>
      <c r="B115" s="65">
        <v>18</v>
      </c>
      <c r="C115" s="34">
        <f>IF(B122=0, "-", B115/B122)</f>
        <v>2.4390243902439025E-2</v>
      </c>
      <c r="D115" s="65">
        <v>5</v>
      </c>
      <c r="E115" s="9">
        <f>IF(D122=0, "-", D115/D122)</f>
        <v>2.7472527472527472E-2</v>
      </c>
      <c r="F115" s="81">
        <v>66</v>
      </c>
      <c r="G115" s="34">
        <f>IF(F122=0, "-", F115/F122)</f>
        <v>2.9516994633273702E-2</v>
      </c>
      <c r="H115" s="65">
        <v>29</v>
      </c>
      <c r="I115" s="9">
        <f>IF(H122=0, "-", H115/H122)</f>
        <v>2.9682702149437051E-2</v>
      </c>
      <c r="J115" s="8">
        <f t="shared" si="8"/>
        <v>2.6</v>
      </c>
      <c r="K115" s="9">
        <f t="shared" si="9"/>
        <v>1.2758620689655173</v>
      </c>
    </row>
    <row r="116" spans="1:11" x14ac:dyDescent="0.25">
      <c r="A116" s="7" t="s">
        <v>421</v>
      </c>
      <c r="B116" s="65">
        <v>11</v>
      </c>
      <c r="C116" s="34">
        <f>IF(B122=0, "-", B116/B122)</f>
        <v>1.4905149051490514E-2</v>
      </c>
      <c r="D116" s="65">
        <v>5</v>
      </c>
      <c r="E116" s="9">
        <f>IF(D122=0, "-", D116/D122)</f>
        <v>2.7472527472527472E-2</v>
      </c>
      <c r="F116" s="81">
        <v>46</v>
      </c>
      <c r="G116" s="34">
        <f>IF(F122=0, "-", F116/F122)</f>
        <v>2.0572450805008944E-2</v>
      </c>
      <c r="H116" s="65">
        <v>48</v>
      </c>
      <c r="I116" s="9">
        <f>IF(H122=0, "-", H116/H122)</f>
        <v>4.9129989764585463E-2</v>
      </c>
      <c r="J116" s="8">
        <f t="shared" si="8"/>
        <v>1.2</v>
      </c>
      <c r="K116" s="9">
        <f t="shared" si="9"/>
        <v>-4.1666666666666664E-2</v>
      </c>
    </row>
    <row r="117" spans="1:11" x14ac:dyDescent="0.25">
      <c r="A117" s="7" t="s">
        <v>422</v>
      </c>
      <c r="B117" s="65">
        <v>20</v>
      </c>
      <c r="C117" s="34">
        <f>IF(B122=0, "-", B117/B122)</f>
        <v>2.7100271002710029E-2</v>
      </c>
      <c r="D117" s="65">
        <v>65</v>
      </c>
      <c r="E117" s="9">
        <f>IF(D122=0, "-", D117/D122)</f>
        <v>0.35714285714285715</v>
      </c>
      <c r="F117" s="81">
        <v>70</v>
      </c>
      <c r="G117" s="34">
        <f>IF(F122=0, "-", F117/F122)</f>
        <v>3.1305903398926652E-2</v>
      </c>
      <c r="H117" s="65">
        <v>149</v>
      </c>
      <c r="I117" s="9">
        <f>IF(H122=0, "-", H117/H122)</f>
        <v>0.15250767656090072</v>
      </c>
      <c r="J117" s="8">
        <f t="shared" si="8"/>
        <v>-0.69230769230769229</v>
      </c>
      <c r="K117" s="9">
        <f t="shared" si="9"/>
        <v>-0.53020134228187921</v>
      </c>
    </row>
    <row r="118" spans="1:11" x14ac:dyDescent="0.25">
      <c r="A118" s="7" t="s">
        <v>423</v>
      </c>
      <c r="B118" s="65">
        <v>17</v>
      </c>
      <c r="C118" s="34">
        <f>IF(B122=0, "-", B118/B122)</f>
        <v>2.3035230352303523E-2</v>
      </c>
      <c r="D118" s="65">
        <v>15</v>
      </c>
      <c r="E118" s="9">
        <f>IF(D122=0, "-", D118/D122)</f>
        <v>8.2417582417582416E-2</v>
      </c>
      <c r="F118" s="81">
        <v>115</v>
      </c>
      <c r="G118" s="34">
        <f>IF(F122=0, "-", F118/F122)</f>
        <v>5.1431127012522358E-2</v>
      </c>
      <c r="H118" s="65">
        <v>96</v>
      </c>
      <c r="I118" s="9">
        <f>IF(H122=0, "-", H118/H122)</f>
        <v>9.8259979529170927E-2</v>
      </c>
      <c r="J118" s="8">
        <f t="shared" si="8"/>
        <v>0.13333333333333333</v>
      </c>
      <c r="K118" s="9">
        <f t="shared" si="9"/>
        <v>0.19791666666666666</v>
      </c>
    </row>
    <row r="119" spans="1:11" x14ac:dyDescent="0.25">
      <c r="A119" s="7" t="s">
        <v>424</v>
      </c>
      <c r="B119" s="65">
        <v>492</v>
      </c>
      <c r="C119" s="34">
        <f>IF(B122=0, "-", B119/B122)</f>
        <v>0.66666666666666663</v>
      </c>
      <c r="D119" s="65">
        <v>0</v>
      </c>
      <c r="E119" s="9">
        <f>IF(D122=0, "-", D119/D122)</f>
        <v>0</v>
      </c>
      <c r="F119" s="81">
        <v>1183</v>
      </c>
      <c r="G119" s="34">
        <f>IF(F122=0, "-", F119/F122)</f>
        <v>0.52906976744186052</v>
      </c>
      <c r="H119" s="65">
        <v>0</v>
      </c>
      <c r="I119" s="9">
        <f>IF(H122=0, "-", H119/H122)</f>
        <v>0</v>
      </c>
      <c r="J119" s="8" t="str">
        <f t="shared" si="8"/>
        <v>-</v>
      </c>
      <c r="K119" s="9" t="str">
        <f t="shared" si="9"/>
        <v>-</v>
      </c>
    </row>
    <row r="120" spans="1:11" x14ac:dyDescent="0.25">
      <c r="A120" s="7" t="s">
        <v>425</v>
      </c>
      <c r="B120" s="65">
        <v>20</v>
      </c>
      <c r="C120" s="34">
        <f>IF(B122=0, "-", B120/B122)</f>
        <v>2.7100271002710029E-2</v>
      </c>
      <c r="D120" s="65">
        <v>15</v>
      </c>
      <c r="E120" s="9">
        <f>IF(D122=0, "-", D120/D122)</f>
        <v>8.2417582417582416E-2</v>
      </c>
      <c r="F120" s="81">
        <v>76</v>
      </c>
      <c r="G120" s="34">
        <f>IF(F122=0, "-", F120/F122)</f>
        <v>3.3989266547406083E-2</v>
      </c>
      <c r="H120" s="65">
        <v>106</v>
      </c>
      <c r="I120" s="9">
        <f>IF(H122=0, "-", H120/H122)</f>
        <v>0.10849539406345957</v>
      </c>
      <c r="J120" s="8">
        <f t="shared" si="8"/>
        <v>0.33333333333333331</v>
      </c>
      <c r="K120" s="9">
        <f t="shared" si="9"/>
        <v>-0.28301886792452829</v>
      </c>
    </row>
    <row r="121" spans="1:11" x14ac:dyDescent="0.25">
      <c r="A121" s="2"/>
      <c r="B121" s="68"/>
      <c r="C121" s="33"/>
      <c r="D121" s="68"/>
      <c r="E121" s="6"/>
      <c r="F121" s="82"/>
      <c r="G121" s="33"/>
      <c r="H121" s="68"/>
      <c r="I121" s="6"/>
      <c r="J121" s="5"/>
      <c r="K121" s="6"/>
    </row>
    <row r="122" spans="1:11" s="43" customFormat="1" ht="13" x14ac:dyDescent="0.3">
      <c r="A122" s="162" t="s">
        <v>601</v>
      </c>
      <c r="B122" s="71">
        <f>SUM(B101:B121)</f>
        <v>738</v>
      </c>
      <c r="C122" s="40">
        <f>B122/13073</f>
        <v>5.6452229786583034E-2</v>
      </c>
      <c r="D122" s="71">
        <f>SUM(D101:D121)</f>
        <v>182</v>
      </c>
      <c r="E122" s="41">
        <f>D122/9813</f>
        <v>1.8546825639457861E-2</v>
      </c>
      <c r="F122" s="77">
        <f>SUM(F101:F121)</f>
        <v>2236</v>
      </c>
      <c r="G122" s="42">
        <f>F122/60924</f>
        <v>3.6701464119230517E-2</v>
      </c>
      <c r="H122" s="71">
        <f>SUM(H101:H121)</f>
        <v>977</v>
      </c>
      <c r="I122" s="41">
        <f>H122/53065</f>
        <v>1.8411382267030998E-2</v>
      </c>
      <c r="J122" s="37">
        <f>IF(D122=0, "-", IF((B122-D122)/D122&lt;10, (B122-D122)/D122, "&gt;999%"))</f>
        <v>3.0549450549450547</v>
      </c>
      <c r="K122" s="38">
        <f>IF(H122=0, "-", IF((F122-H122)/H122&lt;10, (F122-H122)/H122, "&gt;999%"))</f>
        <v>1.2886386898669395</v>
      </c>
    </row>
    <row r="123" spans="1:11" x14ac:dyDescent="0.25">
      <c r="B123" s="83"/>
      <c r="D123" s="83"/>
      <c r="F123" s="83"/>
      <c r="H123" s="83"/>
    </row>
    <row r="124" spans="1:11" s="43" customFormat="1" ht="13" x14ac:dyDescent="0.3">
      <c r="A124" s="162" t="s">
        <v>600</v>
      </c>
      <c r="B124" s="71">
        <v>2490</v>
      </c>
      <c r="C124" s="40">
        <f>B124/13073</f>
        <v>0.19046890537749561</v>
      </c>
      <c r="D124" s="71">
        <v>1698</v>
      </c>
      <c r="E124" s="41">
        <f>D124/9813</f>
        <v>0.17303576887801894</v>
      </c>
      <c r="F124" s="77">
        <v>12200</v>
      </c>
      <c r="G124" s="42">
        <f>F124/60924</f>
        <v>0.20024949116932572</v>
      </c>
      <c r="H124" s="71">
        <v>9441</v>
      </c>
      <c r="I124" s="41">
        <f>H124/53065</f>
        <v>0.17791387920474888</v>
      </c>
      <c r="J124" s="37">
        <f>IF(D124=0, "-", IF((B124-D124)/D124&lt;10, (B124-D124)/D124, "&gt;999%"))</f>
        <v>0.46643109540636041</v>
      </c>
      <c r="K124" s="38">
        <f>IF(H124=0, "-", IF((F124-H124)/H124&lt;10, (F124-H124)/H124, "&gt;999%"))</f>
        <v>0.29223599195000527</v>
      </c>
    </row>
    <row r="125" spans="1:11" x14ac:dyDescent="0.25">
      <c r="B125" s="83"/>
      <c r="D125" s="83"/>
      <c r="F125" s="83"/>
      <c r="H125" s="83"/>
    </row>
    <row r="126" spans="1:11" ht="15.5" x14ac:dyDescent="0.35">
      <c r="A126" s="164" t="s">
        <v>126</v>
      </c>
      <c r="B126" s="196" t="s">
        <v>1</v>
      </c>
      <c r="C126" s="200"/>
      <c r="D126" s="200"/>
      <c r="E126" s="197"/>
      <c r="F126" s="196" t="s">
        <v>14</v>
      </c>
      <c r="G126" s="200"/>
      <c r="H126" s="200"/>
      <c r="I126" s="197"/>
      <c r="J126" s="196" t="s">
        <v>15</v>
      </c>
      <c r="K126" s="197"/>
    </row>
    <row r="127" spans="1:11" ht="13" x14ac:dyDescent="0.3">
      <c r="A127" s="22"/>
      <c r="B127" s="196">
        <f>VALUE(RIGHT($B$2, 4))</f>
        <v>2023</v>
      </c>
      <c r="C127" s="197"/>
      <c r="D127" s="196">
        <f>B127-1</f>
        <v>2022</v>
      </c>
      <c r="E127" s="204"/>
      <c r="F127" s="196">
        <f>B127</f>
        <v>2023</v>
      </c>
      <c r="G127" s="204"/>
      <c r="H127" s="196">
        <f>D127</f>
        <v>2022</v>
      </c>
      <c r="I127" s="204"/>
      <c r="J127" s="140" t="s">
        <v>4</v>
      </c>
      <c r="K127" s="141" t="s">
        <v>2</v>
      </c>
    </row>
    <row r="128" spans="1:11" ht="13" x14ac:dyDescent="0.3">
      <c r="A128" s="163" t="s">
        <v>159</v>
      </c>
      <c r="B128" s="61" t="s">
        <v>12</v>
      </c>
      <c r="C128" s="62" t="s">
        <v>13</v>
      </c>
      <c r="D128" s="61" t="s">
        <v>12</v>
      </c>
      <c r="E128" s="63" t="s">
        <v>13</v>
      </c>
      <c r="F128" s="62" t="s">
        <v>12</v>
      </c>
      <c r="G128" s="62" t="s">
        <v>13</v>
      </c>
      <c r="H128" s="61" t="s">
        <v>12</v>
      </c>
      <c r="I128" s="63" t="s">
        <v>13</v>
      </c>
      <c r="J128" s="61"/>
      <c r="K128" s="63"/>
    </row>
    <row r="129" spans="1:11" x14ac:dyDescent="0.25">
      <c r="A129" s="7" t="s">
        <v>426</v>
      </c>
      <c r="B129" s="65">
        <v>267</v>
      </c>
      <c r="C129" s="34">
        <f>IF(B151=0, "-", B129/B151)</f>
        <v>0.18337912087912087</v>
      </c>
      <c r="D129" s="65">
        <v>114</v>
      </c>
      <c r="E129" s="9">
        <f>IF(D151=0, "-", D129/D151)</f>
        <v>9.0764331210191077E-2</v>
      </c>
      <c r="F129" s="81">
        <v>813</v>
      </c>
      <c r="G129" s="34">
        <f>IF(F151=0, "-", F129/F151)</f>
        <v>0.11870346035917652</v>
      </c>
      <c r="H129" s="65">
        <v>548</v>
      </c>
      <c r="I129" s="9">
        <f>IF(H151=0, "-", H129/H151)</f>
        <v>8.2060497154836778E-2</v>
      </c>
      <c r="J129" s="8">
        <f t="shared" ref="J129:J149" si="10">IF(D129=0, "-", IF((B129-D129)/D129&lt;10, (B129-D129)/D129, "&gt;999%"))</f>
        <v>1.3421052631578947</v>
      </c>
      <c r="K129" s="9">
        <f t="shared" ref="K129:K149" si="11">IF(H129=0, "-", IF((F129-H129)/H129&lt;10, (F129-H129)/H129, "&gt;999%"))</f>
        <v>0.48357664233576642</v>
      </c>
    </row>
    <row r="130" spans="1:11" x14ac:dyDescent="0.25">
      <c r="A130" s="7" t="s">
        <v>427</v>
      </c>
      <c r="B130" s="65">
        <v>10</v>
      </c>
      <c r="C130" s="34">
        <f>IF(B151=0, "-", B130/B151)</f>
        <v>6.868131868131868E-3</v>
      </c>
      <c r="D130" s="65">
        <v>0</v>
      </c>
      <c r="E130" s="9">
        <f>IF(D151=0, "-", D130/D151)</f>
        <v>0</v>
      </c>
      <c r="F130" s="81">
        <v>10</v>
      </c>
      <c r="G130" s="34">
        <f>IF(F151=0, "-", F130/F151)</f>
        <v>1.4600671630895022E-3</v>
      </c>
      <c r="H130" s="65">
        <v>0</v>
      </c>
      <c r="I130" s="9">
        <f>IF(H151=0, "-", H130/H151)</f>
        <v>0</v>
      </c>
      <c r="J130" s="8" t="str">
        <f t="shared" si="10"/>
        <v>-</v>
      </c>
      <c r="K130" s="9" t="str">
        <f t="shared" si="11"/>
        <v>-</v>
      </c>
    </row>
    <row r="131" spans="1:11" x14ac:dyDescent="0.25">
      <c r="A131" s="7" t="s">
        <v>428</v>
      </c>
      <c r="B131" s="65">
        <v>37</v>
      </c>
      <c r="C131" s="34">
        <f>IF(B151=0, "-", B131/B151)</f>
        <v>2.5412087912087912E-2</v>
      </c>
      <c r="D131" s="65">
        <v>32</v>
      </c>
      <c r="E131" s="9">
        <f>IF(D151=0, "-", D131/D151)</f>
        <v>2.5477707006369428E-2</v>
      </c>
      <c r="F131" s="81">
        <v>145</v>
      </c>
      <c r="G131" s="34">
        <f>IF(F151=0, "-", F131/F151)</f>
        <v>2.1170973864797781E-2</v>
      </c>
      <c r="H131" s="65">
        <v>189</v>
      </c>
      <c r="I131" s="9">
        <f>IF(H151=0, "-", H131/H151)</f>
        <v>2.8301886792452831E-2</v>
      </c>
      <c r="J131" s="8">
        <f t="shared" si="10"/>
        <v>0.15625</v>
      </c>
      <c r="K131" s="9">
        <f t="shared" si="11"/>
        <v>-0.23280423280423279</v>
      </c>
    </row>
    <row r="132" spans="1:11" x14ac:dyDescent="0.25">
      <c r="A132" s="7" t="s">
        <v>429</v>
      </c>
      <c r="B132" s="65">
        <v>50</v>
      </c>
      <c r="C132" s="34">
        <f>IF(B151=0, "-", B132/B151)</f>
        <v>3.4340659340659344E-2</v>
      </c>
      <c r="D132" s="65">
        <v>41</v>
      </c>
      <c r="E132" s="9">
        <f>IF(D151=0, "-", D132/D151)</f>
        <v>3.2643312101910828E-2</v>
      </c>
      <c r="F132" s="81">
        <v>263</v>
      </c>
      <c r="G132" s="34">
        <f>IF(F151=0, "-", F132/F151)</f>
        <v>3.8399766389253909E-2</v>
      </c>
      <c r="H132" s="65">
        <v>191</v>
      </c>
      <c r="I132" s="9">
        <f>IF(H151=0, "-", H132/H151)</f>
        <v>2.8601377657981431E-2</v>
      </c>
      <c r="J132" s="8">
        <f t="shared" si="10"/>
        <v>0.21951219512195122</v>
      </c>
      <c r="K132" s="9">
        <f t="shared" si="11"/>
        <v>0.37696335078534032</v>
      </c>
    </row>
    <row r="133" spans="1:11" x14ac:dyDescent="0.25">
      <c r="A133" s="7" t="s">
        <v>430</v>
      </c>
      <c r="B133" s="65">
        <v>185</v>
      </c>
      <c r="C133" s="34">
        <f>IF(B151=0, "-", B133/B151)</f>
        <v>0.12706043956043955</v>
      </c>
      <c r="D133" s="65">
        <v>132</v>
      </c>
      <c r="E133" s="9">
        <f>IF(D151=0, "-", D133/D151)</f>
        <v>0.10509554140127389</v>
      </c>
      <c r="F133" s="81">
        <v>1306</v>
      </c>
      <c r="G133" s="34">
        <f>IF(F151=0, "-", F133/F151)</f>
        <v>0.19068477149948898</v>
      </c>
      <c r="H133" s="65">
        <v>608</v>
      </c>
      <c r="I133" s="9">
        <f>IF(H151=0, "-", H133/H151)</f>
        <v>9.1045223120694824E-2</v>
      </c>
      <c r="J133" s="8">
        <f t="shared" si="10"/>
        <v>0.40151515151515149</v>
      </c>
      <c r="K133" s="9">
        <f t="shared" si="11"/>
        <v>1.1480263157894737</v>
      </c>
    </row>
    <row r="134" spans="1:11" x14ac:dyDescent="0.25">
      <c r="A134" s="7" t="s">
        <v>431</v>
      </c>
      <c r="B134" s="65">
        <v>11</v>
      </c>
      <c r="C134" s="34">
        <f>IF(B151=0, "-", B134/B151)</f>
        <v>7.554945054945055E-3</v>
      </c>
      <c r="D134" s="65">
        <v>6</v>
      </c>
      <c r="E134" s="9">
        <f>IF(D151=0, "-", D134/D151)</f>
        <v>4.7770700636942673E-3</v>
      </c>
      <c r="F134" s="81">
        <v>40</v>
      </c>
      <c r="G134" s="34">
        <f>IF(F151=0, "-", F134/F151)</f>
        <v>5.8402686523580088E-3</v>
      </c>
      <c r="H134" s="65">
        <v>35</v>
      </c>
      <c r="I134" s="9">
        <f>IF(H151=0, "-", H134/H151)</f>
        <v>5.2410901467505244E-3</v>
      </c>
      <c r="J134" s="8">
        <f t="shared" si="10"/>
        <v>0.83333333333333337</v>
      </c>
      <c r="K134" s="9">
        <f t="shared" si="11"/>
        <v>0.14285714285714285</v>
      </c>
    </row>
    <row r="135" spans="1:11" x14ac:dyDescent="0.25">
      <c r="A135" s="7" t="s">
        <v>432</v>
      </c>
      <c r="B135" s="65">
        <v>68</v>
      </c>
      <c r="C135" s="34">
        <f>IF(B151=0, "-", B135/B151)</f>
        <v>4.6703296703296704E-2</v>
      </c>
      <c r="D135" s="65">
        <v>60</v>
      </c>
      <c r="E135" s="9">
        <f>IF(D151=0, "-", D135/D151)</f>
        <v>4.7770700636942678E-2</v>
      </c>
      <c r="F135" s="81">
        <v>491</v>
      </c>
      <c r="G135" s="34">
        <f>IF(F151=0, "-", F135/F151)</f>
        <v>7.1689297707694555E-2</v>
      </c>
      <c r="H135" s="65">
        <v>212</v>
      </c>
      <c r="I135" s="9">
        <f>IF(H151=0, "-", H135/H151)</f>
        <v>3.1746031746031744E-2</v>
      </c>
      <c r="J135" s="8">
        <f t="shared" si="10"/>
        <v>0.13333333333333333</v>
      </c>
      <c r="K135" s="9">
        <f t="shared" si="11"/>
        <v>1.3160377358490567</v>
      </c>
    </row>
    <row r="136" spans="1:11" x14ac:dyDescent="0.25">
      <c r="A136" s="7" t="s">
        <v>433</v>
      </c>
      <c r="B136" s="65">
        <v>11</v>
      </c>
      <c r="C136" s="34">
        <f>IF(B151=0, "-", B136/B151)</f>
        <v>7.554945054945055E-3</v>
      </c>
      <c r="D136" s="65">
        <v>25</v>
      </c>
      <c r="E136" s="9">
        <f>IF(D151=0, "-", D136/D151)</f>
        <v>1.9904458598726114E-2</v>
      </c>
      <c r="F136" s="81">
        <v>70</v>
      </c>
      <c r="G136" s="34">
        <f>IF(F151=0, "-", F136/F151)</f>
        <v>1.0220470141626515E-2</v>
      </c>
      <c r="H136" s="65">
        <v>116</v>
      </c>
      <c r="I136" s="9">
        <f>IF(H151=0, "-", H136/H151)</f>
        <v>1.7370470200658881E-2</v>
      </c>
      <c r="J136" s="8">
        <f t="shared" si="10"/>
        <v>-0.56000000000000005</v>
      </c>
      <c r="K136" s="9">
        <f t="shared" si="11"/>
        <v>-0.39655172413793105</v>
      </c>
    </row>
    <row r="137" spans="1:11" x14ac:dyDescent="0.25">
      <c r="A137" s="7" t="s">
        <v>434</v>
      </c>
      <c r="B137" s="65">
        <v>47</v>
      </c>
      <c r="C137" s="34">
        <f>IF(B151=0, "-", B137/B151)</f>
        <v>3.2280219780219783E-2</v>
      </c>
      <c r="D137" s="65">
        <v>44</v>
      </c>
      <c r="E137" s="9">
        <f>IF(D151=0, "-", D137/D151)</f>
        <v>3.5031847133757961E-2</v>
      </c>
      <c r="F137" s="81">
        <v>237</v>
      </c>
      <c r="G137" s="34">
        <f>IF(F151=0, "-", F137/F151)</f>
        <v>3.4603591765221202E-2</v>
      </c>
      <c r="H137" s="65">
        <v>232</v>
      </c>
      <c r="I137" s="9">
        <f>IF(H151=0, "-", H137/H151)</f>
        <v>3.4740940401317762E-2</v>
      </c>
      <c r="J137" s="8">
        <f t="shared" si="10"/>
        <v>6.8181818181818177E-2</v>
      </c>
      <c r="K137" s="9">
        <f t="shared" si="11"/>
        <v>2.1551724137931036E-2</v>
      </c>
    </row>
    <row r="138" spans="1:11" x14ac:dyDescent="0.25">
      <c r="A138" s="7" t="s">
        <v>435</v>
      </c>
      <c r="B138" s="65">
        <v>37</v>
      </c>
      <c r="C138" s="34">
        <f>IF(B151=0, "-", B138/B151)</f>
        <v>2.5412087912087912E-2</v>
      </c>
      <c r="D138" s="65">
        <v>48</v>
      </c>
      <c r="E138" s="9">
        <f>IF(D151=0, "-", D138/D151)</f>
        <v>3.8216560509554139E-2</v>
      </c>
      <c r="F138" s="81">
        <v>219</v>
      </c>
      <c r="G138" s="34">
        <f>IF(F151=0, "-", F138/F151)</f>
        <v>3.1975470871660097E-2</v>
      </c>
      <c r="H138" s="65">
        <v>299</v>
      </c>
      <c r="I138" s="9">
        <f>IF(H151=0, "-", H138/H151)</f>
        <v>4.4773884396525909E-2</v>
      </c>
      <c r="J138" s="8">
        <f t="shared" si="10"/>
        <v>-0.22916666666666666</v>
      </c>
      <c r="K138" s="9">
        <f t="shared" si="11"/>
        <v>-0.26755852842809363</v>
      </c>
    </row>
    <row r="139" spans="1:11" x14ac:dyDescent="0.25">
      <c r="A139" s="7" t="s">
        <v>436</v>
      </c>
      <c r="B139" s="65">
        <v>0</v>
      </c>
      <c r="C139" s="34">
        <f>IF(B151=0, "-", B139/B151)</f>
        <v>0</v>
      </c>
      <c r="D139" s="65">
        <v>0</v>
      </c>
      <c r="E139" s="9">
        <f>IF(D151=0, "-", D139/D151)</f>
        <v>0</v>
      </c>
      <c r="F139" s="81">
        <v>0</v>
      </c>
      <c r="G139" s="34">
        <f>IF(F151=0, "-", F139/F151)</f>
        <v>0</v>
      </c>
      <c r="H139" s="65">
        <v>1</v>
      </c>
      <c r="I139" s="9">
        <f>IF(H151=0, "-", H139/H151)</f>
        <v>1.497454327643007E-4</v>
      </c>
      <c r="J139" s="8" t="str">
        <f t="shared" si="10"/>
        <v>-</v>
      </c>
      <c r="K139" s="9">
        <f t="shared" si="11"/>
        <v>-1</v>
      </c>
    </row>
    <row r="140" spans="1:11" x14ac:dyDescent="0.25">
      <c r="A140" s="7" t="s">
        <v>437</v>
      </c>
      <c r="B140" s="65">
        <v>15</v>
      </c>
      <c r="C140" s="34">
        <f>IF(B151=0, "-", B140/B151)</f>
        <v>1.0302197802197802E-2</v>
      </c>
      <c r="D140" s="65">
        <v>24</v>
      </c>
      <c r="E140" s="9">
        <f>IF(D151=0, "-", D140/D151)</f>
        <v>1.9108280254777069E-2</v>
      </c>
      <c r="F140" s="81">
        <v>186</v>
      </c>
      <c r="G140" s="34">
        <f>IF(F151=0, "-", F140/F151)</f>
        <v>2.7157249233464738E-2</v>
      </c>
      <c r="H140" s="65">
        <v>593</v>
      </c>
      <c r="I140" s="9">
        <f>IF(H151=0, "-", H140/H151)</f>
        <v>8.8799041629230302E-2</v>
      </c>
      <c r="J140" s="8">
        <f t="shared" si="10"/>
        <v>-0.375</v>
      </c>
      <c r="K140" s="9">
        <f t="shared" si="11"/>
        <v>-0.68634064080944346</v>
      </c>
    </row>
    <row r="141" spans="1:11" x14ac:dyDescent="0.25">
      <c r="A141" s="7" t="s">
        <v>438</v>
      </c>
      <c r="B141" s="65">
        <v>11</v>
      </c>
      <c r="C141" s="34">
        <f>IF(B151=0, "-", B141/B151)</f>
        <v>7.554945054945055E-3</v>
      </c>
      <c r="D141" s="65">
        <v>0</v>
      </c>
      <c r="E141" s="9">
        <f>IF(D151=0, "-", D141/D151)</f>
        <v>0</v>
      </c>
      <c r="F141" s="81">
        <v>67</v>
      </c>
      <c r="G141" s="34">
        <f>IF(F151=0, "-", F141/F151)</f>
        <v>9.7824499926996641E-3</v>
      </c>
      <c r="H141" s="65">
        <v>0</v>
      </c>
      <c r="I141" s="9">
        <f>IF(H151=0, "-", H141/H151)</f>
        <v>0</v>
      </c>
      <c r="J141" s="8" t="str">
        <f t="shared" si="10"/>
        <v>-</v>
      </c>
      <c r="K141" s="9" t="str">
        <f t="shared" si="11"/>
        <v>-</v>
      </c>
    </row>
    <row r="142" spans="1:11" x14ac:dyDescent="0.25">
      <c r="A142" s="7" t="s">
        <v>439</v>
      </c>
      <c r="B142" s="65">
        <v>10</v>
      </c>
      <c r="C142" s="34">
        <f>IF(B151=0, "-", B142/B151)</f>
        <v>6.868131868131868E-3</v>
      </c>
      <c r="D142" s="65">
        <v>6</v>
      </c>
      <c r="E142" s="9">
        <f>IF(D151=0, "-", D142/D151)</f>
        <v>4.7770700636942673E-3</v>
      </c>
      <c r="F142" s="81">
        <v>39</v>
      </c>
      <c r="G142" s="34">
        <f>IF(F151=0, "-", F142/F151)</f>
        <v>5.6942619360490585E-3</v>
      </c>
      <c r="H142" s="65">
        <v>34</v>
      </c>
      <c r="I142" s="9">
        <f>IF(H151=0, "-", H142/H151)</f>
        <v>5.0913447139862237E-3</v>
      </c>
      <c r="J142" s="8">
        <f t="shared" si="10"/>
        <v>0.66666666666666663</v>
      </c>
      <c r="K142" s="9">
        <f t="shared" si="11"/>
        <v>0.14705882352941177</v>
      </c>
    </row>
    <row r="143" spans="1:11" x14ac:dyDescent="0.25">
      <c r="A143" s="7" t="s">
        <v>440</v>
      </c>
      <c r="B143" s="65">
        <v>28</v>
      </c>
      <c r="C143" s="34">
        <f>IF(B151=0, "-", B143/B151)</f>
        <v>1.9230769230769232E-2</v>
      </c>
      <c r="D143" s="65">
        <v>17</v>
      </c>
      <c r="E143" s="9">
        <f>IF(D151=0, "-", D143/D151)</f>
        <v>1.3535031847133758E-2</v>
      </c>
      <c r="F143" s="81">
        <v>140</v>
      </c>
      <c r="G143" s="34">
        <f>IF(F151=0, "-", F143/F151)</f>
        <v>2.044094028325303E-2</v>
      </c>
      <c r="H143" s="65">
        <v>95</v>
      </c>
      <c r="I143" s="9">
        <f>IF(H151=0, "-", H143/H151)</f>
        <v>1.4225816112608565E-2</v>
      </c>
      <c r="J143" s="8">
        <f t="shared" si="10"/>
        <v>0.6470588235294118</v>
      </c>
      <c r="K143" s="9">
        <f t="shared" si="11"/>
        <v>0.47368421052631576</v>
      </c>
    </row>
    <row r="144" spans="1:11" x14ac:dyDescent="0.25">
      <c r="A144" s="7" t="s">
        <v>441</v>
      </c>
      <c r="B144" s="65">
        <v>123</v>
      </c>
      <c r="C144" s="34">
        <f>IF(B151=0, "-", B144/B151)</f>
        <v>8.4478021978021983E-2</v>
      </c>
      <c r="D144" s="65">
        <v>99</v>
      </c>
      <c r="E144" s="9">
        <f>IF(D151=0, "-", D144/D151)</f>
        <v>7.882165605095541E-2</v>
      </c>
      <c r="F144" s="81">
        <v>506</v>
      </c>
      <c r="G144" s="34">
        <f>IF(F151=0, "-", F144/F151)</f>
        <v>7.3879398452328812E-2</v>
      </c>
      <c r="H144" s="65">
        <v>395</v>
      </c>
      <c r="I144" s="9">
        <f>IF(H151=0, "-", H144/H151)</f>
        <v>5.9149445941898769E-2</v>
      </c>
      <c r="J144" s="8">
        <f t="shared" si="10"/>
        <v>0.24242424242424243</v>
      </c>
      <c r="K144" s="9">
        <f t="shared" si="11"/>
        <v>0.2810126582278481</v>
      </c>
    </row>
    <row r="145" spans="1:11" x14ac:dyDescent="0.25">
      <c r="A145" s="7" t="s">
        <v>442</v>
      </c>
      <c r="B145" s="65">
        <v>60</v>
      </c>
      <c r="C145" s="34">
        <f>IF(B151=0, "-", B145/B151)</f>
        <v>4.1208791208791208E-2</v>
      </c>
      <c r="D145" s="65">
        <v>56</v>
      </c>
      <c r="E145" s="9">
        <f>IF(D151=0, "-", D145/D151)</f>
        <v>4.4585987261146494E-2</v>
      </c>
      <c r="F145" s="81">
        <v>262</v>
      </c>
      <c r="G145" s="34">
        <f>IF(F151=0, "-", F145/F151)</f>
        <v>3.8253759672944955E-2</v>
      </c>
      <c r="H145" s="65">
        <v>402</v>
      </c>
      <c r="I145" s="9">
        <f>IF(H151=0, "-", H145/H151)</f>
        <v>6.0197663971248878E-2</v>
      </c>
      <c r="J145" s="8">
        <f t="shared" si="10"/>
        <v>7.1428571428571425E-2</v>
      </c>
      <c r="K145" s="9">
        <f t="shared" si="11"/>
        <v>-0.34825870646766172</v>
      </c>
    </row>
    <row r="146" spans="1:11" x14ac:dyDescent="0.25">
      <c r="A146" s="7" t="s">
        <v>443</v>
      </c>
      <c r="B146" s="65">
        <v>85</v>
      </c>
      <c r="C146" s="34">
        <f>IF(B151=0, "-", B146/B151)</f>
        <v>5.837912087912088E-2</v>
      </c>
      <c r="D146" s="65">
        <v>236</v>
      </c>
      <c r="E146" s="9">
        <f>IF(D151=0, "-", D146/D151)</f>
        <v>0.18789808917197454</v>
      </c>
      <c r="F146" s="81">
        <v>461</v>
      </c>
      <c r="G146" s="34">
        <f>IF(F151=0, "-", F146/F151)</f>
        <v>6.7309096218426054E-2</v>
      </c>
      <c r="H146" s="65">
        <v>656</v>
      </c>
      <c r="I146" s="9">
        <f>IF(H151=0, "-", H146/H151)</f>
        <v>9.8233003893381257E-2</v>
      </c>
      <c r="J146" s="8">
        <f t="shared" si="10"/>
        <v>-0.63983050847457623</v>
      </c>
      <c r="K146" s="9">
        <f t="shared" si="11"/>
        <v>-0.2972560975609756</v>
      </c>
    </row>
    <row r="147" spans="1:11" x14ac:dyDescent="0.25">
      <c r="A147" s="7" t="s">
        <v>444</v>
      </c>
      <c r="B147" s="65">
        <v>323</v>
      </c>
      <c r="C147" s="34">
        <f>IF(B151=0, "-", B147/B151)</f>
        <v>0.22184065934065933</v>
      </c>
      <c r="D147" s="65">
        <v>281</v>
      </c>
      <c r="E147" s="9">
        <f>IF(D151=0, "-", D147/D151)</f>
        <v>0.22372611464968153</v>
      </c>
      <c r="F147" s="81">
        <v>1341</v>
      </c>
      <c r="G147" s="34">
        <f>IF(F151=0, "-", F147/F151)</f>
        <v>0.19579500657030224</v>
      </c>
      <c r="H147" s="65">
        <v>2006</v>
      </c>
      <c r="I147" s="9">
        <f>IF(H151=0, "-", H147/H151)</f>
        <v>0.3003893381251872</v>
      </c>
      <c r="J147" s="8">
        <f t="shared" si="10"/>
        <v>0.1494661921708185</v>
      </c>
      <c r="K147" s="9">
        <f t="shared" si="11"/>
        <v>-0.33150548354935194</v>
      </c>
    </row>
    <row r="148" spans="1:11" x14ac:dyDescent="0.25">
      <c r="A148" s="7" t="s">
        <v>445</v>
      </c>
      <c r="B148" s="65">
        <v>2</v>
      </c>
      <c r="C148" s="34">
        <f>IF(B151=0, "-", B148/B151)</f>
        <v>1.3736263736263737E-3</v>
      </c>
      <c r="D148" s="65">
        <v>0</v>
      </c>
      <c r="E148" s="9">
        <f>IF(D151=0, "-", D148/D151)</f>
        <v>0</v>
      </c>
      <c r="F148" s="81">
        <v>6</v>
      </c>
      <c r="G148" s="34">
        <f>IF(F151=0, "-", F148/F151)</f>
        <v>8.7604029785370125E-4</v>
      </c>
      <c r="H148" s="65">
        <v>0</v>
      </c>
      <c r="I148" s="9">
        <f>IF(H151=0, "-", H148/H151)</f>
        <v>0</v>
      </c>
      <c r="J148" s="8" t="str">
        <f t="shared" si="10"/>
        <v>-</v>
      </c>
      <c r="K148" s="9" t="str">
        <f t="shared" si="11"/>
        <v>-</v>
      </c>
    </row>
    <row r="149" spans="1:11" x14ac:dyDescent="0.25">
      <c r="A149" s="7" t="s">
        <v>446</v>
      </c>
      <c r="B149" s="65">
        <v>76</v>
      </c>
      <c r="C149" s="34">
        <f>IF(B151=0, "-", B149/B151)</f>
        <v>5.21978021978022E-2</v>
      </c>
      <c r="D149" s="65">
        <v>35</v>
      </c>
      <c r="E149" s="9">
        <f>IF(D151=0, "-", D149/D151)</f>
        <v>2.7866242038216561E-2</v>
      </c>
      <c r="F149" s="81">
        <v>247</v>
      </c>
      <c r="G149" s="34">
        <f>IF(F151=0, "-", F149/F151)</f>
        <v>3.6063658928310705E-2</v>
      </c>
      <c r="H149" s="65">
        <v>66</v>
      </c>
      <c r="I149" s="9">
        <f>IF(H151=0, "-", H149/H151)</f>
        <v>9.883198562443846E-3</v>
      </c>
      <c r="J149" s="8">
        <f t="shared" si="10"/>
        <v>1.1714285714285715</v>
      </c>
      <c r="K149" s="9">
        <f t="shared" si="11"/>
        <v>2.7424242424242422</v>
      </c>
    </row>
    <row r="150" spans="1:11" x14ac:dyDescent="0.25">
      <c r="A150" s="2"/>
      <c r="B150" s="68"/>
      <c r="C150" s="33"/>
      <c r="D150" s="68"/>
      <c r="E150" s="6"/>
      <c r="F150" s="82"/>
      <c r="G150" s="33"/>
      <c r="H150" s="68"/>
      <c r="I150" s="6"/>
      <c r="J150" s="5"/>
      <c r="K150" s="6"/>
    </row>
    <row r="151" spans="1:11" s="43" customFormat="1" ht="13" x14ac:dyDescent="0.3">
      <c r="A151" s="162" t="s">
        <v>599</v>
      </c>
      <c r="B151" s="71">
        <f>SUM(B129:B150)</f>
        <v>1456</v>
      </c>
      <c r="C151" s="40">
        <f>B151/13073</f>
        <v>0.11137458884724241</v>
      </c>
      <c r="D151" s="71">
        <f>SUM(D129:D150)</f>
        <v>1256</v>
      </c>
      <c r="E151" s="41">
        <f>D151/9813</f>
        <v>0.12799347803933558</v>
      </c>
      <c r="F151" s="77">
        <f>SUM(F129:F150)</f>
        <v>6849</v>
      </c>
      <c r="G151" s="42">
        <f>F151/60924</f>
        <v>0.11241875123104196</v>
      </c>
      <c r="H151" s="71">
        <f>SUM(H129:H150)</f>
        <v>6678</v>
      </c>
      <c r="I151" s="41">
        <f>H151/53065</f>
        <v>0.12584566098181477</v>
      </c>
      <c r="J151" s="37">
        <f>IF(D151=0, "-", IF((B151-D151)/D151&lt;10, (B151-D151)/D151, "&gt;999%"))</f>
        <v>0.15923566878980891</v>
      </c>
      <c r="K151" s="38">
        <f>IF(H151=0, "-", IF((F151-H151)/H151&lt;10, (F151-H151)/H151, "&gt;999%"))</f>
        <v>2.5606469002695417E-2</v>
      </c>
    </row>
    <row r="152" spans="1:11" x14ac:dyDescent="0.25">
      <c r="B152" s="83"/>
      <c r="D152" s="83"/>
      <c r="F152" s="83"/>
      <c r="H152" s="83"/>
    </row>
    <row r="153" spans="1:11" ht="13" x14ac:dyDescent="0.3">
      <c r="A153" s="163" t="s">
        <v>160</v>
      </c>
      <c r="B153" s="61" t="s">
        <v>12</v>
      </c>
      <c r="C153" s="62" t="s">
        <v>13</v>
      </c>
      <c r="D153" s="61" t="s">
        <v>12</v>
      </c>
      <c r="E153" s="63" t="s">
        <v>13</v>
      </c>
      <c r="F153" s="62" t="s">
        <v>12</v>
      </c>
      <c r="G153" s="62" t="s">
        <v>13</v>
      </c>
      <c r="H153" s="61" t="s">
        <v>12</v>
      </c>
      <c r="I153" s="63" t="s">
        <v>13</v>
      </c>
      <c r="J153" s="61"/>
      <c r="K153" s="63"/>
    </row>
    <row r="154" spans="1:11" x14ac:dyDescent="0.25">
      <c r="A154" s="7" t="s">
        <v>447</v>
      </c>
      <c r="B154" s="65">
        <v>0</v>
      </c>
      <c r="C154" s="34">
        <f>IF(B177=0, "-", B154/B177)</f>
        <v>0</v>
      </c>
      <c r="D154" s="65">
        <v>1</v>
      </c>
      <c r="E154" s="9">
        <f>IF(D177=0, "-", D154/D177)</f>
        <v>7.7519379844961239E-3</v>
      </c>
      <c r="F154" s="81">
        <v>7</v>
      </c>
      <c r="G154" s="34">
        <f>IF(F177=0, "-", F154/F177)</f>
        <v>6.9101678183613032E-3</v>
      </c>
      <c r="H154" s="65">
        <v>9</v>
      </c>
      <c r="I154" s="9">
        <f>IF(H177=0, "-", H154/H177)</f>
        <v>1.2676056338028169E-2</v>
      </c>
      <c r="J154" s="8">
        <f t="shared" ref="J154:J175" si="12">IF(D154=0, "-", IF((B154-D154)/D154&lt;10, (B154-D154)/D154, "&gt;999%"))</f>
        <v>-1</v>
      </c>
      <c r="K154" s="9">
        <f t="shared" ref="K154:K175" si="13">IF(H154=0, "-", IF((F154-H154)/H154&lt;10, (F154-H154)/H154, "&gt;999%"))</f>
        <v>-0.22222222222222221</v>
      </c>
    </row>
    <row r="155" spans="1:11" x14ac:dyDescent="0.25">
      <c r="A155" s="7" t="s">
        <v>448</v>
      </c>
      <c r="B155" s="65">
        <v>9</v>
      </c>
      <c r="C155" s="34">
        <f>IF(B177=0, "-", B155/B177)</f>
        <v>4.4117647058823532E-2</v>
      </c>
      <c r="D155" s="65">
        <v>2</v>
      </c>
      <c r="E155" s="9">
        <f>IF(D177=0, "-", D155/D177)</f>
        <v>1.5503875968992248E-2</v>
      </c>
      <c r="F155" s="81">
        <v>33</v>
      </c>
      <c r="G155" s="34">
        <f>IF(F177=0, "-", F155/F177)</f>
        <v>3.257650542941757E-2</v>
      </c>
      <c r="H155" s="65">
        <v>21</v>
      </c>
      <c r="I155" s="9">
        <f>IF(H177=0, "-", H155/H177)</f>
        <v>2.9577464788732393E-2</v>
      </c>
      <c r="J155" s="8">
        <f t="shared" si="12"/>
        <v>3.5</v>
      </c>
      <c r="K155" s="9">
        <f t="shared" si="13"/>
        <v>0.5714285714285714</v>
      </c>
    </row>
    <row r="156" spans="1:11" x14ac:dyDescent="0.25">
      <c r="A156" s="7" t="s">
        <v>449</v>
      </c>
      <c r="B156" s="65">
        <v>7</v>
      </c>
      <c r="C156" s="34">
        <f>IF(B177=0, "-", B156/B177)</f>
        <v>3.4313725490196081E-2</v>
      </c>
      <c r="D156" s="65">
        <v>2</v>
      </c>
      <c r="E156" s="9">
        <f>IF(D177=0, "-", D156/D177)</f>
        <v>1.5503875968992248E-2</v>
      </c>
      <c r="F156" s="81">
        <v>17</v>
      </c>
      <c r="G156" s="34">
        <f>IF(F177=0, "-", F156/F177)</f>
        <v>1.6781836130306021E-2</v>
      </c>
      <c r="H156" s="65">
        <v>8</v>
      </c>
      <c r="I156" s="9">
        <f>IF(H177=0, "-", H156/H177)</f>
        <v>1.1267605633802818E-2</v>
      </c>
      <c r="J156" s="8">
        <f t="shared" si="12"/>
        <v>2.5</v>
      </c>
      <c r="K156" s="9">
        <f t="shared" si="13"/>
        <v>1.125</v>
      </c>
    </row>
    <row r="157" spans="1:11" x14ac:dyDescent="0.25">
      <c r="A157" s="7" t="s">
        <v>450</v>
      </c>
      <c r="B157" s="65">
        <v>5</v>
      </c>
      <c r="C157" s="34">
        <f>IF(B177=0, "-", B157/B177)</f>
        <v>2.4509803921568627E-2</v>
      </c>
      <c r="D157" s="65">
        <v>2</v>
      </c>
      <c r="E157" s="9">
        <f>IF(D177=0, "-", D157/D177)</f>
        <v>1.5503875968992248E-2</v>
      </c>
      <c r="F157" s="81">
        <v>37</v>
      </c>
      <c r="G157" s="34">
        <f>IF(F177=0, "-", F157/F177)</f>
        <v>3.6525172754195458E-2</v>
      </c>
      <c r="H157" s="65">
        <v>11</v>
      </c>
      <c r="I157" s="9">
        <f>IF(H177=0, "-", H157/H177)</f>
        <v>1.5492957746478873E-2</v>
      </c>
      <c r="J157" s="8">
        <f t="shared" si="12"/>
        <v>1.5</v>
      </c>
      <c r="K157" s="9">
        <f t="shared" si="13"/>
        <v>2.3636363636363638</v>
      </c>
    </row>
    <row r="158" spans="1:11" x14ac:dyDescent="0.25">
      <c r="A158" s="7" t="s">
        <v>451</v>
      </c>
      <c r="B158" s="65">
        <v>24</v>
      </c>
      <c r="C158" s="34">
        <f>IF(B177=0, "-", B158/B177)</f>
        <v>0.11764705882352941</v>
      </c>
      <c r="D158" s="65">
        <v>10</v>
      </c>
      <c r="E158" s="9">
        <f>IF(D177=0, "-", D158/D177)</f>
        <v>7.7519379844961239E-2</v>
      </c>
      <c r="F158" s="81">
        <v>90</v>
      </c>
      <c r="G158" s="34">
        <f>IF(F177=0, "-", F158/F177)</f>
        <v>8.8845014807502468E-2</v>
      </c>
      <c r="H158" s="65">
        <v>79</v>
      </c>
      <c r="I158" s="9">
        <f>IF(H177=0, "-", H158/H177)</f>
        <v>0.11126760563380282</v>
      </c>
      <c r="J158" s="8">
        <f t="shared" si="12"/>
        <v>1.4</v>
      </c>
      <c r="K158" s="9">
        <f t="shared" si="13"/>
        <v>0.13924050632911392</v>
      </c>
    </row>
    <row r="159" spans="1:11" x14ac:dyDescent="0.25">
      <c r="A159" s="7" t="s">
        <v>452</v>
      </c>
      <c r="B159" s="65">
        <v>3</v>
      </c>
      <c r="C159" s="34">
        <f>IF(B177=0, "-", B159/B177)</f>
        <v>1.4705882352941176E-2</v>
      </c>
      <c r="D159" s="65">
        <v>2</v>
      </c>
      <c r="E159" s="9">
        <f>IF(D177=0, "-", D159/D177)</f>
        <v>1.5503875968992248E-2</v>
      </c>
      <c r="F159" s="81">
        <v>16</v>
      </c>
      <c r="G159" s="34">
        <f>IF(F177=0, "-", F159/F177)</f>
        <v>1.5794669299111549E-2</v>
      </c>
      <c r="H159" s="65">
        <v>18</v>
      </c>
      <c r="I159" s="9">
        <f>IF(H177=0, "-", H159/H177)</f>
        <v>2.5352112676056339E-2</v>
      </c>
      <c r="J159" s="8">
        <f t="shared" si="12"/>
        <v>0.5</v>
      </c>
      <c r="K159" s="9">
        <f t="shared" si="13"/>
        <v>-0.1111111111111111</v>
      </c>
    </row>
    <row r="160" spans="1:11" x14ac:dyDescent="0.25">
      <c r="A160" s="7" t="s">
        <v>453</v>
      </c>
      <c r="B160" s="65">
        <v>1</v>
      </c>
      <c r="C160" s="34">
        <f>IF(B177=0, "-", B160/B177)</f>
        <v>4.9019607843137254E-3</v>
      </c>
      <c r="D160" s="65">
        <v>1</v>
      </c>
      <c r="E160" s="9">
        <f>IF(D177=0, "-", D160/D177)</f>
        <v>7.7519379844961239E-3</v>
      </c>
      <c r="F160" s="81">
        <v>5</v>
      </c>
      <c r="G160" s="34">
        <f>IF(F177=0, "-", F160/F177)</f>
        <v>4.9358341559723592E-3</v>
      </c>
      <c r="H160" s="65">
        <v>4</v>
      </c>
      <c r="I160" s="9">
        <f>IF(H177=0, "-", H160/H177)</f>
        <v>5.6338028169014088E-3</v>
      </c>
      <c r="J160" s="8">
        <f t="shared" si="12"/>
        <v>0</v>
      </c>
      <c r="K160" s="9">
        <f t="shared" si="13"/>
        <v>0.25</v>
      </c>
    </row>
    <row r="161" spans="1:11" x14ac:dyDescent="0.25">
      <c r="A161" s="7" t="s">
        <v>454</v>
      </c>
      <c r="B161" s="65">
        <v>1</v>
      </c>
      <c r="C161" s="34">
        <f>IF(B177=0, "-", B161/B177)</f>
        <v>4.9019607843137254E-3</v>
      </c>
      <c r="D161" s="65">
        <v>3</v>
      </c>
      <c r="E161" s="9">
        <f>IF(D177=0, "-", D161/D177)</f>
        <v>2.3255813953488372E-2</v>
      </c>
      <c r="F161" s="81">
        <v>5</v>
      </c>
      <c r="G161" s="34">
        <f>IF(F177=0, "-", F161/F177)</f>
        <v>4.9358341559723592E-3</v>
      </c>
      <c r="H161" s="65">
        <v>18</v>
      </c>
      <c r="I161" s="9">
        <f>IF(H177=0, "-", H161/H177)</f>
        <v>2.5352112676056339E-2</v>
      </c>
      <c r="J161" s="8">
        <f t="shared" si="12"/>
        <v>-0.66666666666666663</v>
      </c>
      <c r="K161" s="9">
        <f t="shared" si="13"/>
        <v>-0.72222222222222221</v>
      </c>
    </row>
    <row r="162" spans="1:11" x14ac:dyDescent="0.25">
      <c r="A162" s="7" t="s">
        <v>455</v>
      </c>
      <c r="B162" s="65">
        <v>1</v>
      </c>
      <c r="C162" s="34">
        <f>IF(B177=0, "-", B162/B177)</f>
        <v>4.9019607843137254E-3</v>
      </c>
      <c r="D162" s="65">
        <v>0</v>
      </c>
      <c r="E162" s="9">
        <f>IF(D177=0, "-", D162/D177)</f>
        <v>0</v>
      </c>
      <c r="F162" s="81">
        <v>2</v>
      </c>
      <c r="G162" s="34">
        <f>IF(F177=0, "-", F162/F177)</f>
        <v>1.9743336623889436E-3</v>
      </c>
      <c r="H162" s="65">
        <v>1</v>
      </c>
      <c r="I162" s="9">
        <f>IF(H177=0, "-", H162/H177)</f>
        <v>1.4084507042253522E-3</v>
      </c>
      <c r="J162" s="8" t="str">
        <f t="shared" si="12"/>
        <v>-</v>
      </c>
      <c r="K162" s="9">
        <f t="shared" si="13"/>
        <v>1</v>
      </c>
    </row>
    <row r="163" spans="1:11" x14ac:dyDescent="0.25">
      <c r="A163" s="7" t="s">
        <v>456</v>
      </c>
      <c r="B163" s="65">
        <v>14</v>
      </c>
      <c r="C163" s="34">
        <f>IF(B177=0, "-", B163/B177)</f>
        <v>6.8627450980392163E-2</v>
      </c>
      <c r="D163" s="65">
        <v>8</v>
      </c>
      <c r="E163" s="9">
        <f>IF(D177=0, "-", D163/D177)</f>
        <v>6.2015503875968991E-2</v>
      </c>
      <c r="F163" s="81">
        <v>80</v>
      </c>
      <c r="G163" s="34">
        <f>IF(F177=0, "-", F163/F177)</f>
        <v>7.8973346495557747E-2</v>
      </c>
      <c r="H163" s="65">
        <v>80</v>
      </c>
      <c r="I163" s="9">
        <f>IF(H177=0, "-", H163/H177)</f>
        <v>0.11267605633802817</v>
      </c>
      <c r="J163" s="8">
        <f t="shared" si="12"/>
        <v>0.75</v>
      </c>
      <c r="K163" s="9">
        <f t="shared" si="13"/>
        <v>0</v>
      </c>
    </row>
    <row r="164" spans="1:11" x14ac:dyDescent="0.25">
      <c r="A164" s="7" t="s">
        <v>457</v>
      </c>
      <c r="B164" s="65">
        <v>12</v>
      </c>
      <c r="C164" s="34">
        <f>IF(B177=0, "-", B164/B177)</f>
        <v>5.8823529411764705E-2</v>
      </c>
      <c r="D164" s="65">
        <v>5</v>
      </c>
      <c r="E164" s="9">
        <f>IF(D177=0, "-", D164/D177)</f>
        <v>3.875968992248062E-2</v>
      </c>
      <c r="F164" s="81">
        <v>59</v>
      </c>
      <c r="G164" s="34">
        <f>IF(F177=0, "-", F164/F177)</f>
        <v>5.8242843040473842E-2</v>
      </c>
      <c r="H164" s="65">
        <v>28</v>
      </c>
      <c r="I164" s="9">
        <f>IF(H177=0, "-", H164/H177)</f>
        <v>3.9436619718309862E-2</v>
      </c>
      <c r="J164" s="8">
        <f t="shared" si="12"/>
        <v>1.4</v>
      </c>
      <c r="K164" s="9">
        <f t="shared" si="13"/>
        <v>1.1071428571428572</v>
      </c>
    </row>
    <row r="165" spans="1:11" x14ac:dyDescent="0.25">
      <c r="A165" s="7" t="s">
        <v>458</v>
      </c>
      <c r="B165" s="65">
        <v>57</v>
      </c>
      <c r="C165" s="34">
        <f>IF(B177=0, "-", B165/B177)</f>
        <v>0.27941176470588236</v>
      </c>
      <c r="D165" s="65">
        <v>30</v>
      </c>
      <c r="E165" s="9">
        <f>IF(D177=0, "-", D165/D177)</f>
        <v>0.23255813953488372</v>
      </c>
      <c r="F165" s="81">
        <v>182</v>
      </c>
      <c r="G165" s="34">
        <f>IF(F177=0, "-", F165/F177)</f>
        <v>0.17966436327739388</v>
      </c>
      <c r="H165" s="65">
        <v>84</v>
      </c>
      <c r="I165" s="9">
        <f>IF(H177=0, "-", H165/H177)</f>
        <v>0.11830985915492957</v>
      </c>
      <c r="J165" s="8">
        <f t="shared" si="12"/>
        <v>0.9</v>
      </c>
      <c r="K165" s="9">
        <f t="shared" si="13"/>
        <v>1.1666666666666667</v>
      </c>
    </row>
    <row r="166" spans="1:11" x14ac:dyDescent="0.25">
      <c r="A166" s="7" t="s">
        <v>459</v>
      </c>
      <c r="B166" s="65">
        <v>9</v>
      </c>
      <c r="C166" s="34">
        <f>IF(B177=0, "-", B166/B177)</f>
        <v>4.4117647058823532E-2</v>
      </c>
      <c r="D166" s="65">
        <v>10</v>
      </c>
      <c r="E166" s="9">
        <f>IF(D177=0, "-", D166/D177)</f>
        <v>7.7519379844961239E-2</v>
      </c>
      <c r="F166" s="81">
        <v>76</v>
      </c>
      <c r="G166" s="34">
        <f>IF(F177=0, "-", F166/F177)</f>
        <v>7.5024679170779859E-2</v>
      </c>
      <c r="H166" s="65">
        <v>88</v>
      </c>
      <c r="I166" s="9">
        <f>IF(H177=0, "-", H166/H177)</f>
        <v>0.12394366197183099</v>
      </c>
      <c r="J166" s="8">
        <f t="shared" si="12"/>
        <v>-0.1</v>
      </c>
      <c r="K166" s="9">
        <f t="shared" si="13"/>
        <v>-0.13636363636363635</v>
      </c>
    </row>
    <row r="167" spans="1:11" x14ac:dyDescent="0.25">
      <c r="A167" s="7" t="s">
        <v>460</v>
      </c>
      <c r="B167" s="65">
        <v>5</v>
      </c>
      <c r="C167" s="34">
        <f>IF(B177=0, "-", B167/B177)</f>
        <v>2.4509803921568627E-2</v>
      </c>
      <c r="D167" s="65">
        <v>4</v>
      </c>
      <c r="E167" s="9">
        <f>IF(D177=0, "-", D167/D177)</f>
        <v>3.1007751937984496E-2</v>
      </c>
      <c r="F167" s="81">
        <v>23</v>
      </c>
      <c r="G167" s="34">
        <f>IF(F177=0, "-", F167/F177)</f>
        <v>2.2704837117472853E-2</v>
      </c>
      <c r="H167" s="65">
        <v>20</v>
      </c>
      <c r="I167" s="9">
        <f>IF(H177=0, "-", H167/H177)</f>
        <v>2.8169014084507043E-2</v>
      </c>
      <c r="J167" s="8">
        <f t="shared" si="12"/>
        <v>0.25</v>
      </c>
      <c r="K167" s="9">
        <f t="shared" si="13"/>
        <v>0.15</v>
      </c>
    </row>
    <row r="168" spans="1:11" x14ac:dyDescent="0.25">
      <c r="A168" s="7" t="s">
        <v>461</v>
      </c>
      <c r="B168" s="65">
        <v>17</v>
      </c>
      <c r="C168" s="34">
        <f>IF(B177=0, "-", B168/B177)</f>
        <v>8.3333333333333329E-2</v>
      </c>
      <c r="D168" s="65">
        <v>9</v>
      </c>
      <c r="E168" s="9">
        <f>IF(D177=0, "-", D168/D177)</f>
        <v>6.9767441860465115E-2</v>
      </c>
      <c r="F168" s="81">
        <v>103</v>
      </c>
      <c r="G168" s="34">
        <f>IF(F177=0, "-", F168/F177)</f>
        <v>0.1016781836130306</v>
      </c>
      <c r="H168" s="65">
        <v>71</v>
      </c>
      <c r="I168" s="9">
        <f>IF(H177=0, "-", H168/H177)</f>
        <v>0.1</v>
      </c>
      <c r="J168" s="8">
        <f t="shared" si="12"/>
        <v>0.88888888888888884</v>
      </c>
      <c r="K168" s="9">
        <f t="shared" si="13"/>
        <v>0.45070422535211269</v>
      </c>
    </row>
    <row r="169" spans="1:11" x14ac:dyDescent="0.25">
      <c r="A169" s="7" t="s">
        <v>462</v>
      </c>
      <c r="B169" s="65">
        <v>0</v>
      </c>
      <c r="C169" s="34">
        <f>IF(B177=0, "-", B169/B177)</f>
        <v>0</v>
      </c>
      <c r="D169" s="65">
        <v>4</v>
      </c>
      <c r="E169" s="9">
        <f>IF(D177=0, "-", D169/D177)</f>
        <v>3.1007751937984496E-2</v>
      </c>
      <c r="F169" s="81">
        <v>8</v>
      </c>
      <c r="G169" s="34">
        <f>IF(F177=0, "-", F169/F177)</f>
        <v>7.8973346495557744E-3</v>
      </c>
      <c r="H169" s="65">
        <v>23</v>
      </c>
      <c r="I169" s="9">
        <f>IF(H177=0, "-", H169/H177)</f>
        <v>3.2394366197183097E-2</v>
      </c>
      <c r="J169" s="8">
        <f t="shared" si="12"/>
        <v>-1</v>
      </c>
      <c r="K169" s="9">
        <f t="shared" si="13"/>
        <v>-0.65217391304347827</v>
      </c>
    </row>
    <row r="170" spans="1:11" x14ac:dyDescent="0.25">
      <c r="A170" s="7" t="s">
        <v>463</v>
      </c>
      <c r="B170" s="65">
        <v>7</v>
      </c>
      <c r="C170" s="34">
        <f>IF(B177=0, "-", B170/B177)</f>
        <v>3.4313725490196081E-2</v>
      </c>
      <c r="D170" s="65">
        <v>6</v>
      </c>
      <c r="E170" s="9">
        <f>IF(D177=0, "-", D170/D177)</f>
        <v>4.6511627906976744E-2</v>
      </c>
      <c r="F170" s="81">
        <v>32</v>
      </c>
      <c r="G170" s="34">
        <f>IF(F177=0, "-", F170/F177)</f>
        <v>3.1589338598223098E-2</v>
      </c>
      <c r="H170" s="65">
        <v>12</v>
      </c>
      <c r="I170" s="9">
        <f>IF(H177=0, "-", H170/H177)</f>
        <v>1.6901408450704224E-2</v>
      </c>
      <c r="J170" s="8">
        <f t="shared" si="12"/>
        <v>0.16666666666666666</v>
      </c>
      <c r="K170" s="9">
        <f t="shared" si="13"/>
        <v>1.6666666666666667</v>
      </c>
    </row>
    <row r="171" spans="1:11" x14ac:dyDescent="0.25">
      <c r="A171" s="7" t="s">
        <v>464</v>
      </c>
      <c r="B171" s="65">
        <v>11</v>
      </c>
      <c r="C171" s="34">
        <f>IF(B177=0, "-", B171/B177)</f>
        <v>5.3921568627450983E-2</v>
      </c>
      <c r="D171" s="65">
        <v>7</v>
      </c>
      <c r="E171" s="9">
        <f>IF(D177=0, "-", D171/D177)</f>
        <v>5.4263565891472867E-2</v>
      </c>
      <c r="F171" s="81">
        <v>92</v>
      </c>
      <c r="G171" s="34">
        <f>IF(F177=0, "-", F171/F177)</f>
        <v>9.0819348469891412E-2</v>
      </c>
      <c r="H171" s="65">
        <v>44</v>
      </c>
      <c r="I171" s="9">
        <f>IF(H177=0, "-", H171/H177)</f>
        <v>6.1971830985915494E-2</v>
      </c>
      <c r="J171" s="8">
        <f t="shared" si="12"/>
        <v>0.5714285714285714</v>
      </c>
      <c r="K171" s="9">
        <f t="shared" si="13"/>
        <v>1.0909090909090908</v>
      </c>
    </row>
    <row r="172" spans="1:11" x14ac:dyDescent="0.25">
      <c r="A172" s="7" t="s">
        <v>465</v>
      </c>
      <c r="B172" s="65">
        <v>6</v>
      </c>
      <c r="C172" s="34">
        <f>IF(B177=0, "-", B172/B177)</f>
        <v>2.9411764705882353E-2</v>
      </c>
      <c r="D172" s="65">
        <v>3</v>
      </c>
      <c r="E172" s="9">
        <f>IF(D177=0, "-", D172/D177)</f>
        <v>2.3255813953488372E-2</v>
      </c>
      <c r="F172" s="81">
        <v>42</v>
      </c>
      <c r="G172" s="34">
        <f>IF(F177=0, "-", F172/F177)</f>
        <v>4.1461006910167818E-2</v>
      </c>
      <c r="H172" s="65">
        <v>18</v>
      </c>
      <c r="I172" s="9">
        <f>IF(H177=0, "-", H172/H177)</f>
        <v>2.5352112676056339E-2</v>
      </c>
      <c r="J172" s="8">
        <f t="shared" si="12"/>
        <v>1</v>
      </c>
      <c r="K172" s="9">
        <f t="shared" si="13"/>
        <v>1.3333333333333333</v>
      </c>
    </row>
    <row r="173" spans="1:11" x14ac:dyDescent="0.25">
      <c r="A173" s="7" t="s">
        <v>466</v>
      </c>
      <c r="B173" s="65">
        <v>4</v>
      </c>
      <c r="C173" s="34">
        <f>IF(B177=0, "-", B173/B177)</f>
        <v>1.9607843137254902E-2</v>
      </c>
      <c r="D173" s="65">
        <v>2</v>
      </c>
      <c r="E173" s="9">
        <f>IF(D177=0, "-", D173/D177)</f>
        <v>1.5503875968992248E-2</v>
      </c>
      <c r="F173" s="81">
        <v>27</v>
      </c>
      <c r="G173" s="34">
        <f>IF(F177=0, "-", F173/F177)</f>
        <v>2.6653504442250741E-2</v>
      </c>
      <c r="H173" s="65">
        <v>23</v>
      </c>
      <c r="I173" s="9">
        <f>IF(H177=0, "-", H173/H177)</f>
        <v>3.2394366197183097E-2</v>
      </c>
      <c r="J173" s="8">
        <f t="shared" si="12"/>
        <v>1</v>
      </c>
      <c r="K173" s="9">
        <f t="shared" si="13"/>
        <v>0.17391304347826086</v>
      </c>
    </row>
    <row r="174" spans="1:11" x14ac:dyDescent="0.25">
      <c r="A174" s="7" t="s">
        <v>467</v>
      </c>
      <c r="B174" s="65">
        <v>5</v>
      </c>
      <c r="C174" s="34">
        <f>IF(B177=0, "-", B174/B177)</f>
        <v>2.4509803921568627E-2</v>
      </c>
      <c r="D174" s="65">
        <v>4</v>
      </c>
      <c r="E174" s="9">
        <f>IF(D177=0, "-", D174/D177)</f>
        <v>3.1007751937984496E-2</v>
      </c>
      <c r="F174" s="81">
        <v>42</v>
      </c>
      <c r="G174" s="34">
        <f>IF(F177=0, "-", F174/F177)</f>
        <v>4.1461006910167818E-2</v>
      </c>
      <c r="H174" s="65">
        <v>24</v>
      </c>
      <c r="I174" s="9">
        <f>IF(H177=0, "-", H174/H177)</f>
        <v>3.3802816901408447E-2</v>
      </c>
      <c r="J174" s="8">
        <f t="shared" si="12"/>
        <v>0.25</v>
      </c>
      <c r="K174" s="9">
        <f t="shared" si="13"/>
        <v>0.75</v>
      </c>
    </row>
    <row r="175" spans="1:11" x14ac:dyDescent="0.25">
      <c r="A175" s="7" t="s">
        <v>468</v>
      </c>
      <c r="B175" s="65">
        <v>6</v>
      </c>
      <c r="C175" s="34">
        <f>IF(B177=0, "-", B175/B177)</f>
        <v>2.9411764705882353E-2</v>
      </c>
      <c r="D175" s="65">
        <v>14</v>
      </c>
      <c r="E175" s="9">
        <f>IF(D177=0, "-", D175/D177)</f>
        <v>0.10852713178294573</v>
      </c>
      <c r="F175" s="81">
        <v>35</v>
      </c>
      <c r="G175" s="34">
        <f>IF(F177=0, "-", F175/F177)</f>
        <v>3.4550839091806514E-2</v>
      </c>
      <c r="H175" s="65">
        <v>26</v>
      </c>
      <c r="I175" s="9">
        <f>IF(H177=0, "-", H175/H177)</f>
        <v>3.6619718309859155E-2</v>
      </c>
      <c r="J175" s="8">
        <f t="shared" si="12"/>
        <v>-0.5714285714285714</v>
      </c>
      <c r="K175" s="9">
        <f t="shared" si="13"/>
        <v>0.34615384615384615</v>
      </c>
    </row>
    <row r="176" spans="1:11" x14ac:dyDescent="0.25">
      <c r="A176" s="2"/>
      <c r="B176" s="68"/>
      <c r="C176" s="33"/>
      <c r="D176" s="68"/>
      <c r="E176" s="6"/>
      <c r="F176" s="82"/>
      <c r="G176" s="33"/>
      <c r="H176" s="68"/>
      <c r="I176" s="6"/>
      <c r="J176" s="5"/>
      <c r="K176" s="6"/>
    </row>
    <row r="177" spans="1:11" s="43" customFormat="1" ht="13" x14ac:dyDescent="0.3">
      <c r="A177" s="162" t="s">
        <v>598</v>
      </c>
      <c r="B177" s="71">
        <f>SUM(B154:B176)</f>
        <v>204</v>
      </c>
      <c r="C177" s="40">
        <f>B177/13073</f>
        <v>1.5604681404421327E-2</v>
      </c>
      <c r="D177" s="71">
        <f>SUM(D154:D176)</f>
        <v>129</v>
      </c>
      <c r="E177" s="41">
        <f>D177/9813</f>
        <v>1.3145826964231121E-2</v>
      </c>
      <c r="F177" s="77">
        <f>SUM(F154:F176)</f>
        <v>1013</v>
      </c>
      <c r="G177" s="42">
        <f>F177/60924</f>
        <v>1.6627273324141552E-2</v>
      </c>
      <c r="H177" s="71">
        <f>SUM(H154:H176)</f>
        <v>710</v>
      </c>
      <c r="I177" s="41">
        <f>H177/53065</f>
        <v>1.3379817205314237E-2</v>
      </c>
      <c r="J177" s="37">
        <f>IF(D177=0, "-", IF((B177-D177)/D177&lt;10, (B177-D177)/D177, "&gt;999%"))</f>
        <v>0.58139534883720934</v>
      </c>
      <c r="K177" s="38">
        <f>IF(H177=0, "-", IF((F177-H177)/H177&lt;10, (F177-H177)/H177, "&gt;999%"))</f>
        <v>0.42676056338028168</v>
      </c>
    </row>
    <row r="178" spans="1:11" x14ac:dyDescent="0.25">
      <c r="B178" s="83"/>
      <c r="D178" s="83"/>
      <c r="F178" s="83"/>
      <c r="H178" s="83"/>
    </row>
    <row r="179" spans="1:11" s="43" customFormat="1" ht="13" x14ac:dyDescent="0.3">
      <c r="A179" s="162" t="s">
        <v>597</v>
      </c>
      <c r="B179" s="71">
        <v>1660</v>
      </c>
      <c r="C179" s="40">
        <f>B179/13073</f>
        <v>0.12697927025166372</v>
      </c>
      <c r="D179" s="71">
        <v>1385</v>
      </c>
      <c r="E179" s="41">
        <f>D179/9813</f>
        <v>0.1411393050035667</v>
      </c>
      <c r="F179" s="77">
        <v>7862</v>
      </c>
      <c r="G179" s="42">
        <f>F179/60924</f>
        <v>0.12904602455518352</v>
      </c>
      <c r="H179" s="71">
        <v>7388</v>
      </c>
      <c r="I179" s="41">
        <f>H179/53065</f>
        <v>0.13922547818712899</v>
      </c>
      <c r="J179" s="37">
        <f>IF(D179=0, "-", IF((B179-D179)/D179&lt;10, (B179-D179)/D179, "&gt;999%"))</f>
        <v>0.19855595667870035</v>
      </c>
      <c r="K179" s="38">
        <f>IF(H179=0, "-", IF((F179-H179)/H179&lt;10, (F179-H179)/H179, "&gt;999%"))</f>
        <v>6.4158094206821878E-2</v>
      </c>
    </row>
    <row r="180" spans="1:11" x14ac:dyDescent="0.25">
      <c r="B180" s="83"/>
      <c r="D180" s="83"/>
      <c r="F180" s="83"/>
      <c r="H180" s="83"/>
    </row>
    <row r="181" spans="1:11" ht="15.5" x14ac:dyDescent="0.35">
      <c r="A181" s="164" t="s">
        <v>127</v>
      </c>
      <c r="B181" s="196" t="s">
        <v>1</v>
      </c>
      <c r="C181" s="200"/>
      <c r="D181" s="200"/>
      <c r="E181" s="197"/>
      <c r="F181" s="196" t="s">
        <v>14</v>
      </c>
      <c r="G181" s="200"/>
      <c r="H181" s="200"/>
      <c r="I181" s="197"/>
      <c r="J181" s="196" t="s">
        <v>15</v>
      </c>
      <c r="K181" s="197"/>
    </row>
    <row r="182" spans="1:11" ht="13" x14ac:dyDescent="0.3">
      <c r="A182" s="22"/>
      <c r="B182" s="196">
        <f>VALUE(RIGHT($B$2, 4))</f>
        <v>2023</v>
      </c>
      <c r="C182" s="197"/>
      <c r="D182" s="196">
        <f>B182-1</f>
        <v>2022</v>
      </c>
      <c r="E182" s="204"/>
      <c r="F182" s="196">
        <f>B182</f>
        <v>2023</v>
      </c>
      <c r="G182" s="204"/>
      <c r="H182" s="196">
        <f>D182</f>
        <v>2022</v>
      </c>
      <c r="I182" s="204"/>
      <c r="J182" s="140" t="s">
        <v>4</v>
      </c>
      <c r="K182" s="141" t="s">
        <v>2</v>
      </c>
    </row>
    <row r="183" spans="1:11" ht="13" x14ac:dyDescent="0.3">
      <c r="A183" s="163" t="s">
        <v>161</v>
      </c>
      <c r="B183" s="61" t="s">
        <v>12</v>
      </c>
      <c r="C183" s="62" t="s">
        <v>13</v>
      </c>
      <c r="D183" s="61" t="s">
        <v>12</v>
      </c>
      <c r="E183" s="63" t="s">
        <v>13</v>
      </c>
      <c r="F183" s="62" t="s">
        <v>12</v>
      </c>
      <c r="G183" s="62" t="s">
        <v>13</v>
      </c>
      <c r="H183" s="61" t="s">
        <v>12</v>
      </c>
      <c r="I183" s="63" t="s">
        <v>13</v>
      </c>
      <c r="J183" s="61"/>
      <c r="K183" s="63"/>
    </row>
    <row r="184" spans="1:11" x14ac:dyDescent="0.25">
      <c r="A184" s="7" t="s">
        <v>469</v>
      </c>
      <c r="B184" s="65">
        <v>6</v>
      </c>
      <c r="C184" s="34">
        <f>IF(B188=0, "-", B184/B188)</f>
        <v>1.7441860465116279E-2</v>
      </c>
      <c r="D184" s="65">
        <v>0</v>
      </c>
      <c r="E184" s="9">
        <f>IF(D188=0, "-", D184/D188)</f>
        <v>0</v>
      </c>
      <c r="F184" s="81">
        <v>30</v>
      </c>
      <c r="G184" s="34">
        <f>IF(F188=0, "-", F184/F188)</f>
        <v>1.955671447196871E-2</v>
      </c>
      <c r="H184" s="65">
        <v>9</v>
      </c>
      <c r="I184" s="9">
        <f>IF(H188=0, "-", H184/H188)</f>
        <v>6.5597667638483967E-3</v>
      </c>
      <c r="J184" s="8" t="str">
        <f>IF(D184=0, "-", IF((B184-D184)/D184&lt;10, (B184-D184)/D184, "&gt;999%"))</f>
        <v>-</v>
      </c>
      <c r="K184" s="9">
        <f>IF(H184=0, "-", IF((F184-H184)/H184&lt;10, (F184-H184)/H184, "&gt;999%"))</f>
        <v>2.3333333333333335</v>
      </c>
    </row>
    <row r="185" spans="1:11" x14ac:dyDescent="0.25">
      <c r="A185" s="7" t="s">
        <v>470</v>
      </c>
      <c r="B185" s="65">
        <v>78</v>
      </c>
      <c r="C185" s="34">
        <f>IF(B188=0, "-", B185/B188)</f>
        <v>0.22674418604651161</v>
      </c>
      <c r="D185" s="65">
        <v>46</v>
      </c>
      <c r="E185" s="9">
        <f>IF(D188=0, "-", D185/D188)</f>
        <v>0.15181518151815182</v>
      </c>
      <c r="F185" s="81">
        <v>346</v>
      </c>
      <c r="G185" s="34">
        <f>IF(F188=0, "-", F185/F188)</f>
        <v>0.2255541069100391</v>
      </c>
      <c r="H185" s="65">
        <v>461</v>
      </c>
      <c r="I185" s="9">
        <f>IF(H188=0, "-", H185/H188)</f>
        <v>0.3360058309037901</v>
      </c>
      <c r="J185" s="8">
        <f>IF(D185=0, "-", IF((B185-D185)/D185&lt;10, (B185-D185)/D185, "&gt;999%"))</f>
        <v>0.69565217391304346</v>
      </c>
      <c r="K185" s="9">
        <f>IF(H185=0, "-", IF((F185-H185)/H185&lt;10, (F185-H185)/H185, "&gt;999%"))</f>
        <v>-0.24945770065075923</v>
      </c>
    </row>
    <row r="186" spans="1:11" x14ac:dyDescent="0.25">
      <c r="A186" s="7" t="s">
        <v>471</v>
      </c>
      <c r="B186" s="65">
        <v>260</v>
      </c>
      <c r="C186" s="34">
        <f>IF(B188=0, "-", B186/B188)</f>
        <v>0.7558139534883721</v>
      </c>
      <c r="D186" s="65">
        <v>257</v>
      </c>
      <c r="E186" s="9">
        <f>IF(D188=0, "-", D186/D188)</f>
        <v>0.84818481848184824</v>
      </c>
      <c r="F186" s="81">
        <v>1158</v>
      </c>
      <c r="G186" s="34">
        <f>IF(F188=0, "-", F186/F188)</f>
        <v>0.75488917861799221</v>
      </c>
      <c r="H186" s="65">
        <v>902</v>
      </c>
      <c r="I186" s="9">
        <f>IF(H188=0, "-", H186/H188)</f>
        <v>0.6574344023323615</v>
      </c>
      <c r="J186" s="8">
        <f>IF(D186=0, "-", IF((B186-D186)/D186&lt;10, (B186-D186)/D186, "&gt;999%"))</f>
        <v>1.1673151750972763E-2</v>
      </c>
      <c r="K186" s="9">
        <f>IF(H186=0, "-", IF((F186-H186)/H186&lt;10, (F186-H186)/H186, "&gt;999%"))</f>
        <v>0.28381374722838137</v>
      </c>
    </row>
    <row r="187" spans="1:11" x14ac:dyDescent="0.25">
      <c r="A187" s="2"/>
      <c r="B187" s="68"/>
      <c r="C187" s="33"/>
      <c r="D187" s="68"/>
      <c r="E187" s="6"/>
      <c r="F187" s="82"/>
      <c r="G187" s="33"/>
      <c r="H187" s="68"/>
      <c r="I187" s="6"/>
      <c r="J187" s="5"/>
      <c r="K187" s="6"/>
    </row>
    <row r="188" spans="1:11" s="43" customFormat="1" ht="13" x14ac:dyDescent="0.3">
      <c r="A188" s="162" t="s">
        <v>596</v>
      </c>
      <c r="B188" s="71">
        <f>SUM(B184:B187)</f>
        <v>344</v>
      </c>
      <c r="C188" s="40">
        <f>B188/13073</f>
        <v>2.6313776485886942E-2</v>
      </c>
      <c r="D188" s="71">
        <f>SUM(D184:D187)</f>
        <v>303</v>
      </c>
      <c r="E188" s="41">
        <f>D188/9813</f>
        <v>3.0877407520635891E-2</v>
      </c>
      <c r="F188" s="77">
        <f>SUM(F184:F187)</f>
        <v>1534</v>
      </c>
      <c r="G188" s="42">
        <f>F188/60924</f>
        <v>2.5178911430634891E-2</v>
      </c>
      <c r="H188" s="71">
        <f>SUM(H184:H187)</f>
        <v>1372</v>
      </c>
      <c r="I188" s="41">
        <f>H188/53065</f>
        <v>2.5855083388297371E-2</v>
      </c>
      <c r="J188" s="37">
        <f>IF(D188=0, "-", IF((B188-D188)/D188&lt;10, (B188-D188)/D188, "&gt;999%"))</f>
        <v>0.13531353135313531</v>
      </c>
      <c r="K188" s="38">
        <f>IF(H188=0, "-", IF((F188-H188)/H188&lt;10, (F188-H188)/H188, "&gt;999%"))</f>
        <v>0.11807580174927114</v>
      </c>
    </row>
    <row r="189" spans="1:11" x14ac:dyDescent="0.25">
      <c r="B189" s="83"/>
      <c r="D189" s="83"/>
      <c r="F189" s="83"/>
      <c r="H189" s="83"/>
    </row>
    <row r="190" spans="1:11" ht="13" x14ac:dyDescent="0.3">
      <c r="A190" s="163" t="s">
        <v>162</v>
      </c>
      <c r="B190" s="61" t="s">
        <v>12</v>
      </c>
      <c r="C190" s="62" t="s">
        <v>13</v>
      </c>
      <c r="D190" s="61" t="s">
        <v>12</v>
      </c>
      <c r="E190" s="63" t="s">
        <v>13</v>
      </c>
      <c r="F190" s="62" t="s">
        <v>12</v>
      </c>
      <c r="G190" s="62" t="s">
        <v>13</v>
      </c>
      <c r="H190" s="61" t="s">
        <v>12</v>
      </c>
      <c r="I190" s="63" t="s">
        <v>13</v>
      </c>
      <c r="J190" s="61"/>
      <c r="K190" s="63"/>
    </row>
    <row r="191" spans="1:11" x14ac:dyDescent="0.25">
      <c r="A191" s="7" t="s">
        <v>472</v>
      </c>
      <c r="B191" s="65">
        <v>0</v>
      </c>
      <c r="C191" s="34">
        <f>IF(B202=0, "-", B191/B202)</f>
        <v>0</v>
      </c>
      <c r="D191" s="65">
        <v>1</v>
      </c>
      <c r="E191" s="9">
        <f>IF(D202=0, "-", D191/D202)</f>
        <v>0.04</v>
      </c>
      <c r="F191" s="81">
        <v>3</v>
      </c>
      <c r="G191" s="34">
        <f>IF(F202=0, "-", F191/F202)</f>
        <v>2.3076923076923078E-2</v>
      </c>
      <c r="H191" s="65">
        <v>1</v>
      </c>
      <c r="I191" s="9">
        <f>IF(H202=0, "-", H191/H202)</f>
        <v>1.1627906976744186E-2</v>
      </c>
      <c r="J191" s="8">
        <f t="shared" ref="J191:J200" si="14">IF(D191=0, "-", IF((B191-D191)/D191&lt;10, (B191-D191)/D191, "&gt;999%"))</f>
        <v>-1</v>
      </c>
      <c r="K191" s="9">
        <f t="shared" ref="K191:K200" si="15">IF(H191=0, "-", IF((F191-H191)/H191&lt;10, (F191-H191)/H191, "&gt;999%"))</f>
        <v>2</v>
      </c>
    </row>
    <row r="192" spans="1:11" x14ac:dyDescent="0.25">
      <c r="A192" s="7" t="s">
        <v>473</v>
      </c>
      <c r="B192" s="65">
        <v>1</v>
      </c>
      <c r="C192" s="34">
        <f>IF(B202=0, "-", B192/B202)</f>
        <v>0.04</v>
      </c>
      <c r="D192" s="65">
        <v>2</v>
      </c>
      <c r="E192" s="9">
        <f>IF(D202=0, "-", D192/D202)</f>
        <v>0.08</v>
      </c>
      <c r="F192" s="81">
        <v>6</v>
      </c>
      <c r="G192" s="34">
        <f>IF(F202=0, "-", F192/F202)</f>
        <v>4.6153846153846156E-2</v>
      </c>
      <c r="H192" s="65">
        <v>7</v>
      </c>
      <c r="I192" s="9">
        <f>IF(H202=0, "-", H192/H202)</f>
        <v>8.1395348837209308E-2</v>
      </c>
      <c r="J192" s="8">
        <f t="shared" si="14"/>
        <v>-0.5</v>
      </c>
      <c r="K192" s="9">
        <f t="shared" si="15"/>
        <v>-0.14285714285714285</v>
      </c>
    </row>
    <row r="193" spans="1:11" x14ac:dyDescent="0.25">
      <c r="A193" s="7" t="s">
        <v>474</v>
      </c>
      <c r="B193" s="65">
        <v>3</v>
      </c>
      <c r="C193" s="34">
        <f>IF(B202=0, "-", B193/B202)</f>
        <v>0.12</v>
      </c>
      <c r="D193" s="65">
        <v>4</v>
      </c>
      <c r="E193" s="9">
        <f>IF(D202=0, "-", D193/D202)</f>
        <v>0.16</v>
      </c>
      <c r="F193" s="81">
        <v>22</v>
      </c>
      <c r="G193" s="34">
        <f>IF(F202=0, "-", F193/F202)</f>
        <v>0.16923076923076924</v>
      </c>
      <c r="H193" s="65">
        <v>33</v>
      </c>
      <c r="I193" s="9">
        <f>IF(H202=0, "-", H193/H202)</f>
        <v>0.38372093023255816</v>
      </c>
      <c r="J193" s="8">
        <f t="shared" si="14"/>
        <v>-0.25</v>
      </c>
      <c r="K193" s="9">
        <f t="shared" si="15"/>
        <v>-0.33333333333333331</v>
      </c>
    </row>
    <row r="194" spans="1:11" x14ac:dyDescent="0.25">
      <c r="A194" s="7" t="s">
        <v>475</v>
      </c>
      <c r="B194" s="65">
        <v>1</v>
      </c>
      <c r="C194" s="34">
        <f>IF(B202=0, "-", B194/B202)</f>
        <v>0.04</v>
      </c>
      <c r="D194" s="65">
        <v>0</v>
      </c>
      <c r="E194" s="9">
        <f>IF(D202=0, "-", D194/D202)</f>
        <v>0</v>
      </c>
      <c r="F194" s="81">
        <v>1</v>
      </c>
      <c r="G194" s="34">
        <f>IF(F202=0, "-", F194/F202)</f>
        <v>7.6923076923076927E-3</v>
      </c>
      <c r="H194" s="65">
        <v>0</v>
      </c>
      <c r="I194" s="9">
        <f>IF(H202=0, "-", H194/H202)</f>
        <v>0</v>
      </c>
      <c r="J194" s="8" t="str">
        <f t="shared" si="14"/>
        <v>-</v>
      </c>
      <c r="K194" s="9" t="str">
        <f t="shared" si="15"/>
        <v>-</v>
      </c>
    </row>
    <row r="195" spans="1:11" x14ac:dyDescent="0.25">
      <c r="A195" s="7" t="s">
        <v>476</v>
      </c>
      <c r="B195" s="65">
        <v>3</v>
      </c>
      <c r="C195" s="34">
        <f>IF(B202=0, "-", B195/B202)</f>
        <v>0.12</v>
      </c>
      <c r="D195" s="65">
        <v>1</v>
      </c>
      <c r="E195" s="9">
        <f>IF(D202=0, "-", D195/D202)</f>
        <v>0.04</v>
      </c>
      <c r="F195" s="81">
        <v>5</v>
      </c>
      <c r="G195" s="34">
        <f>IF(F202=0, "-", F195/F202)</f>
        <v>3.8461538461538464E-2</v>
      </c>
      <c r="H195" s="65">
        <v>5</v>
      </c>
      <c r="I195" s="9">
        <f>IF(H202=0, "-", H195/H202)</f>
        <v>5.8139534883720929E-2</v>
      </c>
      <c r="J195" s="8">
        <f t="shared" si="14"/>
        <v>2</v>
      </c>
      <c r="K195" s="9">
        <f t="shared" si="15"/>
        <v>0</v>
      </c>
    </row>
    <row r="196" spans="1:11" x14ac:dyDescent="0.25">
      <c r="A196" s="7" t="s">
        <v>477</v>
      </c>
      <c r="B196" s="65">
        <v>6</v>
      </c>
      <c r="C196" s="34">
        <f>IF(B202=0, "-", B196/B202)</f>
        <v>0.24</v>
      </c>
      <c r="D196" s="65">
        <v>0</v>
      </c>
      <c r="E196" s="9">
        <f>IF(D202=0, "-", D196/D202)</f>
        <v>0</v>
      </c>
      <c r="F196" s="81">
        <v>26</v>
      </c>
      <c r="G196" s="34">
        <f>IF(F202=0, "-", F196/F202)</f>
        <v>0.2</v>
      </c>
      <c r="H196" s="65">
        <v>0</v>
      </c>
      <c r="I196" s="9">
        <f>IF(H202=0, "-", H196/H202)</f>
        <v>0</v>
      </c>
      <c r="J196" s="8" t="str">
        <f t="shared" si="14"/>
        <v>-</v>
      </c>
      <c r="K196" s="9" t="str">
        <f t="shared" si="15"/>
        <v>-</v>
      </c>
    </row>
    <row r="197" spans="1:11" x14ac:dyDescent="0.25">
      <c r="A197" s="7" t="s">
        <v>478</v>
      </c>
      <c r="B197" s="65">
        <v>7</v>
      </c>
      <c r="C197" s="34">
        <f>IF(B202=0, "-", B197/B202)</f>
        <v>0.28000000000000003</v>
      </c>
      <c r="D197" s="65">
        <v>3</v>
      </c>
      <c r="E197" s="9">
        <f>IF(D202=0, "-", D197/D202)</f>
        <v>0.12</v>
      </c>
      <c r="F197" s="81">
        <v>34</v>
      </c>
      <c r="G197" s="34">
        <f>IF(F202=0, "-", F197/F202)</f>
        <v>0.26153846153846155</v>
      </c>
      <c r="H197" s="65">
        <v>11</v>
      </c>
      <c r="I197" s="9">
        <f>IF(H202=0, "-", H197/H202)</f>
        <v>0.12790697674418605</v>
      </c>
      <c r="J197" s="8">
        <f t="shared" si="14"/>
        <v>1.3333333333333333</v>
      </c>
      <c r="K197" s="9">
        <f t="shared" si="15"/>
        <v>2.0909090909090908</v>
      </c>
    </row>
    <row r="198" spans="1:11" x14ac:dyDescent="0.25">
      <c r="A198" s="7" t="s">
        <v>479</v>
      </c>
      <c r="B198" s="65">
        <v>3</v>
      </c>
      <c r="C198" s="34">
        <f>IF(B202=0, "-", B198/B202)</f>
        <v>0.12</v>
      </c>
      <c r="D198" s="65">
        <v>14</v>
      </c>
      <c r="E198" s="9">
        <f>IF(D202=0, "-", D198/D202)</f>
        <v>0.56000000000000005</v>
      </c>
      <c r="F198" s="81">
        <v>12</v>
      </c>
      <c r="G198" s="34">
        <f>IF(F202=0, "-", F198/F202)</f>
        <v>9.2307692307692313E-2</v>
      </c>
      <c r="H198" s="65">
        <v>17</v>
      </c>
      <c r="I198" s="9">
        <f>IF(H202=0, "-", H198/H202)</f>
        <v>0.19767441860465115</v>
      </c>
      <c r="J198" s="8">
        <f t="shared" si="14"/>
        <v>-0.7857142857142857</v>
      </c>
      <c r="K198" s="9">
        <f t="shared" si="15"/>
        <v>-0.29411764705882354</v>
      </c>
    </row>
    <row r="199" spans="1:11" x14ac:dyDescent="0.25">
      <c r="A199" s="7" t="s">
        <v>480</v>
      </c>
      <c r="B199" s="65">
        <v>1</v>
      </c>
      <c r="C199" s="34">
        <f>IF(B202=0, "-", B199/B202)</f>
        <v>0.04</v>
      </c>
      <c r="D199" s="65">
        <v>0</v>
      </c>
      <c r="E199" s="9">
        <f>IF(D202=0, "-", D199/D202)</f>
        <v>0</v>
      </c>
      <c r="F199" s="81">
        <v>20</v>
      </c>
      <c r="G199" s="34">
        <f>IF(F202=0, "-", F199/F202)</f>
        <v>0.15384615384615385</v>
      </c>
      <c r="H199" s="65">
        <v>11</v>
      </c>
      <c r="I199" s="9">
        <f>IF(H202=0, "-", H199/H202)</f>
        <v>0.12790697674418605</v>
      </c>
      <c r="J199" s="8" t="str">
        <f t="shared" si="14"/>
        <v>-</v>
      </c>
      <c r="K199" s="9">
        <f t="shared" si="15"/>
        <v>0.81818181818181823</v>
      </c>
    </row>
    <row r="200" spans="1:11" x14ac:dyDescent="0.25">
      <c r="A200" s="7" t="s">
        <v>481</v>
      </c>
      <c r="B200" s="65">
        <v>0</v>
      </c>
      <c r="C200" s="34">
        <f>IF(B202=0, "-", B200/B202)</f>
        <v>0</v>
      </c>
      <c r="D200" s="65">
        <v>0</v>
      </c>
      <c r="E200" s="9">
        <f>IF(D202=0, "-", D200/D202)</f>
        <v>0</v>
      </c>
      <c r="F200" s="81">
        <v>1</v>
      </c>
      <c r="G200" s="34">
        <f>IF(F202=0, "-", F200/F202)</f>
        <v>7.6923076923076927E-3</v>
      </c>
      <c r="H200" s="65">
        <v>1</v>
      </c>
      <c r="I200" s="9">
        <f>IF(H202=0, "-", H200/H202)</f>
        <v>1.1627906976744186E-2</v>
      </c>
      <c r="J200" s="8" t="str">
        <f t="shared" si="14"/>
        <v>-</v>
      </c>
      <c r="K200" s="9">
        <f t="shared" si="15"/>
        <v>0</v>
      </c>
    </row>
    <row r="201" spans="1:11" x14ac:dyDescent="0.25">
      <c r="A201" s="2"/>
      <c r="B201" s="68"/>
      <c r="C201" s="33"/>
      <c r="D201" s="68"/>
      <c r="E201" s="6"/>
      <c r="F201" s="82"/>
      <c r="G201" s="33"/>
      <c r="H201" s="68"/>
      <c r="I201" s="6"/>
      <c r="J201" s="5"/>
      <c r="K201" s="6"/>
    </row>
    <row r="202" spans="1:11" s="43" customFormat="1" ht="13" x14ac:dyDescent="0.3">
      <c r="A202" s="162" t="s">
        <v>595</v>
      </c>
      <c r="B202" s="71">
        <f>SUM(B191:B201)</f>
        <v>25</v>
      </c>
      <c r="C202" s="40">
        <f>B202/13073</f>
        <v>1.9123384074045742E-3</v>
      </c>
      <c r="D202" s="71">
        <f>SUM(D191:D201)</f>
        <v>25</v>
      </c>
      <c r="E202" s="41">
        <f>D202/9813</f>
        <v>2.5476408845409152E-3</v>
      </c>
      <c r="F202" s="77">
        <f>SUM(F191:F201)</f>
        <v>130</v>
      </c>
      <c r="G202" s="42">
        <f>F202/60924</f>
        <v>2.1338060534436347E-3</v>
      </c>
      <c r="H202" s="71">
        <f>SUM(H191:H201)</f>
        <v>86</v>
      </c>
      <c r="I202" s="41">
        <f>H202/53065</f>
        <v>1.6206539150098935E-3</v>
      </c>
      <c r="J202" s="37">
        <f>IF(D202=0, "-", IF((B202-D202)/D202&lt;10, (B202-D202)/D202, "&gt;999%"))</f>
        <v>0</v>
      </c>
      <c r="K202" s="38">
        <f>IF(H202=0, "-", IF((F202-H202)/H202&lt;10, (F202-H202)/H202, "&gt;999%"))</f>
        <v>0.51162790697674421</v>
      </c>
    </row>
    <row r="203" spans="1:11" x14ac:dyDescent="0.25">
      <c r="B203" s="83"/>
      <c r="D203" s="83"/>
      <c r="F203" s="83"/>
      <c r="H203" s="83"/>
    </row>
    <row r="204" spans="1:11" s="43" customFormat="1" ht="13" x14ac:dyDescent="0.3">
      <c r="A204" s="162" t="s">
        <v>594</v>
      </c>
      <c r="B204" s="71">
        <v>369</v>
      </c>
      <c r="C204" s="40">
        <f>B204/13073</f>
        <v>2.8226114893291517E-2</v>
      </c>
      <c r="D204" s="71">
        <v>328</v>
      </c>
      <c r="E204" s="41">
        <f>D204/9813</f>
        <v>3.3425048405176808E-2</v>
      </c>
      <c r="F204" s="77">
        <v>1664</v>
      </c>
      <c r="G204" s="42">
        <f>F204/60924</f>
        <v>2.7312717484078524E-2</v>
      </c>
      <c r="H204" s="71">
        <v>1458</v>
      </c>
      <c r="I204" s="41">
        <f>H204/53065</f>
        <v>2.7475737303307265E-2</v>
      </c>
      <c r="J204" s="37">
        <f>IF(D204=0, "-", IF((B204-D204)/D204&lt;10, (B204-D204)/D204, "&gt;999%"))</f>
        <v>0.125</v>
      </c>
      <c r="K204" s="38">
        <f>IF(H204=0, "-", IF((F204-H204)/H204&lt;10, (F204-H204)/H204, "&gt;999%"))</f>
        <v>0.1412894375857339</v>
      </c>
    </row>
    <row r="205" spans="1:11" x14ac:dyDescent="0.25">
      <c r="B205" s="83"/>
      <c r="D205" s="83"/>
      <c r="F205" s="83"/>
      <c r="H205" s="83"/>
    </row>
    <row r="206" spans="1:11" ht="13" x14ac:dyDescent="0.3">
      <c r="A206" s="27" t="s">
        <v>592</v>
      </c>
      <c r="B206" s="71">
        <f>B210-B208</f>
        <v>5829</v>
      </c>
      <c r="C206" s="40">
        <f>B206/13073</f>
        <v>0.44588082307045057</v>
      </c>
      <c r="D206" s="71">
        <f>D210-D208</f>
        <v>4562</v>
      </c>
      <c r="E206" s="41">
        <f>D206/9813</f>
        <v>0.46489350861102618</v>
      </c>
      <c r="F206" s="77">
        <f>F210-F208</f>
        <v>28565</v>
      </c>
      <c r="G206" s="42">
        <f>F206/60924</f>
        <v>0.46886284551244173</v>
      </c>
      <c r="H206" s="71">
        <f>H210-H208</f>
        <v>25112</v>
      </c>
      <c r="I206" s="41">
        <f>H206/53065</f>
        <v>0.47323094318288889</v>
      </c>
      <c r="J206" s="37">
        <f>IF(D206=0, "-", IF((B206-D206)/D206&lt;10, (B206-D206)/D206, "&gt;999%"))</f>
        <v>0.27772906619903553</v>
      </c>
      <c r="K206" s="38">
        <f>IF(H206=0, "-", IF((F206-H206)/H206&lt;10, (F206-H206)/H206, "&gt;999%"))</f>
        <v>0.13750398215992354</v>
      </c>
    </row>
    <row r="207" spans="1:11" ht="13" x14ac:dyDescent="0.3">
      <c r="A207" s="27"/>
      <c r="B207" s="71"/>
      <c r="C207" s="40"/>
      <c r="D207" s="71"/>
      <c r="E207" s="41"/>
      <c r="F207" s="77"/>
      <c r="G207" s="42"/>
      <c r="H207" s="71"/>
      <c r="I207" s="41"/>
      <c r="J207" s="37"/>
      <c r="K207" s="38"/>
    </row>
    <row r="208" spans="1:11" ht="13" x14ac:dyDescent="0.3">
      <c r="A208" s="27" t="s">
        <v>593</v>
      </c>
      <c r="B208" s="71">
        <v>1189</v>
      </c>
      <c r="C208" s="40">
        <f>B208/13073</f>
        <v>9.095081465616156E-2</v>
      </c>
      <c r="D208" s="71">
        <v>477</v>
      </c>
      <c r="E208" s="41">
        <f>D208/9813</f>
        <v>4.8608988077040657E-2</v>
      </c>
      <c r="F208" s="77">
        <v>4331</v>
      </c>
      <c r="G208" s="42">
        <f>F208/60924</f>
        <v>7.1088569365110627E-2</v>
      </c>
      <c r="H208" s="71">
        <v>2494</v>
      </c>
      <c r="I208" s="41">
        <f>H208/53065</f>
        <v>4.699896353528691E-2</v>
      </c>
      <c r="J208" s="37">
        <f>IF(D208=0, "-", IF((B208-D208)/D208&lt;10, (B208-D208)/D208, "&gt;999%"))</f>
        <v>1.4926624737945493</v>
      </c>
      <c r="K208" s="38">
        <f>IF(H208=0, "-", IF((F208-H208)/H208&lt;10, (F208-H208)/H208, "&gt;999%"))</f>
        <v>0.73656776263031276</v>
      </c>
    </row>
    <row r="209" spans="1:11" ht="13" x14ac:dyDescent="0.3">
      <c r="A209" s="27"/>
      <c r="B209" s="71"/>
      <c r="C209" s="40"/>
      <c r="D209" s="71"/>
      <c r="E209" s="41"/>
      <c r="F209" s="77"/>
      <c r="G209" s="42"/>
      <c r="H209" s="71"/>
      <c r="I209" s="41"/>
      <c r="J209" s="37"/>
      <c r="K209" s="38"/>
    </row>
    <row r="210" spans="1:11" ht="13" x14ac:dyDescent="0.3">
      <c r="A210" s="27" t="s">
        <v>591</v>
      </c>
      <c r="B210" s="71">
        <v>7018</v>
      </c>
      <c r="C210" s="40">
        <f>B210/13073</f>
        <v>0.53683163772661213</v>
      </c>
      <c r="D210" s="71">
        <v>5039</v>
      </c>
      <c r="E210" s="41">
        <f>D210/9813</f>
        <v>0.5135024966880668</v>
      </c>
      <c r="F210" s="77">
        <v>32896</v>
      </c>
      <c r="G210" s="42">
        <f>F210/60924</f>
        <v>0.53995141487755238</v>
      </c>
      <c r="H210" s="71">
        <v>27606</v>
      </c>
      <c r="I210" s="41">
        <f>H210/53065</f>
        <v>0.52022990671817582</v>
      </c>
      <c r="J210" s="37">
        <f>IF(D210=0, "-", IF((B210-D210)/D210&lt;10, (B210-D210)/D210, "&gt;999%"))</f>
        <v>0.39273665409803532</v>
      </c>
      <c r="K210" s="38">
        <f>IF(H210=0, "-", IF((F210-H210)/H210&lt;10, (F210-H210)/H210, "&gt;999%"))</f>
        <v>0.19162500905600233</v>
      </c>
    </row>
  </sheetData>
  <mergeCells count="37">
    <mergeCell ref="B1:K1"/>
    <mergeCell ref="B2:K2"/>
    <mergeCell ref="B181:E181"/>
    <mergeCell ref="F181:I181"/>
    <mergeCell ref="J181:K181"/>
    <mergeCell ref="B182:C182"/>
    <mergeCell ref="D182:E182"/>
    <mergeCell ref="F182:G182"/>
    <mergeCell ref="H182:I182"/>
    <mergeCell ref="B126:E126"/>
    <mergeCell ref="F126:I126"/>
    <mergeCell ref="J126:K126"/>
    <mergeCell ref="B127:C127"/>
    <mergeCell ref="D127:E127"/>
    <mergeCell ref="F127:G127"/>
    <mergeCell ref="H127:I127"/>
    <mergeCell ref="B71:E71"/>
    <mergeCell ref="F71:I71"/>
    <mergeCell ref="J71:K71"/>
    <mergeCell ref="B72:C72"/>
    <mergeCell ref="D72:E72"/>
    <mergeCell ref="F72:G72"/>
    <mergeCell ref="H72:I72"/>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1"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9" max="16383" man="1"/>
    <brk id="125" max="16383" man="1"/>
    <brk id="180"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9"/>
  <sheetViews>
    <sheetView tabSelected="1" zoomScaleNormal="100" workbookViewId="0">
      <selection activeCell="M1" sqref="M1"/>
    </sheetView>
  </sheetViews>
  <sheetFormatPr defaultRowHeight="12.5" x14ac:dyDescent="0.25"/>
  <cols>
    <col min="1" max="1" width="17.90625" bestFit="1" customWidth="1"/>
    <col min="2" max="11" width="8.453125" customWidth="1"/>
  </cols>
  <sheetData>
    <row r="1" spans="1:11" s="52" customFormat="1" ht="20" x14ac:dyDescent="0.4">
      <c r="A1" s="4" t="s">
        <v>10</v>
      </c>
      <c r="B1" s="198" t="s">
        <v>620</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11</v>
      </c>
      <c r="C7" s="39">
        <f>IF(B49=0, "-", B7/B49)</f>
        <v>1.567398119122257E-3</v>
      </c>
      <c r="D7" s="65">
        <v>1</v>
      </c>
      <c r="E7" s="21">
        <f>IF(D49=0, "-", D7/D49)</f>
        <v>1.9845207382417147E-4</v>
      </c>
      <c r="F7" s="81">
        <v>17</v>
      </c>
      <c r="G7" s="39">
        <f>IF(F49=0, "-", F7/F49)</f>
        <v>5.1678015564202335E-4</v>
      </c>
      <c r="H7" s="65">
        <v>8</v>
      </c>
      <c r="I7" s="21">
        <f>IF(H49=0, "-", H7/H49)</f>
        <v>2.8979207418677102E-4</v>
      </c>
      <c r="J7" s="20" t="str">
        <f t="shared" ref="J7:J47" si="0">IF(D7=0, "-", IF((B7-D7)/D7&lt;10, (B7-D7)/D7, "&gt;999%"))</f>
        <v>&gt;999%</v>
      </c>
      <c r="K7" s="21">
        <f t="shared" ref="K7:K47" si="1">IF(H7=0, "-", IF((F7-H7)/H7&lt;10, (F7-H7)/H7, "&gt;999%"))</f>
        <v>1.125</v>
      </c>
    </row>
    <row r="8" spans="1:11" x14ac:dyDescent="0.25">
      <c r="A8" s="7" t="s">
        <v>32</v>
      </c>
      <c r="B8" s="65">
        <v>0</v>
      </c>
      <c r="C8" s="39">
        <f>IF(B49=0, "-", B8/B49)</f>
        <v>0</v>
      </c>
      <c r="D8" s="65">
        <v>1</v>
      </c>
      <c r="E8" s="21">
        <f>IF(D49=0, "-", D8/D49)</f>
        <v>1.9845207382417147E-4</v>
      </c>
      <c r="F8" s="81">
        <v>3</v>
      </c>
      <c r="G8" s="39">
        <f>IF(F49=0, "-", F8/F49)</f>
        <v>9.1196498054474709E-5</v>
      </c>
      <c r="H8" s="65">
        <v>1</v>
      </c>
      <c r="I8" s="21">
        <f>IF(H49=0, "-", H8/H49)</f>
        <v>3.6224009273346377E-5</v>
      </c>
      <c r="J8" s="20">
        <f t="shared" si="0"/>
        <v>-1</v>
      </c>
      <c r="K8" s="21">
        <f t="shared" si="1"/>
        <v>2</v>
      </c>
    </row>
    <row r="9" spans="1:11" x14ac:dyDescent="0.25">
      <c r="A9" s="7" t="s">
        <v>33</v>
      </c>
      <c r="B9" s="65">
        <v>77</v>
      </c>
      <c r="C9" s="39">
        <f>IF(B49=0, "-", B9/B49)</f>
        <v>1.0971786833855799E-2</v>
      </c>
      <c r="D9" s="65">
        <v>47</v>
      </c>
      <c r="E9" s="21">
        <f>IF(D49=0, "-", D9/D49)</f>
        <v>9.3272474697360594E-3</v>
      </c>
      <c r="F9" s="81">
        <v>372</v>
      </c>
      <c r="G9" s="39">
        <f>IF(F49=0, "-", F9/F49)</f>
        <v>1.1308365758754864E-2</v>
      </c>
      <c r="H9" s="65">
        <v>252</v>
      </c>
      <c r="I9" s="21">
        <f>IF(H49=0, "-", H9/H49)</f>
        <v>9.1284503368832867E-3</v>
      </c>
      <c r="J9" s="20">
        <f t="shared" si="0"/>
        <v>0.63829787234042556</v>
      </c>
      <c r="K9" s="21">
        <f t="shared" si="1"/>
        <v>0.47619047619047616</v>
      </c>
    </row>
    <row r="10" spans="1:11" x14ac:dyDescent="0.25">
      <c r="A10" s="7" t="s">
        <v>34</v>
      </c>
      <c r="B10" s="65">
        <v>1</v>
      </c>
      <c r="C10" s="39">
        <f>IF(B49=0, "-", B10/B49)</f>
        <v>1.4249073810202338E-4</v>
      </c>
      <c r="D10" s="65">
        <v>2</v>
      </c>
      <c r="E10" s="21">
        <f>IF(D49=0, "-", D10/D49)</f>
        <v>3.9690414764834294E-4</v>
      </c>
      <c r="F10" s="81">
        <v>6</v>
      </c>
      <c r="G10" s="39">
        <f>IF(F49=0, "-", F10/F49)</f>
        <v>1.8239299610894942E-4</v>
      </c>
      <c r="H10" s="65">
        <v>7</v>
      </c>
      <c r="I10" s="21">
        <f>IF(H49=0, "-", H10/H49)</f>
        <v>2.5356806491342459E-4</v>
      </c>
      <c r="J10" s="20">
        <f t="shared" si="0"/>
        <v>-0.5</v>
      </c>
      <c r="K10" s="21">
        <f t="shared" si="1"/>
        <v>-0.14285714285714285</v>
      </c>
    </row>
    <row r="11" spans="1:11" x14ac:dyDescent="0.25">
      <c r="A11" s="7" t="s">
        <v>35</v>
      </c>
      <c r="B11" s="65">
        <v>109</v>
      </c>
      <c r="C11" s="39">
        <f>IF(B49=0, "-", B11/B49)</f>
        <v>1.5531490453120547E-2</v>
      </c>
      <c r="D11" s="65">
        <v>60</v>
      </c>
      <c r="E11" s="21">
        <f>IF(D49=0, "-", D11/D49)</f>
        <v>1.1907124429450288E-2</v>
      </c>
      <c r="F11" s="81">
        <v>456</v>
      </c>
      <c r="G11" s="39">
        <f>IF(F49=0, "-", F11/F49)</f>
        <v>1.3861867704280155E-2</v>
      </c>
      <c r="H11" s="65">
        <v>422</v>
      </c>
      <c r="I11" s="21">
        <f>IF(H49=0, "-", H11/H49)</f>
        <v>1.5286531913352169E-2</v>
      </c>
      <c r="J11" s="20">
        <f t="shared" si="0"/>
        <v>0.81666666666666665</v>
      </c>
      <c r="K11" s="21">
        <f t="shared" si="1"/>
        <v>8.0568720379146919E-2</v>
      </c>
    </row>
    <row r="12" spans="1:11" x14ac:dyDescent="0.25">
      <c r="A12" s="7" t="s">
        <v>36</v>
      </c>
      <c r="B12" s="65">
        <v>215</v>
      </c>
      <c r="C12" s="39">
        <f>IF(B49=0, "-", B12/B49)</f>
        <v>3.0635508691935025E-2</v>
      </c>
      <c r="D12" s="65">
        <v>0</v>
      </c>
      <c r="E12" s="21">
        <f>IF(D49=0, "-", D12/D49)</f>
        <v>0</v>
      </c>
      <c r="F12" s="81">
        <v>765</v>
      </c>
      <c r="G12" s="39">
        <f>IF(F49=0, "-", F12/F49)</f>
        <v>2.3255107003891051E-2</v>
      </c>
      <c r="H12" s="65">
        <v>0</v>
      </c>
      <c r="I12" s="21">
        <f>IF(H49=0, "-", H12/H49)</f>
        <v>0</v>
      </c>
      <c r="J12" s="20" t="str">
        <f t="shared" si="0"/>
        <v>-</v>
      </c>
      <c r="K12" s="21" t="str">
        <f t="shared" si="1"/>
        <v>-</v>
      </c>
    </row>
    <row r="13" spans="1:11" x14ac:dyDescent="0.25">
      <c r="A13" s="7" t="s">
        <v>37</v>
      </c>
      <c r="B13" s="65">
        <v>63</v>
      </c>
      <c r="C13" s="39">
        <f>IF(B49=0, "-", B13/B49)</f>
        <v>8.9769165004274717E-3</v>
      </c>
      <c r="D13" s="65">
        <v>0</v>
      </c>
      <c r="E13" s="21">
        <f>IF(D49=0, "-", D13/D49)</f>
        <v>0</v>
      </c>
      <c r="F13" s="81">
        <v>174</v>
      </c>
      <c r="G13" s="39">
        <f>IF(F49=0, "-", F13/F49)</f>
        <v>5.2893968871595334E-3</v>
      </c>
      <c r="H13" s="65">
        <v>0</v>
      </c>
      <c r="I13" s="21">
        <f>IF(H49=0, "-", H13/H49)</f>
        <v>0</v>
      </c>
      <c r="J13" s="20" t="str">
        <f t="shared" si="0"/>
        <v>-</v>
      </c>
      <c r="K13" s="21" t="str">
        <f t="shared" si="1"/>
        <v>-</v>
      </c>
    </row>
    <row r="14" spans="1:11" x14ac:dyDescent="0.25">
      <c r="A14" s="7" t="s">
        <v>40</v>
      </c>
      <c r="B14" s="65">
        <v>1</v>
      </c>
      <c r="C14" s="39">
        <f>IF(B49=0, "-", B14/B49)</f>
        <v>1.4249073810202338E-4</v>
      </c>
      <c r="D14" s="65">
        <v>0</v>
      </c>
      <c r="E14" s="21">
        <f>IF(D49=0, "-", D14/D49)</f>
        <v>0</v>
      </c>
      <c r="F14" s="81">
        <v>4</v>
      </c>
      <c r="G14" s="39">
        <f>IF(F49=0, "-", F14/F49)</f>
        <v>1.2159533073929961E-4</v>
      </c>
      <c r="H14" s="65">
        <v>16</v>
      </c>
      <c r="I14" s="21">
        <f>IF(H49=0, "-", H14/H49)</f>
        <v>5.7958414837354204E-4</v>
      </c>
      <c r="J14" s="20" t="str">
        <f t="shared" si="0"/>
        <v>-</v>
      </c>
      <c r="K14" s="21">
        <f t="shared" si="1"/>
        <v>-0.75</v>
      </c>
    </row>
    <row r="15" spans="1:11" x14ac:dyDescent="0.25">
      <c r="A15" s="7" t="s">
        <v>41</v>
      </c>
      <c r="B15" s="65">
        <v>28</v>
      </c>
      <c r="C15" s="39">
        <f>IF(B49=0, "-", B15/B49)</f>
        <v>3.9897406668566544E-3</v>
      </c>
      <c r="D15" s="65">
        <v>0</v>
      </c>
      <c r="E15" s="21">
        <f>IF(D49=0, "-", D15/D49)</f>
        <v>0</v>
      </c>
      <c r="F15" s="81">
        <v>108</v>
      </c>
      <c r="G15" s="39">
        <f>IF(F49=0, "-", F15/F49)</f>
        <v>3.2830739299610895E-3</v>
      </c>
      <c r="H15" s="65">
        <v>0</v>
      </c>
      <c r="I15" s="21">
        <f>IF(H49=0, "-", H15/H49)</f>
        <v>0</v>
      </c>
      <c r="J15" s="20" t="str">
        <f t="shared" si="0"/>
        <v>-</v>
      </c>
      <c r="K15" s="21" t="str">
        <f t="shared" si="1"/>
        <v>-</v>
      </c>
    </row>
    <row r="16" spans="1:11" x14ac:dyDescent="0.25">
      <c r="A16" s="7" t="s">
        <v>47</v>
      </c>
      <c r="B16" s="65">
        <v>317</v>
      </c>
      <c r="C16" s="39">
        <f>IF(B49=0, "-", B16/B49)</f>
        <v>4.5169563978341411E-2</v>
      </c>
      <c r="D16" s="65">
        <v>156</v>
      </c>
      <c r="E16" s="21">
        <f>IF(D49=0, "-", D16/D49)</f>
        <v>3.095852351657075E-2</v>
      </c>
      <c r="F16" s="81">
        <v>1055</v>
      </c>
      <c r="G16" s="39">
        <f>IF(F49=0, "-", F16/F49)</f>
        <v>3.2070768482490269E-2</v>
      </c>
      <c r="H16" s="65">
        <v>692</v>
      </c>
      <c r="I16" s="21">
        <f>IF(H49=0, "-", H16/H49)</f>
        <v>2.5067014417155691E-2</v>
      </c>
      <c r="J16" s="20">
        <f t="shared" si="0"/>
        <v>1.0320512820512822</v>
      </c>
      <c r="K16" s="21">
        <f t="shared" si="1"/>
        <v>0.52456647398843925</v>
      </c>
    </row>
    <row r="17" spans="1:11" x14ac:dyDescent="0.25">
      <c r="A17" s="7" t="s">
        <v>51</v>
      </c>
      <c r="B17" s="65">
        <v>12</v>
      </c>
      <c r="C17" s="39">
        <f>IF(B49=0, "-", B17/B49)</f>
        <v>1.7098888572242804E-3</v>
      </c>
      <c r="D17" s="65">
        <v>8</v>
      </c>
      <c r="E17" s="21">
        <f>IF(D49=0, "-", D17/D49)</f>
        <v>1.5876165905933718E-3</v>
      </c>
      <c r="F17" s="81">
        <v>54</v>
      </c>
      <c r="G17" s="39">
        <f>IF(F49=0, "-", F17/F49)</f>
        <v>1.6415369649805448E-3</v>
      </c>
      <c r="H17" s="65">
        <v>28</v>
      </c>
      <c r="I17" s="21">
        <f>IF(H49=0, "-", H17/H49)</f>
        <v>1.0142722596536984E-3</v>
      </c>
      <c r="J17" s="20">
        <f t="shared" si="0"/>
        <v>0.5</v>
      </c>
      <c r="K17" s="21">
        <f t="shared" si="1"/>
        <v>0.9285714285714286</v>
      </c>
    </row>
    <row r="18" spans="1:11" x14ac:dyDescent="0.25">
      <c r="A18" s="7" t="s">
        <v>52</v>
      </c>
      <c r="B18" s="65">
        <v>223</v>
      </c>
      <c r="C18" s="39">
        <f>IF(B49=0, "-", B18/B49)</f>
        <v>3.1775434596751209E-2</v>
      </c>
      <c r="D18" s="65">
        <v>117</v>
      </c>
      <c r="E18" s="21">
        <f>IF(D49=0, "-", D18/D49)</f>
        <v>2.321889263742806E-2</v>
      </c>
      <c r="F18" s="81">
        <v>1163</v>
      </c>
      <c r="G18" s="39">
        <f>IF(F49=0, "-", F18/F49)</f>
        <v>3.5353842412451361E-2</v>
      </c>
      <c r="H18" s="65">
        <v>438</v>
      </c>
      <c r="I18" s="21">
        <f>IF(H49=0, "-", H18/H49)</f>
        <v>1.5866116061725711E-2</v>
      </c>
      <c r="J18" s="20">
        <f t="shared" si="0"/>
        <v>0.90598290598290598</v>
      </c>
      <c r="K18" s="21">
        <f t="shared" si="1"/>
        <v>1.6552511415525115</v>
      </c>
    </row>
    <row r="19" spans="1:11" x14ac:dyDescent="0.25">
      <c r="A19" s="7" t="s">
        <v>54</v>
      </c>
      <c r="B19" s="65">
        <v>86</v>
      </c>
      <c r="C19" s="39">
        <f>IF(B49=0, "-", B19/B49)</f>
        <v>1.2254203476774009E-2</v>
      </c>
      <c r="D19" s="65">
        <v>69</v>
      </c>
      <c r="E19" s="21">
        <f>IF(D49=0, "-", D19/D49)</f>
        <v>1.3693193093867831E-2</v>
      </c>
      <c r="F19" s="81">
        <v>583</v>
      </c>
      <c r="G19" s="39">
        <f>IF(F49=0, "-", F19/F49)</f>
        <v>1.7722519455252918E-2</v>
      </c>
      <c r="H19" s="65">
        <v>580</v>
      </c>
      <c r="I19" s="21">
        <f>IF(H49=0, "-", H19/H49)</f>
        <v>2.1009925378540895E-2</v>
      </c>
      <c r="J19" s="20">
        <f t="shared" si="0"/>
        <v>0.24637681159420291</v>
      </c>
      <c r="K19" s="21">
        <f t="shared" si="1"/>
        <v>5.1724137931034482E-3</v>
      </c>
    </row>
    <row r="20" spans="1:11" x14ac:dyDescent="0.25">
      <c r="A20" s="7" t="s">
        <v>55</v>
      </c>
      <c r="B20" s="65">
        <v>379</v>
      </c>
      <c r="C20" s="39">
        <f>IF(B49=0, "-", B20/B49)</f>
        <v>5.4003989740666856E-2</v>
      </c>
      <c r="D20" s="65">
        <v>486</v>
      </c>
      <c r="E20" s="21">
        <f>IF(D49=0, "-", D20/D49)</f>
        <v>9.6447707878547326E-2</v>
      </c>
      <c r="F20" s="81">
        <v>2311</v>
      </c>
      <c r="G20" s="39">
        <f>IF(F49=0, "-", F20/F49)</f>
        <v>7.025170233463035E-2</v>
      </c>
      <c r="H20" s="65">
        <v>2072</v>
      </c>
      <c r="I20" s="21">
        <f>IF(H49=0, "-", H20/H49)</f>
        <v>7.5056147214373689E-2</v>
      </c>
      <c r="J20" s="20">
        <f t="shared" si="0"/>
        <v>-0.22016460905349794</v>
      </c>
      <c r="K20" s="21">
        <f t="shared" si="1"/>
        <v>0.11534749034749035</v>
      </c>
    </row>
    <row r="21" spans="1:11" x14ac:dyDescent="0.25">
      <c r="A21" s="7" t="s">
        <v>59</v>
      </c>
      <c r="B21" s="65">
        <v>185</v>
      </c>
      <c r="C21" s="39">
        <f>IF(B49=0, "-", B21/B49)</f>
        <v>2.6360786548874322E-2</v>
      </c>
      <c r="D21" s="65">
        <v>132</v>
      </c>
      <c r="E21" s="21">
        <f>IF(D49=0, "-", D21/D49)</f>
        <v>2.6195673744790635E-2</v>
      </c>
      <c r="F21" s="81">
        <v>1306</v>
      </c>
      <c r="G21" s="39">
        <f>IF(F49=0, "-", F21/F49)</f>
        <v>3.9700875486381321E-2</v>
      </c>
      <c r="H21" s="65">
        <v>608</v>
      </c>
      <c r="I21" s="21">
        <f>IF(H49=0, "-", H21/H49)</f>
        <v>2.2024197638194597E-2</v>
      </c>
      <c r="J21" s="20">
        <f t="shared" si="0"/>
        <v>0.40151515151515149</v>
      </c>
      <c r="K21" s="21">
        <f t="shared" si="1"/>
        <v>1.1480263157894737</v>
      </c>
    </row>
    <row r="22" spans="1:11" x14ac:dyDescent="0.25">
      <c r="A22" s="7" t="s">
        <v>62</v>
      </c>
      <c r="B22" s="65">
        <v>3</v>
      </c>
      <c r="C22" s="39">
        <f>IF(B49=0, "-", B22/B49)</f>
        <v>4.274722143060701E-4</v>
      </c>
      <c r="D22" s="65">
        <v>11</v>
      </c>
      <c r="E22" s="21">
        <f>IF(D49=0, "-", D22/D49)</f>
        <v>2.1829728120658859E-3</v>
      </c>
      <c r="F22" s="81">
        <v>10</v>
      </c>
      <c r="G22" s="39">
        <f>IF(F49=0, "-", F22/F49)</f>
        <v>3.0398832684824903E-4</v>
      </c>
      <c r="H22" s="65">
        <v>46</v>
      </c>
      <c r="I22" s="21">
        <f>IF(H49=0, "-", H22/H49)</f>
        <v>1.6663044265739333E-3</v>
      </c>
      <c r="J22" s="20">
        <f t="shared" si="0"/>
        <v>-0.72727272727272729</v>
      </c>
      <c r="K22" s="21">
        <f t="shared" si="1"/>
        <v>-0.78260869565217395</v>
      </c>
    </row>
    <row r="23" spans="1:11" x14ac:dyDescent="0.25">
      <c r="A23" s="7" t="s">
        <v>63</v>
      </c>
      <c r="B23" s="65">
        <v>44</v>
      </c>
      <c r="C23" s="39">
        <f>IF(B49=0, "-", B23/B49)</f>
        <v>6.269592476489028E-3</v>
      </c>
      <c r="D23" s="65">
        <v>25</v>
      </c>
      <c r="E23" s="21">
        <f>IF(D49=0, "-", D23/D49)</f>
        <v>4.9613018456042867E-3</v>
      </c>
      <c r="F23" s="81">
        <v>193</v>
      </c>
      <c r="G23" s="39">
        <f>IF(F49=0, "-", F23/F49)</f>
        <v>5.8669747081712062E-3</v>
      </c>
      <c r="H23" s="65">
        <v>170</v>
      </c>
      <c r="I23" s="21">
        <f>IF(H49=0, "-", H23/H49)</f>
        <v>6.1580815764688832E-3</v>
      </c>
      <c r="J23" s="20">
        <f t="shared" si="0"/>
        <v>0.76</v>
      </c>
      <c r="K23" s="21">
        <f t="shared" si="1"/>
        <v>0.13529411764705881</v>
      </c>
    </row>
    <row r="24" spans="1:11" x14ac:dyDescent="0.25">
      <c r="A24" s="7" t="s">
        <v>65</v>
      </c>
      <c r="B24" s="65">
        <v>382</v>
      </c>
      <c r="C24" s="39">
        <f>IF(B49=0, "-", B24/B49)</f>
        <v>5.4431461954972928E-2</v>
      </c>
      <c r="D24" s="65">
        <v>462</v>
      </c>
      <c r="E24" s="21">
        <f>IF(D49=0, "-", D24/D49)</f>
        <v>9.1684858106767214E-2</v>
      </c>
      <c r="F24" s="81">
        <v>2160</v>
      </c>
      <c r="G24" s="39">
        <f>IF(F49=0, "-", F24/F49)</f>
        <v>6.5661478599221793E-2</v>
      </c>
      <c r="H24" s="65">
        <v>1917</v>
      </c>
      <c r="I24" s="21">
        <f>IF(H49=0, "-", H24/H49)</f>
        <v>6.9441425777005003E-2</v>
      </c>
      <c r="J24" s="20">
        <f t="shared" si="0"/>
        <v>-0.17316017316017315</v>
      </c>
      <c r="K24" s="21">
        <f t="shared" si="1"/>
        <v>0.12676056338028169</v>
      </c>
    </row>
    <row r="25" spans="1:11" x14ac:dyDescent="0.25">
      <c r="A25" s="7" t="s">
        <v>66</v>
      </c>
      <c r="B25" s="65">
        <v>3</v>
      </c>
      <c r="C25" s="39">
        <f>IF(B49=0, "-", B25/B49)</f>
        <v>4.274722143060701E-4</v>
      </c>
      <c r="D25" s="65">
        <v>1</v>
      </c>
      <c r="E25" s="21">
        <f>IF(D49=0, "-", D25/D49)</f>
        <v>1.9845207382417147E-4</v>
      </c>
      <c r="F25" s="81">
        <v>5</v>
      </c>
      <c r="G25" s="39">
        <f>IF(F49=0, "-", F25/F49)</f>
        <v>1.5199416342412452E-4</v>
      </c>
      <c r="H25" s="65">
        <v>5</v>
      </c>
      <c r="I25" s="21">
        <f>IF(H49=0, "-", H25/H49)</f>
        <v>1.8112004636673188E-4</v>
      </c>
      <c r="J25" s="20">
        <f t="shared" si="0"/>
        <v>2</v>
      </c>
      <c r="K25" s="21">
        <f t="shared" si="1"/>
        <v>0</v>
      </c>
    </row>
    <row r="26" spans="1:11" x14ac:dyDescent="0.25">
      <c r="A26" s="7" t="s">
        <v>67</v>
      </c>
      <c r="B26" s="65">
        <v>86</v>
      </c>
      <c r="C26" s="39">
        <f>IF(B49=0, "-", B26/B49)</f>
        <v>1.2254203476774009E-2</v>
      </c>
      <c r="D26" s="65">
        <v>48</v>
      </c>
      <c r="E26" s="21">
        <f>IF(D49=0, "-", D26/D49)</f>
        <v>9.5256995435602301E-3</v>
      </c>
      <c r="F26" s="81">
        <v>375</v>
      </c>
      <c r="G26" s="39">
        <f>IF(F49=0, "-", F26/F49)</f>
        <v>1.1399562256809338E-2</v>
      </c>
      <c r="H26" s="65">
        <v>277</v>
      </c>
      <c r="I26" s="21">
        <f>IF(H49=0, "-", H26/H49)</f>
        <v>1.0034050568716946E-2</v>
      </c>
      <c r="J26" s="20">
        <f t="shared" si="0"/>
        <v>0.79166666666666663</v>
      </c>
      <c r="K26" s="21">
        <f t="shared" si="1"/>
        <v>0.35379061371841153</v>
      </c>
    </row>
    <row r="27" spans="1:11" x14ac:dyDescent="0.25">
      <c r="A27" s="7" t="s">
        <v>68</v>
      </c>
      <c r="B27" s="65">
        <v>11</v>
      </c>
      <c r="C27" s="39">
        <f>IF(B49=0, "-", B27/B49)</f>
        <v>1.567398119122257E-3</v>
      </c>
      <c r="D27" s="65">
        <v>25</v>
      </c>
      <c r="E27" s="21">
        <f>IF(D49=0, "-", D27/D49)</f>
        <v>4.9613018456042867E-3</v>
      </c>
      <c r="F27" s="81">
        <v>70</v>
      </c>
      <c r="G27" s="39">
        <f>IF(F49=0, "-", F27/F49)</f>
        <v>2.127918287937743E-3</v>
      </c>
      <c r="H27" s="65">
        <v>116</v>
      </c>
      <c r="I27" s="21">
        <f>IF(H49=0, "-", H27/H49)</f>
        <v>4.2019850757081794E-3</v>
      </c>
      <c r="J27" s="20">
        <f t="shared" si="0"/>
        <v>-0.56000000000000005</v>
      </c>
      <c r="K27" s="21">
        <f t="shared" si="1"/>
        <v>-0.39655172413793105</v>
      </c>
    </row>
    <row r="28" spans="1:11" x14ac:dyDescent="0.25">
      <c r="A28" s="7" t="s">
        <v>69</v>
      </c>
      <c r="B28" s="65">
        <v>119</v>
      </c>
      <c r="C28" s="39">
        <f>IF(B49=0, "-", B28/B49)</f>
        <v>1.6956397834140782E-2</v>
      </c>
      <c r="D28" s="65">
        <v>33</v>
      </c>
      <c r="E28" s="21">
        <f>IF(D49=0, "-", D28/D49)</f>
        <v>6.5489184361976586E-3</v>
      </c>
      <c r="F28" s="81">
        <v>440</v>
      </c>
      <c r="G28" s="39">
        <f>IF(F49=0, "-", F28/F49)</f>
        <v>1.3375486381322957E-2</v>
      </c>
      <c r="H28" s="65">
        <v>237</v>
      </c>
      <c r="I28" s="21">
        <f>IF(H49=0, "-", H28/H49)</f>
        <v>8.5850901977830903E-3</v>
      </c>
      <c r="J28" s="20">
        <f t="shared" si="0"/>
        <v>2.606060606060606</v>
      </c>
      <c r="K28" s="21">
        <f t="shared" si="1"/>
        <v>0.85654008438818563</v>
      </c>
    </row>
    <row r="29" spans="1:11" x14ac:dyDescent="0.25">
      <c r="A29" s="7" t="s">
        <v>73</v>
      </c>
      <c r="B29" s="65">
        <v>7</v>
      </c>
      <c r="C29" s="39">
        <f>IF(B49=0, "-", B29/B49)</f>
        <v>9.974351667141636E-4</v>
      </c>
      <c r="D29" s="65">
        <v>4</v>
      </c>
      <c r="E29" s="21">
        <f>IF(D49=0, "-", D29/D49)</f>
        <v>7.9380829529668588E-4</v>
      </c>
      <c r="F29" s="81">
        <v>32</v>
      </c>
      <c r="G29" s="39">
        <f>IF(F49=0, "-", F29/F49)</f>
        <v>9.727626459143969E-4</v>
      </c>
      <c r="H29" s="65">
        <v>23</v>
      </c>
      <c r="I29" s="21">
        <f>IF(H49=0, "-", H29/H49)</f>
        <v>8.3315221328696663E-4</v>
      </c>
      <c r="J29" s="20">
        <f t="shared" si="0"/>
        <v>0.75</v>
      </c>
      <c r="K29" s="21">
        <f t="shared" si="1"/>
        <v>0.39130434782608697</v>
      </c>
    </row>
    <row r="30" spans="1:11" x14ac:dyDescent="0.25">
      <c r="A30" s="7" t="s">
        <v>74</v>
      </c>
      <c r="B30" s="65">
        <v>498</v>
      </c>
      <c r="C30" s="39">
        <f>IF(B49=0, "-", B30/B49)</f>
        <v>7.0960387574807632E-2</v>
      </c>
      <c r="D30" s="65">
        <v>391</v>
      </c>
      <c r="E30" s="21">
        <f>IF(D49=0, "-", D30/D49)</f>
        <v>7.7594760865251036E-2</v>
      </c>
      <c r="F30" s="81">
        <v>2789</v>
      </c>
      <c r="G30" s="39">
        <f>IF(F49=0, "-", F30/F49)</f>
        <v>8.4782344357976658E-2</v>
      </c>
      <c r="H30" s="65">
        <v>3014</v>
      </c>
      <c r="I30" s="21">
        <f>IF(H49=0, "-", H30/H49)</f>
        <v>0.10917916394986597</v>
      </c>
      <c r="J30" s="20">
        <f t="shared" si="0"/>
        <v>0.27365728900255754</v>
      </c>
      <c r="K30" s="21">
        <f t="shared" si="1"/>
        <v>-7.4651625746516251E-2</v>
      </c>
    </row>
    <row r="31" spans="1:11" x14ac:dyDescent="0.25">
      <c r="A31" s="7" t="s">
        <v>76</v>
      </c>
      <c r="B31" s="65">
        <v>93</v>
      </c>
      <c r="C31" s="39">
        <f>IF(B49=0, "-", B31/B49)</f>
        <v>1.3251638643488174E-2</v>
      </c>
      <c r="D31" s="65">
        <v>143</v>
      </c>
      <c r="E31" s="21">
        <f>IF(D49=0, "-", D31/D49)</f>
        <v>2.837864655685652E-2</v>
      </c>
      <c r="F31" s="81">
        <v>457</v>
      </c>
      <c r="G31" s="39">
        <f>IF(F49=0, "-", F31/F49)</f>
        <v>1.389226653696498E-2</v>
      </c>
      <c r="H31" s="65">
        <v>484</v>
      </c>
      <c r="I31" s="21">
        <f>IF(H49=0, "-", H31/H49)</f>
        <v>1.7532420488299644E-2</v>
      </c>
      <c r="J31" s="20">
        <f t="shared" si="0"/>
        <v>-0.34965034965034963</v>
      </c>
      <c r="K31" s="21">
        <f t="shared" si="1"/>
        <v>-5.578512396694215E-2</v>
      </c>
    </row>
    <row r="32" spans="1:11" x14ac:dyDescent="0.25">
      <c r="A32" s="7" t="s">
        <v>79</v>
      </c>
      <c r="B32" s="65">
        <v>673</v>
      </c>
      <c r="C32" s="39">
        <f>IF(B49=0, "-", B32/B49)</f>
        <v>9.5896266742661732E-2</v>
      </c>
      <c r="D32" s="65">
        <v>259</v>
      </c>
      <c r="E32" s="21">
        <f>IF(D49=0, "-", D32/D49)</f>
        <v>5.1399087120460409E-2</v>
      </c>
      <c r="F32" s="81">
        <v>2295</v>
      </c>
      <c r="G32" s="39">
        <f>IF(F49=0, "-", F32/F49)</f>
        <v>6.9765321011673154E-2</v>
      </c>
      <c r="H32" s="65">
        <v>1461</v>
      </c>
      <c r="I32" s="21">
        <f>IF(H49=0, "-", H32/H49)</f>
        <v>5.292327754835905E-2</v>
      </c>
      <c r="J32" s="20">
        <f t="shared" si="0"/>
        <v>1.5984555984555984</v>
      </c>
      <c r="K32" s="21">
        <f t="shared" si="1"/>
        <v>0.57084188911704314</v>
      </c>
    </row>
    <row r="33" spans="1:11" x14ac:dyDescent="0.25">
      <c r="A33" s="7" t="s">
        <v>80</v>
      </c>
      <c r="B33" s="65">
        <v>8</v>
      </c>
      <c r="C33" s="39">
        <f>IF(B49=0, "-", B33/B49)</f>
        <v>1.139925904816187E-3</v>
      </c>
      <c r="D33" s="65">
        <v>5</v>
      </c>
      <c r="E33" s="21">
        <f>IF(D49=0, "-", D33/D49)</f>
        <v>9.9226036912085738E-4</v>
      </c>
      <c r="F33" s="81">
        <v>58</v>
      </c>
      <c r="G33" s="39">
        <f>IF(F49=0, "-", F33/F49)</f>
        <v>1.7631322957198444E-3</v>
      </c>
      <c r="H33" s="65">
        <v>45</v>
      </c>
      <c r="I33" s="21">
        <f>IF(H49=0, "-", H33/H49)</f>
        <v>1.6300804173005868E-3</v>
      </c>
      <c r="J33" s="20">
        <f t="shared" si="0"/>
        <v>0.6</v>
      </c>
      <c r="K33" s="21">
        <f t="shared" si="1"/>
        <v>0.28888888888888886</v>
      </c>
    </row>
    <row r="34" spans="1:11" x14ac:dyDescent="0.25">
      <c r="A34" s="7" t="s">
        <v>81</v>
      </c>
      <c r="B34" s="65">
        <v>324</v>
      </c>
      <c r="C34" s="39">
        <f>IF(B49=0, "-", B34/B49)</f>
        <v>4.6166999145055572E-2</v>
      </c>
      <c r="D34" s="65">
        <v>395</v>
      </c>
      <c r="E34" s="21">
        <f>IF(D49=0, "-", D34/D49)</f>
        <v>7.8388569160547733E-2</v>
      </c>
      <c r="F34" s="81">
        <v>2595</v>
      </c>
      <c r="G34" s="39">
        <f>IF(F49=0, "-", F34/F49)</f>
        <v>7.888497081712062E-2</v>
      </c>
      <c r="H34" s="65">
        <v>3036</v>
      </c>
      <c r="I34" s="21">
        <f>IF(H49=0, "-", H34/H49)</f>
        <v>0.10997609215387959</v>
      </c>
      <c r="J34" s="20">
        <f t="shared" si="0"/>
        <v>-0.17974683544303796</v>
      </c>
      <c r="K34" s="21">
        <f t="shared" si="1"/>
        <v>-0.14525691699604742</v>
      </c>
    </row>
    <row r="35" spans="1:11" x14ac:dyDescent="0.25">
      <c r="A35" s="7" t="s">
        <v>82</v>
      </c>
      <c r="B35" s="65">
        <v>248</v>
      </c>
      <c r="C35" s="39">
        <f>IF(B49=0, "-", B35/B49)</f>
        <v>3.5337703049301797E-2</v>
      </c>
      <c r="D35" s="65">
        <v>165</v>
      </c>
      <c r="E35" s="21">
        <f>IF(D49=0, "-", D35/D49)</f>
        <v>3.274459218098829E-2</v>
      </c>
      <c r="F35" s="81">
        <v>1256</v>
      </c>
      <c r="G35" s="39">
        <f>IF(F49=0, "-", F35/F49)</f>
        <v>3.8180933852140081E-2</v>
      </c>
      <c r="H35" s="65">
        <v>1135</v>
      </c>
      <c r="I35" s="21">
        <f>IF(H49=0, "-", H35/H49)</f>
        <v>4.1114250525248135E-2</v>
      </c>
      <c r="J35" s="20">
        <f t="shared" si="0"/>
        <v>0.50303030303030305</v>
      </c>
      <c r="K35" s="21">
        <f t="shared" si="1"/>
        <v>0.1066079295154185</v>
      </c>
    </row>
    <row r="36" spans="1:11" x14ac:dyDescent="0.25">
      <c r="A36" s="7" t="s">
        <v>83</v>
      </c>
      <c r="B36" s="65">
        <v>3</v>
      </c>
      <c r="C36" s="39">
        <f>IF(B49=0, "-", B36/B49)</f>
        <v>4.274722143060701E-4</v>
      </c>
      <c r="D36" s="65">
        <v>5</v>
      </c>
      <c r="E36" s="21">
        <f>IF(D49=0, "-", D36/D49)</f>
        <v>9.9226036912085738E-4</v>
      </c>
      <c r="F36" s="81">
        <v>16</v>
      </c>
      <c r="G36" s="39">
        <f>IF(F49=0, "-", F36/F49)</f>
        <v>4.8638132295719845E-4</v>
      </c>
      <c r="H36" s="65">
        <v>24</v>
      </c>
      <c r="I36" s="21">
        <f>IF(H49=0, "-", H36/H49)</f>
        <v>8.69376222560313E-4</v>
      </c>
      <c r="J36" s="20">
        <f t="shared" si="0"/>
        <v>-0.4</v>
      </c>
      <c r="K36" s="21">
        <f t="shared" si="1"/>
        <v>-0.33333333333333331</v>
      </c>
    </row>
    <row r="37" spans="1:11" x14ac:dyDescent="0.25">
      <c r="A37" s="7" t="s">
        <v>85</v>
      </c>
      <c r="B37" s="65">
        <v>27</v>
      </c>
      <c r="C37" s="39">
        <f>IF(B49=0, "-", B37/B49)</f>
        <v>3.847249928754631E-3</v>
      </c>
      <c r="D37" s="65">
        <v>20</v>
      </c>
      <c r="E37" s="21">
        <f>IF(D49=0, "-", D37/D49)</f>
        <v>3.9690414764834295E-3</v>
      </c>
      <c r="F37" s="81">
        <v>184</v>
      </c>
      <c r="G37" s="39">
        <f>IF(F49=0, "-", F37/F49)</f>
        <v>5.5933852140077822E-3</v>
      </c>
      <c r="H37" s="65">
        <v>137</v>
      </c>
      <c r="I37" s="21">
        <f>IF(H49=0, "-", H37/H49)</f>
        <v>4.9626892704484529E-3</v>
      </c>
      <c r="J37" s="20">
        <f t="shared" si="0"/>
        <v>0.35</v>
      </c>
      <c r="K37" s="21">
        <f t="shared" si="1"/>
        <v>0.34306569343065696</v>
      </c>
    </row>
    <row r="38" spans="1:11" x14ac:dyDescent="0.25">
      <c r="A38" s="7" t="s">
        <v>87</v>
      </c>
      <c r="B38" s="65">
        <v>28</v>
      </c>
      <c r="C38" s="39">
        <f>IF(B49=0, "-", B38/B49)</f>
        <v>3.9897406668566544E-3</v>
      </c>
      <c r="D38" s="65">
        <v>36</v>
      </c>
      <c r="E38" s="21">
        <f>IF(D49=0, "-", D38/D49)</f>
        <v>7.1442746576701726E-3</v>
      </c>
      <c r="F38" s="81">
        <v>203</v>
      </c>
      <c r="G38" s="39">
        <f>IF(F49=0, "-", F38/F49)</f>
        <v>6.170963035019455E-3</v>
      </c>
      <c r="H38" s="65">
        <v>287</v>
      </c>
      <c r="I38" s="21">
        <f>IF(H49=0, "-", H38/H49)</f>
        <v>1.0396290661450409E-2</v>
      </c>
      <c r="J38" s="20">
        <f t="shared" si="0"/>
        <v>-0.22222222222222221</v>
      </c>
      <c r="K38" s="21">
        <f t="shared" si="1"/>
        <v>-0.29268292682926828</v>
      </c>
    </row>
    <row r="39" spans="1:11" x14ac:dyDescent="0.25">
      <c r="A39" s="7" t="s">
        <v>88</v>
      </c>
      <c r="B39" s="65">
        <v>0</v>
      </c>
      <c r="C39" s="39">
        <f>IF(B49=0, "-", B39/B49)</f>
        <v>0</v>
      </c>
      <c r="D39" s="65">
        <v>0</v>
      </c>
      <c r="E39" s="21">
        <f>IF(D49=0, "-", D39/D49)</f>
        <v>0</v>
      </c>
      <c r="F39" s="81">
        <v>1</v>
      </c>
      <c r="G39" s="39">
        <f>IF(F49=0, "-", F39/F49)</f>
        <v>3.0398832684824903E-5</v>
      </c>
      <c r="H39" s="65">
        <v>1</v>
      </c>
      <c r="I39" s="21">
        <f>IF(H49=0, "-", H39/H49)</f>
        <v>3.6224009273346377E-5</v>
      </c>
      <c r="J39" s="20" t="str">
        <f t="shared" si="0"/>
        <v>-</v>
      </c>
      <c r="K39" s="21">
        <f t="shared" si="1"/>
        <v>0</v>
      </c>
    </row>
    <row r="40" spans="1:11" x14ac:dyDescent="0.25">
      <c r="A40" s="7" t="s">
        <v>91</v>
      </c>
      <c r="B40" s="65">
        <v>27</v>
      </c>
      <c r="C40" s="39">
        <f>IF(B49=0, "-", B40/B49)</f>
        <v>3.847249928754631E-3</v>
      </c>
      <c r="D40" s="65">
        <v>17</v>
      </c>
      <c r="E40" s="21">
        <f>IF(D49=0, "-", D40/D49)</f>
        <v>3.3736852550109147E-3</v>
      </c>
      <c r="F40" s="81">
        <v>140</v>
      </c>
      <c r="G40" s="39">
        <f>IF(F49=0, "-", F40/F49)</f>
        <v>4.255836575875486E-3</v>
      </c>
      <c r="H40" s="65">
        <v>84</v>
      </c>
      <c r="I40" s="21">
        <f>IF(H49=0, "-", H40/H49)</f>
        <v>3.0428167789610956E-3</v>
      </c>
      <c r="J40" s="20">
        <f t="shared" si="0"/>
        <v>0.58823529411764708</v>
      </c>
      <c r="K40" s="21">
        <f t="shared" si="1"/>
        <v>0.66666666666666663</v>
      </c>
    </row>
    <row r="41" spans="1:11" x14ac:dyDescent="0.25">
      <c r="A41" s="7" t="s">
        <v>92</v>
      </c>
      <c r="B41" s="65">
        <v>37</v>
      </c>
      <c r="C41" s="39">
        <f>IF(B49=0, "-", B41/B49)</f>
        <v>5.272157309774865E-3</v>
      </c>
      <c r="D41" s="65">
        <v>20</v>
      </c>
      <c r="E41" s="21">
        <f>IF(D49=0, "-", D41/D49)</f>
        <v>3.9690414764834295E-3</v>
      </c>
      <c r="F41" s="81">
        <v>171</v>
      </c>
      <c r="G41" s="39">
        <f>IF(F49=0, "-", F41/F49)</f>
        <v>5.1982003891050581E-3</v>
      </c>
      <c r="H41" s="65">
        <v>116</v>
      </c>
      <c r="I41" s="21">
        <f>IF(H49=0, "-", H41/H49)</f>
        <v>4.2019850757081794E-3</v>
      </c>
      <c r="J41" s="20">
        <f t="shared" si="0"/>
        <v>0.85</v>
      </c>
      <c r="K41" s="21">
        <f t="shared" si="1"/>
        <v>0.47413793103448276</v>
      </c>
    </row>
    <row r="42" spans="1:11" x14ac:dyDescent="0.25">
      <c r="A42" s="7" t="s">
        <v>93</v>
      </c>
      <c r="B42" s="65">
        <v>422</v>
      </c>
      <c r="C42" s="39">
        <f>IF(B49=0, "-", B42/B49)</f>
        <v>6.0131091479053864E-2</v>
      </c>
      <c r="D42" s="65">
        <v>249</v>
      </c>
      <c r="E42" s="21">
        <f>IF(D49=0, "-", D42/D49)</f>
        <v>4.9414566382218694E-2</v>
      </c>
      <c r="F42" s="81">
        <v>1789</v>
      </c>
      <c r="G42" s="39">
        <f>IF(F49=0, "-", F42/F49)</f>
        <v>5.4383511673151752E-2</v>
      </c>
      <c r="H42" s="65">
        <v>1400</v>
      </c>
      <c r="I42" s="21">
        <f>IF(H49=0, "-", H42/H49)</f>
        <v>5.0713612982684925E-2</v>
      </c>
      <c r="J42" s="20">
        <f t="shared" si="0"/>
        <v>0.69477911646586343</v>
      </c>
      <c r="K42" s="21">
        <f t="shared" si="1"/>
        <v>0.27785714285714286</v>
      </c>
    </row>
    <row r="43" spans="1:11" x14ac:dyDescent="0.25">
      <c r="A43" s="7" t="s">
        <v>94</v>
      </c>
      <c r="B43" s="65">
        <v>151</v>
      </c>
      <c r="C43" s="39">
        <f>IF(B49=0, "-", B43/B49)</f>
        <v>2.1516101453405528E-2</v>
      </c>
      <c r="D43" s="65">
        <v>160</v>
      </c>
      <c r="E43" s="21">
        <f>IF(D49=0, "-", D43/D49)</f>
        <v>3.1752331811867436E-2</v>
      </c>
      <c r="F43" s="81">
        <v>722</v>
      </c>
      <c r="G43" s="39">
        <f>IF(F49=0, "-", F43/F49)</f>
        <v>2.1947957198443578E-2</v>
      </c>
      <c r="H43" s="65">
        <v>886</v>
      </c>
      <c r="I43" s="21">
        <f>IF(H49=0, "-", H43/H49)</f>
        <v>3.2094472216184888E-2</v>
      </c>
      <c r="J43" s="20">
        <f t="shared" si="0"/>
        <v>-5.6250000000000001E-2</v>
      </c>
      <c r="K43" s="21">
        <f t="shared" si="1"/>
        <v>-0.18510158013544017</v>
      </c>
    </row>
    <row r="44" spans="1:11" x14ac:dyDescent="0.25">
      <c r="A44" s="7" t="s">
        <v>95</v>
      </c>
      <c r="B44" s="65">
        <v>492</v>
      </c>
      <c r="C44" s="39">
        <f>IF(B49=0, "-", B44/B49)</f>
        <v>7.0105443146195504E-2</v>
      </c>
      <c r="D44" s="65">
        <v>0</v>
      </c>
      <c r="E44" s="21">
        <f>IF(D49=0, "-", D44/D49)</f>
        <v>0</v>
      </c>
      <c r="F44" s="81">
        <v>1183</v>
      </c>
      <c r="G44" s="39">
        <f>IF(F49=0, "-", F44/F49)</f>
        <v>3.5961819066147857E-2</v>
      </c>
      <c r="H44" s="65">
        <v>0</v>
      </c>
      <c r="I44" s="21">
        <f>IF(H49=0, "-", H44/H49)</f>
        <v>0</v>
      </c>
      <c r="J44" s="20" t="str">
        <f t="shared" si="0"/>
        <v>-</v>
      </c>
      <c r="K44" s="21" t="str">
        <f t="shared" si="1"/>
        <v>-</v>
      </c>
    </row>
    <row r="45" spans="1:11" x14ac:dyDescent="0.25">
      <c r="A45" s="7" t="s">
        <v>96</v>
      </c>
      <c r="B45" s="65">
        <v>1274</v>
      </c>
      <c r="C45" s="39">
        <f>IF(B49=0, "-", B45/B49)</f>
        <v>0.18153320034197779</v>
      </c>
      <c r="D45" s="65">
        <v>1300</v>
      </c>
      <c r="E45" s="21">
        <f>IF(D49=0, "-", D45/D49)</f>
        <v>0.2579876959714229</v>
      </c>
      <c r="F45" s="81">
        <v>5701</v>
      </c>
      <c r="G45" s="39">
        <f>IF(F49=0, "-", F45/F49)</f>
        <v>0.17330374513618677</v>
      </c>
      <c r="H45" s="65">
        <v>6778</v>
      </c>
      <c r="I45" s="21">
        <f>IF(H49=0, "-", H45/H49)</f>
        <v>0.24552633485474173</v>
      </c>
      <c r="J45" s="20">
        <f t="shared" si="0"/>
        <v>-0.02</v>
      </c>
      <c r="K45" s="21">
        <f t="shared" si="1"/>
        <v>-0.15889642962525818</v>
      </c>
    </row>
    <row r="46" spans="1:11" x14ac:dyDescent="0.25">
      <c r="A46" s="7" t="s">
        <v>98</v>
      </c>
      <c r="B46" s="65">
        <v>246</v>
      </c>
      <c r="C46" s="39">
        <f>IF(B49=0, "-", B46/B49)</f>
        <v>3.5052721573097752E-2</v>
      </c>
      <c r="D46" s="65">
        <v>124</v>
      </c>
      <c r="E46" s="21">
        <f>IF(D49=0, "-", D46/D49)</f>
        <v>2.4608057154197262E-2</v>
      </c>
      <c r="F46" s="81">
        <v>1241</v>
      </c>
      <c r="G46" s="39">
        <f>IF(F49=0, "-", F46/F49)</f>
        <v>3.7724951361867702E-2</v>
      </c>
      <c r="H46" s="65">
        <v>460</v>
      </c>
      <c r="I46" s="21">
        <f>IF(H49=0, "-", H46/H49)</f>
        <v>1.6663044265739332E-2</v>
      </c>
      <c r="J46" s="20">
        <f t="shared" si="0"/>
        <v>0.9838709677419355</v>
      </c>
      <c r="K46" s="21">
        <f t="shared" si="1"/>
        <v>1.6978260869565218</v>
      </c>
    </row>
    <row r="47" spans="1:11" x14ac:dyDescent="0.25">
      <c r="A47" s="7" t="s">
        <v>99</v>
      </c>
      <c r="B47" s="65">
        <v>105</v>
      </c>
      <c r="C47" s="39">
        <f>IF(B49=0, "-", B47/B49)</f>
        <v>1.4961527500712453E-2</v>
      </c>
      <c r="D47" s="65">
        <v>62</v>
      </c>
      <c r="E47" s="21">
        <f>IF(D49=0, "-", D47/D49)</f>
        <v>1.2304028577098631E-2</v>
      </c>
      <c r="F47" s="81">
        <v>433</v>
      </c>
      <c r="G47" s="39">
        <f>IF(F49=0, "-", F47/F49)</f>
        <v>1.3162694552529183E-2</v>
      </c>
      <c r="H47" s="65">
        <v>343</v>
      </c>
      <c r="I47" s="21">
        <f>IF(H49=0, "-", H47/H49)</f>
        <v>1.2424835180757807E-2</v>
      </c>
      <c r="J47" s="20">
        <f t="shared" si="0"/>
        <v>0.69354838709677424</v>
      </c>
      <c r="K47" s="21">
        <f t="shared" si="1"/>
        <v>0.26239067055393583</v>
      </c>
    </row>
    <row r="48" spans="1:11" x14ac:dyDescent="0.25">
      <c r="A48" s="2"/>
      <c r="B48" s="68"/>
      <c r="C48" s="33"/>
      <c r="D48" s="68"/>
      <c r="E48" s="6"/>
      <c r="F48" s="82"/>
      <c r="G48" s="33"/>
      <c r="H48" s="68"/>
      <c r="I48" s="6"/>
      <c r="J48" s="5"/>
      <c r="K48" s="6"/>
    </row>
    <row r="49" spans="1:11" s="43" customFormat="1" ht="13" x14ac:dyDescent="0.3">
      <c r="A49" s="162" t="s">
        <v>591</v>
      </c>
      <c r="B49" s="71">
        <f>SUM(B7:B48)</f>
        <v>7018</v>
      </c>
      <c r="C49" s="40">
        <v>1</v>
      </c>
      <c r="D49" s="71">
        <f>SUM(D7:D48)</f>
        <v>5039</v>
      </c>
      <c r="E49" s="41">
        <v>1</v>
      </c>
      <c r="F49" s="77">
        <f>SUM(F7:F48)</f>
        <v>32896</v>
      </c>
      <c r="G49" s="42">
        <v>1</v>
      </c>
      <c r="H49" s="71">
        <f>SUM(H7:H48)</f>
        <v>27606</v>
      </c>
      <c r="I49" s="41">
        <v>1</v>
      </c>
      <c r="J49" s="37">
        <f>IF(D49=0, "-", (B49-D49)/D49)</f>
        <v>0.39273665409803532</v>
      </c>
      <c r="K49" s="38">
        <f>IF(H49=0, "-", (F49-H49)/H49)</f>
        <v>0.19162500905600233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8"/>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164" t="s">
        <v>128</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130</v>
      </c>
      <c r="B6" s="61" t="s">
        <v>12</v>
      </c>
      <c r="C6" s="62" t="s">
        <v>13</v>
      </c>
      <c r="D6" s="61" t="s">
        <v>12</v>
      </c>
      <c r="E6" s="63" t="s">
        <v>13</v>
      </c>
      <c r="F6" s="62" t="s">
        <v>12</v>
      </c>
      <c r="G6" s="62" t="s">
        <v>13</v>
      </c>
      <c r="H6" s="61" t="s">
        <v>12</v>
      </c>
      <c r="I6" s="63" t="s">
        <v>13</v>
      </c>
      <c r="J6" s="61"/>
      <c r="K6" s="63"/>
    </row>
    <row r="7" spans="1:11" x14ac:dyDescent="0.25">
      <c r="A7" s="7" t="s">
        <v>482</v>
      </c>
      <c r="B7" s="65">
        <v>0</v>
      </c>
      <c r="C7" s="34">
        <f>IF(B13=0, "-", B7/B13)</f>
        <v>0</v>
      </c>
      <c r="D7" s="65">
        <v>1</v>
      </c>
      <c r="E7" s="9">
        <f>IF(D13=0, "-", D7/D13)</f>
        <v>1.5151515151515152E-2</v>
      </c>
      <c r="F7" s="81">
        <v>0</v>
      </c>
      <c r="G7" s="34">
        <f>IF(F13=0, "-", F7/F13)</f>
        <v>0</v>
      </c>
      <c r="H7" s="65">
        <v>1</v>
      </c>
      <c r="I7" s="9">
        <f>IF(H13=0, "-", H7/H13)</f>
        <v>2.8248587570621469E-3</v>
      </c>
      <c r="J7" s="8">
        <f>IF(D7=0, "-", IF((B7-D7)/D7&lt;10, (B7-D7)/D7, "&gt;999%"))</f>
        <v>-1</v>
      </c>
      <c r="K7" s="9">
        <f>IF(H7=0, "-", IF((F7-H7)/H7&lt;10, (F7-H7)/H7, "&gt;999%"))</f>
        <v>-1</v>
      </c>
    </row>
    <row r="8" spans="1:11" x14ac:dyDescent="0.25">
      <c r="A8" s="7" t="s">
        <v>483</v>
      </c>
      <c r="B8" s="65">
        <v>2</v>
      </c>
      <c r="C8" s="34">
        <f>IF(B13=0, "-", B8/B13)</f>
        <v>2.8571428571428571E-2</v>
      </c>
      <c r="D8" s="65">
        <v>2</v>
      </c>
      <c r="E8" s="9">
        <f>IF(D13=0, "-", D8/D13)</f>
        <v>3.0303030303030304E-2</v>
      </c>
      <c r="F8" s="81">
        <v>9</v>
      </c>
      <c r="G8" s="34">
        <f>IF(F13=0, "-", F8/F13)</f>
        <v>3.1690140845070422E-2</v>
      </c>
      <c r="H8" s="65">
        <v>6</v>
      </c>
      <c r="I8" s="9">
        <f>IF(H13=0, "-", H8/H13)</f>
        <v>1.6949152542372881E-2</v>
      </c>
      <c r="J8" s="8">
        <f>IF(D8=0, "-", IF((B8-D8)/D8&lt;10, (B8-D8)/D8, "&gt;999%"))</f>
        <v>0</v>
      </c>
      <c r="K8" s="9">
        <f>IF(H8=0, "-", IF((F8-H8)/H8&lt;10, (F8-H8)/H8, "&gt;999%"))</f>
        <v>0.5</v>
      </c>
    </row>
    <row r="9" spans="1:11" x14ac:dyDescent="0.25">
      <c r="A9" s="7" t="s">
        <v>484</v>
      </c>
      <c r="B9" s="65">
        <v>0</v>
      </c>
      <c r="C9" s="34">
        <f>IF(B13=0, "-", B9/B13)</f>
        <v>0</v>
      </c>
      <c r="D9" s="65">
        <v>1</v>
      </c>
      <c r="E9" s="9">
        <f>IF(D13=0, "-", D9/D13)</f>
        <v>1.5151515151515152E-2</v>
      </c>
      <c r="F9" s="81">
        <v>0</v>
      </c>
      <c r="G9" s="34">
        <f>IF(F13=0, "-", F9/F13)</f>
        <v>0</v>
      </c>
      <c r="H9" s="65">
        <v>1</v>
      </c>
      <c r="I9" s="9">
        <f>IF(H13=0, "-", H9/H13)</f>
        <v>2.8248587570621469E-3</v>
      </c>
      <c r="J9" s="8">
        <f>IF(D9=0, "-", IF((B9-D9)/D9&lt;10, (B9-D9)/D9, "&gt;999%"))</f>
        <v>-1</v>
      </c>
      <c r="K9" s="9">
        <f>IF(H9=0, "-", IF((F9-H9)/H9&lt;10, (F9-H9)/H9, "&gt;999%"))</f>
        <v>-1</v>
      </c>
    </row>
    <row r="10" spans="1:11" x14ac:dyDescent="0.25">
      <c r="A10" s="7" t="s">
        <v>485</v>
      </c>
      <c r="B10" s="65">
        <v>68</v>
      </c>
      <c r="C10" s="34">
        <f>IF(B13=0, "-", B10/B13)</f>
        <v>0.97142857142857142</v>
      </c>
      <c r="D10" s="65">
        <v>62</v>
      </c>
      <c r="E10" s="9">
        <f>IF(D13=0, "-", D10/D13)</f>
        <v>0.93939393939393945</v>
      </c>
      <c r="F10" s="81">
        <v>275</v>
      </c>
      <c r="G10" s="34">
        <f>IF(F13=0, "-", F10/F13)</f>
        <v>0.96830985915492962</v>
      </c>
      <c r="H10" s="65">
        <v>340</v>
      </c>
      <c r="I10" s="9">
        <f>IF(H13=0, "-", H10/H13)</f>
        <v>0.96045197740112997</v>
      </c>
      <c r="J10" s="8">
        <f>IF(D10=0, "-", IF((B10-D10)/D10&lt;10, (B10-D10)/D10, "&gt;999%"))</f>
        <v>9.6774193548387094E-2</v>
      </c>
      <c r="K10" s="9">
        <f>IF(H10=0, "-", IF((F10-H10)/H10&lt;10, (F10-H10)/H10, "&gt;999%"))</f>
        <v>-0.19117647058823528</v>
      </c>
    </row>
    <row r="11" spans="1:11" x14ac:dyDescent="0.25">
      <c r="A11" s="7" t="s">
        <v>486</v>
      </c>
      <c r="B11" s="65">
        <v>0</v>
      </c>
      <c r="C11" s="34">
        <f>IF(B13=0, "-", B11/B13)</f>
        <v>0</v>
      </c>
      <c r="D11" s="65">
        <v>0</v>
      </c>
      <c r="E11" s="9">
        <f>IF(D13=0, "-", D11/D13)</f>
        <v>0</v>
      </c>
      <c r="F11" s="81">
        <v>0</v>
      </c>
      <c r="G11" s="34">
        <f>IF(F13=0, "-", F11/F13)</f>
        <v>0</v>
      </c>
      <c r="H11" s="65">
        <v>6</v>
      </c>
      <c r="I11" s="9">
        <f>IF(H13=0, "-", H11/H13)</f>
        <v>1.6949152542372881E-2</v>
      </c>
      <c r="J11" s="8" t="str">
        <f>IF(D11=0, "-", IF((B11-D11)/D11&lt;10, (B11-D11)/D11, "&gt;999%"))</f>
        <v>-</v>
      </c>
      <c r="K11" s="9">
        <f>IF(H11=0, "-", IF((F11-H11)/H11&lt;10, (F11-H11)/H11, "&gt;999%"))</f>
        <v>-1</v>
      </c>
    </row>
    <row r="12" spans="1:11" x14ac:dyDescent="0.25">
      <c r="A12" s="2"/>
      <c r="B12" s="68"/>
      <c r="C12" s="33"/>
      <c r="D12" s="68"/>
      <c r="E12" s="6"/>
      <c r="F12" s="82"/>
      <c r="G12" s="33"/>
      <c r="H12" s="68"/>
      <c r="I12" s="6"/>
      <c r="J12" s="5"/>
      <c r="K12" s="6"/>
    </row>
    <row r="13" spans="1:11" s="43" customFormat="1" ht="13" x14ac:dyDescent="0.3">
      <c r="A13" s="162" t="s">
        <v>614</v>
      </c>
      <c r="B13" s="71">
        <f>SUM(B7:B12)</f>
        <v>70</v>
      </c>
      <c r="C13" s="40">
        <f>B13/13073</f>
        <v>5.3545475407328078E-3</v>
      </c>
      <c r="D13" s="71">
        <f>SUM(D7:D12)</f>
        <v>66</v>
      </c>
      <c r="E13" s="41">
        <f>D13/9813</f>
        <v>6.7257719351880157E-3</v>
      </c>
      <c r="F13" s="77">
        <f>SUM(F7:F12)</f>
        <v>284</v>
      </c>
      <c r="G13" s="42">
        <f>F13/60924</f>
        <v>4.6615455321384024E-3</v>
      </c>
      <c r="H13" s="71">
        <f>SUM(H7:H12)</f>
        <v>354</v>
      </c>
      <c r="I13" s="41">
        <f>H13/53065</f>
        <v>6.671063789691887E-3</v>
      </c>
      <c r="J13" s="37">
        <f>IF(D13=0, "-", IF((B13-D13)/D13&lt;10, (B13-D13)/D13, "&gt;999%"))</f>
        <v>6.0606060606060608E-2</v>
      </c>
      <c r="K13" s="38">
        <f>IF(H13=0, "-", IF((F13-H13)/H13&lt;10, (F13-H13)/H13, "&gt;999%"))</f>
        <v>-0.19774011299435029</v>
      </c>
    </row>
    <row r="14" spans="1:11" x14ac:dyDescent="0.25">
      <c r="B14" s="83"/>
      <c r="D14" s="83"/>
      <c r="F14" s="83"/>
      <c r="H14" s="83"/>
    </row>
    <row r="15" spans="1:11" ht="13" x14ac:dyDescent="0.3">
      <c r="A15" s="163" t="s">
        <v>131</v>
      </c>
      <c r="B15" s="61" t="s">
        <v>12</v>
      </c>
      <c r="C15" s="62" t="s">
        <v>13</v>
      </c>
      <c r="D15" s="61" t="s">
        <v>12</v>
      </c>
      <c r="E15" s="63" t="s">
        <v>13</v>
      </c>
      <c r="F15" s="62" t="s">
        <v>12</v>
      </c>
      <c r="G15" s="62" t="s">
        <v>13</v>
      </c>
      <c r="H15" s="61" t="s">
        <v>12</v>
      </c>
      <c r="I15" s="63" t="s">
        <v>13</v>
      </c>
      <c r="J15" s="61"/>
      <c r="K15" s="63"/>
    </row>
    <row r="16" spans="1:11" x14ac:dyDescent="0.25">
      <c r="A16" s="7" t="s">
        <v>487</v>
      </c>
      <c r="B16" s="65">
        <v>11</v>
      </c>
      <c r="C16" s="34">
        <f>IF(B18=0, "-", B16/B18)</f>
        <v>1</v>
      </c>
      <c r="D16" s="65">
        <v>11</v>
      </c>
      <c r="E16" s="9">
        <f>IF(D18=0, "-", D16/D18)</f>
        <v>1</v>
      </c>
      <c r="F16" s="81">
        <v>66</v>
      </c>
      <c r="G16" s="34">
        <f>IF(F18=0, "-", F16/F18)</f>
        <v>1</v>
      </c>
      <c r="H16" s="65">
        <v>33</v>
      </c>
      <c r="I16" s="9">
        <f>IF(H18=0, "-", H16/H18)</f>
        <v>1</v>
      </c>
      <c r="J16" s="8">
        <f>IF(D16=0, "-", IF((B16-D16)/D16&lt;10, (B16-D16)/D16, "&gt;999%"))</f>
        <v>0</v>
      </c>
      <c r="K16" s="9">
        <f>IF(H16=0, "-", IF((F16-H16)/H16&lt;10, (F16-H16)/H16, "&gt;999%"))</f>
        <v>1</v>
      </c>
    </row>
    <row r="17" spans="1:11" x14ac:dyDescent="0.25">
      <c r="A17" s="2"/>
      <c r="B17" s="68"/>
      <c r="C17" s="33"/>
      <c r="D17" s="68"/>
      <c r="E17" s="6"/>
      <c r="F17" s="82"/>
      <c r="G17" s="33"/>
      <c r="H17" s="68"/>
      <c r="I17" s="6"/>
      <c r="J17" s="5"/>
      <c r="K17" s="6"/>
    </row>
    <row r="18" spans="1:11" s="43" customFormat="1" ht="13" x14ac:dyDescent="0.3">
      <c r="A18" s="162" t="s">
        <v>613</v>
      </c>
      <c r="B18" s="71">
        <f>SUM(B16:B17)</f>
        <v>11</v>
      </c>
      <c r="C18" s="40">
        <f>B18/13073</f>
        <v>8.4142889925801275E-4</v>
      </c>
      <c r="D18" s="71">
        <f>SUM(D16:D17)</f>
        <v>11</v>
      </c>
      <c r="E18" s="41">
        <f>D18/9813</f>
        <v>1.1209619891980026E-3</v>
      </c>
      <c r="F18" s="77">
        <f>SUM(F16:F17)</f>
        <v>66</v>
      </c>
      <c r="G18" s="42">
        <f>F18/60924</f>
        <v>1.0833169194406145E-3</v>
      </c>
      <c r="H18" s="71">
        <f>SUM(H16:H17)</f>
        <v>33</v>
      </c>
      <c r="I18" s="41">
        <f>H18/53065</f>
        <v>6.2187882785263353E-4</v>
      </c>
      <c r="J18" s="37">
        <f>IF(D18=0, "-", IF((B18-D18)/D18&lt;10, (B18-D18)/D18, "&gt;999%"))</f>
        <v>0</v>
      </c>
      <c r="K18" s="38">
        <f>IF(H18=0, "-", IF((F18-H18)/H18&lt;10, (F18-H18)/H18, "&gt;999%"))</f>
        <v>1</v>
      </c>
    </row>
    <row r="19" spans="1:11" x14ac:dyDescent="0.25">
      <c r="B19" s="83"/>
      <c r="D19" s="83"/>
      <c r="F19" s="83"/>
      <c r="H19" s="83"/>
    </row>
    <row r="20" spans="1:11" ht="13" x14ac:dyDescent="0.3">
      <c r="A20" s="163" t="s">
        <v>132</v>
      </c>
      <c r="B20" s="61" t="s">
        <v>12</v>
      </c>
      <c r="C20" s="62" t="s">
        <v>13</v>
      </c>
      <c r="D20" s="61" t="s">
        <v>12</v>
      </c>
      <c r="E20" s="63" t="s">
        <v>13</v>
      </c>
      <c r="F20" s="62" t="s">
        <v>12</v>
      </c>
      <c r="G20" s="62" t="s">
        <v>13</v>
      </c>
      <c r="H20" s="61" t="s">
        <v>12</v>
      </c>
      <c r="I20" s="63" t="s">
        <v>13</v>
      </c>
      <c r="J20" s="61"/>
      <c r="K20" s="63"/>
    </row>
    <row r="21" spans="1:11" x14ac:dyDescent="0.25">
      <c r="A21" s="7" t="s">
        <v>488</v>
      </c>
      <c r="B21" s="65">
        <v>6</v>
      </c>
      <c r="C21" s="34">
        <f>IF(B25=0, "-", B21/B25)</f>
        <v>0.6</v>
      </c>
      <c r="D21" s="65">
        <v>0</v>
      </c>
      <c r="E21" s="9">
        <f>IF(D25=0, "-", D21/D25)</f>
        <v>0</v>
      </c>
      <c r="F21" s="81">
        <v>33</v>
      </c>
      <c r="G21" s="34">
        <f>IF(F25=0, "-", F21/F25)</f>
        <v>0.52380952380952384</v>
      </c>
      <c r="H21" s="65">
        <v>6</v>
      </c>
      <c r="I21" s="9">
        <f>IF(H25=0, "-", H21/H25)</f>
        <v>6.8181818181818177E-2</v>
      </c>
      <c r="J21" s="8" t="str">
        <f>IF(D21=0, "-", IF((B21-D21)/D21&lt;10, (B21-D21)/D21, "&gt;999%"))</f>
        <v>-</v>
      </c>
      <c r="K21" s="9">
        <f>IF(H21=0, "-", IF((F21-H21)/H21&lt;10, (F21-H21)/H21, "&gt;999%"))</f>
        <v>4.5</v>
      </c>
    </row>
    <row r="22" spans="1:11" x14ac:dyDescent="0.25">
      <c r="A22" s="7" t="s">
        <v>489</v>
      </c>
      <c r="B22" s="65">
        <v>0</v>
      </c>
      <c r="C22" s="34">
        <f>IF(B25=0, "-", B22/B25)</f>
        <v>0</v>
      </c>
      <c r="D22" s="65">
        <v>6</v>
      </c>
      <c r="E22" s="9">
        <f>IF(D25=0, "-", D22/D25)</f>
        <v>0.6</v>
      </c>
      <c r="F22" s="81">
        <v>0</v>
      </c>
      <c r="G22" s="34">
        <f>IF(F25=0, "-", F22/F25)</f>
        <v>0</v>
      </c>
      <c r="H22" s="65">
        <v>60</v>
      </c>
      <c r="I22" s="9">
        <f>IF(H25=0, "-", H22/H25)</f>
        <v>0.68181818181818177</v>
      </c>
      <c r="J22" s="8">
        <f>IF(D22=0, "-", IF((B22-D22)/D22&lt;10, (B22-D22)/D22, "&gt;999%"))</f>
        <v>-1</v>
      </c>
      <c r="K22" s="9">
        <f>IF(H22=0, "-", IF((F22-H22)/H22&lt;10, (F22-H22)/H22, "&gt;999%"))</f>
        <v>-1</v>
      </c>
    </row>
    <row r="23" spans="1:11" x14ac:dyDescent="0.25">
      <c r="A23" s="7" t="s">
        <v>490</v>
      </c>
      <c r="B23" s="65">
        <v>4</v>
      </c>
      <c r="C23" s="34">
        <f>IF(B25=0, "-", B23/B25)</f>
        <v>0.4</v>
      </c>
      <c r="D23" s="65">
        <v>4</v>
      </c>
      <c r="E23" s="9">
        <f>IF(D25=0, "-", D23/D25)</f>
        <v>0.4</v>
      </c>
      <c r="F23" s="81">
        <v>30</v>
      </c>
      <c r="G23" s="34">
        <f>IF(F25=0, "-", F23/F25)</f>
        <v>0.47619047619047616</v>
      </c>
      <c r="H23" s="65">
        <v>22</v>
      </c>
      <c r="I23" s="9">
        <f>IF(H25=0, "-", H23/H25)</f>
        <v>0.25</v>
      </c>
      <c r="J23" s="8">
        <f>IF(D23=0, "-", IF((B23-D23)/D23&lt;10, (B23-D23)/D23, "&gt;999%"))</f>
        <v>0</v>
      </c>
      <c r="K23" s="9">
        <f>IF(H23=0, "-", IF((F23-H23)/H23&lt;10, (F23-H23)/H23, "&gt;999%"))</f>
        <v>0.36363636363636365</v>
      </c>
    </row>
    <row r="24" spans="1:11" x14ac:dyDescent="0.25">
      <c r="A24" s="2"/>
      <c r="B24" s="68"/>
      <c r="C24" s="33"/>
      <c r="D24" s="68"/>
      <c r="E24" s="6"/>
      <c r="F24" s="82"/>
      <c r="G24" s="33"/>
      <c r="H24" s="68"/>
      <c r="I24" s="6"/>
      <c r="J24" s="5"/>
      <c r="K24" s="6"/>
    </row>
    <row r="25" spans="1:11" s="43" customFormat="1" ht="13" x14ac:dyDescent="0.3">
      <c r="A25" s="162" t="s">
        <v>612</v>
      </c>
      <c r="B25" s="71">
        <f>SUM(B21:B24)</f>
        <v>10</v>
      </c>
      <c r="C25" s="40">
        <f>B25/13073</f>
        <v>7.6493536296182976E-4</v>
      </c>
      <c r="D25" s="71">
        <f>SUM(D21:D24)</f>
        <v>10</v>
      </c>
      <c r="E25" s="41">
        <f>D25/9813</f>
        <v>1.0190563538163661E-3</v>
      </c>
      <c r="F25" s="77">
        <f>SUM(F21:F24)</f>
        <v>63</v>
      </c>
      <c r="G25" s="42">
        <f>F25/60924</f>
        <v>1.034075241284223E-3</v>
      </c>
      <c r="H25" s="71">
        <f>SUM(H21:H24)</f>
        <v>88</v>
      </c>
      <c r="I25" s="41">
        <f>H25/53065</f>
        <v>1.6583435409403562E-3</v>
      </c>
      <c r="J25" s="37">
        <f>IF(D25=0, "-", IF((B25-D25)/D25&lt;10, (B25-D25)/D25, "&gt;999%"))</f>
        <v>0</v>
      </c>
      <c r="K25" s="38">
        <f>IF(H25=0, "-", IF((F25-H25)/H25&lt;10, (F25-H25)/H25, "&gt;999%"))</f>
        <v>-0.28409090909090912</v>
      </c>
    </row>
    <row r="26" spans="1:11" x14ac:dyDescent="0.25">
      <c r="B26" s="83"/>
      <c r="D26" s="83"/>
      <c r="F26" s="83"/>
      <c r="H26" s="83"/>
    </row>
    <row r="27" spans="1:11" ht="13" x14ac:dyDescent="0.3">
      <c r="A27" s="163" t="s">
        <v>133</v>
      </c>
      <c r="B27" s="61" t="s">
        <v>12</v>
      </c>
      <c r="C27" s="62" t="s">
        <v>13</v>
      </c>
      <c r="D27" s="61" t="s">
        <v>12</v>
      </c>
      <c r="E27" s="63" t="s">
        <v>13</v>
      </c>
      <c r="F27" s="62" t="s">
        <v>12</v>
      </c>
      <c r="G27" s="62" t="s">
        <v>13</v>
      </c>
      <c r="H27" s="61" t="s">
        <v>12</v>
      </c>
      <c r="I27" s="63" t="s">
        <v>13</v>
      </c>
      <c r="J27" s="61"/>
      <c r="K27" s="63"/>
    </row>
    <row r="28" spans="1:11" x14ac:dyDescent="0.25">
      <c r="A28" s="7" t="s">
        <v>491</v>
      </c>
      <c r="B28" s="65">
        <v>29</v>
      </c>
      <c r="C28" s="34">
        <f>IF(B39=0, "-", B28/B39)</f>
        <v>0.17058823529411765</v>
      </c>
      <c r="D28" s="65">
        <v>11</v>
      </c>
      <c r="E28" s="9">
        <f>IF(D39=0, "-", D28/D39)</f>
        <v>4.9327354260089683E-2</v>
      </c>
      <c r="F28" s="81">
        <v>175</v>
      </c>
      <c r="G28" s="34">
        <f>IF(F39=0, "-", F28/F39)</f>
        <v>0.21263669501822599</v>
      </c>
      <c r="H28" s="65">
        <v>50</v>
      </c>
      <c r="I28" s="9">
        <f>IF(H39=0, "-", H28/H39)</f>
        <v>6.0459492140266025E-2</v>
      </c>
      <c r="J28" s="8">
        <f t="shared" ref="J28:J37" si="0">IF(D28=0, "-", IF((B28-D28)/D28&lt;10, (B28-D28)/D28, "&gt;999%"))</f>
        <v>1.6363636363636365</v>
      </c>
      <c r="K28" s="9">
        <f t="shared" ref="K28:K37" si="1">IF(H28=0, "-", IF((F28-H28)/H28&lt;10, (F28-H28)/H28, "&gt;999%"))</f>
        <v>2.5</v>
      </c>
    </row>
    <row r="29" spans="1:11" x14ac:dyDescent="0.25">
      <c r="A29" s="7" t="s">
        <v>492</v>
      </c>
      <c r="B29" s="65">
        <v>28</v>
      </c>
      <c r="C29" s="34">
        <f>IF(B39=0, "-", B29/B39)</f>
        <v>0.16470588235294117</v>
      </c>
      <c r="D29" s="65">
        <v>53</v>
      </c>
      <c r="E29" s="9">
        <f>IF(D39=0, "-", D29/D39)</f>
        <v>0.23766816143497757</v>
      </c>
      <c r="F29" s="81">
        <v>130</v>
      </c>
      <c r="G29" s="34">
        <f>IF(F39=0, "-", F29/F39)</f>
        <v>0.15795868772782504</v>
      </c>
      <c r="H29" s="65">
        <v>161</v>
      </c>
      <c r="I29" s="9">
        <f>IF(H39=0, "-", H29/H39)</f>
        <v>0.19467956469165659</v>
      </c>
      <c r="J29" s="8">
        <f t="shared" si="0"/>
        <v>-0.47169811320754718</v>
      </c>
      <c r="K29" s="9">
        <f t="shared" si="1"/>
        <v>-0.19254658385093168</v>
      </c>
    </row>
    <row r="30" spans="1:11" x14ac:dyDescent="0.25">
      <c r="A30" s="7" t="s">
        <v>493</v>
      </c>
      <c r="B30" s="65">
        <v>41</v>
      </c>
      <c r="C30" s="34">
        <f>IF(B39=0, "-", B30/B39)</f>
        <v>0.2411764705882353</v>
      </c>
      <c r="D30" s="65">
        <v>13</v>
      </c>
      <c r="E30" s="9">
        <f>IF(D39=0, "-", D30/D39)</f>
        <v>5.829596412556054E-2</v>
      </c>
      <c r="F30" s="81">
        <v>113</v>
      </c>
      <c r="G30" s="34">
        <f>IF(F39=0, "-", F30/F39)</f>
        <v>0.13730255164034022</v>
      </c>
      <c r="H30" s="65">
        <v>99</v>
      </c>
      <c r="I30" s="9">
        <f>IF(H39=0, "-", H30/H39)</f>
        <v>0.11970979443772672</v>
      </c>
      <c r="J30" s="8">
        <f t="shared" si="0"/>
        <v>2.1538461538461537</v>
      </c>
      <c r="K30" s="9">
        <f t="shared" si="1"/>
        <v>0.14141414141414141</v>
      </c>
    </row>
    <row r="31" spans="1:11" x14ac:dyDescent="0.25">
      <c r="A31" s="7" t="s">
        <v>494</v>
      </c>
      <c r="B31" s="65">
        <v>11</v>
      </c>
      <c r="C31" s="34">
        <f>IF(B39=0, "-", B31/B39)</f>
        <v>6.4705882352941183E-2</v>
      </c>
      <c r="D31" s="65">
        <v>2</v>
      </c>
      <c r="E31" s="9">
        <f>IF(D39=0, "-", D31/D39)</f>
        <v>8.9686098654708519E-3</v>
      </c>
      <c r="F31" s="81">
        <v>19</v>
      </c>
      <c r="G31" s="34">
        <f>IF(F39=0, "-", F31/F39)</f>
        <v>2.3086269744835967E-2</v>
      </c>
      <c r="H31" s="65">
        <v>7</v>
      </c>
      <c r="I31" s="9">
        <f>IF(H39=0, "-", H31/H39)</f>
        <v>8.4643288996372433E-3</v>
      </c>
      <c r="J31" s="8">
        <f t="shared" si="0"/>
        <v>4.5</v>
      </c>
      <c r="K31" s="9">
        <f t="shared" si="1"/>
        <v>1.7142857142857142</v>
      </c>
    </row>
    <row r="32" spans="1:11" x14ac:dyDescent="0.25">
      <c r="A32" s="7" t="s">
        <v>495</v>
      </c>
      <c r="B32" s="65">
        <v>10</v>
      </c>
      <c r="C32" s="34">
        <f>IF(B39=0, "-", B32/B39)</f>
        <v>5.8823529411764705E-2</v>
      </c>
      <c r="D32" s="65">
        <v>8</v>
      </c>
      <c r="E32" s="9">
        <f>IF(D39=0, "-", D32/D39)</f>
        <v>3.5874439461883408E-2</v>
      </c>
      <c r="F32" s="81">
        <v>39</v>
      </c>
      <c r="G32" s="34">
        <f>IF(F39=0, "-", F32/F39)</f>
        <v>4.7387606318347507E-2</v>
      </c>
      <c r="H32" s="65">
        <v>32</v>
      </c>
      <c r="I32" s="9">
        <f>IF(H39=0, "-", H32/H39)</f>
        <v>3.8694074969770252E-2</v>
      </c>
      <c r="J32" s="8">
        <f t="shared" si="0"/>
        <v>0.25</v>
      </c>
      <c r="K32" s="9">
        <f t="shared" si="1"/>
        <v>0.21875</v>
      </c>
    </row>
    <row r="33" spans="1:11" x14ac:dyDescent="0.25">
      <c r="A33" s="7" t="s">
        <v>496</v>
      </c>
      <c r="B33" s="65">
        <v>0</v>
      </c>
      <c r="C33" s="34">
        <f>IF(B39=0, "-", B33/B39)</f>
        <v>0</v>
      </c>
      <c r="D33" s="65">
        <v>29</v>
      </c>
      <c r="E33" s="9">
        <f>IF(D39=0, "-", D33/D39)</f>
        <v>0.13004484304932734</v>
      </c>
      <c r="F33" s="81">
        <v>1</v>
      </c>
      <c r="G33" s="34">
        <f>IF(F39=0, "-", F33/F39)</f>
        <v>1.215066828675577E-3</v>
      </c>
      <c r="H33" s="65">
        <v>83</v>
      </c>
      <c r="I33" s="9">
        <f>IF(H39=0, "-", H33/H39)</f>
        <v>0.10036275695284159</v>
      </c>
      <c r="J33" s="8">
        <f t="shared" si="0"/>
        <v>-1</v>
      </c>
      <c r="K33" s="9">
        <f t="shared" si="1"/>
        <v>-0.98795180722891562</v>
      </c>
    </row>
    <row r="34" spans="1:11" x14ac:dyDescent="0.25">
      <c r="A34" s="7" t="s">
        <v>497</v>
      </c>
      <c r="B34" s="65">
        <v>4</v>
      </c>
      <c r="C34" s="34">
        <f>IF(B39=0, "-", B34/B39)</f>
        <v>2.3529411764705882E-2</v>
      </c>
      <c r="D34" s="65">
        <v>6</v>
      </c>
      <c r="E34" s="9">
        <f>IF(D39=0, "-", D34/D39)</f>
        <v>2.6905829596412557E-2</v>
      </c>
      <c r="F34" s="81">
        <v>9</v>
      </c>
      <c r="G34" s="34">
        <f>IF(F39=0, "-", F34/F39)</f>
        <v>1.0935601458080195E-2</v>
      </c>
      <c r="H34" s="65">
        <v>14</v>
      </c>
      <c r="I34" s="9">
        <f>IF(H39=0, "-", H34/H39)</f>
        <v>1.6928657799274487E-2</v>
      </c>
      <c r="J34" s="8">
        <f t="shared" si="0"/>
        <v>-0.33333333333333331</v>
      </c>
      <c r="K34" s="9">
        <f t="shared" si="1"/>
        <v>-0.35714285714285715</v>
      </c>
    </row>
    <row r="35" spans="1:11" x14ac:dyDescent="0.25">
      <c r="A35" s="7" t="s">
        <v>498</v>
      </c>
      <c r="B35" s="65">
        <v>9</v>
      </c>
      <c r="C35" s="34">
        <f>IF(B39=0, "-", B35/B39)</f>
        <v>5.2941176470588235E-2</v>
      </c>
      <c r="D35" s="65">
        <v>29</v>
      </c>
      <c r="E35" s="9">
        <f>IF(D39=0, "-", D35/D39)</f>
        <v>0.13004484304932734</v>
      </c>
      <c r="F35" s="81">
        <v>49</v>
      </c>
      <c r="G35" s="34">
        <f>IF(F39=0, "-", F35/F39)</f>
        <v>5.9538274605103282E-2</v>
      </c>
      <c r="H35" s="65">
        <v>34</v>
      </c>
      <c r="I35" s="9">
        <f>IF(H39=0, "-", H35/H39)</f>
        <v>4.1112454655380895E-2</v>
      </c>
      <c r="J35" s="8">
        <f t="shared" si="0"/>
        <v>-0.68965517241379315</v>
      </c>
      <c r="K35" s="9">
        <f t="shared" si="1"/>
        <v>0.44117647058823528</v>
      </c>
    </row>
    <row r="36" spans="1:11" x14ac:dyDescent="0.25">
      <c r="A36" s="7" t="s">
        <v>499</v>
      </c>
      <c r="B36" s="65">
        <v>34</v>
      </c>
      <c r="C36" s="34">
        <f>IF(B39=0, "-", B36/B39)</f>
        <v>0.2</v>
      </c>
      <c r="D36" s="65">
        <v>71</v>
      </c>
      <c r="E36" s="9">
        <f>IF(D39=0, "-", D36/D39)</f>
        <v>0.31838565022421522</v>
      </c>
      <c r="F36" s="81">
        <v>263</v>
      </c>
      <c r="G36" s="34">
        <f>IF(F39=0, "-", F36/F39)</f>
        <v>0.31956257594167681</v>
      </c>
      <c r="H36" s="65">
        <v>313</v>
      </c>
      <c r="I36" s="9">
        <f>IF(H39=0, "-", H36/H39)</f>
        <v>0.37847642079806532</v>
      </c>
      <c r="J36" s="8">
        <f t="shared" si="0"/>
        <v>-0.52112676056338025</v>
      </c>
      <c r="K36" s="9">
        <f t="shared" si="1"/>
        <v>-0.15974440894568689</v>
      </c>
    </row>
    <row r="37" spans="1:11" x14ac:dyDescent="0.25">
      <c r="A37" s="7" t="s">
        <v>500</v>
      </c>
      <c r="B37" s="65">
        <v>4</v>
      </c>
      <c r="C37" s="34">
        <f>IF(B39=0, "-", B37/B39)</f>
        <v>2.3529411764705882E-2</v>
      </c>
      <c r="D37" s="65">
        <v>1</v>
      </c>
      <c r="E37" s="9">
        <f>IF(D39=0, "-", D37/D39)</f>
        <v>4.4843049327354259E-3</v>
      </c>
      <c r="F37" s="81">
        <v>25</v>
      </c>
      <c r="G37" s="34">
        <f>IF(F39=0, "-", F37/F39)</f>
        <v>3.0376670716889428E-2</v>
      </c>
      <c r="H37" s="65">
        <v>34</v>
      </c>
      <c r="I37" s="9">
        <f>IF(H39=0, "-", H37/H39)</f>
        <v>4.1112454655380895E-2</v>
      </c>
      <c r="J37" s="8">
        <f t="shared" si="0"/>
        <v>3</v>
      </c>
      <c r="K37" s="9">
        <f t="shared" si="1"/>
        <v>-0.26470588235294118</v>
      </c>
    </row>
    <row r="38" spans="1:11" x14ac:dyDescent="0.25">
      <c r="A38" s="2"/>
      <c r="B38" s="68"/>
      <c r="C38" s="33"/>
      <c r="D38" s="68"/>
      <c r="E38" s="6"/>
      <c r="F38" s="82"/>
      <c r="G38" s="33"/>
      <c r="H38" s="68"/>
      <c r="I38" s="6"/>
      <c r="J38" s="5"/>
      <c r="K38" s="6"/>
    </row>
    <row r="39" spans="1:11" s="43" customFormat="1" ht="13" x14ac:dyDescent="0.3">
      <c r="A39" s="162" t="s">
        <v>611</v>
      </c>
      <c r="B39" s="71">
        <f>SUM(B28:B38)</f>
        <v>170</v>
      </c>
      <c r="C39" s="40">
        <f>B39/13073</f>
        <v>1.3003901170351105E-2</v>
      </c>
      <c r="D39" s="71">
        <f>SUM(D28:D38)</f>
        <v>223</v>
      </c>
      <c r="E39" s="41">
        <f>D39/9813</f>
        <v>2.2724956690104964E-2</v>
      </c>
      <c r="F39" s="77">
        <f>SUM(F28:F38)</f>
        <v>823</v>
      </c>
      <c r="G39" s="42">
        <f>F39/60924</f>
        <v>1.3508633707570087E-2</v>
      </c>
      <c r="H39" s="71">
        <f>SUM(H28:H38)</f>
        <v>827</v>
      </c>
      <c r="I39" s="41">
        <f>H39/53065</f>
        <v>1.5584660322246301E-2</v>
      </c>
      <c r="J39" s="37">
        <f>IF(D39=0, "-", IF((B39-D39)/D39&lt;10, (B39-D39)/D39, "&gt;999%"))</f>
        <v>-0.23766816143497757</v>
      </c>
      <c r="K39" s="38">
        <f>IF(H39=0, "-", IF((F39-H39)/H39&lt;10, (F39-H39)/H39, "&gt;999%"))</f>
        <v>-4.8367593712212815E-3</v>
      </c>
    </row>
    <row r="40" spans="1:11" x14ac:dyDescent="0.25">
      <c r="B40" s="83"/>
      <c r="D40" s="83"/>
      <c r="F40" s="83"/>
      <c r="H40" s="83"/>
    </row>
    <row r="41" spans="1:11" ht="13" x14ac:dyDescent="0.3">
      <c r="A41" s="163" t="s">
        <v>134</v>
      </c>
      <c r="B41" s="61" t="s">
        <v>12</v>
      </c>
      <c r="C41" s="62" t="s">
        <v>13</v>
      </c>
      <c r="D41" s="61" t="s">
        <v>12</v>
      </c>
      <c r="E41" s="63" t="s">
        <v>13</v>
      </c>
      <c r="F41" s="62" t="s">
        <v>12</v>
      </c>
      <c r="G41" s="62" t="s">
        <v>13</v>
      </c>
      <c r="H41" s="61" t="s">
        <v>12</v>
      </c>
      <c r="I41" s="63" t="s">
        <v>13</v>
      </c>
      <c r="J41" s="61"/>
      <c r="K41" s="63"/>
    </row>
    <row r="42" spans="1:11" x14ac:dyDescent="0.25">
      <c r="A42" s="7" t="s">
        <v>501</v>
      </c>
      <c r="B42" s="65">
        <v>49</v>
      </c>
      <c r="C42" s="34">
        <f>IF(B51=0, "-", B42/B51)</f>
        <v>0.14583333333333334</v>
      </c>
      <c r="D42" s="65">
        <v>26</v>
      </c>
      <c r="E42" s="9">
        <f>IF(D51=0, "-", D42/D51)</f>
        <v>9.154929577464789E-2</v>
      </c>
      <c r="F42" s="81">
        <v>334</v>
      </c>
      <c r="G42" s="34">
        <f>IF(F51=0, "-", F42/F51)</f>
        <v>0.22767552828902521</v>
      </c>
      <c r="H42" s="65">
        <v>158</v>
      </c>
      <c r="I42" s="9">
        <f>IF(H51=0, "-", H42/H51)</f>
        <v>0.10934256055363321</v>
      </c>
      <c r="J42" s="8">
        <f t="shared" ref="J42:J49" si="2">IF(D42=0, "-", IF((B42-D42)/D42&lt;10, (B42-D42)/D42, "&gt;999%"))</f>
        <v>0.88461538461538458</v>
      </c>
      <c r="K42" s="9">
        <f t="shared" ref="K42:K49" si="3">IF(H42=0, "-", IF((F42-H42)/H42&lt;10, (F42-H42)/H42, "&gt;999%"))</f>
        <v>1.1139240506329113</v>
      </c>
    </row>
    <row r="43" spans="1:11" x14ac:dyDescent="0.25">
      <c r="A43" s="7" t="s">
        <v>502</v>
      </c>
      <c r="B43" s="65">
        <v>7</v>
      </c>
      <c r="C43" s="34">
        <f>IF(B51=0, "-", B43/B51)</f>
        <v>2.0833333333333332E-2</v>
      </c>
      <c r="D43" s="65">
        <v>10</v>
      </c>
      <c r="E43" s="9">
        <f>IF(D51=0, "-", D43/D51)</f>
        <v>3.5211267605633804E-2</v>
      </c>
      <c r="F43" s="81">
        <v>22</v>
      </c>
      <c r="G43" s="34">
        <f>IF(F51=0, "-", F43/F51)</f>
        <v>1.4996591683708248E-2</v>
      </c>
      <c r="H43" s="65">
        <v>25</v>
      </c>
      <c r="I43" s="9">
        <f>IF(H51=0, "-", H43/H51)</f>
        <v>1.7301038062283738E-2</v>
      </c>
      <c r="J43" s="8">
        <f t="shared" si="2"/>
        <v>-0.3</v>
      </c>
      <c r="K43" s="9">
        <f t="shared" si="3"/>
        <v>-0.12</v>
      </c>
    </row>
    <row r="44" spans="1:11" x14ac:dyDescent="0.25">
      <c r="A44" s="7" t="s">
        <v>503</v>
      </c>
      <c r="B44" s="65">
        <v>112</v>
      </c>
      <c r="C44" s="34">
        <f>IF(B51=0, "-", B44/B51)</f>
        <v>0.33333333333333331</v>
      </c>
      <c r="D44" s="65">
        <v>23</v>
      </c>
      <c r="E44" s="9">
        <f>IF(D51=0, "-", D44/D51)</f>
        <v>8.098591549295775E-2</v>
      </c>
      <c r="F44" s="81">
        <v>285</v>
      </c>
      <c r="G44" s="34">
        <f>IF(F51=0, "-", F44/F51)</f>
        <v>0.19427402862985685</v>
      </c>
      <c r="H44" s="65">
        <v>257</v>
      </c>
      <c r="I44" s="9">
        <f>IF(H51=0, "-", H44/H51)</f>
        <v>0.17785467128027682</v>
      </c>
      <c r="J44" s="8">
        <f t="shared" si="2"/>
        <v>3.8695652173913042</v>
      </c>
      <c r="K44" s="9">
        <f t="shared" si="3"/>
        <v>0.10894941634241245</v>
      </c>
    </row>
    <row r="45" spans="1:11" x14ac:dyDescent="0.25">
      <c r="A45" s="7" t="s">
        <v>504</v>
      </c>
      <c r="B45" s="65">
        <v>2</v>
      </c>
      <c r="C45" s="34">
        <f>IF(B51=0, "-", B45/B51)</f>
        <v>5.9523809523809521E-3</v>
      </c>
      <c r="D45" s="65">
        <v>0</v>
      </c>
      <c r="E45" s="9">
        <f>IF(D51=0, "-", D45/D51)</f>
        <v>0</v>
      </c>
      <c r="F45" s="81">
        <v>8</v>
      </c>
      <c r="G45" s="34">
        <f>IF(F51=0, "-", F45/F51)</f>
        <v>5.4533060668029995E-3</v>
      </c>
      <c r="H45" s="65">
        <v>0</v>
      </c>
      <c r="I45" s="9">
        <f>IF(H51=0, "-", H45/H51)</f>
        <v>0</v>
      </c>
      <c r="J45" s="8" t="str">
        <f t="shared" si="2"/>
        <v>-</v>
      </c>
      <c r="K45" s="9" t="str">
        <f t="shared" si="3"/>
        <v>-</v>
      </c>
    </row>
    <row r="46" spans="1:11" x14ac:dyDescent="0.25">
      <c r="A46" s="7" t="s">
        <v>505</v>
      </c>
      <c r="B46" s="65">
        <v>15</v>
      </c>
      <c r="C46" s="34">
        <f>IF(B51=0, "-", B46/B51)</f>
        <v>4.4642857142857144E-2</v>
      </c>
      <c r="D46" s="65">
        <v>13</v>
      </c>
      <c r="E46" s="9">
        <f>IF(D51=0, "-", D46/D51)</f>
        <v>4.5774647887323945E-2</v>
      </c>
      <c r="F46" s="81">
        <v>65</v>
      </c>
      <c r="G46" s="34">
        <f>IF(F51=0, "-", F46/F51)</f>
        <v>4.4308111792774371E-2</v>
      </c>
      <c r="H46" s="65">
        <v>74</v>
      </c>
      <c r="I46" s="9">
        <f>IF(H51=0, "-", H46/H51)</f>
        <v>5.1211072664359862E-2</v>
      </c>
      <c r="J46" s="8">
        <f t="shared" si="2"/>
        <v>0.15384615384615385</v>
      </c>
      <c r="K46" s="9">
        <f t="shared" si="3"/>
        <v>-0.12162162162162163</v>
      </c>
    </row>
    <row r="47" spans="1:11" x14ac:dyDescent="0.25">
      <c r="A47" s="7" t="s">
        <v>506</v>
      </c>
      <c r="B47" s="65">
        <v>14</v>
      </c>
      <c r="C47" s="34">
        <f>IF(B51=0, "-", B47/B51)</f>
        <v>4.1666666666666664E-2</v>
      </c>
      <c r="D47" s="65">
        <v>23</v>
      </c>
      <c r="E47" s="9">
        <f>IF(D51=0, "-", D47/D51)</f>
        <v>8.098591549295775E-2</v>
      </c>
      <c r="F47" s="81">
        <v>116</v>
      </c>
      <c r="G47" s="34">
        <f>IF(F51=0, "-", F47/F51)</f>
        <v>7.9072937968643495E-2</v>
      </c>
      <c r="H47" s="65">
        <v>202</v>
      </c>
      <c r="I47" s="9">
        <f>IF(H51=0, "-", H47/H51)</f>
        <v>0.1397923875432526</v>
      </c>
      <c r="J47" s="8">
        <f t="shared" si="2"/>
        <v>-0.39130434782608697</v>
      </c>
      <c r="K47" s="9">
        <f t="shared" si="3"/>
        <v>-0.42574257425742573</v>
      </c>
    </row>
    <row r="48" spans="1:11" x14ac:dyDescent="0.25">
      <c r="A48" s="7" t="s">
        <v>507</v>
      </c>
      <c r="B48" s="65">
        <v>5</v>
      </c>
      <c r="C48" s="34">
        <f>IF(B51=0, "-", B48/B51)</f>
        <v>1.488095238095238E-2</v>
      </c>
      <c r="D48" s="65">
        <v>10</v>
      </c>
      <c r="E48" s="9">
        <f>IF(D51=0, "-", D48/D51)</f>
        <v>3.5211267605633804E-2</v>
      </c>
      <c r="F48" s="81">
        <v>11</v>
      </c>
      <c r="G48" s="34">
        <f>IF(F51=0, "-", F48/F51)</f>
        <v>7.498295841854124E-3</v>
      </c>
      <c r="H48" s="65">
        <v>68</v>
      </c>
      <c r="I48" s="9">
        <f>IF(H51=0, "-", H48/H51)</f>
        <v>4.7058823529411764E-2</v>
      </c>
      <c r="J48" s="8">
        <f t="shared" si="2"/>
        <v>-0.5</v>
      </c>
      <c r="K48" s="9">
        <f t="shared" si="3"/>
        <v>-0.83823529411764708</v>
      </c>
    </row>
    <row r="49" spans="1:11" x14ac:dyDescent="0.25">
      <c r="A49" s="7" t="s">
        <v>508</v>
      </c>
      <c r="B49" s="65">
        <v>132</v>
      </c>
      <c r="C49" s="34">
        <f>IF(B51=0, "-", B49/B51)</f>
        <v>0.39285714285714285</v>
      </c>
      <c r="D49" s="65">
        <v>179</v>
      </c>
      <c r="E49" s="9">
        <f>IF(D51=0, "-", D49/D51)</f>
        <v>0.63028169014084512</v>
      </c>
      <c r="F49" s="81">
        <v>626</v>
      </c>
      <c r="G49" s="34">
        <f>IF(F51=0, "-", F49/F51)</f>
        <v>0.42672119972733469</v>
      </c>
      <c r="H49" s="65">
        <v>661</v>
      </c>
      <c r="I49" s="9">
        <f>IF(H51=0, "-", H49/H51)</f>
        <v>0.45743944636678202</v>
      </c>
      <c r="J49" s="8">
        <f t="shared" si="2"/>
        <v>-0.26256983240223464</v>
      </c>
      <c r="K49" s="9">
        <f t="shared" si="3"/>
        <v>-5.2950075642965201E-2</v>
      </c>
    </row>
    <row r="50" spans="1:11" x14ac:dyDescent="0.25">
      <c r="A50" s="2"/>
      <c r="B50" s="68"/>
      <c r="C50" s="33"/>
      <c r="D50" s="68"/>
      <c r="E50" s="6"/>
      <c r="F50" s="82"/>
      <c r="G50" s="33"/>
      <c r="H50" s="68"/>
      <c r="I50" s="6"/>
      <c r="J50" s="5"/>
      <c r="K50" s="6"/>
    </row>
    <row r="51" spans="1:11" s="43" customFormat="1" ht="13" x14ac:dyDescent="0.3">
      <c r="A51" s="162" t="s">
        <v>610</v>
      </c>
      <c r="B51" s="71">
        <f>SUM(B42:B50)</f>
        <v>336</v>
      </c>
      <c r="C51" s="40">
        <f>B51/13073</f>
        <v>2.570182819551748E-2</v>
      </c>
      <c r="D51" s="71">
        <f>SUM(D42:D50)</f>
        <v>284</v>
      </c>
      <c r="E51" s="41">
        <f>D51/9813</f>
        <v>2.8941200448384795E-2</v>
      </c>
      <c r="F51" s="77">
        <f>SUM(F42:F50)</f>
        <v>1467</v>
      </c>
      <c r="G51" s="42">
        <f>F51/60924</f>
        <v>2.4079180618475478E-2</v>
      </c>
      <c r="H51" s="71">
        <f>SUM(H42:H50)</f>
        <v>1445</v>
      </c>
      <c r="I51" s="41">
        <f>H51/53065</f>
        <v>2.7230754734759256E-2</v>
      </c>
      <c r="J51" s="37">
        <f>IF(D51=0, "-", IF((B51-D51)/D51&lt;10, (B51-D51)/D51, "&gt;999%"))</f>
        <v>0.18309859154929578</v>
      </c>
      <c r="K51" s="38">
        <f>IF(H51=0, "-", IF((F51-H51)/H51&lt;10, (F51-H51)/H51, "&gt;999%"))</f>
        <v>1.5224913494809689E-2</v>
      </c>
    </row>
    <row r="52" spans="1:11" x14ac:dyDescent="0.25">
      <c r="B52" s="83"/>
      <c r="D52" s="83"/>
      <c r="F52" s="83"/>
      <c r="H52" s="83"/>
    </row>
    <row r="53" spans="1:11" ht="13" x14ac:dyDescent="0.3">
      <c r="A53" s="163" t="s">
        <v>135</v>
      </c>
      <c r="B53" s="61" t="s">
        <v>12</v>
      </c>
      <c r="C53" s="62" t="s">
        <v>13</v>
      </c>
      <c r="D53" s="61" t="s">
        <v>12</v>
      </c>
      <c r="E53" s="63" t="s">
        <v>13</v>
      </c>
      <c r="F53" s="62" t="s">
        <v>12</v>
      </c>
      <c r="G53" s="62" t="s">
        <v>13</v>
      </c>
      <c r="H53" s="61" t="s">
        <v>12</v>
      </c>
      <c r="I53" s="63" t="s">
        <v>13</v>
      </c>
      <c r="J53" s="61"/>
      <c r="K53" s="63"/>
    </row>
    <row r="54" spans="1:11" x14ac:dyDescent="0.25">
      <c r="A54" s="7" t="s">
        <v>509</v>
      </c>
      <c r="B54" s="65">
        <v>839</v>
      </c>
      <c r="C54" s="34">
        <f>IF(B67=0, "-", B54/B67)</f>
        <v>0.30245133381398703</v>
      </c>
      <c r="D54" s="65">
        <v>352</v>
      </c>
      <c r="E54" s="9">
        <f>IF(D67=0, "-", D54/D67)</f>
        <v>0.18200620475698034</v>
      </c>
      <c r="F54" s="81">
        <v>2894</v>
      </c>
      <c r="G54" s="34">
        <f>IF(F67=0, "-", F54/F67)</f>
        <v>0.23448387619510613</v>
      </c>
      <c r="H54" s="65">
        <v>2069</v>
      </c>
      <c r="I54" s="9">
        <f>IF(H67=0, "-", H54/H67)</f>
        <v>0.18262865213169741</v>
      </c>
      <c r="J54" s="8">
        <f t="shared" ref="J54:J65" si="4">IF(D54=0, "-", IF((B54-D54)/D54&lt;10, (B54-D54)/D54, "&gt;999%"))</f>
        <v>1.3835227272727273</v>
      </c>
      <c r="K54" s="9">
        <f t="shared" ref="K54:K65" si="5">IF(H54=0, "-", IF((F54-H54)/H54&lt;10, (F54-H54)/H54, "&gt;999%"))</f>
        <v>0.39874335427742869</v>
      </c>
    </row>
    <row r="55" spans="1:11" x14ac:dyDescent="0.25">
      <c r="A55" s="7" t="s">
        <v>510</v>
      </c>
      <c r="B55" s="65">
        <v>117</v>
      </c>
      <c r="C55" s="34">
        <f>IF(B67=0, "-", B55/B67)</f>
        <v>4.2177361211247294E-2</v>
      </c>
      <c r="D55" s="65">
        <v>89</v>
      </c>
      <c r="E55" s="9">
        <f>IF(D67=0, "-", D55/D67)</f>
        <v>4.6018614270941054E-2</v>
      </c>
      <c r="F55" s="81">
        <v>495</v>
      </c>
      <c r="G55" s="34">
        <f>IF(F67=0, "-", F55/F67)</f>
        <v>4.0106951871657755E-2</v>
      </c>
      <c r="H55" s="65">
        <v>174</v>
      </c>
      <c r="I55" s="9">
        <f>IF(H67=0, "-", H55/H67)</f>
        <v>1.5358813664048019E-2</v>
      </c>
      <c r="J55" s="8">
        <f t="shared" si="4"/>
        <v>0.3146067415730337</v>
      </c>
      <c r="K55" s="9">
        <f t="shared" si="5"/>
        <v>1.8448275862068966</v>
      </c>
    </row>
    <row r="56" spans="1:11" x14ac:dyDescent="0.25">
      <c r="A56" s="7" t="s">
        <v>511</v>
      </c>
      <c r="B56" s="65">
        <v>391</v>
      </c>
      <c r="C56" s="34">
        <f>IF(B67=0, "-", B56/B67)</f>
        <v>0.14095169430425378</v>
      </c>
      <c r="D56" s="65">
        <v>277</v>
      </c>
      <c r="E56" s="9">
        <f>IF(D67=0, "-", D56/D67)</f>
        <v>0.14322647362978283</v>
      </c>
      <c r="F56" s="81">
        <v>1982</v>
      </c>
      <c r="G56" s="34">
        <f>IF(F67=0, "-", F56/F67)</f>
        <v>0.16058985577702156</v>
      </c>
      <c r="H56" s="65">
        <v>1460</v>
      </c>
      <c r="I56" s="9">
        <f>IF(H67=0, "-", H56/H67)</f>
        <v>0.12887280430752934</v>
      </c>
      <c r="J56" s="8">
        <f t="shared" si="4"/>
        <v>0.41155234657039713</v>
      </c>
      <c r="K56" s="9">
        <f t="shared" si="5"/>
        <v>0.35753424657534244</v>
      </c>
    </row>
    <row r="57" spans="1:11" x14ac:dyDescent="0.25">
      <c r="A57" s="7" t="s">
        <v>512</v>
      </c>
      <c r="B57" s="65">
        <v>4</v>
      </c>
      <c r="C57" s="34">
        <f>IF(B67=0, "-", B57/B67)</f>
        <v>1.4419610670511895E-3</v>
      </c>
      <c r="D57" s="65">
        <v>15</v>
      </c>
      <c r="E57" s="9">
        <f>IF(D67=0, "-", D57/D67)</f>
        <v>7.7559462254395035E-3</v>
      </c>
      <c r="F57" s="81">
        <v>23</v>
      </c>
      <c r="G57" s="34">
        <f>IF(F67=0, "-", F57/F67)</f>
        <v>1.8635553394911683E-3</v>
      </c>
      <c r="H57" s="65">
        <v>54</v>
      </c>
      <c r="I57" s="9">
        <f>IF(H67=0, "-", H57/H67)</f>
        <v>4.7665283784976611E-3</v>
      </c>
      <c r="J57" s="8">
        <f t="shared" si="4"/>
        <v>-0.73333333333333328</v>
      </c>
      <c r="K57" s="9">
        <f t="shared" si="5"/>
        <v>-0.57407407407407407</v>
      </c>
    </row>
    <row r="58" spans="1:11" x14ac:dyDescent="0.25">
      <c r="A58" s="7" t="s">
        <v>513</v>
      </c>
      <c r="B58" s="65">
        <v>91</v>
      </c>
      <c r="C58" s="34">
        <f>IF(B67=0, "-", B58/B67)</f>
        <v>3.2804614275414562E-2</v>
      </c>
      <c r="D58" s="65">
        <v>10</v>
      </c>
      <c r="E58" s="9">
        <f>IF(D67=0, "-", D58/D67)</f>
        <v>5.170630816959669E-3</v>
      </c>
      <c r="F58" s="81">
        <v>430</v>
      </c>
      <c r="G58" s="34">
        <f>IF(F67=0, "-", F58/F67)</f>
        <v>3.4840382433965325E-2</v>
      </c>
      <c r="H58" s="65">
        <v>124</v>
      </c>
      <c r="I58" s="9">
        <f>IF(H67=0, "-", H58/H67)</f>
        <v>1.0945361461735369E-2</v>
      </c>
      <c r="J58" s="8">
        <f t="shared" si="4"/>
        <v>8.1</v>
      </c>
      <c r="K58" s="9">
        <f t="shared" si="5"/>
        <v>2.467741935483871</v>
      </c>
    </row>
    <row r="59" spans="1:11" x14ac:dyDescent="0.25">
      <c r="A59" s="7" t="s">
        <v>514</v>
      </c>
      <c r="B59" s="65">
        <v>147</v>
      </c>
      <c r="C59" s="34">
        <f>IF(B67=0, "-", B59/B67)</f>
        <v>5.2992069214131216E-2</v>
      </c>
      <c r="D59" s="65">
        <v>67</v>
      </c>
      <c r="E59" s="9">
        <f>IF(D67=0, "-", D59/D67)</f>
        <v>3.464322647362978E-2</v>
      </c>
      <c r="F59" s="81">
        <v>583</v>
      </c>
      <c r="G59" s="34">
        <f>IF(F67=0, "-", F59/F67)</f>
        <v>4.7237076648841352E-2</v>
      </c>
      <c r="H59" s="65">
        <v>473</v>
      </c>
      <c r="I59" s="9">
        <f>IF(H67=0, "-", H59/H67)</f>
        <v>4.1751257833877661E-2</v>
      </c>
      <c r="J59" s="8">
        <f t="shared" si="4"/>
        <v>1.1940298507462686</v>
      </c>
      <c r="K59" s="9">
        <f t="shared" si="5"/>
        <v>0.23255813953488372</v>
      </c>
    </row>
    <row r="60" spans="1:11" x14ac:dyDescent="0.25">
      <c r="A60" s="7" t="s">
        <v>515</v>
      </c>
      <c r="B60" s="65">
        <v>79</v>
      </c>
      <c r="C60" s="34">
        <f>IF(B67=0, "-", B60/B67)</f>
        <v>2.8478731074260993E-2</v>
      </c>
      <c r="D60" s="65">
        <v>100</v>
      </c>
      <c r="E60" s="9">
        <f>IF(D67=0, "-", D60/D67)</f>
        <v>5.170630816959669E-2</v>
      </c>
      <c r="F60" s="81">
        <v>603</v>
      </c>
      <c r="G60" s="34">
        <f>IF(F67=0, "-", F60/F67)</f>
        <v>4.8857559552746718E-2</v>
      </c>
      <c r="H60" s="65">
        <v>1530</v>
      </c>
      <c r="I60" s="9">
        <f>IF(H67=0, "-", H60/H67)</f>
        <v>0.13505163739076706</v>
      </c>
      <c r="J60" s="8">
        <f t="shared" si="4"/>
        <v>-0.21</v>
      </c>
      <c r="K60" s="9">
        <f t="shared" si="5"/>
        <v>-0.60588235294117643</v>
      </c>
    </row>
    <row r="61" spans="1:11" x14ac:dyDescent="0.25">
      <c r="A61" s="7" t="s">
        <v>516</v>
      </c>
      <c r="B61" s="65">
        <v>68</v>
      </c>
      <c r="C61" s="34">
        <f>IF(B67=0, "-", B61/B67)</f>
        <v>2.4513338139870222E-2</v>
      </c>
      <c r="D61" s="65">
        <v>65</v>
      </c>
      <c r="E61" s="9">
        <f>IF(D67=0, "-", D61/D67)</f>
        <v>3.3609100310237852E-2</v>
      </c>
      <c r="F61" s="81">
        <v>338</v>
      </c>
      <c r="G61" s="34">
        <f>IF(F67=0, "-", F61/F67)</f>
        <v>2.7386161076000649E-2</v>
      </c>
      <c r="H61" s="65">
        <v>569</v>
      </c>
      <c r="I61" s="9">
        <f>IF(H67=0, "-", H61/H67)</f>
        <v>5.0225086062317945E-2</v>
      </c>
      <c r="J61" s="8">
        <f t="shared" si="4"/>
        <v>4.6153846153846156E-2</v>
      </c>
      <c r="K61" s="9">
        <f t="shared" si="5"/>
        <v>-0.40597539543057998</v>
      </c>
    </row>
    <row r="62" spans="1:11" x14ac:dyDescent="0.25">
      <c r="A62" s="7" t="s">
        <v>517</v>
      </c>
      <c r="B62" s="65">
        <v>47</v>
      </c>
      <c r="C62" s="34">
        <f>IF(B67=0, "-", B62/B67)</f>
        <v>1.6943042537851477E-2</v>
      </c>
      <c r="D62" s="65">
        <v>6</v>
      </c>
      <c r="E62" s="9">
        <f>IF(D67=0, "-", D62/D67)</f>
        <v>3.1023784901758012E-3</v>
      </c>
      <c r="F62" s="81">
        <v>243</v>
      </c>
      <c r="G62" s="34">
        <f>IF(F67=0, "-", F62/F67)</f>
        <v>1.968886728245017E-2</v>
      </c>
      <c r="H62" s="65">
        <v>48</v>
      </c>
      <c r="I62" s="9">
        <f>IF(H67=0, "-", H62/H67)</f>
        <v>4.2369141142201434E-3</v>
      </c>
      <c r="J62" s="8">
        <f t="shared" si="4"/>
        <v>6.833333333333333</v>
      </c>
      <c r="K62" s="9">
        <f t="shared" si="5"/>
        <v>4.0625</v>
      </c>
    </row>
    <row r="63" spans="1:11" x14ac:dyDescent="0.25">
      <c r="A63" s="7" t="s">
        <v>518</v>
      </c>
      <c r="B63" s="65">
        <v>753</v>
      </c>
      <c r="C63" s="34">
        <f>IF(B67=0, "-", B63/B67)</f>
        <v>0.27144917087238646</v>
      </c>
      <c r="D63" s="65">
        <v>706</v>
      </c>
      <c r="E63" s="9">
        <f>IF(D67=0, "-", D63/D67)</f>
        <v>0.36504653567735262</v>
      </c>
      <c r="F63" s="81">
        <v>3639</v>
      </c>
      <c r="G63" s="34">
        <f>IF(F67=0, "-", F63/F67)</f>
        <v>0.29484686436558094</v>
      </c>
      <c r="H63" s="65">
        <v>3664</v>
      </c>
      <c r="I63" s="9">
        <f>IF(H67=0, "-", H63/H67)</f>
        <v>0.32341777738547089</v>
      </c>
      <c r="J63" s="8">
        <f t="shared" si="4"/>
        <v>6.6572237960339939E-2</v>
      </c>
      <c r="K63" s="9">
        <f t="shared" si="5"/>
        <v>-6.8231441048034937E-3</v>
      </c>
    </row>
    <row r="64" spans="1:11" x14ac:dyDescent="0.25">
      <c r="A64" s="7" t="s">
        <v>519</v>
      </c>
      <c r="B64" s="65">
        <v>177</v>
      </c>
      <c r="C64" s="34">
        <f>IF(B67=0, "-", B64/B67)</f>
        <v>6.3806777217015137E-2</v>
      </c>
      <c r="D64" s="65">
        <v>218</v>
      </c>
      <c r="E64" s="9">
        <f>IF(D67=0, "-", D64/D67)</f>
        <v>0.11271975180972078</v>
      </c>
      <c r="F64" s="81">
        <v>943</v>
      </c>
      <c r="G64" s="34">
        <f>IF(F67=0, "-", F64/F67)</f>
        <v>7.6405768919137904E-2</v>
      </c>
      <c r="H64" s="65">
        <v>977</v>
      </c>
      <c r="I64" s="9">
        <f>IF(H67=0, "-", H64/H67)</f>
        <v>8.6238856033189162E-2</v>
      </c>
      <c r="J64" s="8">
        <f t="shared" si="4"/>
        <v>-0.18807339449541285</v>
      </c>
      <c r="K64" s="9">
        <f t="shared" si="5"/>
        <v>-3.4800409416581371E-2</v>
      </c>
    </row>
    <row r="65" spans="1:11" x14ac:dyDescent="0.25">
      <c r="A65" s="7" t="s">
        <v>520</v>
      </c>
      <c r="B65" s="65">
        <v>61</v>
      </c>
      <c r="C65" s="34">
        <f>IF(B67=0, "-", B65/B67)</f>
        <v>2.198990627253064E-2</v>
      </c>
      <c r="D65" s="65">
        <v>29</v>
      </c>
      <c r="E65" s="9">
        <f>IF(D67=0, "-", D65/D67)</f>
        <v>1.4994829369183039E-2</v>
      </c>
      <c r="F65" s="81">
        <v>169</v>
      </c>
      <c r="G65" s="34">
        <f>IF(F67=0, "-", F65/F67)</f>
        <v>1.3693080538000325E-2</v>
      </c>
      <c r="H65" s="65">
        <v>187</v>
      </c>
      <c r="I65" s="9">
        <f>IF(H67=0, "-", H65/H67)</f>
        <v>1.6506311236649307E-2</v>
      </c>
      <c r="J65" s="8">
        <f t="shared" si="4"/>
        <v>1.103448275862069</v>
      </c>
      <c r="K65" s="9">
        <f t="shared" si="5"/>
        <v>-9.6256684491978606E-2</v>
      </c>
    </row>
    <row r="66" spans="1:11" x14ac:dyDescent="0.25">
      <c r="A66" s="2"/>
      <c r="B66" s="68"/>
      <c r="C66" s="33"/>
      <c r="D66" s="68"/>
      <c r="E66" s="6"/>
      <c r="F66" s="82"/>
      <c r="G66" s="33"/>
      <c r="H66" s="68"/>
      <c r="I66" s="6"/>
      <c r="J66" s="5"/>
      <c r="K66" s="6"/>
    </row>
    <row r="67" spans="1:11" s="43" customFormat="1" ht="13" x14ac:dyDescent="0.3">
      <c r="A67" s="162" t="s">
        <v>609</v>
      </c>
      <c r="B67" s="71">
        <f>SUM(B54:B66)</f>
        <v>2774</v>
      </c>
      <c r="C67" s="40">
        <f>B67/13073</f>
        <v>0.21219306968561158</v>
      </c>
      <c r="D67" s="71">
        <f>SUM(D54:D66)</f>
        <v>1934</v>
      </c>
      <c r="E67" s="41">
        <f>D67/9813</f>
        <v>0.19708549882808518</v>
      </c>
      <c r="F67" s="77">
        <f>SUM(F54:F66)</f>
        <v>12342</v>
      </c>
      <c r="G67" s="42">
        <f>F67/60924</f>
        <v>0.20258026393539491</v>
      </c>
      <c r="H67" s="71">
        <f>SUM(H54:H66)</f>
        <v>11329</v>
      </c>
      <c r="I67" s="41">
        <f>H67/53065</f>
        <v>0.21349288608310563</v>
      </c>
      <c r="J67" s="37">
        <f>IF(D67=0, "-", IF((B67-D67)/D67&lt;10, (B67-D67)/D67, "&gt;999%"))</f>
        <v>0.43433298862461223</v>
      </c>
      <c r="K67" s="38">
        <f>IF(H67=0, "-", IF((F67-H67)/H67&lt;10, (F67-H67)/H67, "&gt;999%"))</f>
        <v>8.9416541618854262E-2</v>
      </c>
    </row>
    <row r="68" spans="1:11" x14ac:dyDescent="0.25">
      <c r="B68" s="83"/>
      <c r="D68" s="83"/>
      <c r="F68" s="83"/>
      <c r="H68" s="83"/>
    </row>
    <row r="69" spans="1:11" ht="13" x14ac:dyDescent="0.3">
      <c r="A69" s="163" t="s">
        <v>136</v>
      </c>
      <c r="B69" s="61" t="s">
        <v>12</v>
      </c>
      <c r="C69" s="62" t="s">
        <v>13</v>
      </c>
      <c r="D69" s="61" t="s">
        <v>12</v>
      </c>
      <c r="E69" s="63" t="s">
        <v>13</v>
      </c>
      <c r="F69" s="62" t="s">
        <v>12</v>
      </c>
      <c r="G69" s="62" t="s">
        <v>13</v>
      </c>
      <c r="H69" s="61" t="s">
        <v>12</v>
      </c>
      <c r="I69" s="63" t="s">
        <v>13</v>
      </c>
      <c r="J69" s="61"/>
      <c r="K69" s="63"/>
    </row>
    <row r="70" spans="1:11" x14ac:dyDescent="0.25">
      <c r="A70" s="7" t="s">
        <v>521</v>
      </c>
      <c r="B70" s="65">
        <v>12</v>
      </c>
      <c r="C70" s="34">
        <f>IF(B76=0, "-", B70/B76)</f>
        <v>7.7419354838709681E-2</v>
      </c>
      <c r="D70" s="65">
        <v>8</v>
      </c>
      <c r="E70" s="9">
        <f>IF(D76=0, "-", D70/D76)</f>
        <v>9.5238095238095233E-2</v>
      </c>
      <c r="F70" s="81">
        <v>85</v>
      </c>
      <c r="G70" s="34">
        <f>IF(F76=0, "-", F70/F76)</f>
        <v>0.15342960288808663</v>
      </c>
      <c r="H70" s="65">
        <v>44</v>
      </c>
      <c r="I70" s="9">
        <f>IF(H76=0, "-", H70/H76)</f>
        <v>0.14057507987220447</v>
      </c>
      <c r="J70" s="8">
        <f>IF(D70=0, "-", IF((B70-D70)/D70&lt;10, (B70-D70)/D70, "&gt;999%"))</f>
        <v>0.5</v>
      </c>
      <c r="K70" s="9">
        <f>IF(H70=0, "-", IF((F70-H70)/H70&lt;10, (F70-H70)/H70, "&gt;999%"))</f>
        <v>0.93181818181818177</v>
      </c>
    </row>
    <row r="71" spans="1:11" x14ac:dyDescent="0.25">
      <c r="A71" s="7" t="s">
        <v>522</v>
      </c>
      <c r="B71" s="65">
        <v>23</v>
      </c>
      <c r="C71" s="34">
        <f>IF(B76=0, "-", B71/B76)</f>
        <v>0.14838709677419354</v>
      </c>
      <c r="D71" s="65">
        <v>6</v>
      </c>
      <c r="E71" s="9">
        <f>IF(D76=0, "-", D71/D76)</f>
        <v>7.1428571428571425E-2</v>
      </c>
      <c r="F71" s="81">
        <v>66</v>
      </c>
      <c r="G71" s="34">
        <f>IF(F76=0, "-", F71/F76)</f>
        <v>0.11913357400722022</v>
      </c>
      <c r="H71" s="65">
        <v>24</v>
      </c>
      <c r="I71" s="9">
        <f>IF(H76=0, "-", H71/H76)</f>
        <v>7.6677316293929709E-2</v>
      </c>
      <c r="J71" s="8">
        <f>IF(D71=0, "-", IF((B71-D71)/D71&lt;10, (B71-D71)/D71, "&gt;999%"))</f>
        <v>2.8333333333333335</v>
      </c>
      <c r="K71" s="9">
        <f>IF(H71=0, "-", IF((F71-H71)/H71&lt;10, (F71-H71)/H71, "&gt;999%"))</f>
        <v>1.75</v>
      </c>
    </row>
    <row r="72" spans="1:11" x14ac:dyDescent="0.25">
      <c r="A72" s="7" t="s">
        <v>523</v>
      </c>
      <c r="B72" s="65">
        <v>98</v>
      </c>
      <c r="C72" s="34">
        <f>IF(B76=0, "-", B72/B76)</f>
        <v>0.63225806451612898</v>
      </c>
      <c r="D72" s="65">
        <v>58</v>
      </c>
      <c r="E72" s="9">
        <f>IF(D76=0, "-", D72/D76)</f>
        <v>0.69047619047619047</v>
      </c>
      <c r="F72" s="81">
        <v>369</v>
      </c>
      <c r="G72" s="34">
        <f>IF(F76=0, "-", F72/F76)</f>
        <v>0.66606498194945851</v>
      </c>
      <c r="H72" s="65">
        <v>217</v>
      </c>
      <c r="I72" s="9">
        <f>IF(H76=0, "-", H72/H76)</f>
        <v>0.69329073482428116</v>
      </c>
      <c r="J72" s="8">
        <f>IF(D72=0, "-", IF((B72-D72)/D72&lt;10, (B72-D72)/D72, "&gt;999%"))</f>
        <v>0.68965517241379315</v>
      </c>
      <c r="K72" s="9">
        <f>IF(H72=0, "-", IF((F72-H72)/H72&lt;10, (F72-H72)/H72, "&gt;999%"))</f>
        <v>0.70046082949308752</v>
      </c>
    </row>
    <row r="73" spans="1:11" x14ac:dyDescent="0.25">
      <c r="A73" s="7" t="s">
        <v>524</v>
      </c>
      <c r="B73" s="65">
        <v>15</v>
      </c>
      <c r="C73" s="34">
        <f>IF(B76=0, "-", B73/B76)</f>
        <v>9.6774193548387094E-2</v>
      </c>
      <c r="D73" s="65">
        <v>10</v>
      </c>
      <c r="E73" s="9">
        <f>IF(D76=0, "-", D73/D76)</f>
        <v>0.11904761904761904</v>
      </c>
      <c r="F73" s="81">
        <v>26</v>
      </c>
      <c r="G73" s="34">
        <f>IF(F76=0, "-", F73/F76)</f>
        <v>4.6931407942238268E-2</v>
      </c>
      <c r="H73" s="65">
        <v>22</v>
      </c>
      <c r="I73" s="9">
        <f>IF(H76=0, "-", H73/H76)</f>
        <v>7.0287539936102233E-2</v>
      </c>
      <c r="J73" s="8">
        <f>IF(D73=0, "-", IF((B73-D73)/D73&lt;10, (B73-D73)/D73, "&gt;999%"))</f>
        <v>0.5</v>
      </c>
      <c r="K73" s="9">
        <f>IF(H73=0, "-", IF((F73-H73)/H73&lt;10, (F73-H73)/H73, "&gt;999%"))</f>
        <v>0.18181818181818182</v>
      </c>
    </row>
    <row r="74" spans="1:11" x14ac:dyDescent="0.25">
      <c r="A74" s="7" t="s">
        <v>525</v>
      </c>
      <c r="B74" s="65">
        <v>7</v>
      </c>
      <c r="C74" s="34">
        <f>IF(B76=0, "-", B74/B76)</f>
        <v>4.5161290322580643E-2</v>
      </c>
      <c r="D74" s="65">
        <v>2</v>
      </c>
      <c r="E74" s="9">
        <f>IF(D76=0, "-", D74/D76)</f>
        <v>2.3809523809523808E-2</v>
      </c>
      <c r="F74" s="81">
        <v>8</v>
      </c>
      <c r="G74" s="34">
        <f>IF(F76=0, "-", F74/F76)</f>
        <v>1.444043321299639E-2</v>
      </c>
      <c r="H74" s="65">
        <v>6</v>
      </c>
      <c r="I74" s="9">
        <f>IF(H76=0, "-", H74/H76)</f>
        <v>1.9169329073482427E-2</v>
      </c>
      <c r="J74" s="8">
        <f>IF(D74=0, "-", IF((B74-D74)/D74&lt;10, (B74-D74)/D74, "&gt;999%"))</f>
        <v>2.5</v>
      </c>
      <c r="K74" s="9">
        <f>IF(H74=0, "-", IF((F74-H74)/H74&lt;10, (F74-H74)/H74, "&gt;999%"))</f>
        <v>0.33333333333333331</v>
      </c>
    </row>
    <row r="75" spans="1:11" x14ac:dyDescent="0.25">
      <c r="A75" s="2"/>
      <c r="B75" s="68"/>
      <c r="C75" s="33"/>
      <c r="D75" s="68"/>
      <c r="E75" s="6"/>
      <c r="F75" s="82"/>
      <c r="G75" s="33"/>
      <c r="H75" s="68"/>
      <c r="I75" s="6"/>
      <c r="J75" s="5"/>
      <c r="K75" s="6"/>
    </row>
    <row r="76" spans="1:11" s="43" customFormat="1" ht="13" x14ac:dyDescent="0.3">
      <c r="A76" s="162" t="s">
        <v>608</v>
      </c>
      <c r="B76" s="71">
        <f>SUM(B70:B75)</f>
        <v>155</v>
      </c>
      <c r="C76" s="40">
        <f>B76/13073</f>
        <v>1.185649812590836E-2</v>
      </c>
      <c r="D76" s="71">
        <f>SUM(D70:D75)</f>
        <v>84</v>
      </c>
      <c r="E76" s="41">
        <f>D76/9813</f>
        <v>8.5600733720574747E-3</v>
      </c>
      <c r="F76" s="77">
        <f>SUM(F70:F75)</f>
        <v>554</v>
      </c>
      <c r="G76" s="42">
        <f>F76/60924</f>
        <v>9.0932965662136427E-3</v>
      </c>
      <c r="H76" s="71">
        <f>SUM(H70:H75)</f>
        <v>313</v>
      </c>
      <c r="I76" s="41">
        <f>H76/53065</f>
        <v>5.8984264581174034E-3</v>
      </c>
      <c r="J76" s="37">
        <f>IF(D76=0, "-", IF((B76-D76)/D76&lt;10, (B76-D76)/D76, "&gt;999%"))</f>
        <v>0.84523809523809523</v>
      </c>
      <c r="K76" s="38">
        <f>IF(H76=0, "-", IF((F76-H76)/H76&lt;10, (F76-H76)/H76, "&gt;999%"))</f>
        <v>0.76996805111821087</v>
      </c>
    </row>
    <row r="77" spans="1:11" x14ac:dyDescent="0.25">
      <c r="B77" s="83"/>
      <c r="D77" s="83"/>
      <c r="F77" s="83"/>
      <c r="H77" s="83"/>
    </row>
    <row r="78" spans="1:11" ht="13" x14ac:dyDescent="0.3">
      <c r="A78" s="27" t="s">
        <v>607</v>
      </c>
      <c r="B78" s="71">
        <v>3526</v>
      </c>
      <c r="C78" s="40">
        <f>B78/13073</f>
        <v>0.26971620898034115</v>
      </c>
      <c r="D78" s="71">
        <v>2612</v>
      </c>
      <c r="E78" s="41">
        <f>D78/9813</f>
        <v>0.26617751961683483</v>
      </c>
      <c r="F78" s="77">
        <v>15599</v>
      </c>
      <c r="G78" s="42">
        <f>F78/60924</f>
        <v>0.25604031252051734</v>
      </c>
      <c r="H78" s="71">
        <v>14389</v>
      </c>
      <c r="I78" s="41">
        <f>H78/53065</f>
        <v>0.27115801375671345</v>
      </c>
      <c r="J78" s="37">
        <f>IF(D78=0, "-", IF((B78-D78)/D78&lt;10, (B78-D78)/D78, "&gt;999%"))</f>
        <v>0.34992343032159268</v>
      </c>
      <c r="K78" s="38">
        <f>IF(H78=0, "-", IF((F78-H78)/H78&lt;10, (F78-H78)/H78, "&gt;999%"))</f>
        <v>8.4092014733476966E-2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7"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zoomScaleNormal="100" workbookViewId="0">
      <selection activeCell="M1" sqref="M1"/>
    </sheetView>
  </sheetViews>
  <sheetFormatPr defaultRowHeight="12.5" x14ac:dyDescent="0.25"/>
  <cols>
    <col min="1" max="1" width="21.6328125" bestFit="1" customWidth="1"/>
    <col min="2" max="11" width="8.453125" customWidth="1"/>
  </cols>
  <sheetData>
    <row r="1" spans="1:11" s="52" customFormat="1" ht="20" x14ac:dyDescent="0.4">
      <c r="A1" s="4" t="s">
        <v>10</v>
      </c>
      <c r="B1" s="198" t="s">
        <v>621</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38</v>
      </c>
      <c r="B7" s="65">
        <v>35</v>
      </c>
      <c r="C7" s="39">
        <f>IF(B26=0, "-", B7/B26)</f>
        <v>9.9262620533182074E-3</v>
      </c>
      <c r="D7" s="65">
        <v>14</v>
      </c>
      <c r="E7" s="21">
        <f>IF(D26=0, "-", D7/D26)</f>
        <v>5.3598774885145481E-3</v>
      </c>
      <c r="F7" s="81">
        <v>151</v>
      </c>
      <c r="G7" s="39">
        <f>IF(F26=0, "-", F7/F26)</f>
        <v>9.6801076992114876E-3</v>
      </c>
      <c r="H7" s="65">
        <v>68</v>
      </c>
      <c r="I7" s="21">
        <f>IF(H26=0, "-", H7/H26)</f>
        <v>4.7258322329557303E-3</v>
      </c>
      <c r="J7" s="20">
        <f t="shared" ref="J7:J24" si="0">IF(D7=0, "-", IF((B7-D7)/D7&lt;10, (B7-D7)/D7, "&gt;999%"))</f>
        <v>1.5</v>
      </c>
      <c r="K7" s="21">
        <f t="shared" ref="K7:K24" si="1">IF(H7=0, "-", IF((F7-H7)/H7&lt;10, (F7-H7)/H7, "&gt;999%"))</f>
        <v>1.2205882352941178</v>
      </c>
    </row>
    <row r="8" spans="1:11" x14ac:dyDescent="0.25">
      <c r="A8" s="7" t="s">
        <v>47</v>
      </c>
      <c r="B8" s="65">
        <v>917</v>
      </c>
      <c r="C8" s="39">
        <f>IF(B26=0, "-", B8/B26)</f>
        <v>0.26006806579693703</v>
      </c>
      <c r="D8" s="65">
        <v>389</v>
      </c>
      <c r="E8" s="21">
        <f>IF(D26=0, "-", D8/D26)</f>
        <v>0.14892802450229708</v>
      </c>
      <c r="F8" s="81">
        <v>3403</v>
      </c>
      <c r="G8" s="39">
        <f>IF(F26=0, "-", F8/F26)</f>
        <v>0.21815500993653439</v>
      </c>
      <c r="H8" s="65">
        <v>2277</v>
      </c>
      <c r="I8" s="21">
        <f>IF(H26=0, "-", H8/H26)</f>
        <v>0.15824588227117936</v>
      </c>
      <c r="J8" s="20">
        <f t="shared" si="0"/>
        <v>1.3573264781491003</v>
      </c>
      <c r="K8" s="21">
        <f t="shared" si="1"/>
        <v>0.49451032059727712</v>
      </c>
    </row>
    <row r="9" spans="1:11" x14ac:dyDescent="0.25">
      <c r="A9" s="7" t="s">
        <v>52</v>
      </c>
      <c r="B9" s="65">
        <v>124</v>
      </c>
      <c r="C9" s="39">
        <f>IF(B26=0, "-", B9/B26)</f>
        <v>3.5167328417470223E-2</v>
      </c>
      <c r="D9" s="65">
        <v>99</v>
      </c>
      <c r="E9" s="21">
        <f>IF(D26=0, "-", D9/D26)</f>
        <v>3.7901990811638593E-2</v>
      </c>
      <c r="F9" s="81">
        <v>517</v>
      </c>
      <c r="G9" s="39">
        <f>IF(F26=0, "-", F9/F26)</f>
        <v>3.314315020193602E-2</v>
      </c>
      <c r="H9" s="65">
        <v>199</v>
      </c>
      <c r="I9" s="21">
        <f>IF(H26=0, "-", H9/H26)</f>
        <v>1.3830009034679269E-2</v>
      </c>
      <c r="J9" s="20">
        <f t="shared" si="0"/>
        <v>0.25252525252525254</v>
      </c>
      <c r="K9" s="21">
        <f t="shared" si="1"/>
        <v>1.5979899497487438</v>
      </c>
    </row>
    <row r="10" spans="1:11" x14ac:dyDescent="0.25">
      <c r="A10" s="7" t="s">
        <v>55</v>
      </c>
      <c r="B10" s="65">
        <v>28</v>
      </c>
      <c r="C10" s="39">
        <f>IF(B26=0, "-", B10/B26)</f>
        <v>7.9410096426545656E-3</v>
      </c>
      <c r="D10" s="65">
        <v>53</v>
      </c>
      <c r="E10" s="21">
        <f>IF(D26=0, "-", D10/D26)</f>
        <v>2.0290964777947933E-2</v>
      </c>
      <c r="F10" s="81">
        <v>130</v>
      </c>
      <c r="G10" s="39">
        <f>IF(F26=0, "-", F10/F26)</f>
        <v>8.3338675556125386E-3</v>
      </c>
      <c r="H10" s="65">
        <v>161</v>
      </c>
      <c r="I10" s="21">
        <f>IF(H26=0, "-", H10/H26)</f>
        <v>1.1189102786851066E-2</v>
      </c>
      <c r="J10" s="20">
        <f t="shared" si="0"/>
        <v>-0.47169811320754718</v>
      </c>
      <c r="K10" s="21">
        <f t="shared" si="1"/>
        <v>-0.19254658385093168</v>
      </c>
    </row>
    <row r="11" spans="1:11" x14ac:dyDescent="0.25">
      <c r="A11" s="7" t="s">
        <v>59</v>
      </c>
      <c r="B11" s="65">
        <v>503</v>
      </c>
      <c r="C11" s="39">
        <f>IF(B26=0, "-", B11/B26)</f>
        <v>0.14265456608054453</v>
      </c>
      <c r="D11" s="65">
        <v>300</v>
      </c>
      <c r="E11" s="21">
        <f>IF(D26=0, "-", D11/D26)</f>
        <v>0.11485451761102604</v>
      </c>
      <c r="F11" s="81">
        <v>2267</v>
      </c>
      <c r="G11" s="39">
        <f>IF(F26=0, "-", F11/F26)</f>
        <v>0.14532982883518175</v>
      </c>
      <c r="H11" s="65">
        <v>1717</v>
      </c>
      <c r="I11" s="21">
        <f>IF(H26=0, "-", H11/H26)</f>
        <v>0.11932726388213219</v>
      </c>
      <c r="J11" s="20">
        <f t="shared" si="0"/>
        <v>0.67666666666666664</v>
      </c>
      <c r="K11" s="21">
        <f t="shared" si="1"/>
        <v>0.32032615026208505</v>
      </c>
    </row>
    <row r="12" spans="1:11" x14ac:dyDescent="0.25">
      <c r="A12" s="7" t="s">
        <v>60</v>
      </c>
      <c r="B12" s="65">
        <v>0</v>
      </c>
      <c r="C12" s="39">
        <f>IF(B26=0, "-", B12/B26)</f>
        <v>0</v>
      </c>
      <c r="D12" s="65">
        <v>1</v>
      </c>
      <c r="E12" s="21">
        <f>IF(D26=0, "-", D12/D26)</f>
        <v>3.8284839203675346E-4</v>
      </c>
      <c r="F12" s="81">
        <v>0</v>
      </c>
      <c r="G12" s="39">
        <f>IF(F26=0, "-", F12/F26)</f>
        <v>0</v>
      </c>
      <c r="H12" s="65">
        <v>1</v>
      </c>
      <c r="I12" s="21">
        <f>IF(H26=0, "-", H12/H26)</f>
        <v>6.9497532837584265E-5</v>
      </c>
      <c r="J12" s="20">
        <f t="shared" si="0"/>
        <v>-1</v>
      </c>
      <c r="K12" s="21">
        <f t="shared" si="1"/>
        <v>-1</v>
      </c>
    </row>
    <row r="13" spans="1:11" x14ac:dyDescent="0.25">
      <c r="A13" s="7" t="s">
        <v>63</v>
      </c>
      <c r="B13" s="65">
        <v>4</v>
      </c>
      <c r="C13" s="39">
        <f>IF(B26=0, "-", B13/B26)</f>
        <v>1.1344299489506524E-3</v>
      </c>
      <c r="D13" s="65">
        <v>15</v>
      </c>
      <c r="E13" s="21">
        <f>IF(D26=0, "-", D13/D26)</f>
        <v>5.7427258805513018E-3</v>
      </c>
      <c r="F13" s="81">
        <v>23</v>
      </c>
      <c r="G13" s="39">
        <f>IF(F26=0, "-", F13/F26)</f>
        <v>1.4744534906083724E-3</v>
      </c>
      <c r="H13" s="65">
        <v>54</v>
      </c>
      <c r="I13" s="21">
        <f>IF(H26=0, "-", H13/H26)</f>
        <v>3.7528667732295504E-3</v>
      </c>
      <c r="J13" s="20">
        <f t="shared" si="0"/>
        <v>-0.73333333333333328</v>
      </c>
      <c r="K13" s="21">
        <f t="shared" si="1"/>
        <v>-0.57407407407407407</v>
      </c>
    </row>
    <row r="14" spans="1:11" x14ac:dyDescent="0.25">
      <c r="A14" s="7" t="s">
        <v>68</v>
      </c>
      <c r="B14" s="65">
        <v>147</v>
      </c>
      <c r="C14" s="39">
        <f>IF(B26=0, "-", B14/B26)</f>
        <v>4.1690300623936472E-2</v>
      </c>
      <c r="D14" s="65">
        <v>27</v>
      </c>
      <c r="E14" s="21">
        <f>IF(D26=0, "-", D14/D26)</f>
        <v>1.0336906584992343E-2</v>
      </c>
      <c r="F14" s="81">
        <v>579</v>
      </c>
      <c r="G14" s="39">
        <f>IF(F26=0, "-", F14/F26)</f>
        <v>3.7117763959228153E-2</v>
      </c>
      <c r="H14" s="65">
        <v>236</v>
      </c>
      <c r="I14" s="21">
        <f>IF(H26=0, "-", H14/H26)</f>
        <v>1.6401417749669887E-2</v>
      </c>
      <c r="J14" s="20">
        <f t="shared" si="0"/>
        <v>4.4444444444444446</v>
      </c>
      <c r="K14" s="21">
        <f t="shared" si="1"/>
        <v>1.4533898305084745</v>
      </c>
    </row>
    <row r="15" spans="1:11" x14ac:dyDescent="0.25">
      <c r="A15" s="7" t="s">
        <v>74</v>
      </c>
      <c r="B15" s="65">
        <v>162</v>
      </c>
      <c r="C15" s="39">
        <f>IF(B26=0, "-", B15/B26)</f>
        <v>4.594441293250142E-2</v>
      </c>
      <c r="D15" s="65">
        <v>80</v>
      </c>
      <c r="E15" s="21">
        <f>IF(D26=0, "-", D15/D26)</f>
        <v>3.0627871362940276E-2</v>
      </c>
      <c r="F15" s="81">
        <v>648</v>
      </c>
      <c r="G15" s="39">
        <f>IF(F26=0, "-", F15/F26)</f>
        <v>4.1541124431053275E-2</v>
      </c>
      <c r="H15" s="65">
        <v>547</v>
      </c>
      <c r="I15" s="21">
        <f>IF(H26=0, "-", H15/H26)</f>
        <v>3.8015150462158594E-2</v>
      </c>
      <c r="J15" s="20">
        <f t="shared" si="0"/>
        <v>1.0249999999999999</v>
      </c>
      <c r="K15" s="21">
        <f t="shared" si="1"/>
        <v>0.18464351005484461</v>
      </c>
    </row>
    <row r="16" spans="1:11" x14ac:dyDescent="0.25">
      <c r="A16" s="7" t="s">
        <v>78</v>
      </c>
      <c r="B16" s="65">
        <v>10</v>
      </c>
      <c r="C16" s="39">
        <f>IF(B26=0, "-", B16/B26)</f>
        <v>2.8360748723766306E-3</v>
      </c>
      <c r="D16" s="65">
        <v>9</v>
      </c>
      <c r="E16" s="21">
        <f>IF(D26=0, "-", D16/D26)</f>
        <v>3.4456355283307809E-3</v>
      </c>
      <c r="F16" s="81">
        <v>39</v>
      </c>
      <c r="G16" s="39">
        <f>IF(F26=0, "-", F16/F26)</f>
        <v>2.5001602666837618E-3</v>
      </c>
      <c r="H16" s="65">
        <v>33</v>
      </c>
      <c r="I16" s="21">
        <f>IF(H26=0, "-", H16/H26)</f>
        <v>2.2934185836402808E-3</v>
      </c>
      <c r="J16" s="20">
        <f t="shared" si="0"/>
        <v>0.1111111111111111</v>
      </c>
      <c r="K16" s="21">
        <f t="shared" si="1"/>
        <v>0.18181818181818182</v>
      </c>
    </row>
    <row r="17" spans="1:11" x14ac:dyDescent="0.25">
      <c r="A17" s="7" t="s">
        <v>81</v>
      </c>
      <c r="B17" s="65">
        <v>93</v>
      </c>
      <c r="C17" s="39">
        <f>IF(B26=0, "-", B17/B26)</f>
        <v>2.6375496313102667E-2</v>
      </c>
      <c r="D17" s="65">
        <v>152</v>
      </c>
      <c r="E17" s="21">
        <f>IF(D26=0, "-", D17/D26)</f>
        <v>5.8192955589586523E-2</v>
      </c>
      <c r="F17" s="81">
        <v>720</v>
      </c>
      <c r="G17" s="39">
        <f>IF(F26=0, "-", F17/F26)</f>
        <v>4.6156804923392525E-2</v>
      </c>
      <c r="H17" s="65">
        <v>1815</v>
      </c>
      <c r="I17" s="21">
        <f>IF(H26=0, "-", H17/H26)</f>
        <v>0.12613802210021544</v>
      </c>
      <c r="J17" s="20">
        <f t="shared" si="0"/>
        <v>-0.38815789473684209</v>
      </c>
      <c r="K17" s="21">
        <f t="shared" si="1"/>
        <v>-0.60330578512396693</v>
      </c>
    </row>
    <row r="18" spans="1:11" x14ac:dyDescent="0.25">
      <c r="A18" s="7" t="s">
        <v>82</v>
      </c>
      <c r="B18" s="65">
        <v>73</v>
      </c>
      <c r="C18" s="39">
        <f>IF(B26=0, "-", B18/B26)</f>
        <v>2.0703346568349403E-2</v>
      </c>
      <c r="D18" s="65">
        <v>75</v>
      </c>
      <c r="E18" s="21">
        <f>IF(D26=0, "-", D18/D26)</f>
        <v>2.871362940275651E-2</v>
      </c>
      <c r="F18" s="81">
        <v>349</v>
      </c>
      <c r="G18" s="39">
        <f>IF(F26=0, "-", F18/F26)</f>
        <v>2.2373229053144431E-2</v>
      </c>
      <c r="H18" s="65">
        <v>637</v>
      </c>
      <c r="I18" s="21">
        <f>IF(H26=0, "-", H18/H26)</f>
        <v>4.4269928417541175E-2</v>
      </c>
      <c r="J18" s="20">
        <f t="shared" si="0"/>
        <v>-2.6666666666666668E-2</v>
      </c>
      <c r="K18" s="21">
        <f t="shared" si="1"/>
        <v>-0.45211930926216642</v>
      </c>
    </row>
    <row r="19" spans="1:11" x14ac:dyDescent="0.25">
      <c r="A19" s="7" t="s">
        <v>83</v>
      </c>
      <c r="B19" s="65">
        <v>10</v>
      </c>
      <c r="C19" s="39">
        <f>IF(B26=0, "-", B19/B26)</f>
        <v>2.8360748723766306E-3</v>
      </c>
      <c r="D19" s="65">
        <v>6</v>
      </c>
      <c r="E19" s="21">
        <f>IF(D26=0, "-", D19/D26)</f>
        <v>2.2970903522205209E-3</v>
      </c>
      <c r="F19" s="81">
        <v>42</v>
      </c>
      <c r="G19" s="39">
        <f>IF(F26=0, "-", F19/F26)</f>
        <v>2.6924802871978971E-3</v>
      </c>
      <c r="H19" s="65">
        <v>20</v>
      </c>
      <c r="I19" s="21">
        <f>IF(H26=0, "-", H19/H26)</f>
        <v>1.3899506567516854E-3</v>
      </c>
      <c r="J19" s="20">
        <f t="shared" si="0"/>
        <v>0.66666666666666663</v>
      </c>
      <c r="K19" s="21">
        <f t="shared" si="1"/>
        <v>1.1000000000000001</v>
      </c>
    </row>
    <row r="20" spans="1:11" x14ac:dyDescent="0.25">
      <c r="A20" s="7" t="s">
        <v>86</v>
      </c>
      <c r="B20" s="65">
        <v>120</v>
      </c>
      <c r="C20" s="39">
        <f>IF(B26=0, "-", B20/B26)</f>
        <v>3.4032898468519569E-2</v>
      </c>
      <c r="D20" s="65">
        <v>70</v>
      </c>
      <c r="E20" s="21">
        <f>IF(D26=0, "-", D20/D26)</f>
        <v>2.679938744257274E-2</v>
      </c>
      <c r="F20" s="81">
        <v>403</v>
      </c>
      <c r="G20" s="39">
        <f>IF(F26=0, "-", F20/F26)</f>
        <v>2.5834989422398872E-2</v>
      </c>
      <c r="H20" s="65">
        <v>245</v>
      </c>
      <c r="I20" s="21">
        <f>IF(H26=0, "-", H20/H26)</f>
        <v>1.7026895545208146E-2</v>
      </c>
      <c r="J20" s="20">
        <f t="shared" si="0"/>
        <v>0.7142857142857143</v>
      </c>
      <c r="K20" s="21">
        <f t="shared" si="1"/>
        <v>0.64489795918367343</v>
      </c>
    </row>
    <row r="21" spans="1:11" x14ac:dyDescent="0.25">
      <c r="A21" s="7" t="s">
        <v>87</v>
      </c>
      <c r="B21" s="65">
        <v>9</v>
      </c>
      <c r="C21" s="39">
        <f>IF(B26=0, "-", B21/B26)</f>
        <v>2.5524673851389677E-3</v>
      </c>
      <c r="D21" s="65">
        <v>35</v>
      </c>
      <c r="E21" s="21">
        <f>IF(D26=0, "-", D21/D26)</f>
        <v>1.339969372128637E-2</v>
      </c>
      <c r="F21" s="81">
        <v>49</v>
      </c>
      <c r="G21" s="39">
        <f>IF(F26=0, "-", F21/F26)</f>
        <v>3.1412270017308801E-3</v>
      </c>
      <c r="H21" s="65">
        <v>94</v>
      </c>
      <c r="I21" s="21">
        <f>IF(H26=0, "-", H21/H26)</f>
        <v>6.5327680867329208E-3</v>
      </c>
      <c r="J21" s="20">
        <f t="shared" si="0"/>
        <v>-0.74285714285714288</v>
      </c>
      <c r="K21" s="21">
        <f t="shared" si="1"/>
        <v>-0.47872340425531917</v>
      </c>
    </row>
    <row r="22" spans="1:11" x14ac:dyDescent="0.25">
      <c r="A22" s="7" t="s">
        <v>92</v>
      </c>
      <c r="B22" s="65">
        <v>47</v>
      </c>
      <c r="C22" s="39">
        <f>IF(B26=0, "-", B22/B26)</f>
        <v>1.3329551900170164E-2</v>
      </c>
      <c r="D22" s="65">
        <v>6</v>
      </c>
      <c r="E22" s="21">
        <f>IF(D26=0, "-", D22/D26)</f>
        <v>2.2970903522205209E-3</v>
      </c>
      <c r="F22" s="81">
        <v>243</v>
      </c>
      <c r="G22" s="39">
        <f>IF(F26=0, "-", F22/F26)</f>
        <v>1.5577921661644976E-2</v>
      </c>
      <c r="H22" s="65">
        <v>48</v>
      </c>
      <c r="I22" s="21">
        <f>IF(H26=0, "-", H22/H26)</f>
        <v>3.3358815762040447E-3</v>
      </c>
      <c r="J22" s="20">
        <f t="shared" si="0"/>
        <v>6.833333333333333</v>
      </c>
      <c r="K22" s="21">
        <f t="shared" si="1"/>
        <v>4.0625</v>
      </c>
    </row>
    <row r="23" spans="1:11" x14ac:dyDescent="0.25">
      <c r="A23" s="7" t="s">
        <v>96</v>
      </c>
      <c r="B23" s="65">
        <v>1175</v>
      </c>
      <c r="C23" s="39">
        <f>IF(B26=0, "-", B23/B26)</f>
        <v>0.33323879750425411</v>
      </c>
      <c r="D23" s="65">
        <v>1247</v>
      </c>
      <c r="E23" s="21">
        <f>IF(D26=0, "-", D23/D26)</f>
        <v>0.47741194486983157</v>
      </c>
      <c r="F23" s="81">
        <v>5812</v>
      </c>
      <c r="G23" s="39">
        <f>IF(F26=0, "-", F23/F26)</f>
        <v>0.37258798640938523</v>
      </c>
      <c r="H23" s="65">
        <v>5988</v>
      </c>
      <c r="I23" s="21">
        <f>IF(H26=0, "-", H23/H26)</f>
        <v>0.4161512266314546</v>
      </c>
      <c r="J23" s="20">
        <f t="shared" si="0"/>
        <v>-5.7738572574178026E-2</v>
      </c>
      <c r="K23" s="21">
        <f t="shared" si="1"/>
        <v>-2.9392117568470273E-2</v>
      </c>
    </row>
    <row r="24" spans="1:11" x14ac:dyDescent="0.25">
      <c r="A24" s="7" t="s">
        <v>98</v>
      </c>
      <c r="B24" s="65">
        <v>69</v>
      </c>
      <c r="C24" s="39">
        <f>IF(B26=0, "-", B24/B26)</f>
        <v>1.9568916619398753E-2</v>
      </c>
      <c r="D24" s="65">
        <v>34</v>
      </c>
      <c r="E24" s="21">
        <f>IF(D26=0, "-", D24/D26)</f>
        <v>1.3016845329249618E-2</v>
      </c>
      <c r="F24" s="81">
        <v>224</v>
      </c>
      <c r="G24" s="39">
        <f>IF(F26=0, "-", F24/F26)</f>
        <v>1.4359894865055452E-2</v>
      </c>
      <c r="H24" s="65">
        <v>249</v>
      </c>
      <c r="I24" s="21">
        <f>IF(H26=0, "-", H24/H26)</f>
        <v>1.7304885676558482E-2</v>
      </c>
      <c r="J24" s="20">
        <f t="shared" si="0"/>
        <v>1.0294117647058822</v>
      </c>
      <c r="K24" s="21">
        <f t="shared" si="1"/>
        <v>-0.10040160642570281</v>
      </c>
    </row>
    <row r="25" spans="1:11" x14ac:dyDescent="0.25">
      <c r="A25" s="2"/>
      <c r="B25" s="68"/>
      <c r="C25" s="33"/>
      <c r="D25" s="68"/>
      <c r="E25" s="6"/>
      <c r="F25" s="82"/>
      <c r="G25" s="33"/>
      <c r="H25" s="68"/>
      <c r="I25" s="6"/>
      <c r="J25" s="5"/>
      <c r="K25" s="6"/>
    </row>
    <row r="26" spans="1:11" s="43" customFormat="1" ht="13" x14ac:dyDescent="0.3">
      <c r="A26" s="162" t="s">
        <v>607</v>
      </c>
      <c r="B26" s="71">
        <f>SUM(B7:B25)</f>
        <v>3526</v>
      </c>
      <c r="C26" s="40">
        <v>1</v>
      </c>
      <c r="D26" s="71">
        <f>SUM(D7:D25)</f>
        <v>2612</v>
      </c>
      <c r="E26" s="41">
        <v>1</v>
      </c>
      <c r="F26" s="77">
        <f>SUM(F7:F25)</f>
        <v>15599</v>
      </c>
      <c r="G26" s="42">
        <v>1</v>
      </c>
      <c r="H26" s="71">
        <f>SUM(H7:H25)</f>
        <v>14389</v>
      </c>
      <c r="I26" s="41">
        <v>1</v>
      </c>
      <c r="J26" s="37">
        <f>IF(D26=0, "-", (B26-D26)/D26)</f>
        <v>0.34992343032159268</v>
      </c>
      <c r="K26" s="38">
        <f>IF(H26=0, "-", (F26-H26)/H26)</f>
        <v>8.4092014733476966E-2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9"/>
  <sheetViews>
    <sheetView tabSelected="1" zoomScaleNormal="100" workbookViewId="0">
      <selection activeCell="M1" sqref="M1"/>
    </sheetView>
  </sheetViews>
  <sheetFormatPr defaultRowHeight="12.5" x14ac:dyDescent="0.25"/>
  <cols>
    <col min="1" max="1" width="34.906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164" t="s">
        <v>129</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137</v>
      </c>
      <c r="B6" s="61" t="s">
        <v>12</v>
      </c>
      <c r="C6" s="62" t="s">
        <v>13</v>
      </c>
      <c r="D6" s="61" t="s">
        <v>12</v>
      </c>
      <c r="E6" s="63" t="s">
        <v>13</v>
      </c>
      <c r="F6" s="62" t="s">
        <v>12</v>
      </c>
      <c r="G6" s="62" t="s">
        <v>13</v>
      </c>
      <c r="H6" s="61" t="s">
        <v>12</v>
      </c>
      <c r="I6" s="63" t="s">
        <v>13</v>
      </c>
      <c r="J6" s="61"/>
      <c r="K6" s="63"/>
    </row>
    <row r="7" spans="1:11" x14ac:dyDescent="0.25">
      <c r="A7" s="7" t="s">
        <v>526</v>
      </c>
      <c r="B7" s="65">
        <v>10</v>
      </c>
      <c r="C7" s="34">
        <f>IF(B22=0, "-", B7/B22)</f>
        <v>2.8735632183908046E-2</v>
      </c>
      <c r="D7" s="65">
        <v>1</v>
      </c>
      <c r="E7" s="9">
        <f>IF(D22=0, "-", D7/D22)</f>
        <v>4.608294930875576E-3</v>
      </c>
      <c r="F7" s="81">
        <v>46</v>
      </c>
      <c r="G7" s="34">
        <f>IF(F22=0, "-", F7/F22)</f>
        <v>3.833333333333333E-2</v>
      </c>
      <c r="H7" s="65">
        <v>13</v>
      </c>
      <c r="I7" s="9">
        <f>IF(H22=0, "-", H7/H22)</f>
        <v>1.3265306122448979E-2</v>
      </c>
      <c r="J7" s="8">
        <f t="shared" ref="J7:J20" si="0">IF(D7=0, "-", IF((B7-D7)/D7&lt;10, (B7-D7)/D7, "&gt;999%"))</f>
        <v>9</v>
      </c>
      <c r="K7" s="9">
        <f t="shared" ref="K7:K20" si="1">IF(H7=0, "-", IF((F7-H7)/H7&lt;10, (F7-H7)/H7, "&gt;999%"))</f>
        <v>2.5384615384615383</v>
      </c>
    </row>
    <row r="8" spans="1:11" x14ac:dyDescent="0.25">
      <c r="A8" s="7" t="s">
        <v>527</v>
      </c>
      <c r="B8" s="65">
        <v>3</v>
      </c>
      <c r="C8" s="34">
        <f>IF(B22=0, "-", B8/B22)</f>
        <v>8.6206896551724137E-3</v>
      </c>
      <c r="D8" s="65">
        <v>3</v>
      </c>
      <c r="E8" s="9">
        <f>IF(D22=0, "-", D8/D22)</f>
        <v>1.3824884792626729E-2</v>
      </c>
      <c r="F8" s="81">
        <v>11</v>
      </c>
      <c r="G8" s="34">
        <f>IF(F22=0, "-", F8/F22)</f>
        <v>9.1666666666666667E-3</v>
      </c>
      <c r="H8" s="65">
        <v>16</v>
      </c>
      <c r="I8" s="9">
        <f>IF(H22=0, "-", H8/H22)</f>
        <v>1.6326530612244899E-2</v>
      </c>
      <c r="J8" s="8">
        <f t="shared" si="0"/>
        <v>0</v>
      </c>
      <c r="K8" s="9">
        <f t="shared" si="1"/>
        <v>-0.3125</v>
      </c>
    </row>
    <row r="9" spans="1:11" x14ac:dyDescent="0.25">
      <c r="A9" s="7" t="s">
        <v>528</v>
      </c>
      <c r="B9" s="65">
        <v>5</v>
      </c>
      <c r="C9" s="34">
        <f>IF(B22=0, "-", B9/B22)</f>
        <v>1.4367816091954023E-2</v>
      </c>
      <c r="D9" s="65">
        <v>0</v>
      </c>
      <c r="E9" s="9">
        <f>IF(D22=0, "-", D9/D22)</f>
        <v>0</v>
      </c>
      <c r="F9" s="81">
        <v>5</v>
      </c>
      <c r="G9" s="34">
        <f>IF(F22=0, "-", F9/F22)</f>
        <v>4.1666666666666666E-3</v>
      </c>
      <c r="H9" s="65">
        <v>0</v>
      </c>
      <c r="I9" s="9">
        <f>IF(H22=0, "-", H9/H22)</f>
        <v>0</v>
      </c>
      <c r="J9" s="8" t="str">
        <f t="shared" si="0"/>
        <v>-</v>
      </c>
      <c r="K9" s="9" t="str">
        <f t="shared" si="1"/>
        <v>-</v>
      </c>
    </row>
    <row r="10" spans="1:11" x14ac:dyDescent="0.25">
      <c r="A10" s="7" t="s">
        <v>529</v>
      </c>
      <c r="B10" s="65">
        <v>39</v>
      </c>
      <c r="C10" s="34">
        <f>IF(B22=0, "-", B10/B22)</f>
        <v>0.11206896551724138</v>
      </c>
      <c r="D10" s="65">
        <v>29</v>
      </c>
      <c r="E10" s="9">
        <f>IF(D22=0, "-", D10/D22)</f>
        <v>0.13364055299539171</v>
      </c>
      <c r="F10" s="81">
        <v>171</v>
      </c>
      <c r="G10" s="34">
        <f>IF(F22=0, "-", F10/F22)</f>
        <v>0.14249999999999999</v>
      </c>
      <c r="H10" s="65">
        <v>198</v>
      </c>
      <c r="I10" s="9">
        <f>IF(H22=0, "-", H10/H22)</f>
        <v>0.20204081632653062</v>
      </c>
      <c r="J10" s="8">
        <f t="shared" si="0"/>
        <v>0.34482758620689657</v>
      </c>
      <c r="K10" s="9">
        <f t="shared" si="1"/>
        <v>-0.13636363636363635</v>
      </c>
    </row>
    <row r="11" spans="1:11" x14ac:dyDescent="0.25">
      <c r="A11" s="7" t="s">
        <v>530</v>
      </c>
      <c r="B11" s="65">
        <v>37</v>
      </c>
      <c r="C11" s="34">
        <f>IF(B22=0, "-", B11/B22)</f>
        <v>0.10632183908045977</v>
      </c>
      <c r="D11" s="65">
        <v>29</v>
      </c>
      <c r="E11" s="9">
        <f>IF(D22=0, "-", D11/D22)</f>
        <v>0.13364055299539171</v>
      </c>
      <c r="F11" s="81">
        <v>141</v>
      </c>
      <c r="G11" s="34">
        <f>IF(F22=0, "-", F11/F22)</f>
        <v>0.11749999999999999</v>
      </c>
      <c r="H11" s="65">
        <v>146</v>
      </c>
      <c r="I11" s="9">
        <f>IF(H22=0, "-", H11/H22)</f>
        <v>0.1489795918367347</v>
      </c>
      <c r="J11" s="8">
        <f t="shared" si="0"/>
        <v>0.27586206896551724</v>
      </c>
      <c r="K11" s="9">
        <f t="shared" si="1"/>
        <v>-3.4246575342465752E-2</v>
      </c>
    </row>
    <row r="12" spans="1:11" x14ac:dyDescent="0.25">
      <c r="A12" s="7" t="s">
        <v>531</v>
      </c>
      <c r="B12" s="65">
        <v>7</v>
      </c>
      <c r="C12" s="34">
        <f>IF(B22=0, "-", B12/B22)</f>
        <v>2.0114942528735632E-2</v>
      </c>
      <c r="D12" s="65">
        <v>5</v>
      </c>
      <c r="E12" s="9">
        <f>IF(D22=0, "-", D12/D22)</f>
        <v>2.3041474654377881E-2</v>
      </c>
      <c r="F12" s="81">
        <v>16</v>
      </c>
      <c r="G12" s="34">
        <f>IF(F22=0, "-", F12/F22)</f>
        <v>1.3333333333333334E-2</v>
      </c>
      <c r="H12" s="65">
        <v>10</v>
      </c>
      <c r="I12" s="9">
        <f>IF(H22=0, "-", H12/H22)</f>
        <v>1.020408163265306E-2</v>
      </c>
      <c r="J12" s="8">
        <f t="shared" si="0"/>
        <v>0.4</v>
      </c>
      <c r="K12" s="9">
        <f t="shared" si="1"/>
        <v>0.6</v>
      </c>
    </row>
    <row r="13" spans="1:11" x14ac:dyDescent="0.25">
      <c r="A13" s="7" t="s">
        <v>532</v>
      </c>
      <c r="B13" s="65">
        <v>1</v>
      </c>
      <c r="C13" s="34">
        <f>IF(B22=0, "-", B13/B22)</f>
        <v>2.8735632183908046E-3</v>
      </c>
      <c r="D13" s="65">
        <v>1</v>
      </c>
      <c r="E13" s="9">
        <f>IF(D22=0, "-", D13/D22)</f>
        <v>4.608294930875576E-3</v>
      </c>
      <c r="F13" s="81">
        <v>3</v>
      </c>
      <c r="G13" s="34">
        <f>IF(F22=0, "-", F13/F22)</f>
        <v>2.5000000000000001E-3</v>
      </c>
      <c r="H13" s="65">
        <v>5</v>
      </c>
      <c r="I13" s="9">
        <f>IF(H22=0, "-", H13/H22)</f>
        <v>5.1020408163265302E-3</v>
      </c>
      <c r="J13" s="8">
        <f t="shared" si="0"/>
        <v>0</v>
      </c>
      <c r="K13" s="9">
        <f t="shared" si="1"/>
        <v>-0.4</v>
      </c>
    </row>
    <row r="14" spans="1:11" x14ac:dyDescent="0.25">
      <c r="A14" s="7" t="s">
        <v>533</v>
      </c>
      <c r="B14" s="65">
        <v>119</v>
      </c>
      <c r="C14" s="34">
        <f>IF(B22=0, "-", B14/B22)</f>
        <v>0.34195402298850575</v>
      </c>
      <c r="D14" s="65">
        <v>81</v>
      </c>
      <c r="E14" s="9">
        <f>IF(D22=0, "-", D14/D22)</f>
        <v>0.37327188940092165</v>
      </c>
      <c r="F14" s="81">
        <v>462</v>
      </c>
      <c r="G14" s="34">
        <f>IF(F22=0, "-", F14/F22)</f>
        <v>0.38500000000000001</v>
      </c>
      <c r="H14" s="65">
        <v>329</v>
      </c>
      <c r="I14" s="9">
        <f>IF(H22=0, "-", H14/H22)</f>
        <v>0.33571428571428569</v>
      </c>
      <c r="J14" s="8">
        <f t="shared" si="0"/>
        <v>0.46913580246913578</v>
      </c>
      <c r="K14" s="9">
        <f t="shared" si="1"/>
        <v>0.40425531914893614</v>
      </c>
    </row>
    <row r="15" spans="1:11" x14ac:dyDescent="0.25">
      <c r="A15" s="7" t="s">
        <v>534</v>
      </c>
      <c r="B15" s="65">
        <v>9</v>
      </c>
      <c r="C15" s="34">
        <f>IF(B22=0, "-", B15/B22)</f>
        <v>2.5862068965517241E-2</v>
      </c>
      <c r="D15" s="65">
        <v>8</v>
      </c>
      <c r="E15" s="9">
        <f>IF(D22=0, "-", D15/D22)</f>
        <v>3.6866359447004608E-2</v>
      </c>
      <c r="F15" s="81">
        <v>35</v>
      </c>
      <c r="G15" s="34">
        <f>IF(F22=0, "-", F15/F22)</f>
        <v>2.9166666666666667E-2</v>
      </c>
      <c r="H15" s="65">
        <v>23</v>
      </c>
      <c r="I15" s="9">
        <f>IF(H22=0, "-", H15/H22)</f>
        <v>2.3469387755102041E-2</v>
      </c>
      <c r="J15" s="8">
        <f t="shared" si="0"/>
        <v>0.125</v>
      </c>
      <c r="K15" s="9">
        <f t="shared" si="1"/>
        <v>0.52173913043478259</v>
      </c>
    </row>
    <row r="16" spans="1:11" x14ac:dyDescent="0.25">
      <c r="A16" s="7" t="s">
        <v>535</v>
      </c>
      <c r="B16" s="65">
        <v>1</v>
      </c>
      <c r="C16" s="34">
        <f>IF(B22=0, "-", B16/B22)</f>
        <v>2.8735632183908046E-3</v>
      </c>
      <c r="D16" s="65">
        <v>0</v>
      </c>
      <c r="E16" s="9">
        <f>IF(D22=0, "-", D16/D22)</f>
        <v>0</v>
      </c>
      <c r="F16" s="81">
        <v>5</v>
      </c>
      <c r="G16" s="34">
        <f>IF(F22=0, "-", F16/F22)</f>
        <v>4.1666666666666666E-3</v>
      </c>
      <c r="H16" s="65">
        <v>3</v>
      </c>
      <c r="I16" s="9">
        <f>IF(H22=0, "-", H16/H22)</f>
        <v>3.0612244897959182E-3</v>
      </c>
      <c r="J16" s="8" t="str">
        <f t="shared" si="0"/>
        <v>-</v>
      </c>
      <c r="K16" s="9">
        <f t="shared" si="1"/>
        <v>0.66666666666666663</v>
      </c>
    </row>
    <row r="17" spans="1:11" x14ac:dyDescent="0.25">
      <c r="A17" s="7" t="s">
        <v>536</v>
      </c>
      <c r="B17" s="65">
        <v>71</v>
      </c>
      <c r="C17" s="34">
        <f>IF(B22=0, "-", B17/B22)</f>
        <v>0.20402298850574713</v>
      </c>
      <c r="D17" s="65">
        <v>20</v>
      </c>
      <c r="E17" s="9">
        <f>IF(D22=0, "-", D17/D22)</f>
        <v>9.2165898617511524E-2</v>
      </c>
      <c r="F17" s="81">
        <v>138</v>
      </c>
      <c r="G17" s="34">
        <f>IF(F22=0, "-", F17/F22)</f>
        <v>0.115</v>
      </c>
      <c r="H17" s="65">
        <v>92</v>
      </c>
      <c r="I17" s="9">
        <f>IF(H22=0, "-", H17/H22)</f>
        <v>9.3877551020408165E-2</v>
      </c>
      <c r="J17" s="8">
        <f t="shared" si="0"/>
        <v>2.5499999999999998</v>
      </c>
      <c r="K17" s="9">
        <f t="shared" si="1"/>
        <v>0.5</v>
      </c>
    </row>
    <row r="18" spans="1:11" x14ac:dyDescent="0.25">
      <c r="A18" s="7" t="s">
        <v>537</v>
      </c>
      <c r="B18" s="65">
        <v>19</v>
      </c>
      <c r="C18" s="34">
        <f>IF(B22=0, "-", B18/B22)</f>
        <v>5.459770114942529E-2</v>
      </c>
      <c r="D18" s="65">
        <v>12</v>
      </c>
      <c r="E18" s="9">
        <f>IF(D22=0, "-", D18/D22)</f>
        <v>5.5299539170506916E-2</v>
      </c>
      <c r="F18" s="81">
        <v>78</v>
      </c>
      <c r="G18" s="34">
        <f>IF(F22=0, "-", F18/F22)</f>
        <v>6.5000000000000002E-2</v>
      </c>
      <c r="H18" s="65">
        <v>79</v>
      </c>
      <c r="I18" s="9">
        <f>IF(H22=0, "-", H18/H22)</f>
        <v>8.0612244897959179E-2</v>
      </c>
      <c r="J18" s="8">
        <f t="shared" si="0"/>
        <v>0.58333333333333337</v>
      </c>
      <c r="K18" s="9">
        <f t="shared" si="1"/>
        <v>-1.2658227848101266E-2</v>
      </c>
    </row>
    <row r="19" spans="1:11" x14ac:dyDescent="0.25">
      <c r="A19" s="7" t="s">
        <v>538</v>
      </c>
      <c r="B19" s="65">
        <v>12</v>
      </c>
      <c r="C19" s="34">
        <f>IF(B22=0, "-", B19/B22)</f>
        <v>3.4482758620689655E-2</v>
      </c>
      <c r="D19" s="65">
        <v>21</v>
      </c>
      <c r="E19" s="9">
        <f>IF(D22=0, "-", D19/D22)</f>
        <v>9.6774193548387094E-2</v>
      </c>
      <c r="F19" s="81">
        <v>23</v>
      </c>
      <c r="G19" s="34">
        <f>IF(F22=0, "-", F19/F22)</f>
        <v>1.9166666666666665E-2</v>
      </c>
      <c r="H19" s="65">
        <v>47</v>
      </c>
      <c r="I19" s="9">
        <f>IF(H22=0, "-", H19/H22)</f>
        <v>4.7959183673469387E-2</v>
      </c>
      <c r="J19" s="8">
        <f t="shared" si="0"/>
        <v>-0.42857142857142855</v>
      </c>
      <c r="K19" s="9">
        <f t="shared" si="1"/>
        <v>-0.51063829787234039</v>
      </c>
    </row>
    <row r="20" spans="1:11" x14ac:dyDescent="0.25">
      <c r="A20" s="7" t="s">
        <v>539</v>
      </c>
      <c r="B20" s="65">
        <v>15</v>
      </c>
      <c r="C20" s="34">
        <f>IF(B22=0, "-", B20/B22)</f>
        <v>4.3103448275862072E-2</v>
      </c>
      <c r="D20" s="65">
        <v>7</v>
      </c>
      <c r="E20" s="9">
        <f>IF(D22=0, "-", D20/D22)</f>
        <v>3.2258064516129031E-2</v>
      </c>
      <c r="F20" s="81">
        <v>66</v>
      </c>
      <c r="G20" s="34">
        <f>IF(F22=0, "-", F20/F22)</f>
        <v>5.5E-2</v>
      </c>
      <c r="H20" s="65">
        <v>19</v>
      </c>
      <c r="I20" s="9">
        <f>IF(H22=0, "-", H20/H22)</f>
        <v>1.9387755102040816E-2</v>
      </c>
      <c r="J20" s="8">
        <f t="shared" si="0"/>
        <v>1.1428571428571428</v>
      </c>
      <c r="K20" s="9">
        <f t="shared" si="1"/>
        <v>2.4736842105263159</v>
      </c>
    </row>
    <row r="21" spans="1:11" x14ac:dyDescent="0.25">
      <c r="A21" s="2"/>
      <c r="B21" s="68"/>
      <c r="C21" s="33"/>
      <c r="D21" s="68"/>
      <c r="E21" s="6"/>
      <c r="F21" s="82"/>
      <c r="G21" s="33"/>
      <c r="H21" s="68"/>
      <c r="I21" s="6"/>
      <c r="J21" s="5"/>
      <c r="K21" s="6"/>
    </row>
    <row r="22" spans="1:11" s="43" customFormat="1" ht="13" x14ac:dyDescent="0.3">
      <c r="A22" s="162" t="s">
        <v>618</v>
      </c>
      <c r="B22" s="71">
        <f>SUM(B7:B21)</f>
        <v>348</v>
      </c>
      <c r="C22" s="40">
        <f>B22/13073</f>
        <v>2.6619750631071675E-2</v>
      </c>
      <c r="D22" s="71">
        <f>SUM(D7:D21)</f>
        <v>217</v>
      </c>
      <c r="E22" s="41">
        <f>D22/9813</f>
        <v>2.2113522877815144E-2</v>
      </c>
      <c r="F22" s="77">
        <f>SUM(F7:F21)</f>
        <v>1200</v>
      </c>
      <c r="G22" s="42">
        <f>F22/60924</f>
        <v>1.9696671262556628E-2</v>
      </c>
      <c r="H22" s="71">
        <f>SUM(H7:H21)</f>
        <v>980</v>
      </c>
      <c r="I22" s="41">
        <f>H22/53065</f>
        <v>1.8467916705926693E-2</v>
      </c>
      <c r="J22" s="37">
        <f>IF(D22=0, "-", IF((B22-D22)/D22&lt;10, (B22-D22)/D22, "&gt;999%"))</f>
        <v>0.60368663594470051</v>
      </c>
      <c r="K22" s="38">
        <f>IF(H22=0, "-", IF((F22-H22)/H22&lt;10, (F22-H22)/H22, "&gt;999%"))</f>
        <v>0.22448979591836735</v>
      </c>
    </row>
    <row r="23" spans="1:11" x14ac:dyDescent="0.25">
      <c r="B23" s="83"/>
      <c r="D23" s="83"/>
      <c r="F23" s="83"/>
      <c r="H23" s="83"/>
    </row>
    <row r="24" spans="1:11" ht="13" x14ac:dyDescent="0.3">
      <c r="A24" s="163" t="s">
        <v>138</v>
      </c>
      <c r="B24" s="61" t="s">
        <v>12</v>
      </c>
      <c r="C24" s="62" t="s">
        <v>13</v>
      </c>
      <c r="D24" s="61" t="s">
        <v>12</v>
      </c>
      <c r="E24" s="63" t="s">
        <v>13</v>
      </c>
      <c r="F24" s="62" t="s">
        <v>12</v>
      </c>
      <c r="G24" s="62" t="s">
        <v>13</v>
      </c>
      <c r="H24" s="61" t="s">
        <v>12</v>
      </c>
      <c r="I24" s="63" t="s">
        <v>13</v>
      </c>
      <c r="J24" s="61"/>
      <c r="K24" s="63"/>
    </row>
    <row r="25" spans="1:11" x14ac:dyDescent="0.25">
      <c r="A25" s="7" t="s">
        <v>540</v>
      </c>
      <c r="B25" s="65">
        <v>13</v>
      </c>
      <c r="C25" s="34">
        <f>IF(B37=0, "-", B25/B37)</f>
        <v>0.15662650602409639</v>
      </c>
      <c r="D25" s="65">
        <v>17</v>
      </c>
      <c r="E25" s="9">
        <f>IF(D37=0, "-", D25/D37)</f>
        <v>0.16346153846153846</v>
      </c>
      <c r="F25" s="81">
        <v>68</v>
      </c>
      <c r="G25" s="34">
        <f>IF(F37=0, "-", F25/F37)</f>
        <v>0.17894736842105263</v>
      </c>
      <c r="H25" s="65">
        <v>48</v>
      </c>
      <c r="I25" s="9">
        <f>IF(H37=0, "-", H25/H37)</f>
        <v>0.12698412698412698</v>
      </c>
      <c r="J25" s="8">
        <f t="shared" ref="J25:J35" si="2">IF(D25=0, "-", IF((B25-D25)/D25&lt;10, (B25-D25)/D25, "&gt;999%"))</f>
        <v>-0.23529411764705882</v>
      </c>
      <c r="K25" s="9">
        <f t="shared" ref="K25:K35" si="3">IF(H25=0, "-", IF((F25-H25)/H25&lt;10, (F25-H25)/H25, "&gt;999%"))</f>
        <v>0.41666666666666669</v>
      </c>
    </row>
    <row r="26" spans="1:11" x14ac:dyDescent="0.25">
      <c r="A26" s="7" t="s">
        <v>541</v>
      </c>
      <c r="B26" s="65">
        <v>24</v>
      </c>
      <c r="C26" s="34">
        <f>IF(B37=0, "-", B26/B37)</f>
        <v>0.28915662650602408</v>
      </c>
      <c r="D26" s="65">
        <v>28</v>
      </c>
      <c r="E26" s="9">
        <f>IF(D37=0, "-", D26/D37)</f>
        <v>0.26923076923076922</v>
      </c>
      <c r="F26" s="81">
        <v>77</v>
      </c>
      <c r="G26" s="34">
        <f>IF(F37=0, "-", F26/F37)</f>
        <v>0.20263157894736841</v>
      </c>
      <c r="H26" s="65">
        <v>105</v>
      </c>
      <c r="I26" s="9">
        <f>IF(H37=0, "-", H26/H37)</f>
        <v>0.27777777777777779</v>
      </c>
      <c r="J26" s="8">
        <f t="shared" si="2"/>
        <v>-0.14285714285714285</v>
      </c>
      <c r="K26" s="9">
        <f t="shared" si="3"/>
        <v>-0.26666666666666666</v>
      </c>
    </row>
    <row r="27" spans="1:11" x14ac:dyDescent="0.25">
      <c r="A27" s="7" t="s">
        <v>542</v>
      </c>
      <c r="B27" s="65">
        <v>1</v>
      </c>
      <c r="C27" s="34">
        <f>IF(B37=0, "-", B27/B37)</f>
        <v>1.2048192771084338E-2</v>
      </c>
      <c r="D27" s="65">
        <v>2</v>
      </c>
      <c r="E27" s="9">
        <f>IF(D37=0, "-", D27/D37)</f>
        <v>1.9230769230769232E-2</v>
      </c>
      <c r="F27" s="81">
        <v>2</v>
      </c>
      <c r="G27" s="34">
        <f>IF(F37=0, "-", F27/F37)</f>
        <v>5.263157894736842E-3</v>
      </c>
      <c r="H27" s="65">
        <v>2</v>
      </c>
      <c r="I27" s="9">
        <f>IF(H37=0, "-", H27/H37)</f>
        <v>5.2910052910052907E-3</v>
      </c>
      <c r="J27" s="8">
        <f t="shared" si="2"/>
        <v>-0.5</v>
      </c>
      <c r="K27" s="9">
        <f t="shared" si="3"/>
        <v>0</v>
      </c>
    </row>
    <row r="28" spans="1:11" x14ac:dyDescent="0.25">
      <c r="A28" s="7" t="s">
        <v>543</v>
      </c>
      <c r="B28" s="65">
        <v>0</v>
      </c>
      <c r="C28" s="34">
        <f>IF(B37=0, "-", B28/B37)</f>
        <v>0</v>
      </c>
      <c r="D28" s="65">
        <v>0</v>
      </c>
      <c r="E28" s="9">
        <f>IF(D37=0, "-", D28/D37)</f>
        <v>0</v>
      </c>
      <c r="F28" s="81">
        <v>2</v>
      </c>
      <c r="G28" s="34">
        <f>IF(F37=0, "-", F28/F37)</f>
        <v>5.263157894736842E-3</v>
      </c>
      <c r="H28" s="65">
        <v>1</v>
      </c>
      <c r="I28" s="9">
        <f>IF(H37=0, "-", H28/H37)</f>
        <v>2.6455026455026454E-3</v>
      </c>
      <c r="J28" s="8" t="str">
        <f t="shared" si="2"/>
        <v>-</v>
      </c>
      <c r="K28" s="9">
        <f t="shared" si="3"/>
        <v>1</v>
      </c>
    </row>
    <row r="29" spans="1:11" x14ac:dyDescent="0.25">
      <c r="A29" s="7" t="s">
        <v>544</v>
      </c>
      <c r="B29" s="65">
        <v>40</v>
      </c>
      <c r="C29" s="34">
        <f>IF(B37=0, "-", B29/B37)</f>
        <v>0.48192771084337349</v>
      </c>
      <c r="D29" s="65">
        <v>38</v>
      </c>
      <c r="E29" s="9">
        <f>IF(D37=0, "-", D29/D37)</f>
        <v>0.36538461538461536</v>
      </c>
      <c r="F29" s="81">
        <v>203</v>
      </c>
      <c r="G29" s="34">
        <f>IF(F37=0, "-", F29/F37)</f>
        <v>0.53421052631578947</v>
      </c>
      <c r="H29" s="65">
        <v>180</v>
      </c>
      <c r="I29" s="9">
        <f>IF(H37=0, "-", H29/H37)</f>
        <v>0.47619047619047616</v>
      </c>
      <c r="J29" s="8">
        <f t="shared" si="2"/>
        <v>5.2631578947368418E-2</v>
      </c>
      <c r="K29" s="9">
        <f t="shared" si="3"/>
        <v>0.12777777777777777</v>
      </c>
    </row>
    <row r="30" spans="1:11" x14ac:dyDescent="0.25">
      <c r="A30" s="7" t="s">
        <v>545</v>
      </c>
      <c r="B30" s="65">
        <v>1</v>
      </c>
      <c r="C30" s="34">
        <f>IF(B37=0, "-", B30/B37)</f>
        <v>1.2048192771084338E-2</v>
      </c>
      <c r="D30" s="65">
        <v>2</v>
      </c>
      <c r="E30" s="9">
        <f>IF(D37=0, "-", D30/D37)</f>
        <v>1.9230769230769232E-2</v>
      </c>
      <c r="F30" s="81">
        <v>5</v>
      </c>
      <c r="G30" s="34">
        <f>IF(F37=0, "-", F30/F37)</f>
        <v>1.3157894736842105E-2</v>
      </c>
      <c r="H30" s="65">
        <v>6</v>
      </c>
      <c r="I30" s="9">
        <f>IF(H37=0, "-", H30/H37)</f>
        <v>1.5873015873015872E-2</v>
      </c>
      <c r="J30" s="8">
        <f t="shared" si="2"/>
        <v>-0.5</v>
      </c>
      <c r="K30" s="9">
        <f t="shared" si="3"/>
        <v>-0.16666666666666666</v>
      </c>
    </row>
    <row r="31" spans="1:11" x14ac:dyDescent="0.25">
      <c r="A31" s="7" t="s">
        <v>546</v>
      </c>
      <c r="B31" s="65">
        <v>2</v>
      </c>
      <c r="C31" s="34">
        <f>IF(B37=0, "-", B31/B37)</f>
        <v>2.4096385542168676E-2</v>
      </c>
      <c r="D31" s="65">
        <v>11</v>
      </c>
      <c r="E31" s="9">
        <f>IF(D37=0, "-", D31/D37)</f>
        <v>0.10576923076923077</v>
      </c>
      <c r="F31" s="81">
        <v>8</v>
      </c>
      <c r="G31" s="34">
        <f>IF(F37=0, "-", F31/F37)</f>
        <v>2.1052631578947368E-2</v>
      </c>
      <c r="H31" s="65">
        <v>18</v>
      </c>
      <c r="I31" s="9">
        <f>IF(H37=0, "-", H31/H37)</f>
        <v>4.7619047619047616E-2</v>
      </c>
      <c r="J31" s="8">
        <f t="shared" si="2"/>
        <v>-0.81818181818181823</v>
      </c>
      <c r="K31" s="9">
        <f t="shared" si="3"/>
        <v>-0.55555555555555558</v>
      </c>
    </row>
    <row r="32" spans="1:11" x14ac:dyDescent="0.25">
      <c r="A32" s="7" t="s">
        <v>547</v>
      </c>
      <c r="B32" s="65">
        <v>0</v>
      </c>
      <c r="C32" s="34">
        <f>IF(B37=0, "-", B32/B37)</f>
        <v>0</v>
      </c>
      <c r="D32" s="65">
        <v>0</v>
      </c>
      <c r="E32" s="9">
        <f>IF(D37=0, "-", D32/D37)</f>
        <v>0</v>
      </c>
      <c r="F32" s="81">
        <v>4</v>
      </c>
      <c r="G32" s="34">
        <f>IF(F37=0, "-", F32/F37)</f>
        <v>1.0526315789473684E-2</v>
      </c>
      <c r="H32" s="65">
        <v>1</v>
      </c>
      <c r="I32" s="9">
        <f>IF(H37=0, "-", H32/H37)</f>
        <v>2.6455026455026454E-3</v>
      </c>
      <c r="J32" s="8" t="str">
        <f t="shared" si="2"/>
        <v>-</v>
      </c>
      <c r="K32" s="9">
        <f t="shared" si="3"/>
        <v>3</v>
      </c>
    </row>
    <row r="33" spans="1:11" x14ac:dyDescent="0.25">
      <c r="A33" s="7" t="s">
        <v>548</v>
      </c>
      <c r="B33" s="65">
        <v>0</v>
      </c>
      <c r="C33" s="34">
        <f>IF(B37=0, "-", B33/B37)</f>
        <v>0</v>
      </c>
      <c r="D33" s="65">
        <v>1</v>
      </c>
      <c r="E33" s="9">
        <f>IF(D37=0, "-", D33/D37)</f>
        <v>9.6153846153846159E-3</v>
      </c>
      <c r="F33" s="81">
        <v>1</v>
      </c>
      <c r="G33" s="34">
        <f>IF(F37=0, "-", F33/F37)</f>
        <v>2.631578947368421E-3</v>
      </c>
      <c r="H33" s="65">
        <v>1</v>
      </c>
      <c r="I33" s="9">
        <f>IF(H37=0, "-", H33/H37)</f>
        <v>2.6455026455026454E-3</v>
      </c>
      <c r="J33" s="8">
        <f t="shared" si="2"/>
        <v>-1</v>
      </c>
      <c r="K33" s="9">
        <f t="shared" si="3"/>
        <v>0</v>
      </c>
    </row>
    <row r="34" spans="1:11" x14ac:dyDescent="0.25">
      <c r="A34" s="7" t="s">
        <v>549</v>
      </c>
      <c r="B34" s="65">
        <v>2</v>
      </c>
      <c r="C34" s="34">
        <f>IF(B37=0, "-", B34/B37)</f>
        <v>2.4096385542168676E-2</v>
      </c>
      <c r="D34" s="65">
        <v>3</v>
      </c>
      <c r="E34" s="9">
        <f>IF(D37=0, "-", D34/D37)</f>
        <v>2.8846153846153848E-2</v>
      </c>
      <c r="F34" s="81">
        <v>10</v>
      </c>
      <c r="G34" s="34">
        <f>IF(F37=0, "-", F34/F37)</f>
        <v>2.6315789473684209E-2</v>
      </c>
      <c r="H34" s="65">
        <v>10</v>
      </c>
      <c r="I34" s="9">
        <f>IF(H37=0, "-", H34/H37)</f>
        <v>2.6455026455026454E-2</v>
      </c>
      <c r="J34" s="8">
        <f t="shared" si="2"/>
        <v>-0.33333333333333331</v>
      </c>
      <c r="K34" s="9">
        <f t="shared" si="3"/>
        <v>0</v>
      </c>
    </row>
    <row r="35" spans="1:11" x14ac:dyDescent="0.25">
      <c r="A35" s="7" t="s">
        <v>550</v>
      </c>
      <c r="B35" s="65">
        <v>0</v>
      </c>
      <c r="C35" s="34">
        <f>IF(B37=0, "-", B35/B37)</f>
        <v>0</v>
      </c>
      <c r="D35" s="65">
        <v>2</v>
      </c>
      <c r="E35" s="9">
        <f>IF(D37=0, "-", D35/D37)</f>
        <v>1.9230769230769232E-2</v>
      </c>
      <c r="F35" s="81">
        <v>0</v>
      </c>
      <c r="G35" s="34">
        <f>IF(F37=0, "-", F35/F37)</f>
        <v>0</v>
      </c>
      <c r="H35" s="65">
        <v>6</v>
      </c>
      <c r="I35" s="9">
        <f>IF(H37=0, "-", H35/H37)</f>
        <v>1.5873015873015872E-2</v>
      </c>
      <c r="J35" s="8">
        <f t="shared" si="2"/>
        <v>-1</v>
      </c>
      <c r="K35" s="9">
        <f t="shared" si="3"/>
        <v>-1</v>
      </c>
    </row>
    <row r="36" spans="1:11" x14ac:dyDescent="0.25">
      <c r="A36" s="2"/>
      <c r="B36" s="68"/>
      <c r="C36" s="33"/>
      <c r="D36" s="68"/>
      <c r="E36" s="6"/>
      <c r="F36" s="82"/>
      <c r="G36" s="33"/>
      <c r="H36" s="68"/>
      <c r="I36" s="6"/>
      <c r="J36" s="5"/>
      <c r="K36" s="6"/>
    </row>
    <row r="37" spans="1:11" s="43" customFormat="1" ht="13" x14ac:dyDescent="0.3">
      <c r="A37" s="162" t="s">
        <v>617</v>
      </c>
      <c r="B37" s="71">
        <f>SUM(B25:B36)</f>
        <v>83</v>
      </c>
      <c r="C37" s="40">
        <f>B37/13073</f>
        <v>6.3489635125831868E-3</v>
      </c>
      <c r="D37" s="71">
        <f>SUM(D25:D36)</f>
        <v>104</v>
      </c>
      <c r="E37" s="41">
        <f>D37/9813</f>
        <v>1.0598186079690207E-2</v>
      </c>
      <c r="F37" s="77">
        <f>SUM(F25:F36)</f>
        <v>380</v>
      </c>
      <c r="G37" s="42">
        <f>F37/60924</f>
        <v>6.2372792331429321E-3</v>
      </c>
      <c r="H37" s="71">
        <f>SUM(H25:H36)</f>
        <v>378</v>
      </c>
      <c r="I37" s="41">
        <f>H37/53065</f>
        <v>7.123339300857439E-3</v>
      </c>
      <c r="J37" s="37">
        <f>IF(D37=0, "-", IF((B37-D37)/D37&lt;10, (B37-D37)/D37, "&gt;999%"))</f>
        <v>-0.20192307692307693</v>
      </c>
      <c r="K37" s="38">
        <f>IF(H37=0, "-", IF((F37-H37)/H37&lt;10, (F37-H37)/H37, "&gt;999%"))</f>
        <v>5.2910052910052907E-3</v>
      </c>
    </row>
    <row r="38" spans="1:11" x14ac:dyDescent="0.25">
      <c r="B38" s="83"/>
      <c r="D38" s="83"/>
      <c r="F38" s="83"/>
      <c r="H38" s="83"/>
    </row>
    <row r="39" spans="1:11" ht="13" x14ac:dyDescent="0.3">
      <c r="A39" s="163" t="s">
        <v>139</v>
      </c>
      <c r="B39" s="61" t="s">
        <v>12</v>
      </c>
      <c r="C39" s="62" t="s">
        <v>13</v>
      </c>
      <c r="D39" s="61" t="s">
        <v>12</v>
      </c>
      <c r="E39" s="63" t="s">
        <v>13</v>
      </c>
      <c r="F39" s="62" t="s">
        <v>12</v>
      </c>
      <c r="G39" s="62" t="s">
        <v>13</v>
      </c>
      <c r="H39" s="61" t="s">
        <v>12</v>
      </c>
      <c r="I39" s="63" t="s">
        <v>13</v>
      </c>
      <c r="J39" s="61"/>
      <c r="K39" s="63"/>
    </row>
    <row r="40" spans="1:11" x14ac:dyDescent="0.25">
      <c r="A40" s="7" t="s">
        <v>551</v>
      </c>
      <c r="B40" s="65">
        <v>4</v>
      </c>
      <c r="C40" s="34">
        <f>IF(B57=0, "-", B40/B57)</f>
        <v>1.4492753623188406E-2</v>
      </c>
      <c r="D40" s="65">
        <v>2</v>
      </c>
      <c r="E40" s="9">
        <f>IF(D57=0, "-", D40/D57)</f>
        <v>9.7087378640776691E-3</v>
      </c>
      <c r="F40" s="81">
        <v>18</v>
      </c>
      <c r="G40" s="34">
        <f>IF(F57=0, "-", F40/F57)</f>
        <v>1.6057091882247992E-2</v>
      </c>
      <c r="H40" s="65">
        <v>8</v>
      </c>
      <c r="I40" s="9">
        <f>IF(H57=0, "-", H40/H57)</f>
        <v>8.6299892125134836E-3</v>
      </c>
      <c r="J40" s="8">
        <f t="shared" ref="J40:J55" si="4">IF(D40=0, "-", IF((B40-D40)/D40&lt;10, (B40-D40)/D40, "&gt;999%"))</f>
        <v>1</v>
      </c>
      <c r="K40" s="9">
        <f t="shared" ref="K40:K55" si="5">IF(H40=0, "-", IF((F40-H40)/H40&lt;10, (F40-H40)/H40, "&gt;999%"))</f>
        <v>1.25</v>
      </c>
    </row>
    <row r="41" spans="1:11" x14ac:dyDescent="0.25">
      <c r="A41" s="7" t="s">
        <v>552</v>
      </c>
      <c r="B41" s="65">
        <v>0</v>
      </c>
      <c r="C41" s="34">
        <f>IF(B57=0, "-", B41/B57)</f>
        <v>0</v>
      </c>
      <c r="D41" s="65">
        <v>2</v>
      </c>
      <c r="E41" s="9">
        <f>IF(D57=0, "-", D41/D57)</f>
        <v>9.7087378640776691E-3</v>
      </c>
      <c r="F41" s="81">
        <v>0</v>
      </c>
      <c r="G41" s="34">
        <f>IF(F57=0, "-", F41/F57)</f>
        <v>0</v>
      </c>
      <c r="H41" s="65">
        <v>5</v>
      </c>
      <c r="I41" s="9">
        <f>IF(H57=0, "-", H41/H57)</f>
        <v>5.3937432578209281E-3</v>
      </c>
      <c r="J41" s="8">
        <f t="shared" si="4"/>
        <v>-1</v>
      </c>
      <c r="K41" s="9">
        <f t="shared" si="5"/>
        <v>-1</v>
      </c>
    </row>
    <row r="42" spans="1:11" x14ac:dyDescent="0.25">
      <c r="A42" s="7" t="s">
        <v>553</v>
      </c>
      <c r="B42" s="65">
        <v>7</v>
      </c>
      <c r="C42" s="34">
        <f>IF(B57=0, "-", B42/B57)</f>
        <v>2.5362318840579712E-2</v>
      </c>
      <c r="D42" s="65">
        <v>11</v>
      </c>
      <c r="E42" s="9">
        <f>IF(D57=0, "-", D42/D57)</f>
        <v>5.3398058252427182E-2</v>
      </c>
      <c r="F42" s="81">
        <v>43</v>
      </c>
      <c r="G42" s="34">
        <f>IF(F57=0, "-", F42/F57)</f>
        <v>3.8358608385370203E-2</v>
      </c>
      <c r="H42" s="65">
        <v>48</v>
      </c>
      <c r="I42" s="9">
        <f>IF(H57=0, "-", H42/H57)</f>
        <v>5.1779935275080909E-2</v>
      </c>
      <c r="J42" s="8">
        <f t="shared" si="4"/>
        <v>-0.36363636363636365</v>
      </c>
      <c r="K42" s="9">
        <f t="shared" si="5"/>
        <v>-0.10416666666666667</v>
      </c>
    </row>
    <row r="43" spans="1:11" x14ac:dyDescent="0.25">
      <c r="A43" s="7" t="s">
        <v>554</v>
      </c>
      <c r="B43" s="65">
        <v>4</v>
      </c>
      <c r="C43" s="34">
        <f>IF(B57=0, "-", B43/B57)</f>
        <v>1.4492753623188406E-2</v>
      </c>
      <c r="D43" s="65">
        <v>13</v>
      </c>
      <c r="E43" s="9">
        <f>IF(D57=0, "-", D43/D57)</f>
        <v>6.3106796116504854E-2</v>
      </c>
      <c r="F43" s="81">
        <v>49</v>
      </c>
      <c r="G43" s="34">
        <f>IF(F57=0, "-", F43/F57)</f>
        <v>4.3710972346119537E-2</v>
      </c>
      <c r="H43" s="65">
        <v>48</v>
      </c>
      <c r="I43" s="9">
        <f>IF(H57=0, "-", H43/H57)</f>
        <v>5.1779935275080909E-2</v>
      </c>
      <c r="J43" s="8">
        <f t="shared" si="4"/>
        <v>-0.69230769230769229</v>
      </c>
      <c r="K43" s="9">
        <f t="shared" si="5"/>
        <v>2.0833333333333332E-2</v>
      </c>
    </row>
    <row r="44" spans="1:11" x14ac:dyDescent="0.25">
      <c r="A44" s="7" t="s">
        <v>555</v>
      </c>
      <c r="B44" s="65">
        <v>18</v>
      </c>
      <c r="C44" s="34">
        <f>IF(B57=0, "-", B44/B57)</f>
        <v>6.5217391304347824E-2</v>
      </c>
      <c r="D44" s="65">
        <v>13</v>
      </c>
      <c r="E44" s="9">
        <f>IF(D57=0, "-", D44/D57)</f>
        <v>6.3106796116504854E-2</v>
      </c>
      <c r="F44" s="81">
        <v>86</v>
      </c>
      <c r="G44" s="34">
        <f>IF(F57=0, "-", F44/F57)</f>
        <v>7.6717216770740407E-2</v>
      </c>
      <c r="H44" s="65">
        <v>43</v>
      </c>
      <c r="I44" s="9">
        <f>IF(H57=0, "-", H44/H57)</f>
        <v>4.6386192017259978E-2</v>
      </c>
      <c r="J44" s="8">
        <f t="shared" si="4"/>
        <v>0.38461538461538464</v>
      </c>
      <c r="K44" s="9">
        <f t="shared" si="5"/>
        <v>1</v>
      </c>
    </row>
    <row r="45" spans="1:11" x14ac:dyDescent="0.25">
      <c r="A45" s="7" t="s">
        <v>57</v>
      </c>
      <c r="B45" s="65">
        <v>0</v>
      </c>
      <c r="C45" s="34">
        <f>IF(B57=0, "-", B45/B57)</f>
        <v>0</v>
      </c>
      <c r="D45" s="65">
        <v>0</v>
      </c>
      <c r="E45" s="9">
        <f>IF(D57=0, "-", D45/D57)</f>
        <v>0</v>
      </c>
      <c r="F45" s="81">
        <v>0</v>
      </c>
      <c r="G45" s="34">
        <f>IF(F57=0, "-", F45/F57)</f>
        <v>0</v>
      </c>
      <c r="H45" s="65">
        <v>2</v>
      </c>
      <c r="I45" s="9">
        <f>IF(H57=0, "-", H45/H57)</f>
        <v>2.1574973031283709E-3</v>
      </c>
      <c r="J45" s="8" t="str">
        <f t="shared" si="4"/>
        <v>-</v>
      </c>
      <c r="K45" s="9">
        <f t="shared" si="5"/>
        <v>-1</v>
      </c>
    </row>
    <row r="46" spans="1:11" x14ac:dyDescent="0.25">
      <c r="A46" s="7" t="s">
        <v>556</v>
      </c>
      <c r="B46" s="65">
        <v>46</v>
      </c>
      <c r="C46" s="34">
        <f>IF(B57=0, "-", B46/B57)</f>
        <v>0.16666666666666666</v>
      </c>
      <c r="D46" s="65">
        <v>24</v>
      </c>
      <c r="E46" s="9">
        <f>IF(D57=0, "-", D46/D57)</f>
        <v>0.11650485436893204</v>
      </c>
      <c r="F46" s="81">
        <v>242</v>
      </c>
      <c r="G46" s="34">
        <f>IF(F57=0, "-", F46/F57)</f>
        <v>0.21587867975022301</v>
      </c>
      <c r="H46" s="65">
        <v>164</v>
      </c>
      <c r="I46" s="9">
        <f>IF(H57=0, "-", H46/H57)</f>
        <v>0.17691477885652643</v>
      </c>
      <c r="J46" s="8">
        <f t="shared" si="4"/>
        <v>0.91666666666666663</v>
      </c>
      <c r="K46" s="9">
        <f t="shared" si="5"/>
        <v>0.47560975609756095</v>
      </c>
    </row>
    <row r="47" spans="1:11" x14ac:dyDescent="0.25">
      <c r="A47" s="7" t="s">
        <v>557</v>
      </c>
      <c r="B47" s="65">
        <v>7</v>
      </c>
      <c r="C47" s="34">
        <f>IF(B57=0, "-", B47/B57)</f>
        <v>2.5362318840579712E-2</v>
      </c>
      <c r="D47" s="65">
        <v>13</v>
      </c>
      <c r="E47" s="9">
        <f>IF(D57=0, "-", D47/D57)</f>
        <v>6.3106796116504854E-2</v>
      </c>
      <c r="F47" s="81">
        <v>21</v>
      </c>
      <c r="G47" s="34">
        <f>IF(F57=0, "-", F47/F57)</f>
        <v>1.8733273862622659E-2</v>
      </c>
      <c r="H47" s="65">
        <v>38</v>
      </c>
      <c r="I47" s="9">
        <f>IF(H57=0, "-", H47/H57)</f>
        <v>4.0992448759439054E-2</v>
      </c>
      <c r="J47" s="8">
        <f t="shared" si="4"/>
        <v>-0.46153846153846156</v>
      </c>
      <c r="K47" s="9">
        <f t="shared" si="5"/>
        <v>-0.44736842105263158</v>
      </c>
    </row>
    <row r="48" spans="1:11" x14ac:dyDescent="0.25">
      <c r="A48" s="7" t="s">
        <v>64</v>
      </c>
      <c r="B48" s="65">
        <v>33</v>
      </c>
      <c r="C48" s="34">
        <f>IF(B57=0, "-", B48/B57)</f>
        <v>0.11956521739130435</v>
      </c>
      <c r="D48" s="65">
        <v>30</v>
      </c>
      <c r="E48" s="9">
        <f>IF(D57=0, "-", D48/D57)</f>
        <v>0.14563106796116504</v>
      </c>
      <c r="F48" s="81">
        <v>145</v>
      </c>
      <c r="G48" s="34">
        <f>IF(F57=0, "-", F48/F57)</f>
        <v>0.12934879571810884</v>
      </c>
      <c r="H48" s="65">
        <v>154</v>
      </c>
      <c r="I48" s="9">
        <f>IF(H57=0, "-", H48/H57)</f>
        <v>0.16612729234088458</v>
      </c>
      <c r="J48" s="8">
        <f t="shared" si="4"/>
        <v>0.1</v>
      </c>
      <c r="K48" s="9">
        <f t="shared" si="5"/>
        <v>-5.844155844155844E-2</v>
      </c>
    </row>
    <row r="49" spans="1:11" x14ac:dyDescent="0.25">
      <c r="A49" s="7" t="s">
        <v>558</v>
      </c>
      <c r="B49" s="65">
        <v>33</v>
      </c>
      <c r="C49" s="34">
        <f>IF(B57=0, "-", B49/B57)</f>
        <v>0.11956521739130435</v>
      </c>
      <c r="D49" s="65">
        <v>5</v>
      </c>
      <c r="E49" s="9">
        <f>IF(D57=0, "-", D49/D57)</f>
        <v>2.4271844660194174E-2</v>
      </c>
      <c r="F49" s="81">
        <v>78</v>
      </c>
      <c r="G49" s="34">
        <f>IF(F57=0, "-", F49/F57)</f>
        <v>6.9580731489741296E-2</v>
      </c>
      <c r="H49" s="65">
        <v>38</v>
      </c>
      <c r="I49" s="9">
        <f>IF(H57=0, "-", H49/H57)</f>
        <v>4.0992448759439054E-2</v>
      </c>
      <c r="J49" s="8">
        <f t="shared" si="4"/>
        <v>5.6</v>
      </c>
      <c r="K49" s="9">
        <f t="shared" si="5"/>
        <v>1.0526315789473684</v>
      </c>
    </row>
    <row r="50" spans="1:11" x14ac:dyDescent="0.25">
      <c r="A50" s="7" t="s">
        <v>559</v>
      </c>
      <c r="B50" s="65">
        <v>6</v>
      </c>
      <c r="C50" s="34">
        <f>IF(B57=0, "-", B50/B57)</f>
        <v>2.1739130434782608E-2</v>
      </c>
      <c r="D50" s="65">
        <v>12</v>
      </c>
      <c r="E50" s="9">
        <f>IF(D57=0, "-", D50/D57)</f>
        <v>5.8252427184466021E-2</v>
      </c>
      <c r="F50" s="81">
        <v>29</v>
      </c>
      <c r="G50" s="34">
        <f>IF(F57=0, "-", F50/F57)</f>
        <v>2.5869759143621766E-2</v>
      </c>
      <c r="H50" s="65">
        <v>65</v>
      </c>
      <c r="I50" s="9">
        <f>IF(H57=0, "-", H50/H57)</f>
        <v>7.0118662351672065E-2</v>
      </c>
      <c r="J50" s="8">
        <f t="shared" si="4"/>
        <v>-0.5</v>
      </c>
      <c r="K50" s="9">
        <f t="shared" si="5"/>
        <v>-0.55384615384615388</v>
      </c>
    </row>
    <row r="51" spans="1:11" x14ac:dyDescent="0.25">
      <c r="A51" s="7" t="s">
        <v>560</v>
      </c>
      <c r="B51" s="65">
        <v>7</v>
      </c>
      <c r="C51" s="34">
        <f>IF(B57=0, "-", B51/B57)</f>
        <v>2.5362318840579712E-2</v>
      </c>
      <c r="D51" s="65">
        <v>12</v>
      </c>
      <c r="E51" s="9">
        <f>IF(D57=0, "-", D51/D57)</f>
        <v>5.8252427184466021E-2</v>
      </c>
      <c r="F51" s="81">
        <v>34</v>
      </c>
      <c r="G51" s="34">
        <f>IF(F57=0, "-", F51/F57)</f>
        <v>3.0330062444246207E-2</v>
      </c>
      <c r="H51" s="65">
        <v>44</v>
      </c>
      <c r="I51" s="9">
        <f>IF(H57=0, "-", H51/H57)</f>
        <v>4.7464940668824167E-2</v>
      </c>
      <c r="J51" s="8">
        <f t="shared" si="4"/>
        <v>-0.41666666666666669</v>
      </c>
      <c r="K51" s="9">
        <f t="shared" si="5"/>
        <v>-0.22727272727272727</v>
      </c>
    </row>
    <row r="52" spans="1:11" x14ac:dyDescent="0.25">
      <c r="A52" s="7" t="s">
        <v>561</v>
      </c>
      <c r="B52" s="65">
        <v>22</v>
      </c>
      <c r="C52" s="34">
        <f>IF(B57=0, "-", B52/B57)</f>
        <v>7.9710144927536225E-2</v>
      </c>
      <c r="D52" s="65">
        <v>21</v>
      </c>
      <c r="E52" s="9">
        <f>IF(D57=0, "-", D52/D57)</f>
        <v>0.10194174757281553</v>
      </c>
      <c r="F52" s="81">
        <v>97</v>
      </c>
      <c r="G52" s="34">
        <f>IF(F57=0, "-", F52/F57)</f>
        <v>8.6529884032114188E-2</v>
      </c>
      <c r="H52" s="65">
        <v>84</v>
      </c>
      <c r="I52" s="9">
        <f>IF(H57=0, "-", H52/H57)</f>
        <v>9.0614886731391592E-2</v>
      </c>
      <c r="J52" s="8">
        <f t="shared" si="4"/>
        <v>4.7619047619047616E-2</v>
      </c>
      <c r="K52" s="9">
        <f t="shared" si="5"/>
        <v>0.15476190476190477</v>
      </c>
    </row>
    <row r="53" spans="1:11" x14ac:dyDescent="0.25">
      <c r="A53" s="7" t="s">
        <v>562</v>
      </c>
      <c r="B53" s="65">
        <v>17</v>
      </c>
      <c r="C53" s="34">
        <f>IF(B57=0, "-", B53/B57)</f>
        <v>6.1594202898550728E-2</v>
      </c>
      <c r="D53" s="65">
        <v>14</v>
      </c>
      <c r="E53" s="9">
        <f>IF(D57=0, "-", D53/D57)</f>
        <v>6.7961165048543687E-2</v>
      </c>
      <c r="F53" s="81">
        <v>72</v>
      </c>
      <c r="G53" s="34">
        <f>IF(F57=0, "-", F53/F57)</f>
        <v>6.422836752899197E-2</v>
      </c>
      <c r="H53" s="65">
        <v>54</v>
      </c>
      <c r="I53" s="9">
        <f>IF(H57=0, "-", H53/H57)</f>
        <v>5.8252427184466021E-2</v>
      </c>
      <c r="J53" s="8">
        <f t="shared" si="4"/>
        <v>0.21428571428571427</v>
      </c>
      <c r="K53" s="9">
        <f t="shared" si="5"/>
        <v>0.33333333333333331</v>
      </c>
    </row>
    <row r="54" spans="1:11" x14ac:dyDescent="0.25">
      <c r="A54" s="7" t="s">
        <v>563</v>
      </c>
      <c r="B54" s="65">
        <v>71</v>
      </c>
      <c r="C54" s="34">
        <f>IF(B57=0, "-", B54/B57)</f>
        <v>0.25724637681159418</v>
      </c>
      <c r="D54" s="65">
        <v>31</v>
      </c>
      <c r="E54" s="9">
        <f>IF(D57=0, "-", D54/D57)</f>
        <v>0.15048543689320387</v>
      </c>
      <c r="F54" s="81">
        <v>201</v>
      </c>
      <c r="G54" s="34">
        <f>IF(F57=0, "-", F54/F57)</f>
        <v>0.17930419268510259</v>
      </c>
      <c r="H54" s="65">
        <v>124</v>
      </c>
      <c r="I54" s="9">
        <f>IF(H57=0, "-", H54/H57)</f>
        <v>0.13376483279395901</v>
      </c>
      <c r="J54" s="8">
        <f t="shared" si="4"/>
        <v>1.2903225806451613</v>
      </c>
      <c r="K54" s="9">
        <f t="shared" si="5"/>
        <v>0.62096774193548387</v>
      </c>
    </row>
    <row r="55" spans="1:11" x14ac:dyDescent="0.25">
      <c r="A55" s="7" t="s">
        <v>564</v>
      </c>
      <c r="B55" s="65">
        <v>1</v>
      </c>
      <c r="C55" s="34">
        <f>IF(B57=0, "-", B55/B57)</f>
        <v>3.6231884057971015E-3</v>
      </c>
      <c r="D55" s="65">
        <v>3</v>
      </c>
      <c r="E55" s="9">
        <f>IF(D57=0, "-", D55/D57)</f>
        <v>1.4563106796116505E-2</v>
      </c>
      <c r="F55" s="81">
        <v>6</v>
      </c>
      <c r="G55" s="34">
        <f>IF(F57=0, "-", F55/F57)</f>
        <v>5.3523639607493305E-3</v>
      </c>
      <c r="H55" s="65">
        <v>8</v>
      </c>
      <c r="I55" s="9">
        <f>IF(H57=0, "-", H55/H57)</f>
        <v>8.6299892125134836E-3</v>
      </c>
      <c r="J55" s="8">
        <f t="shared" si="4"/>
        <v>-0.66666666666666663</v>
      </c>
      <c r="K55" s="9">
        <f t="shared" si="5"/>
        <v>-0.25</v>
      </c>
    </row>
    <row r="56" spans="1:11" x14ac:dyDescent="0.25">
      <c r="A56" s="2"/>
      <c r="B56" s="68"/>
      <c r="C56" s="33"/>
      <c r="D56" s="68"/>
      <c r="E56" s="6"/>
      <c r="F56" s="82"/>
      <c r="G56" s="33"/>
      <c r="H56" s="68"/>
      <c r="I56" s="6"/>
      <c r="J56" s="5"/>
      <c r="K56" s="6"/>
    </row>
    <row r="57" spans="1:11" s="43" customFormat="1" ht="13" x14ac:dyDescent="0.3">
      <c r="A57" s="162" t="s">
        <v>616</v>
      </c>
      <c r="B57" s="71">
        <f>SUM(B40:B56)</f>
        <v>276</v>
      </c>
      <c r="C57" s="40">
        <f>B57/13073</f>
        <v>2.1112216017746502E-2</v>
      </c>
      <c r="D57" s="71">
        <f>SUM(D40:D56)</f>
        <v>206</v>
      </c>
      <c r="E57" s="41">
        <f>D57/9813</f>
        <v>2.0992560888617142E-2</v>
      </c>
      <c r="F57" s="77">
        <f>SUM(F40:F56)</f>
        <v>1121</v>
      </c>
      <c r="G57" s="42">
        <f>F57/60924</f>
        <v>1.8399973737771649E-2</v>
      </c>
      <c r="H57" s="71">
        <f>SUM(H40:H56)</f>
        <v>927</v>
      </c>
      <c r="I57" s="41">
        <f>H57/53065</f>
        <v>1.7469141618769432E-2</v>
      </c>
      <c r="J57" s="37">
        <f>IF(D57=0, "-", IF((B57-D57)/D57&lt;10, (B57-D57)/D57, "&gt;999%"))</f>
        <v>0.33980582524271846</v>
      </c>
      <c r="K57" s="38">
        <f>IF(H57=0, "-", IF((F57-H57)/H57&lt;10, (F57-H57)/H57, "&gt;999%"))</f>
        <v>0.209277238403452</v>
      </c>
    </row>
    <row r="58" spans="1:11" x14ac:dyDescent="0.25">
      <c r="B58" s="83"/>
      <c r="D58" s="83"/>
      <c r="F58" s="83"/>
      <c r="H58" s="83"/>
    </row>
    <row r="59" spans="1:11" ht="13" x14ac:dyDescent="0.3">
      <c r="A59" s="27" t="s">
        <v>615</v>
      </c>
      <c r="B59" s="71">
        <v>707</v>
      </c>
      <c r="C59" s="40">
        <f>B59/13073</f>
        <v>5.4080930161401364E-2</v>
      </c>
      <c r="D59" s="71">
        <v>527</v>
      </c>
      <c r="E59" s="41">
        <f>D59/9813</f>
        <v>5.370426984612249E-2</v>
      </c>
      <c r="F59" s="77">
        <v>2701</v>
      </c>
      <c r="G59" s="42">
        <f>F59/60924</f>
        <v>4.4333924233471211E-2</v>
      </c>
      <c r="H59" s="71">
        <v>2285</v>
      </c>
      <c r="I59" s="41">
        <f>H59/53065</f>
        <v>4.3060397625553568E-2</v>
      </c>
      <c r="J59" s="37">
        <f>IF(D59=0, "-", IF((B59-D59)/D59&lt;10, (B59-D59)/D59, "&gt;999%"))</f>
        <v>0.34155597722960152</v>
      </c>
      <c r="K59" s="38">
        <f>IF(H59=0, "-", IF((F59-H59)/H59&lt;10, (F59-H59)/H59, "&gt;999%"))</f>
        <v>0.18205689277899342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9"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3"/>
  <sheetViews>
    <sheetView tabSelected="1" zoomScaleNormal="100" workbookViewId="0">
      <selection activeCell="M1" sqref="M1"/>
    </sheetView>
  </sheetViews>
  <sheetFormatPr defaultRowHeight="12.5" x14ac:dyDescent="0.25"/>
  <cols>
    <col min="1" max="1" width="25.1796875" bestFit="1" customWidth="1"/>
    <col min="2" max="11" width="8.453125" customWidth="1"/>
  </cols>
  <sheetData>
    <row r="1" spans="1:11" s="52" customFormat="1" ht="20" x14ac:dyDescent="0.4">
      <c r="A1" s="4" t="s">
        <v>10</v>
      </c>
      <c r="B1" s="198" t="s">
        <v>622</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42</v>
      </c>
      <c r="B7" s="65">
        <v>4</v>
      </c>
      <c r="C7" s="39">
        <f>IF(B33=0, "-", B7/B33)</f>
        <v>5.6577086280056579E-3</v>
      </c>
      <c r="D7" s="65">
        <v>2</v>
      </c>
      <c r="E7" s="21">
        <f>IF(D33=0, "-", D7/D33)</f>
        <v>3.7950664136622392E-3</v>
      </c>
      <c r="F7" s="81">
        <v>18</v>
      </c>
      <c r="G7" s="39">
        <f>IF(F33=0, "-", F7/F33)</f>
        <v>6.6641984450203631E-3</v>
      </c>
      <c r="H7" s="65">
        <v>8</v>
      </c>
      <c r="I7" s="21">
        <f>IF(H33=0, "-", H7/H33)</f>
        <v>3.50109409190372E-3</v>
      </c>
      <c r="J7" s="20">
        <f t="shared" ref="J7:J31" si="0">IF(D7=0, "-", IF((B7-D7)/D7&lt;10, (B7-D7)/D7, "&gt;999%"))</f>
        <v>1</v>
      </c>
      <c r="K7" s="21">
        <f t="shared" ref="K7:K31" si="1">IF(H7=0, "-", IF((F7-H7)/H7&lt;10, (F7-H7)/H7, "&gt;999%"))</f>
        <v>1.25</v>
      </c>
    </row>
    <row r="8" spans="1:11" x14ac:dyDescent="0.25">
      <c r="A8" s="7" t="s">
        <v>43</v>
      </c>
      <c r="B8" s="65">
        <v>0</v>
      </c>
      <c r="C8" s="39">
        <f>IF(B33=0, "-", B8/B33)</f>
        <v>0</v>
      </c>
      <c r="D8" s="65">
        <v>2</v>
      </c>
      <c r="E8" s="21">
        <f>IF(D33=0, "-", D8/D33)</f>
        <v>3.7950664136622392E-3</v>
      </c>
      <c r="F8" s="81">
        <v>0</v>
      </c>
      <c r="G8" s="39">
        <f>IF(F33=0, "-", F8/F33)</f>
        <v>0</v>
      </c>
      <c r="H8" s="65">
        <v>5</v>
      </c>
      <c r="I8" s="21">
        <f>IF(H33=0, "-", H8/H33)</f>
        <v>2.1881838074398249E-3</v>
      </c>
      <c r="J8" s="20">
        <f t="shared" si="0"/>
        <v>-1</v>
      </c>
      <c r="K8" s="21">
        <f t="shared" si="1"/>
        <v>-1</v>
      </c>
    </row>
    <row r="9" spans="1:11" x14ac:dyDescent="0.25">
      <c r="A9" s="7" t="s">
        <v>46</v>
      </c>
      <c r="B9" s="65">
        <v>10</v>
      </c>
      <c r="C9" s="39">
        <f>IF(B33=0, "-", B9/B33)</f>
        <v>1.4144271570014143E-2</v>
      </c>
      <c r="D9" s="65">
        <v>1</v>
      </c>
      <c r="E9" s="21">
        <f>IF(D33=0, "-", D9/D33)</f>
        <v>1.8975332068311196E-3</v>
      </c>
      <c r="F9" s="81">
        <v>46</v>
      </c>
      <c r="G9" s="39">
        <f>IF(F33=0, "-", F9/F33)</f>
        <v>1.7030729359496483E-2</v>
      </c>
      <c r="H9" s="65">
        <v>13</v>
      </c>
      <c r="I9" s="21">
        <f>IF(H33=0, "-", H9/H33)</f>
        <v>5.6892778993435445E-3</v>
      </c>
      <c r="J9" s="20">
        <f t="shared" si="0"/>
        <v>9</v>
      </c>
      <c r="K9" s="21">
        <f t="shared" si="1"/>
        <v>2.5384615384615383</v>
      </c>
    </row>
    <row r="10" spans="1:11" x14ac:dyDescent="0.25">
      <c r="A10" s="7" t="s">
        <v>47</v>
      </c>
      <c r="B10" s="65">
        <v>3</v>
      </c>
      <c r="C10" s="39">
        <f>IF(B33=0, "-", B10/B33)</f>
        <v>4.2432814710042432E-3</v>
      </c>
      <c r="D10" s="65">
        <v>3</v>
      </c>
      <c r="E10" s="21">
        <f>IF(D33=0, "-", D10/D33)</f>
        <v>5.6925996204933585E-3</v>
      </c>
      <c r="F10" s="81">
        <v>11</v>
      </c>
      <c r="G10" s="39">
        <f>IF(F33=0, "-", F10/F33)</f>
        <v>4.0725657164013326E-3</v>
      </c>
      <c r="H10" s="65">
        <v>16</v>
      </c>
      <c r="I10" s="21">
        <f>IF(H33=0, "-", H10/H33)</f>
        <v>7.0021881838074401E-3</v>
      </c>
      <c r="J10" s="20">
        <f t="shared" si="0"/>
        <v>0</v>
      </c>
      <c r="K10" s="21">
        <f t="shared" si="1"/>
        <v>-0.3125</v>
      </c>
    </row>
    <row r="11" spans="1:11" x14ac:dyDescent="0.25">
      <c r="A11" s="7" t="s">
        <v>48</v>
      </c>
      <c r="B11" s="65">
        <v>5</v>
      </c>
      <c r="C11" s="39">
        <f>IF(B33=0, "-", B11/B33)</f>
        <v>7.0721357850070717E-3</v>
      </c>
      <c r="D11" s="65">
        <v>0</v>
      </c>
      <c r="E11" s="21">
        <f>IF(D33=0, "-", D11/D33)</f>
        <v>0</v>
      </c>
      <c r="F11" s="81">
        <v>5</v>
      </c>
      <c r="G11" s="39">
        <f>IF(F33=0, "-", F11/F33)</f>
        <v>1.8511662347278786E-3</v>
      </c>
      <c r="H11" s="65">
        <v>0</v>
      </c>
      <c r="I11" s="21">
        <f>IF(H33=0, "-", H11/H33)</f>
        <v>0</v>
      </c>
      <c r="J11" s="20" t="str">
        <f t="shared" si="0"/>
        <v>-</v>
      </c>
      <c r="K11" s="21" t="str">
        <f t="shared" si="1"/>
        <v>-</v>
      </c>
    </row>
    <row r="12" spans="1:11" x14ac:dyDescent="0.25">
      <c r="A12" s="7" t="s">
        <v>49</v>
      </c>
      <c r="B12" s="65">
        <v>7</v>
      </c>
      <c r="C12" s="39">
        <f>IF(B33=0, "-", B12/B33)</f>
        <v>9.9009900990099011E-3</v>
      </c>
      <c r="D12" s="65">
        <v>11</v>
      </c>
      <c r="E12" s="21">
        <f>IF(D33=0, "-", D12/D33)</f>
        <v>2.0872865275142316E-2</v>
      </c>
      <c r="F12" s="81">
        <v>43</v>
      </c>
      <c r="G12" s="39">
        <f>IF(F33=0, "-", F12/F33)</f>
        <v>1.5920029618659754E-2</v>
      </c>
      <c r="H12" s="65">
        <v>48</v>
      </c>
      <c r="I12" s="21">
        <f>IF(H33=0, "-", H12/H33)</f>
        <v>2.1006564551422319E-2</v>
      </c>
      <c r="J12" s="20">
        <f t="shared" si="0"/>
        <v>-0.36363636363636365</v>
      </c>
      <c r="K12" s="21">
        <f t="shared" si="1"/>
        <v>-0.10416666666666667</v>
      </c>
    </row>
    <row r="13" spans="1:11" x14ac:dyDescent="0.25">
      <c r="A13" s="7" t="s">
        <v>50</v>
      </c>
      <c r="B13" s="65">
        <v>56</v>
      </c>
      <c r="C13" s="39">
        <f>IF(B33=0, "-", B13/B33)</f>
        <v>7.9207920792079209E-2</v>
      </c>
      <c r="D13" s="65">
        <v>59</v>
      </c>
      <c r="E13" s="21">
        <f>IF(D33=0, "-", D13/D33)</f>
        <v>0.11195445920303605</v>
      </c>
      <c r="F13" s="81">
        <v>288</v>
      </c>
      <c r="G13" s="39">
        <f>IF(F33=0, "-", F13/F33)</f>
        <v>0.10662717512032581</v>
      </c>
      <c r="H13" s="65">
        <v>294</v>
      </c>
      <c r="I13" s="21">
        <f>IF(H33=0, "-", H13/H33)</f>
        <v>0.12866520787746172</v>
      </c>
      <c r="J13" s="20">
        <f t="shared" si="0"/>
        <v>-5.0847457627118647E-2</v>
      </c>
      <c r="K13" s="21">
        <f t="shared" si="1"/>
        <v>-2.0408163265306121E-2</v>
      </c>
    </row>
    <row r="14" spans="1:11" x14ac:dyDescent="0.25">
      <c r="A14" s="7" t="s">
        <v>53</v>
      </c>
      <c r="B14" s="65">
        <v>79</v>
      </c>
      <c r="C14" s="39">
        <f>IF(B33=0, "-", B14/B33)</f>
        <v>0.11173974540311174</v>
      </c>
      <c r="D14" s="65">
        <v>70</v>
      </c>
      <c r="E14" s="21">
        <f>IF(D33=0, "-", D14/D33)</f>
        <v>0.13282732447817835</v>
      </c>
      <c r="F14" s="81">
        <v>304</v>
      </c>
      <c r="G14" s="39">
        <f>IF(F33=0, "-", F14/F33)</f>
        <v>0.11255090707145501</v>
      </c>
      <c r="H14" s="65">
        <v>294</v>
      </c>
      <c r="I14" s="21">
        <f>IF(H33=0, "-", H14/H33)</f>
        <v>0.12866520787746172</v>
      </c>
      <c r="J14" s="20">
        <f t="shared" si="0"/>
        <v>0.12857142857142856</v>
      </c>
      <c r="K14" s="21">
        <f t="shared" si="1"/>
        <v>3.4013605442176874E-2</v>
      </c>
    </row>
    <row r="15" spans="1:11" x14ac:dyDescent="0.25">
      <c r="A15" s="7" t="s">
        <v>56</v>
      </c>
      <c r="B15" s="65">
        <v>9</v>
      </c>
      <c r="C15" s="39">
        <f>IF(B33=0, "-", B15/B33)</f>
        <v>1.272984441301273E-2</v>
      </c>
      <c r="D15" s="65">
        <v>8</v>
      </c>
      <c r="E15" s="21">
        <f>IF(D33=0, "-", D15/D33)</f>
        <v>1.5180265654648957E-2</v>
      </c>
      <c r="F15" s="81">
        <v>23</v>
      </c>
      <c r="G15" s="39">
        <f>IF(F33=0, "-", F15/F33)</f>
        <v>8.5153646797482413E-3</v>
      </c>
      <c r="H15" s="65">
        <v>18</v>
      </c>
      <c r="I15" s="21">
        <f>IF(H33=0, "-", H15/H33)</f>
        <v>7.8774617067833702E-3</v>
      </c>
      <c r="J15" s="20">
        <f t="shared" si="0"/>
        <v>0.125</v>
      </c>
      <c r="K15" s="21">
        <f t="shared" si="1"/>
        <v>0.27777777777777779</v>
      </c>
    </row>
    <row r="16" spans="1:11" x14ac:dyDescent="0.25">
      <c r="A16" s="7" t="s">
        <v>57</v>
      </c>
      <c r="B16" s="65">
        <v>0</v>
      </c>
      <c r="C16" s="39">
        <f>IF(B33=0, "-", B16/B33)</f>
        <v>0</v>
      </c>
      <c r="D16" s="65">
        <v>0</v>
      </c>
      <c r="E16" s="21">
        <f>IF(D33=0, "-", D16/D33)</f>
        <v>0</v>
      </c>
      <c r="F16" s="81">
        <v>0</v>
      </c>
      <c r="G16" s="39">
        <f>IF(F33=0, "-", F16/F33)</f>
        <v>0</v>
      </c>
      <c r="H16" s="65">
        <v>2</v>
      </c>
      <c r="I16" s="21">
        <f>IF(H33=0, "-", H16/H33)</f>
        <v>8.7527352297593001E-4</v>
      </c>
      <c r="J16" s="20" t="str">
        <f t="shared" si="0"/>
        <v>-</v>
      </c>
      <c r="K16" s="21">
        <f t="shared" si="1"/>
        <v>-1</v>
      </c>
    </row>
    <row r="17" spans="1:11" x14ac:dyDescent="0.25">
      <c r="A17" s="7" t="s">
        <v>58</v>
      </c>
      <c r="B17" s="65">
        <v>205</v>
      </c>
      <c r="C17" s="39">
        <f>IF(B33=0, "-", B17/B33)</f>
        <v>0.28995756718528998</v>
      </c>
      <c r="D17" s="65">
        <v>143</v>
      </c>
      <c r="E17" s="21">
        <f>IF(D33=0, "-", D17/D33)</f>
        <v>0.27134724857685011</v>
      </c>
      <c r="F17" s="81">
        <v>907</v>
      </c>
      <c r="G17" s="39">
        <f>IF(F33=0, "-", F17/F33)</f>
        <v>0.33580155497963715</v>
      </c>
      <c r="H17" s="65">
        <v>673</v>
      </c>
      <c r="I17" s="21">
        <f>IF(H33=0, "-", H17/H33)</f>
        <v>0.29452954048140045</v>
      </c>
      <c r="J17" s="20">
        <f t="shared" si="0"/>
        <v>0.43356643356643354</v>
      </c>
      <c r="K17" s="21">
        <f t="shared" si="1"/>
        <v>0.3476968796433878</v>
      </c>
    </row>
    <row r="18" spans="1:11" x14ac:dyDescent="0.25">
      <c r="A18" s="7" t="s">
        <v>61</v>
      </c>
      <c r="B18" s="65">
        <v>18</v>
      </c>
      <c r="C18" s="39">
        <f>IF(B33=0, "-", B18/B33)</f>
        <v>2.5459688826025461E-2</v>
      </c>
      <c r="D18" s="65">
        <v>23</v>
      </c>
      <c r="E18" s="21">
        <f>IF(D33=0, "-", D18/D33)</f>
        <v>4.3643263757115747E-2</v>
      </c>
      <c r="F18" s="81">
        <v>66</v>
      </c>
      <c r="G18" s="39">
        <f>IF(F33=0, "-", F18/F33)</f>
        <v>2.4435394298407995E-2</v>
      </c>
      <c r="H18" s="65">
        <v>70</v>
      </c>
      <c r="I18" s="21">
        <f>IF(H33=0, "-", H18/H33)</f>
        <v>3.0634573304157548E-2</v>
      </c>
      <c r="J18" s="20">
        <f t="shared" si="0"/>
        <v>-0.21739130434782608</v>
      </c>
      <c r="K18" s="21">
        <f t="shared" si="1"/>
        <v>-5.7142857142857141E-2</v>
      </c>
    </row>
    <row r="19" spans="1:11" x14ac:dyDescent="0.25">
      <c r="A19" s="7" t="s">
        <v>64</v>
      </c>
      <c r="B19" s="65">
        <v>33</v>
      </c>
      <c r="C19" s="39">
        <f>IF(B33=0, "-", B19/B33)</f>
        <v>4.6676096181046678E-2</v>
      </c>
      <c r="D19" s="65">
        <v>30</v>
      </c>
      <c r="E19" s="21">
        <f>IF(D33=0, "-", D19/D33)</f>
        <v>5.6925996204933584E-2</v>
      </c>
      <c r="F19" s="81">
        <v>145</v>
      </c>
      <c r="G19" s="39">
        <f>IF(F33=0, "-", F19/F33)</f>
        <v>5.3683820807108477E-2</v>
      </c>
      <c r="H19" s="65">
        <v>154</v>
      </c>
      <c r="I19" s="21">
        <f>IF(H33=0, "-", H19/H33)</f>
        <v>6.7396061269146615E-2</v>
      </c>
      <c r="J19" s="20">
        <f t="shared" si="0"/>
        <v>0.1</v>
      </c>
      <c r="K19" s="21">
        <f t="shared" si="1"/>
        <v>-5.844155844155844E-2</v>
      </c>
    </row>
    <row r="20" spans="1:11" x14ac:dyDescent="0.25">
      <c r="A20" s="7" t="s">
        <v>68</v>
      </c>
      <c r="B20" s="65">
        <v>71</v>
      </c>
      <c r="C20" s="39">
        <f>IF(B33=0, "-", B20/B33)</f>
        <v>0.10042432814710042</v>
      </c>
      <c r="D20" s="65">
        <v>20</v>
      </c>
      <c r="E20" s="21">
        <f>IF(D33=0, "-", D20/D33)</f>
        <v>3.7950664136622389E-2</v>
      </c>
      <c r="F20" s="81">
        <v>138</v>
      </c>
      <c r="G20" s="39">
        <f>IF(F33=0, "-", F20/F33)</f>
        <v>5.1092188078489448E-2</v>
      </c>
      <c r="H20" s="65">
        <v>92</v>
      </c>
      <c r="I20" s="21">
        <f>IF(H33=0, "-", H20/H33)</f>
        <v>4.026258205689278E-2</v>
      </c>
      <c r="J20" s="20">
        <f t="shared" si="0"/>
        <v>2.5499999999999998</v>
      </c>
      <c r="K20" s="21">
        <f t="shared" si="1"/>
        <v>0.5</v>
      </c>
    </row>
    <row r="21" spans="1:11" x14ac:dyDescent="0.25">
      <c r="A21" s="7" t="s">
        <v>71</v>
      </c>
      <c r="B21" s="65">
        <v>33</v>
      </c>
      <c r="C21" s="39">
        <f>IF(B33=0, "-", B21/B33)</f>
        <v>4.6676096181046678E-2</v>
      </c>
      <c r="D21" s="65">
        <v>5</v>
      </c>
      <c r="E21" s="21">
        <f>IF(D33=0, "-", D21/D33)</f>
        <v>9.4876660341555973E-3</v>
      </c>
      <c r="F21" s="81">
        <v>78</v>
      </c>
      <c r="G21" s="39">
        <f>IF(F33=0, "-", F21/F33)</f>
        <v>2.8878193261754906E-2</v>
      </c>
      <c r="H21" s="65">
        <v>38</v>
      </c>
      <c r="I21" s="21">
        <f>IF(H33=0, "-", H21/H33)</f>
        <v>1.663019693654267E-2</v>
      </c>
      <c r="J21" s="20">
        <f t="shared" si="0"/>
        <v>5.6</v>
      </c>
      <c r="K21" s="21">
        <f t="shared" si="1"/>
        <v>1.0526315789473684</v>
      </c>
    </row>
    <row r="22" spans="1:11" x14ac:dyDescent="0.25">
      <c r="A22" s="7" t="s">
        <v>72</v>
      </c>
      <c r="B22" s="65">
        <v>8</v>
      </c>
      <c r="C22" s="39">
        <f>IF(B33=0, "-", B22/B33)</f>
        <v>1.1315417256011316E-2</v>
      </c>
      <c r="D22" s="65">
        <v>23</v>
      </c>
      <c r="E22" s="21">
        <f>IF(D33=0, "-", D22/D33)</f>
        <v>4.3643263757115747E-2</v>
      </c>
      <c r="F22" s="81">
        <v>37</v>
      </c>
      <c r="G22" s="39">
        <f>IF(F33=0, "-", F22/F33)</f>
        <v>1.3698630136986301E-2</v>
      </c>
      <c r="H22" s="65">
        <v>83</v>
      </c>
      <c r="I22" s="21">
        <f>IF(H33=0, "-", H22/H33)</f>
        <v>3.6323851203501095E-2</v>
      </c>
      <c r="J22" s="20">
        <f t="shared" si="0"/>
        <v>-0.65217391304347827</v>
      </c>
      <c r="K22" s="21">
        <f t="shared" si="1"/>
        <v>-0.55421686746987953</v>
      </c>
    </row>
    <row r="23" spans="1:11" x14ac:dyDescent="0.25">
      <c r="A23" s="7" t="s">
        <v>77</v>
      </c>
      <c r="B23" s="65">
        <v>7</v>
      </c>
      <c r="C23" s="39">
        <f>IF(B33=0, "-", B23/B33)</f>
        <v>9.9009900990099011E-3</v>
      </c>
      <c r="D23" s="65">
        <v>12</v>
      </c>
      <c r="E23" s="21">
        <f>IF(D33=0, "-", D23/D33)</f>
        <v>2.2770398481973434E-2</v>
      </c>
      <c r="F23" s="81">
        <v>38</v>
      </c>
      <c r="G23" s="39">
        <f>IF(F33=0, "-", F23/F33)</f>
        <v>1.4068863383931877E-2</v>
      </c>
      <c r="H23" s="65">
        <v>45</v>
      </c>
      <c r="I23" s="21">
        <f>IF(H33=0, "-", H23/H33)</f>
        <v>1.9693654266958426E-2</v>
      </c>
      <c r="J23" s="20">
        <f t="shared" si="0"/>
        <v>-0.41666666666666669</v>
      </c>
      <c r="K23" s="21">
        <f t="shared" si="1"/>
        <v>-0.15555555555555556</v>
      </c>
    </row>
    <row r="24" spans="1:11" x14ac:dyDescent="0.25">
      <c r="A24" s="7" t="s">
        <v>78</v>
      </c>
      <c r="B24" s="65">
        <v>19</v>
      </c>
      <c r="C24" s="39">
        <f>IF(B33=0, "-", B24/B33)</f>
        <v>2.6874115983026876E-2</v>
      </c>
      <c r="D24" s="65">
        <v>12</v>
      </c>
      <c r="E24" s="21">
        <f>IF(D33=0, "-", D24/D33)</f>
        <v>2.2770398481973434E-2</v>
      </c>
      <c r="F24" s="81">
        <v>78</v>
      </c>
      <c r="G24" s="39">
        <f>IF(F33=0, "-", F24/F33)</f>
        <v>2.8878193261754906E-2</v>
      </c>
      <c r="H24" s="65">
        <v>79</v>
      </c>
      <c r="I24" s="21">
        <f>IF(H33=0, "-", H24/H33)</f>
        <v>3.4573304157549237E-2</v>
      </c>
      <c r="J24" s="20">
        <f t="shared" si="0"/>
        <v>0.58333333333333337</v>
      </c>
      <c r="K24" s="21">
        <f t="shared" si="1"/>
        <v>-1.2658227848101266E-2</v>
      </c>
    </row>
    <row r="25" spans="1:11" x14ac:dyDescent="0.25">
      <c r="A25" s="7" t="s">
        <v>87</v>
      </c>
      <c r="B25" s="65">
        <v>12</v>
      </c>
      <c r="C25" s="39">
        <f>IF(B33=0, "-", B25/B33)</f>
        <v>1.6973125884016973E-2</v>
      </c>
      <c r="D25" s="65">
        <v>21</v>
      </c>
      <c r="E25" s="21">
        <f>IF(D33=0, "-", D25/D33)</f>
        <v>3.9848197343453511E-2</v>
      </c>
      <c r="F25" s="81">
        <v>23</v>
      </c>
      <c r="G25" s="39">
        <f>IF(F33=0, "-", F25/F33)</f>
        <v>8.5153646797482413E-3</v>
      </c>
      <c r="H25" s="65">
        <v>47</v>
      </c>
      <c r="I25" s="21">
        <f>IF(H33=0, "-", H25/H33)</f>
        <v>2.0568927789934355E-2</v>
      </c>
      <c r="J25" s="20">
        <f t="shared" si="0"/>
        <v>-0.42857142857142855</v>
      </c>
      <c r="K25" s="21">
        <f t="shared" si="1"/>
        <v>-0.51063829787234039</v>
      </c>
    </row>
    <row r="26" spans="1:11" x14ac:dyDescent="0.25">
      <c r="A26" s="7" t="s">
        <v>89</v>
      </c>
      <c r="B26" s="65">
        <v>22</v>
      </c>
      <c r="C26" s="39">
        <f>IF(B33=0, "-", B26/B33)</f>
        <v>3.1117397454031116E-2</v>
      </c>
      <c r="D26" s="65">
        <v>21</v>
      </c>
      <c r="E26" s="21">
        <f>IF(D33=0, "-", D26/D33)</f>
        <v>3.9848197343453511E-2</v>
      </c>
      <c r="F26" s="81">
        <v>97</v>
      </c>
      <c r="G26" s="39">
        <f>IF(F33=0, "-", F26/F33)</f>
        <v>3.5912624953720843E-2</v>
      </c>
      <c r="H26" s="65">
        <v>84</v>
      </c>
      <c r="I26" s="21">
        <f>IF(H33=0, "-", H26/H33)</f>
        <v>3.6761487964989056E-2</v>
      </c>
      <c r="J26" s="20">
        <f t="shared" si="0"/>
        <v>4.7619047619047616E-2</v>
      </c>
      <c r="K26" s="21">
        <f t="shared" si="1"/>
        <v>0.15476190476190477</v>
      </c>
    </row>
    <row r="27" spans="1:11" x14ac:dyDescent="0.25">
      <c r="A27" s="7" t="s">
        <v>90</v>
      </c>
      <c r="B27" s="65">
        <v>0</v>
      </c>
      <c r="C27" s="39">
        <f>IF(B33=0, "-", B27/B33)</f>
        <v>0</v>
      </c>
      <c r="D27" s="65">
        <v>1</v>
      </c>
      <c r="E27" s="21">
        <f>IF(D33=0, "-", D27/D33)</f>
        <v>1.8975332068311196E-3</v>
      </c>
      <c r="F27" s="81">
        <v>1</v>
      </c>
      <c r="G27" s="39">
        <f>IF(F33=0, "-", F27/F33)</f>
        <v>3.7023324694557573E-4</v>
      </c>
      <c r="H27" s="65">
        <v>1</v>
      </c>
      <c r="I27" s="21">
        <f>IF(H33=0, "-", H27/H33)</f>
        <v>4.3763676148796501E-4</v>
      </c>
      <c r="J27" s="20">
        <f t="shared" si="0"/>
        <v>-1</v>
      </c>
      <c r="K27" s="21">
        <f t="shared" si="1"/>
        <v>0</v>
      </c>
    </row>
    <row r="28" spans="1:11" x14ac:dyDescent="0.25">
      <c r="A28" s="7" t="s">
        <v>97</v>
      </c>
      <c r="B28" s="65">
        <v>19</v>
      </c>
      <c r="C28" s="39">
        <f>IF(B33=0, "-", B28/B33)</f>
        <v>2.6874115983026876E-2</v>
      </c>
      <c r="D28" s="65">
        <v>17</v>
      </c>
      <c r="E28" s="21">
        <f>IF(D33=0, "-", D28/D33)</f>
        <v>3.2258064516129031E-2</v>
      </c>
      <c r="F28" s="81">
        <v>82</v>
      </c>
      <c r="G28" s="39">
        <f>IF(F33=0, "-", F28/F33)</f>
        <v>3.0359126249537207E-2</v>
      </c>
      <c r="H28" s="65">
        <v>64</v>
      </c>
      <c r="I28" s="21">
        <f>IF(H33=0, "-", H28/H33)</f>
        <v>2.800875273522976E-2</v>
      </c>
      <c r="J28" s="20">
        <f t="shared" si="0"/>
        <v>0.11764705882352941</v>
      </c>
      <c r="K28" s="21">
        <f t="shared" si="1"/>
        <v>0.28125</v>
      </c>
    </row>
    <row r="29" spans="1:11" x14ac:dyDescent="0.25">
      <c r="A29" s="7" t="s">
        <v>98</v>
      </c>
      <c r="B29" s="65">
        <v>15</v>
      </c>
      <c r="C29" s="39">
        <f>IF(B33=0, "-", B29/B33)</f>
        <v>2.1216407355021217E-2</v>
      </c>
      <c r="D29" s="65">
        <v>7</v>
      </c>
      <c r="E29" s="21">
        <f>IF(D33=0, "-", D29/D33)</f>
        <v>1.3282732447817837E-2</v>
      </c>
      <c r="F29" s="81">
        <v>66</v>
      </c>
      <c r="G29" s="39">
        <f>IF(F33=0, "-", F29/F33)</f>
        <v>2.4435394298407995E-2</v>
      </c>
      <c r="H29" s="65">
        <v>19</v>
      </c>
      <c r="I29" s="21">
        <f>IF(H33=0, "-", H29/H33)</f>
        <v>8.3150984682713348E-3</v>
      </c>
      <c r="J29" s="20">
        <f t="shared" si="0"/>
        <v>1.1428571428571428</v>
      </c>
      <c r="K29" s="21">
        <f t="shared" si="1"/>
        <v>2.4736842105263159</v>
      </c>
    </row>
    <row r="30" spans="1:11" x14ac:dyDescent="0.25">
      <c r="A30" s="7" t="s">
        <v>100</v>
      </c>
      <c r="B30" s="65">
        <v>71</v>
      </c>
      <c r="C30" s="39">
        <f>IF(B33=0, "-", B30/B33)</f>
        <v>0.10042432814710042</v>
      </c>
      <c r="D30" s="65">
        <v>33</v>
      </c>
      <c r="E30" s="21">
        <f>IF(D33=0, "-", D30/D33)</f>
        <v>6.2618595825426948E-2</v>
      </c>
      <c r="F30" s="81">
        <v>201</v>
      </c>
      <c r="G30" s="39">
        <f>IF(F33=0, "-", F30/F33)</f>
        <v>7.4416882636060722E-2</v>
      </c>
      <c r="H30" s="65">
        <v>130</v>
      </c>
      <c r="I30" s="21">
        <f>IF(H33=0, "-", H30/H33)</f>
        <v>5.689277899343545E-2</v>
      </c>
      <c r="J30" s="20">
        <f t="shared" si="0"/>
        <v>1.1515151515151516</v>
      </c>
      <c r="K30" s="21">
        <f t="shared" si="1"/>
        <v>0.5461538461538461</v>
      </c>
    </row>
    <row r="31" spans="1:11" x14ac:dyDescent="0.25">
      <c r="A31" s="7" t="s">
        <v>101</v>
      </c>
      <c r="B31" s="65">
        <v>1</v>
      </c>
      <c r="C31" s="39">
        <f>IF(B33=0, "-", B31/B33)</f>
        <v>1.4144271570014145E-3</v>
      </c>
      <c r="D31" s="65">
        <v>3</v>
      </c>
      <c r="E31" s="21">
        <f>IF(D33=0, "-", D31/D33)</f>
        <v>5.6925996204933585E-3</v>
      </c>
      <c r="F31" s="81">
        <v>6</v>
      </c>
      <c r="G31" s="39">
        <f>IF(F33=0, "-", F31/F33)</f>
        <v>2.2213994816734544E-3</v>
      </c>
      <c r="H31" s="65">
        <v>8</v>
      </c>
      <c r="I31" s="21">
        <f>IF(H33=0, "-", H31/H33)</f>
        <v>3.50109409190372E-3</v>
      </c>
      <c r="J31" s="20">
        <f t="shared" si="0"/>
        <v>-0.66666666666666663</v>
      </c>
      <c r="K31" s="21">
        <f t="shared" si="1"/>
        <v>-0.25</v>
      </c>
    </row>
    <row r="32" spans="1:11" x14ac:dyDescent="0.25">
      <c r="A32" s="2"/>
      <c r="B32" s="68"/>
      <c r="C32" s="33"/>
      <c r="D32" s="68"/>
      <c r="E32" s="6"/>
      <c r="F32" s="82"/>
      <c r="G32" s="33"/>
      <c r="H32" s="68"/>
      <c r="I32" s="6"/>
      <c r="J32" s="5"/>
      <c r="K32" s="6"/>
    </row>
    <row r="33" spans="1:11" s="43" customFormat="1" ht="13" x14ac:dyDescent="0.3">
      <c r="A33" s="162" t="s">
        <v>615</v>
      </c>
      <c r="B33" s="71">
        <f>SUM(B7:B32)</f>
        <v>707</v>
      </c>
      <c r="C33" s="40">
        <v>1</v>
      </c>
      <c r="D33" s="71">
        <f>SUM(D7:D32)</f>
        <v>527</v>
      </c>
      <c r="E33" s="41">
        <v>1</v>
      </c>
      <c r="F33" s="77">
        <f>SUM(F7:F32)</f>
        <v>2701</v>
      </c>
      <c r="G33" s="42">
        <v>1</v>
      </c>
      <c r="H33" s="71">
        <f>SUM(H7:H32)</f>
        <v>2285</v>
      </c>
      <c r="I33" s="41">
        <v>1</v>
      </c>
      <c r="J33" s="37">
        <f>IF(D33=0, "-", (B33-D33)/D33)</f>
        <v>0.34155597722960152</v>
      </c>
      <c r="K33" s="38">
        <f>IF(H33=0, "-", (F33-H33)/H33)</f>
        <v>0.18205689277899342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86"/>
  <sheetViews>
    <sheetView tabSelected="1" zoomScaleNormal="100" workbookViewId="0">
      <selection activeCell="M1" sqref="M1"/>
    </sheetView>
  </sheetViews>
  <sheetFormatPr defaultRowHeight="12.5" x14ac:dyDescent="0.25"/>
  <cols>
    <col min="1" max="1" width="34.36328125" bestFit="1" customWidth="1"/>
    <col min="6" max="6" width="1.7265625" customWidth="1"/>
  </cols>
  <sheetData>
    <row r="1" spans="1:10" s="52" customFormat="1" ht="20" x14ac:dyDescent="0.4">
      <c r="A1" s="4" t="s">
        <v>10</v>
      </c>
      <c r="B1" s="198" t="s">
        <v>21</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ht="13" x14ac:dyDescent="0.3">
      <c r="A7" s="159" t="s">
        <v>31</v>
      </c>
      <c r="B7" s="65"/>
      <c r="C7" s="66"/>
      <c r="D7" s="65"/>
      <c r="E7" s="66"/>
      <c r="F7" s="67"/>
      <c r="G7" s="65"/>
      <c r="H7" s="66"/>
      <c r="I7" s="20"/>
      <c r="J7" s="21"/>
    </row>
    <row r="8" spans="1:10" x14ac:dyDescent="0.25">
      <c r="A8" s="177" t="s">
        <v>247</v>
      </c>
      <c r="B8" s="143">
        <v>1</v>
      </c>
      <c r="C8" s="144">
        <v>1</v>
      </c>
      <c r="D8" s="143">
        <v>8</v>
      </c>
      <c r="E8" s="144">
        <v>7</v>
      </c>
      <c r="F8" s="145"/>
      <c r="G8" s="143">
        <f>B8-C8</f>
        <v>0</v>
      </c>
      <c r="H8" s="144">
        <f>D8-E8</f>
        <v>1</v>
      </c>
      <c r="I8" s="151">
        <f>IF(C8=0, "-", IF(G8/C8&lt;10, G8/C8, "&gt;999%"))</f>
        <v>0</v>
      </c>
      <c r="J8" s="152">
        <f>IF(E8=0, "-", IF(H8/E8&lt;10, H8/E8, "&gt;999%"))</f>
        <v>0.14285714285714285</v>
      </c>
    </row>
    <row r="9" spans="1:10" x14ac:dyDescent="0.25">
      <c r="A9" s="158" t="s">
        <v>406</v>
      </c>
      <c r="B9" s="65">
        <v>1</v>
      </c>
      <c r="C9" s="66">
        <v>1</v>
      </c>
      <c r="D9" s="65">
        <v>5</v>
      </c>
      <c r="E9" s="66">
        <v>8</v>
      </c>
      <c r="F9" s="67"/>
      <c r="G9" s="65">
        <f>B9-C9</f>
        <v>0</v>
      </c>
      <c r="H9" s="66">
        <f>D9-E9</f>
        <v>-3</v>
      </c>
      <c r="I9" s="20">
        <f>IF(C9=0, "-", IF(G9/C9&lt;10, G9/C9, "&gt;999%"))</f>
        <v>0</v>
      </c>
      <c r="J9" s="21">
        <f>IF(E9=0, "-", IF(H9/E9&lt;10, H9/E9, "&gt;999%"))</f>
        <v>-0.375</v>
      </c>
    </row>
    <row r="10" spans="1:10" x14ac:dyDescent="0.25">
      <c r="A10" s="158" t="s">
        <v>369</v>
      </c>
      <c r="B10" s="65">
        <v>10</v>
      </c>
      <c r="C10" s="66">
        <v>0</v>
      </c>
      <c r="D10" s="65">
        <v>12</v>
      </c>
      <c r="E10" s="66">
        <v>0</v>
      </c>
      <c r="F10" s="67"/>
      <c r="G10" s="65">
        <f>B10-C10</f>
        <v>10</v>
      </c>
      <c r="H10" s="66">
        <f>D10-E10</f>
        <v>12</v>
      </c>
      <c r="I10" s="20" t="str">
        <f>IF(C10=0, "-", IF(G10/C10&lt;10, G10/C10, "&gt;999%"))</f>
        <v>-</v>
      </c>
      <c r="J10" s="21" t="str">
        <f>IF(E10=0, "-", IF(H10/E10&lt;10, H10/E10, "&gt;999%"))</f>
        <v>-</v>
      </c>
    </row>
    <row r="11" spans="1:10" s="160" customFormat="1" ht="13" x14ac:dyDescent="0.3">
      <c r="A11" s="178" t="s">
        <v>623</v>
      </c>
      <c r="B11" s="71">
        <v>12</v>
      </c>
      <c r="C11" s="72">
        <v>2</v>
      </c>
      <c r="D11" s="71">
        <v>25</v>
      </c>
      <c r="E11" s="72">
        <v>15</v>
      </c>
      <c r="F11" s="73"/>
      <c r="G11" s="71">
        <f>B11-C11</f>
        <v>10</v>
      </c>
      <c r="H11" s="72">
        <f>D11-E11</f>
        <v>10</v>
      </c>
      <c r="I11" s="37">
        <f>IF(C11=0, "-", IF(G11/C11&lt;10, G11/C11, "&gt;999%"))</f>
        <v>5</v>
      </c>
      <c r="J11" s="38">
        <f>IF(E11=0, "-", IF(H11/E11&lt;10, H11/E11, "&gt;999%"))</f>
        <v>0.66666666666666663</v>
      </c>
    </row>
    <row r="12" spans="1:10" x14ac:dyDescent="0.25">
      <c r="A12" s="177"/>
      <c r="B12" s="143"/>
      <c r="C12" s="144"/>
      <c r="D12" s="143"/>
      <c r="E12" s="144"/>
      <c r="F12" s="145"/>
      <c r="G12" s="143"/>
      <c r="H12" s="144"/>
      <c r="I12" s="151"/>
      <c r="J12" s="152"/>
    </row>
    <row r="13" spans="1:10" s="139" customFormat="1" ht="13" x14ac:dyDescent="0.3">
      <c r="A13" s="159" t="s">
        <v>32</v>
      </c>
      <c r="B13" s="65"/>
      <c r="C13" s="66"/>
      <c r="D13" s="65"/>
      <c r="E13" s="66"/>
      <c r="F13" s="67"/>
      <c r="G13" s="65"/>
      <c r="H13" s="66"/>
      <c r="I13" s="20"/>
      <c r="J13" s="21"/>
    </row>
    <row r="14" spans="1:10" x14ac:dyDescent="0.25">
      <c r="A14" s="158" t="s">
        <v>326</v>
      </c>
      <c r="B14" s="65">
        <v>2</v>
      </c>
      <c r="C14" s="66">
        <v>0</v>
      </c>
      <c r="D14" s="65">
        <v>4</v>
      </c>
      <c r="E14" s="66">
        <v>4</v>
      </c>
      <c r="F14" s="67"/>
      <c r="G14" s="65">
        <f>B14-C14</f>
        <v>2</v>
      </c>
      <c r="H14" s="66">
        <f>D14-E14</f>
        <v>0</v>
      </c>
      <c r="I14" s="20" t="str">
        <f>IF(C14=0, "-", IF(G14/C14&lt;10, G14/C14, "&gt;999%"))</f>
        <v>-</v>
      </c>
      <c r="J14" s="21">
        <f>IF(E14=0, "-", IF(H14/E14&lt;10, H14/E14, "&gt;999%"))</f>
        <v>0</v>
      </c>
    </row>
    <row r="15" spans="1:10" x14ac:dyDescent="0.25">
      <c r="A15" s="158" t="s">
        <v>472</v>
      </c>
      <c r="B15" s="65">
        <v>0</v>
      </c>
      <c r="C15" s="66">
        <v>1</v>
      </c>
      <c r="D15" s="65">
        <v>3</v>
      </c>
      <c r="E15" s="66">
        <v>1</v>
      </c>
      <c r="F15" s="67"/>
      <c r="G15" s="65">
        <f>B15-C15</f>
        <v>-1</v>
      </c>
      <c r="H15" s="66">
        <f>D15-E15</f>
        <v>2</v>
      </c>
      <c r="I15" s="20">
        <f>IF(C15=0, "-", IF(G15/C15&lt;10, G15/C15, "&gt;999%"))</f>
        <v>-1</v>
      </c>
      <c r="J15" s="21">
        <f>IF(E15=0, "-", IF(H15/E15&lt;10, H15/E15, "&gt;999%"))</f>
        <v>2</v>
      </c>
    </row>
    <row r="16" spans="1:10" s="160" customFormat="1" ht="13" x14ac:dyDescent="0.3">
      <c r="A16" s="178" t="s">
        <v>624</v>
      </c>
      <c r="B16" s="71">
        <v>2</v>
      </c>
      <c r="C16" s="72">
        <v>1</v>
      </c>
      <c r="D16" s="71">
        <v>7</v>
      </c>
      <c r="E16" s="72">
        <v>5</v>
      </c>
      <c r="F16" s="73"/>
      <c r="G16" s="71">
        <f>B16-C16</f>
        <v>1</v>
      </c>
      <c r="H16" s="72">
        <f>D16-E16</f>
        <v>2</v>
      </c>
      <c r="I16" s="37">
        <f>IF(C16=0, "-", IF(G16/C16&lt;10, G16/C16, "&gt;999%"))</f>
        <v>1</v>
      </c>
      <c r="J16" s="38">
        <f>IF(E16=0, "-", IF(H16/E16&lt;10, H16/E16, "&gt;999%"))</f>
        <v>0.4</v>
      </c>
    </row>
    <row r="17" spans="1:10" x14ac:dyDescent="0.25">
      <c r="A17" s="177"/>
      <c r="B17" s="143"/>
      <c r="C17" s="144"/>
      <c r="D17" s="143"/>
      <c r="E17" s="144"/>
      <c r="F17" s="145"/>
      <c r="G17" s="143"/>
      <c r="H17" s="144"/>
      <c r="I17" s="151"/>
      <c r="J17" s="152"/>
    </row>
    <row r="18" spans="1:10" s="139" customFormat="1" ht="13" x14ac:dyDescent="0.3">
      <c r="A18" s="159" t="s">
        <v>33</v>
      </c>
      <c r="B18" s="65"/>
      <c r="C18" s="66"/>
      <c r="D18" s="65"/>
      <c r="E18" s="66"/>
      <c r="F18" s="67"/>
      <c r="G18" s="65"/>
      <c r="H18" s="66"/>
      <c r="I18" s="20"/>
      <c r="J18" s="21"/>
    </row>
    <row r="19" spans="1:10" x14ac:dyDescent="0.25">
      <c r="A19" s="158" t="s">
        <v>213</v>
      </c>
      <c r="B19" s="65">
        <v>2</v>
      </c>
      <c r="C19" s="66">
        <v>0</v>
      </c>
      <c r="D19" s="65">
        <v>11</v>
      </c>
      <c r="E19" s="66">
        <v>19</v>
      </c>
      <c r="F19" s="67"/>
      <c r="G19" s="65">
        <f t="shared" ref="G19:G35" si="0">B19-C19</f>
        <v>2</v>
      </c>
      <c r="H19" s="66">
        <f t="shared" ref="H19:H35" si="1">D19-E19</f>
        <v>-8</v>
      </c>
      <c r="I19" s="20" t="str">
        <f t="shared" ref="I19:I35" si="2">IF(C19=0, "-", IF(G19/C19&lt;10, G19/C19, "&gt;999%"))</f>
        <v>-</v>
      </c>
      <c r="J19" s="21">
        <f t="shared" ref="J19:J35" si="3">IF(E19=0, "-", IF(H19/E19&lt;10, H19/E19, "&gt;999%"))</f>
        <v>-0.42105263157894735</v>
      </c>
    </row>
    <row r="20" spans="1:10" x14ac:dyDescent="0.25">
      <c r="A20" s="158" t="s">
        <v>225</v>
      </c>
      <c r="B20" s="65">
        <v>15</v>
      </c>
      <c r="C20" s="66">
        <v>1</v>
      </c>
      <c r="D20" s="65">
        <v>61</v>
      </c>
      <c r="E20" s="66">
        <v>16</v>
      </c>
      <c r="F20" s="67"/>
      <c r="G20" s="65">
        <f t="shared" si="0"/>
        <v>14</v>
      </c>
      <c r="H20" s="66">
        <f t="shared" si="1"/>
        <v>45</v>
      </c>
      <c r="I20" s="20" t="str">
        <f t="shared" si="2"/>
        <v>&gt;999%</v>
      </c>
      <c r="J20" s="21">
        <f t="shared" si="3"/>
        <v>2.8125</v>
      </c>
    </row>
    <row r="21" spans="1:10" x14ac:dyDescent="0.25">
      <c r="A21" s="158" t="s">
        <v>248</v>
      </c>
      <c r="B21" s="65">
        <v>3</v>
      </c>
      <c r="C21" s="66">
        <v>2</v>
      </c>
      <c r="D21" s="65">
        <v>22</v>
      </c>
      <c r="E21" s="66">
        <v>9</v>
      </c>
      <c r="F21" s="67"/>
      <c r="G21" s="65">
        <f t="shared" si="0"/>
        <v>1</v>
      </c>
      <c r="H21" s="66">
        <f t="shared" si="1"/>
        <v>13</v>
      </c>
      <c r="I21" s="20">
        <f t="shared" si="2"/>
        <v>0.5</v>
      </c>
      <c r="J21" s="21">
        <f t="shared" si="3"/>
        <v>1.4444444444444444</v>
      </c>
    </row>
    <row r="22" spans="1:10" x14ac:dyDescent="0.25">
      <c r="A22" s="158" t="s">
        <v>312</v>
      </c>
      <c r="B22" s="65">
        <v>0</v>
      </c>
      <c r="C22" s="66">
        <v>0</v>
      </c>
      <c r="D22" s="65">
        <v>5</v>
      </c>
      <c r="E22" s="66">
        <v>2</v>
      </c>
      <c r="F22" s="67"/>
      <c r="G22" s="65">
        <f t="shared" si="0"/>
        <v>0</v>
      </c>
      <c r="H22" s="66">
        <f t="shared" si="1"/>
        <v>3</v>
      </c>
      <c r="I22" s="20" t="str">
        <f t="shared" si="2"/>
        <v>-</v>
      </c>
      <c r="J22" s="21">
        <f t="shared" si="3"/>
        <v>1.5</v>
      </c>
    </row>
    <row r="23" spans="1:10" x14ac:dyDescent="0.25">
      <c r="A23" s="158" t="s">
        <v>249</v>
      </c>
      <c r="B23" s="65">
        <v>2</v>
      </c>
      <c r="C23" s="66">
        <v>2</v>
      </c>
      <c r="D23" s="65">
        <v>16</v>
      </c>
      <c r="E23" s="66">
        <v>7</v>
      </c>
      <c r="F23" s="67"/>
      <c r="G23" s="65">
        <f t="shared" si="0"/>
        <v>0</v>
      </c>
      <c r="H23" s="66">
        <f t="shared" si="1"/>
        <v>9</v>
      </c>
      <c r="I23" s="20">
        <f t="shared" si="2"/>
        <v>0</v>
      </c>
      <c r="J23" s="21">
        <f t="shared" si="3"/>
        <v>1.2857142857142858</v>
      </c>
    </row>
    <row r="24" spans="1:10" x14ac:dyDescent="0.25">
      <c r="A24" s="158" t="s">
        <v>268</v>
      </c>
      <c r="B24" s="65">
        <v>1</v>
      </c>
      <c r="C24" s="66">
        <v>1</v>
      </c>
      <c r="D24" s="65">
        <v>7</v>
      </c>
      <c r="E24" s="66">
        <v>6</v>
      </c>
      <c r="F24" s="67"/>
      <c r="G24" s="65">
        <f t="shared" si="0"/>
        <v>0</v>
      </c>
      <c r="H24" s="66">
        <f t="shared" si="1"/>
        <v>1</v>
      </c>
      <c r="I24" s="20">
        <f t="shared" si="2"/>
        <v>0</v>
      </c>
      <c r="J24" s="21">
        <f t="shared" si="3"/>
        <v>0.16666666666666666</v>
      </c>
    </row>
    <row r="25" spans="1:10" x14ac:dyDescent="0.25">
      <c r="A25" s="158" t="s">
        <v>269</v>
      </c>
      <c r="B25" s="65">
        <v>0</v>
      </c>
      <c r="C25" s="66">
        <v>0</v>
      </c>
      <c r="D25" s="65">
        <v>2</v>
      </c>
      <c r="E25" s="66">
        <v>1</v>
      </c>
      <c r="F25" s="67"/>
      <c r="G25" s="65">
        <f t="shared" si="0"/>
        <v>0</v>
      </c>
      <c r="H25" s="66">
        <f t="shared" si="1"/>
        <v>1</v>
      </c>
      <c r="I25" s="20" t="str">
        <f t="shared" si="2"/>
        <v>-</v>
      </c>
      <c r="J25" s="21">
        <f t="shared" si="3"/>
        <v>1</v>
      </c>
    </row>
    <row r="26" spans="1:10" x14ac:dyDescent="0.25">
      <c r="A26" s="158" t="s">
        <v>280</v>
      </c>
      <c r="B26" s="65">
        <v>0</v>
      </c>
      <c r="C26" s="66">
        <v>0</v>
      </c>
      <c r="D26" s="65">
        <v>1</v>
      </c>
      <c r="E26" s="66">
        <v>0</v>
      </c>
      <c r="F26" s="67"/>
      <c r="G26" s="65">
        <f t="shared" si="0"/>
        <v>0</v>
      </c>
      <c r="H26" s="66">
        <f t="shared" si="1"/>
        <v>1</v>
      </c>
      <c r="I26" s="20" t="str">
        <f t="shared" si="2"/>
        <v>-</v>
      </c>
      <c r="J26" s="21" t="str">
        <f t="shared" si="3"/>
        <v>-</v>
      </c>
    </row>
    <row r="27" spans="1:10" x14ac:dyDescent="0.25">
      <c r="A27" s="158" t="s">
        <v>447</v>
      </c>
      <c r="B27" s="65">
        <v>0</v>
      </c>
      <c r="C27" s="66">
        <v>1</v>
      </c>
      <c r="D27" s="65">
        <v>7</v>
      </c>
      <c r="E27" s="66">
        <v>9</v>
      </c>
      <c r="F27" s="67"/>
      <c r="G27" s="65">
        <f t="shared" si="0"/>
        <v>-1</v>
      </c>
      <c r="H27" s="66">
        <f t="shared" si="1"/>
        <v>-2</v>
      </c>
      <c r="I27" s="20">
        <f t="shared" si="2"/>
        <v>-1</v>
      </c>
      <c r="J27" s="21">
        <f t="shared" si="3"/>
        <v>-0.22222222222222221</v>
      </c>
    </row>
    <row r="28" spans="1:10" x14ac:dyDescent="0.25">
      <c r="A28" s="158" t="s">
        <v>270</v>
      </c>
      <c r="B28" s="65">
        <v>4</v>
      </c>
      <c r="C28" s="66">
        <v>0</v>
      </c>
      <c r="D28" s="65">
        <v>16</v>
      </c>
      <c r="E28" s="66">
        <v>0</v>
      </c>
      <c r="F28" s="67"/>
      <c r="G28" s="65">
        <f t="shared" si="0"/>
        <v>4</v>
      </c>
      <c r="H28" s="66">
        <f t="shared" si="1"/>
        <v>16</v>
      </c>
      <c r="I28" s="20" t="str">
        <f t="shared" si="2"/>
        <v>-</v>
      </c>
      <c r="J28" s="21" t="str">
        <f t="shared" si="3"/>
        <v>-</v>
      </c>
    </row>
    <row r="29" spans="1:10" x14ac:dyDescent="0.25">
      <c r="A29" s="158" t="s">
        <v>370</v>
      </c>
      <c r="B29" s="65">
        <v>10</v>
      </c>
      <c r="C29" s="66">
        <v>1</v>
      </c>
      <c r="D29" s="65">
        <v>39</v>
      </c>
      <c r="E29" s="66">
        <v>4</v>
      </c>
      <c r="F29" s="67"/>
      <c r="G29" s="65">
        <f t="shared" si="0"/>
        <v>9</v>
      </c>
      <c r="H29" s="66">
        <f t="shared" si="1"/>
        <v>35</v>
      </c>
      <c r="I29" s="20">
        <f t="shared" si="2"/>
        <v>9</v>
      </c>
      <c r="J29" s="21">
        <f t="shared" si="3"/>
        <v>8.75</v>
      </c>
    </row>
    <row r="30" spans="1:10" x14ac:dyDescent="0.25">
      <c r="A30" s="158" t="s">
        <v>371</v>
      </c>
      <c r="B30" s="65">
        <v>26</v>
      </c>
      <c r="C30" s="66">
        <v>17</v>
      </c>
      <c r="D30" s="65">
        <v>157</v>
      </c>
      <c r="E30" s="66">
        <v>100</v>
      </c>
      <c r="F30" s="67"/>
      <c r="G30" s="65">
        <f t="shared" si="0"/>
        <v>9</v>
      </c>
      <c r="H30" s="66">
        <f t="shared" si="1"/>
        <v>57</v>
      </c>
      <c r="I30" s="20">
        <f t="shared" si="2"/>
        <v>0.52941176470588236</v>
      </c>
      <c r="J30" s="21">
        <f t="shared" si="3"/>
        <v>0.56999999999999995</v>
      </c>
    </row>
    <row r="31" spans="1:10" x14ac:dyDescent="0.25">
      <c r="A31" s="158" t="s">
        <v>407</v>
      </c>
      <c r="B31" s="65">
        <v>25</v>
      </c>
      <c r="C31" s="66">
        <v>24</v>
      </c>
      <c r="D31" s="65">
        <v>119</v>
      </c>
      <c r="E31" s="66">
        <v>110</v>
      </c>
      <c r="F31" s="67"/>
      <c r="G31" s="65">
        <f t="shared" si="0"/>
        <v>1</v>
      </c>
      <c r="H31" s="66">
        <f t="shared" si="1"/>
        <v>9</v>
      </c>
      <c r="I31" s="20">
        <f t="shared" si="2"/>
        <v>4.1666666666666664E-2</v>
      </c>
      <c r="J31" s="21">
        <f t="shared" si="3"/>
        <v>8.1818181818181818E-2</v>
      </c>
    </row>
    <row r="32" spans="1:10" x14ac:dyDescent="0.25">
      <c r="A32" s="158" t="s">
        <v>448</v>
      </c>
      <c r="B32" s="65">
        <v>9</v>
      </c>
      <c r="C32" s="66">
        <v>2</v>
      </c>
      <c r="D32" s="65">
        <v>33</v>
      </c>
      <c r="E32" s="66">
        <v>21</v>
      </c>
      <c r="F32" s="67"/>
      <c r="G32" s="65">
        <f t="shared" si="0"/>
        <v>7</v>
      </c>
      <c r="H32" s="66">
        <f t="shared" si="1"/>
        <v>12</v>
      </c>
      <c r="I32" s="20">
        <f t="shared" si="2"/>
        <v>3.5</v>
      </c>
      <c r="J32" s="21">
        <f t="shared" si="3"/>
        <v>0.5714285714285714</v>
      </c>
    </row>
    <row r="33" spans="1:10" x14ac:dyDescent="0.25">
      <c r="A33" s="158" t="s">
        <v>449</v>
      </c>
      <c r="B33" s="65">
        <v>7</v>
      </c>
      <c r="C33" s="66">
        <v>2</v>
      </c>
      <c r="D33" s="65">
        <v>17</v>
      </c>
      <c r="E33" s="66">
        <v>8</v>
      </c>
      <c r="F33" s="67"/>
      <c r="G33" s="65">
        <f t="shared" si="0"/>
        <v>5</v>
      </c>
      <c r="H33" s="66">
        <f t="shared" si="1"/>
        <v>9</v>
      </c>
      <c r="I33" s="20">
        <f t="shared" si="2"/>
        <v>2.5</v>
      </c>
      <c r="J33" s="21">
        <f t="shared" si="3"/>
        <v>1.125</v>
      </c>
    </row>
    <row r="34" spans="1:10" x14ac:dyDescent="0.25">
      <c r="A34" s="158" t="s">
        <v>313</v>
      </c>
      <c r="B34" s="65">
        <v>0</v>
      </c>
      <c r="C34" s="66">
        <v>0</v>
      </c>
      <c r="D34" s="65">
        <v>2</v>
      </c>
      <c r="E34" s="66">
        <v>1</v>
      </c>
      <c r="F34" s="67"/>
      <c r="G34" s="65">
        <f t="shared" si="0"/>
        <v>0</v>
      </c>
      <c r="H34" s="66">
        <f t="shared" si="1"/>
        <v>1</v>
      </c>
      <c r="I34" s="20" t="str">
        <f t="shared" si="2"/>
        <v>-</v>
      </c>
      <c r="J34" s="21">
        <f t="shared" si="3"/>
        <v>1</v>
      </c>
    </row>
    <row r="35" spans="1:10" s="160" customFormat="1" ht="13" x14ac:dyDescent="0.3">
      <c r="A35" s="178" t="s">
        <v>625</v>
      </c>
      <c r="B35" s="71">
        <v>104</v>
      </c>
      <c r="C35" s="72">
        <v>53</v>
      </c>
      <c r="D35" s="71">
        <v>515</v>
      </c>
      <c r="E35" s="72">
        <v>313</v>
      </c>
      <c r="F35" s="73"/>
      <c r="G35" s="71">
        <f t="shared" si="0"/>
        <v>51</v>
      </c>
      <c r="H35" s="72">
        <f t="shared" si="1"/>
        <v>202</v>
      </c>
      <c r="I35" s="37">
        <f t="shared" si="2"/>
        <v>0.96226415094339623</v>
      </c>
      <c r="J35" s="38">
        <f t="shared" si="3"/>
        <v>0.64536741214057503</v>
      </c>
    </row>
    <row r="36" spans="1:10" x14ac:dyDescent="0.25">
      <c r="A36" s="177"/>
      <c r="B36" s="143"/>
      <c r="C36" s="144"/>
      <c r="D36" s="143"/>
      <c r="E36" s="144"/>
      <c r="F36" s="145"/>
      <c r="G36" s="143"/>
      <c r="H36" s="144"/>
      <c r="I36" s="151"/>
      <c r="J36" s="152"/>
    </row>
    <row r="37" spans="1:10" s="139" customFormat="1" ht="13" x14ac:dyDescent="0.3">
      <c r="A37" s="159" t="s">
        <v>34</v>
      </c>
      <c r="B37" s="65"/>
      <c r="C37" s="66"/>
      <c r="D37" s="65"/>
      <c r="E37" s="66"/>
      <c r="F37" s="67"/>
      <c r="G37" s="65"/>
      <c r="H37" s="66"/>
      <c r="I37" s="20"/>
      <c r="J37" s="21"/>
    </row>
    <row r="38" spans="1:10" x14ac:dyDescent="0.25">
      <c r="A38" s="158" t="s">
        <v>473</v>
      </c>
      <c r="B38" s="65">
        <v>1</v>
      </c>
      <c r="C38" s="66">
        <v>2</v>
      </c>
      <c r="D38" s="65">
        <v>6</v>
      </c>
      <c r="E38" s="66">
        <v>7</v>
      </c>
      <c r="F38" s="67"/>
      <c r="G38" s="65">
        <f>B38-C38</f>
        <v>-1</v>
      </c>
      <c r="H38" s="66">
        <f>D38-E38</f>
        <v>-1</v>
      </c>
      <c r="I38" s="20">
        <f>IF(C38=0, "-", IF(G38/C38&lt;10, G38/C38, "&gt;999%"))</f>
        <v>-0.5</v>
      </c>
      <c r="J38" s="21">
        <f>IF(E38=0, "-", IF(H38/E38&lt;10, H38/E38, "&gt;999%"))</f>
        <v>-0.14285714285714285</v>
      </c>
    </row>
    <row r="39" spans="1:10" x14ac:dyDescent="0.25">
      <c r="A39" s="158" t="s">
        <v>327</v>
      </c>
      <c r="B39" s="65">
        <v>0</v>
      </c>
      <c r="C39" s="66">
        <v>1</v>
      </c>
      <c r="D39" s="65">
        <v>4</v>
      </c>
      <c r="E39" s="66">
        <v>10</v>
      </c>
      <c r="F39" s="67"/>
      <c r="G39" s="65">
        <f>B39-C39</f>
        <v>-1</v>
      </c>
      <c r="H39" s="66">
        <f>D39-E39</f>
        <v>-6</v>
      </c>
      <c r="I39" s="20">
        <f>IF(C39=0, "-", IF(G39/C39&lt;10, G39/C39, "&gt;999%"))</f>
        <v>-1</v>
      </c>
      <c r="J39" s="21">
        <f>IF(E39=0, "-", IF(H39/E39&lt;10, H39/E39, "&gt;999%"))</f>
        <v>-0.6</v>
      </c>
    </row>
    <row r="40" spans="1:10" x14ac:dyDescent="0.25">
      <c r="A40" s="158" t="s">
        <v>281</v>
      </c>
      <c r="B40" s="65">
        <v>0</v>
      </c>
      <c r="C40" s="66">
        <v>0</v>
      </c>
      <c r="D40" s="65">
        <v>0</v>
      </c>
      <c r="E40" s="66">
        <v>1</v>
      </c>
      <c r="F40" s="67"/>
      <c r="G40" s="65">
        <f>B40-C40</f>
        <v>0</v>
      </c>
      <c r="H40" s="66">
        <f>D40-E40</f>
        <v>-1</v>
      </c>
      <c r="I40" s="20" t="str">
        <f>IF(C40=0, "-", IF(G40/C40&lt;10, G40/C40, "&gt;999%"))</f>
        <v>-</v>
      </c>
      <c r="J40" s="21">
        <f>IF(E40=0, "-", IF(H40/E40&lt;10, H40/E40, "&gt;999%"))</f>
        <v>-1</v>
      </c>
    </row>
    <row r="41" spans="1:10" s="160" customFormat="1" ht="13" x14ac:dyDescent="0.3">
      <c r="A41" s="178" t="s">
        <v>626</v>
      </c>
      <c r="B41" s="71">
        <v>1</v>
      </c>
      <c r="C41" s="72">
        <v>3</v>
      </c>
      <c r="D41" s="71">
        <v>10</v>
      </c>
      <c r="E41" s="72">
        <v>18</v>
      </c>
      <c r="F41" s="73"/>
      <c r="G41" s="71">
        <f>B41-C41</f>
        <v>-2</v>
      </c>
      <c r="H41" s="72">
        <f>D41-E41</f>
        <v>-8</v>
      </c>
      <c r="I41" s="37">
        <f>IF(C41=0, "-", IF(G41/C41&lt;10, G41/C41, "&gt;999%"))</f>
        <v>-0.66666666666666663</v>
      </c>
      <c r="J41" s="38">
        <f>IF(E41=0, "-", IF(H41/E41&lt;10, H41/E41, "&gt;999%"))</f>
        <v>-0.44444444444444442</v>
      </c>
    </row>
    <row r="42" spans="1:10" x14ac:dyDescent="0.25">
      <c r="A42" s="177"/>
      <c r="B42" s="143"/>
      <c r="C42" s="144"/>
      <c r="D42" s="143"/>
      <c r="E42" s="144"/>
      <c r="F42" s="145"/>
      <c r="G42" s="143"/>
      <c r="H42" s="144"/>
      <c r="I42" s="151"/>
      <c r="J42" s="152"/>
    </row>
    <row r="43" spans="1:10" s="139" customFormat="1" ht="13" x14ac:dyDescent="0.3">
      <c r="A43" s="159" t="s">
        <v>35</v>
      </c>
      <c r="B43" s="65"/>
      <c r="C43" s="66"/>
      <c r="D43" s="65"/>
      <c r="E43" s="66"/>
      <c r="F43" s="67"/>
      <c r="G43" s="65"/>
      <c r="H43" s="66"/>
      <c r="I43" s="20"/>
      <c r="J43" s="21"/>
    </row>
    <row r="44" spans="1:10" x14ac:dyDescent="0.25">
      <c r="A44" s="158" t="s">
        <v>226</v>
      </c>
      <c r="B44" s="65">
        <v>2</v>
      </c>
      <c r="C44" s="66">
        <v>9</v>
      </c>
      <c r="D44" s="65">
        <v>61</v>
      </c>
      <c r="E44" s="66">
        <v>35</v>
      </c>
      <c r="F44" s="67"/>
      <c r="G44" s="65">
        <f t="shared" ref="G44:G65" si="4">B44-C44</f>
        <v>-7</v>
      </c>
      <c r="H44" s="66">
        <f t="shared" ref="H44:H65" si="5">D44-E44</f>
        <v>26</v>
      </c>
      <c r="I44" s="20">
        <f t="shared" ref="I44:I65" si="6">IF(C44=0, "-", IF(G44/C44&lt;10, G44/C44, "&gt;999%"))</f>
        <v>-0.77777777777777779</v>
      </c>
      <c r="J44" s="21">
        <f t="shared" ref="J44:J65" si="7">IF(E44=0, "-", IF(H44/E44&lt;10, H44/E44, "&gt;999%"))</f>
        <v>0.74285714285714288</v>
      </c>
    </row>
    <row r="45" spans="1:10" x14ac:dyDescent="0.25">
      <c r="A45" s="158" t="s">
        <v>304</v>
      </c>
      <c r="B45" s="65">
        <v>2</v>
      </c>
      <c r="C45" s="66">
        <v>1</v>
      </c>
      <c r="D45" s="65">
        <v>21</v>
      </c>
      <c r="E45" s="66">
        <v>15</v>
      </c>
      <c r="F45" s="67"/>
      <c r="G45" s="65">
        <f t="shared" si="4"/>
        <v>1</v>
      </c>
      <c r="H45" s="66">
        <f t="shared" si="5"/>
        <v>6</v>
      </c>
      <c r="I45" s="20">
        <f t="shared" si="6"/>
        <v>1</v>
      </c>
      <c r="J45" s="21">
        <f t="shared" si="7"/>
        <v>0.4</v>
      </c>
    </row>
    <row r="46" spans="1:10" x14ac:dyDescent="0.25">
      <c r="A46" s="158" t="s">
        <v>227</v>
      </c>
      <c r="B46" s="65">
        <v>4</v>
      </c>
      <c r="C46" s="66">
        <v>20</v>
      </c>
      <c r="D46" s="65">
        <v>41</v>
      </c>
      <c r="E46" s="66">
        <v>38</v>
      </c>
      <c r="F46" s="67"/>
      <c r="G46" s="65">
        <f t="shared" si="4"/>
        <v>-16</v>
      </c>
      <c r="H46" s="66">
        <f t="shared" si="5"/>
        <v>3</v>
      </c>
      <c r="I46" s="20">
        <f t="shared" si="6"/>
        <v>-0.8</v>
      </c>
      <c r="J46" s="21">
        <f t="shared" si="7"/>
        <v>7.8947368421052627E-2</v>
      </c>
    </row>
    <row r="47" spans="1:10" x14ac:dyDescent="0.25">
      <c r="A47" s="158" t="s">
        <v>250</v>
      </c>
      <c r="B47" s="65">
        <v>24</v>
      </c>
      <c r="C47" s="66">
        <v>6</v>
      </c>
      <c r="D47" s="65">
        <v>78</v>
      </c>
      <c r="E47" s="66">
        <v>53</v>
      </c>
      <c r="F47" s="67"/>
      <c r="G47" s="65">
        <f t="shared" si="4"/>
        <v>18</v>
      </c>
      <c r="H47" s="66">
        <f t="shared" si="5"/>
        <v>25</v>
      </c>
      <c r="I47" s="20">
        <f t="shared" si="6"/>
        <v>3</v>
      </c>
      <c r="J47" s="21">
        <f t="shared" si="7"/>
        <v>0.47169811320754718</v>
      </c>
    </row>
    <row r="48" spans="1:10" x14ac:dyDescent="0.25">
      <c r="A48" s="158" t="s">
        <v>314</v>
      </c>
      <c r="B48" s="65">
        <v>2</v>
      </c>
      <c r="C48" s="66">
        <v>11</v>
      </c>
      <c r="D48" s="65">
        <v>24</v>
      </c>
      <c r="E48" s="66">
        <v>36</v>
      </c>
      <c r="F48" s="67"/>
      <c r="G48" s="65">
        <f t="shared" si="4"/>
        <v>-9</v>
      </c>
      <c r="H48" s="66">
        <f t="shared" si="5"/>
        <v>-12</v>
      </c>
      <c r="I48" s="20">
        <f t="shared" si="6"/>
        <v>-0.81818181818181823</v>
      </c>
      <c r="J48" s="21">
        <f t="shared" si="7"/>
        <v>-0.33333333333333331</v>
      </c>
    </row>
    <row r="49" spans="1:10" x14ac:dyDescent="0.25">
      <c r="A49" s="158" t="s">
        <v>251</v>
      </c>
      <c r="B49" s="65">
        <v>3</v>
      </c>
      <c r="C49" s="66">
        <v>3</v>
      </c>
      <c r="D49" s="65">
        <v>34</v>
      </c>
      <c r="E49" s="66">
        <v>24</v>
      </c>
      <c r="F49" s="67"/>
      <c r="G49" s="65">
        <f t="shared" si="4"/>
        <v>0</v>
      </c>
      <c r="H49" s="66">
        <f t="shared" si="5"/>
        <v>10</v>
      </c>
      <c r="I49" s="20">
        <f t="shared" si="6"/>
        <v>0</v>
      </c>
      <c r="J49" s="21">
        <f t="shared" si="7"/>
        <v>0.41666666666666669</v>
      </c>
    </row>
    <row r="50" spans="1:10" x14ac:dyDescent="0.25">
      <c r="A50" s="158" t="s">
        <v>271</v>
      </c>
      <c r="B50" s="65">
        <v>1</v>
      </c>
      <c r="C50" s="66">
        <v>2</v>
      </c>
      <c r="D50" s="65">
        <v>3</v>
      </c>
      <c r="E50" s="66">
        <v>7</v>
      </c>
      <c r="F50" s="67"/>
      <c r="G50" s="65">
        <f t="shared" si="4"/>
        <v>-1</v>
      </c>
      <c r="H50" s="66">
        <f t="shared" si="5"/>
        <v>-4</v>
      </c>
      <c r="I50" s="20">
        <f t="shared" si="6"/>
        <v>-0.5</v>
      </c>
      <c r="J50" s="21">
        <f t="shared" si="7"/>
        <v>-0.5714285714285714</v>
      </c>
    </row>
    <row r="51" spans="1:10" x14ac:dyDescent="0.25">
      <c r="A51" s="158" t="s">
        <v>282</v>
      </c>
      <c r="B51" s="65">
        <v>0</v>
      </c>
      <c r="C51" s="66">
        <v>0</v>
      </c>
      <c r="D51" s="65">
        <v>3</v>
      </c>
      <c r="E51" s="66">
        <v>0</v>
      </c>
      <c r="F51" s="67"/>
      <c r="G51" s="65">
        <f t="shared" si="4"/>
        <v>0</v>
      </c>
      <c r="H51" s="66">
        <f t="shared" si="5"/>
        <v>3</v>
      </c>
      <c r="I51" s="20" t="str">
        <f t="shared" si="6"/>
        <v>-</v>
      </c>
      <c r="J51" s="21" t="str">
        <f t="shared" si="7"/>
        <v>-</v>
      </c>
    </row>
    <row r="52" spans="1:10" x14ac:dyDescent="0.25">
      <c r="A52" s="158" t="s">
        <v>328</v>
      </c>
      <c r="B52" s="65">
        <v>1</v>
      </c>
      <c r="C52" s="66">
        <v>1</v>
      </c>
      <c r="D52" s="65">
        <v>1</v>
      </c>
      <c r="E52" s="66">
        <v>2</v>
      </c>
      <c r="F52" s="67"/>
      <c r="G52" s="65">
        <f t="shared" si="4"/>
        <v>0</v>
      </c>
      <c r="H52" s="66">
        <f t="shared" si="5"/>
        <v>-1</v>
      </c>
      <c r="I52" s="20">
        <f t="shared" si="6"/>
        <v>0</v>
      </c>
      <c r="J52" s="21">
        <f t="shared" si="7"/>
        <v>-0.5</v>
      </c>
    </row>
    <row r="53" spans="1:10" x14ac:dyDescent="0.25">
      <c r="A53" s="158" t="s">
        <v>252</v>
      </c>
      <c r="B53" s="65">
        <v>6</v>
      </c>
      <c r="C53" s="66">
        <v>3</v>
      </c>
      <c r="D53" s="65">
        <v>10</v>
      </c>
      <c r="E53" s="66">
        <v>14</v>
      </c>
      <c r="F53" s="67"/>
      <c r="G53" s="65">
        <f t="shared" si="4"/>
        <v>3</v>
      </c>
      <c r="H53" s="66">
        <f t="shared" si="5"/>
        <v>-4</v>
      </c>
      <c r="I53" s="20">
        <f t="shared" si="6"/>
        <v>1</v>
      </c>
      <c r="J53" s="21">
        <f t="shared" si="7"/>
        <v>-0.2857142857142857</v>
      </c>
    </row>
    <row r="54" spans="1:10" x14ac:dyDescent="0.25">
      <c r="A54" s="158" t="s">
        <v>283</v>
      </c>
      <c r="B54" s="65">
        <v>0</v>
      </c>
      <c r="C54" s="66">
        <v>0</v>
      </c>
      <c r="D54" s="65">
        <v>1</v>
      </c>
      <c r="E54" s="66">
        <v>0</v>
      </c>
      <c r="F54" s="67"/>
      <c r="G54" s="65">
        <f t="shared" si="4"/>
        <v>0</v>
      </c>
      <c r="H54" s="66">
        <f t="shared" si="5"/>
        <v>1</v>
      </c>
      <c r="I54" s="20" t="str">
        <f t="shared" si="6"/>
        <v>-</v>
      </c>
      <c r="J54" s="21" t="str">
        <f t="shared" si="7"/>
        <v>-</v>
      </c>
    </row>
    <row r="55" spans="1:10" x14ac:dyDescent="0.25">
      <c r="A55" s="158" t="s">
        <v>450</v>
      </c>
      <c r="B55" s="65">
        <v>5</v>
      </c>
      <c r="C55" s="66">
        <v>2</v>
      </c>
      <c r="D55" s="65">
        <v>37</v>
      </c>
      <c r="E55" s="66">
        <v>11</v>
      </c>
      <c r="F55" s="67"/>
      <c r="G55" s="65">
        <f t="shared" si="4"/>
        <v>3</v>
      </c>
      <c r="H55" s="66">
        <f t="shared" si="5"/>
        <v>26</v>
      </c>
      <c r="I55" s="20">
        <f t="shared" si="6"/>
        <v>1.5</v>
      </c>
      <c r="J55" s="21">
        <f t="shared" si="7"/>
        <v>2.3636363636363638</v>
      </c>
    </row>
    <row r="56" spans="1:10" x14ac:dyDescent="0.25">
      <c r="A56" s="158" t="s">
        <v>372</v>
      </c>
      <c r="B56" s="65">
        <v>41</v>
      </c>
      <c r="C56" s="66">
        <v>20</v>
      </c>
      <c r="D56" s="65">
        <v>124</v>
      </c>
      <c r="E56" s="66">
        <v>97</v>
      </c>
      <c r="F56" s="67"/>
      <c r="G56" s="65">
        <f t="shared" si="4"/>
        <v>21</v>
      </c>
      <c r="H56" s="66">
        <f t="shared" si="5"/>
        <v>27</v>
      </c>
      <c r="I56" s="20">
        <f t="shared" si="6"/>
        <v>1.05</v>
      </c>
      <c r="J56" s="21">
        <f t="shared" si="7"/>
        <v>0.27835051546391754</v>
      </c>
    </row>
    <row r="57" spans="1:10" x14ac:dyDescent="0.25">
      <c r="A57" s="158" t="s">
        <v>373</v>
      </c>
      <c r="B57" s="65">
        <v>1</v>
      </c>
      <c r="C57" s="66">
        <v>4</v>
      </c>
      <c r="D57" s="65">
        <v>15</v>
      </c>
      <c r="E57" s="66">
        <v>12</v>
      </c>
      <c r="F57" s="67"/>
      <c r="G57" s="65">
        <f t="shared" si="4"/>
        <v>-3</v>
      </c>
      <c r="H57" s="66">
        <f t="shared" si="5"/>
        <v>3</v>
      </c>
      <c r="I57" s="20">
        <f t="shared" si="6"/>
        <v>-0.75</v>
      </c>
      <c r="J57" s="21">
        <f t="shared" si="7"/>
        <v>0.25</v>
      </c>
    </row>
    <row r="58" spans="1:10" x14ac:dyDescent="0.25">
      <c r="A58" s="158" t="s">
        <v>408</v>
      </c>
      <c r="B58" s="65">
        <v>30</v>
      </c>
      <c r="C58" s="66">
        <v>11</v>
      </c>
      <c r="D58" s="65">
        <v>115</v>
      </c>
      <c r="E58" s="66">
        <v>132</v>
      </c>
      <c r="F58" s="67"/>
      <c r="G58" s="65">
        <f t="shared" si="4"/>
        <v>19</v>
      </c>
      <c r="H58" s="66">
        <f t="shared" si="5"/>
        <v>-17</v>
      </c>
      <c r="I58" s="20">
        <f t="shared" si="6"/>
        <v>1.7272727272727273</v>
      </c>
      <c r="J58" s="21">
        <f t="shared" si="7"/>
        <v>-0.12878787878787878</v>
      </c>
    </row>
    <row r="59" spans="1:10" x14ac:dyDescent="0.25">
      <c r="A59" s="158" t="s">
        <v>409</v>
      </c>
      <c r="B59" s="65">
        <v>1</v>
      </c>
      <c r="C59" s="66">
        <v>7</v>
      </c>
      <c r="D59" s="65">
        <v>36</v>
      </c>
      <c r="E59" s="66">
        <v>40</v>
      </c>
      <c r="F59" s="67"/>
      <c r="G59" s="65">
        <f t="shared" si="4"/>
        <v>-6</v>
      </c>
      <c r="H59" s="66">
        <f t="shared" si="5"/>
        <v>-4</v>
      </c>
      <c r="I59" s="20">
        <f t="shared" si="6"/>
        <v>-0.8571428571428571</v>
      </c>
      <c r="J59" s="21">
        <f t="shared" si="7"/>
        <v>-0.1</v>
      </c>
    </row>
    <row r="60" spans="1:10" x14ac:dyDescent="0.25">
      <c r="A60" s="158" t="s">
        <v>451</v>
      </c>
      <c r="B60" s="65">
        <v>24</v>
      </c>
      <c r="C60" s="66">
        <v>10</v>
      </c>
      <c r="D60" s="65">
        <v>90</v>
      </c>
      <c r="E60" s="66">
        <v>79</v>
      </c>
      <c r="F60" s="67"/>
      <c r="G60" s="65">
        <f t="shared" si="4"/>
        <v>14</v>
      </c>
      <c r="H60" s="66">
        <f t="shared" si="5"/>
        <v>11</v>
      </c>
      <c r="I60" s="20">
        <f t="shared" si="6"/>
        <v>1.4</v>
      </c>
      <c r="J60" s="21">
        <f t="shared" si="7"/>
        <v>0.13924050632911392</v>
      </c>
    </row>
    <row r="61" spans="1:10" x14ac:dyDescent="0.25">
      <c r="A61" s="158" t="s">
        <v>452</v>
      </c>
      <c r="B61" s="65">
        <v>3</v>
      </c>
      <c r="C61" s="66">
        <v>2</v>
      </c>
      <c r="D61" s="65">
        <v>16</v>
      </c>
      <c r="E61" s="66">
        <v>18</v>
      </c>
      <c r="F61" s="67"/>
      <c r="G61" s="65">
        <f t="shared" si="4"/>
        <v>1</v>
      </c>
      <c r="H61" s="66">
        <f t="shared" si="5"/>
        <v>-2</v>
      </c>
      <c r="I61" s="20">
        <f t="shared" si="6"/>
        <v>0.5</v>
      </c>
      <c r="J61" s="21">
        <f t="shared" si="7"/>
        <v>-0.1111111111111111</v>
      </c>
    </row>
    <row r="62" spans="1:10" x14ac:dyDescent="0.25">
      <c r="A62" s="158" t="s">
        <v>474</v>
      </c>
      <c r="B62" s="65">
        <v>3</v>
      </c>
      <c r="C62" s="66">
        <v>4</v>
      </c>
      <c r="D62" s="65">
        <v>22</v>
      </c>
      <c r="E62" s="66">
        <v>33</v>
      </c>
      <c r="F62" s="67"/>
      <c r="G62" s="65">
        <f t="shared" si="4"/>
        <v>-1</v>
      </c>
      <c r="H62" s="66">
        <f t="shared" si="5"/>
        <v>-11</v>
      </c>
      <c r="I62" s="20">
        <f t="shared" si="6"/>
        <v>-0.25</v>
      </c>
      <c r="J62" s="21">
        <f t="shared" si="7"/>
        <v>-0.33333333333333331</v>
      </c>
    </row>
    <row r="63" spans="1:10" x14ac:dyDescent="0.25">
      <c r="A63" s="158" t="s">
        <v>475</v>
      </c>
      <c r="B63" s="65">
        <v>1</v>
      </c>
      <c r="C63" s="66">
        <v>0</v>
      </c>
      <c r="D63" s="65">
        <v>1</v>
      </c>
      <c r="E63" s="66">
        <v>0</v>
      </c>
      <c r="F63" s="67"/>
      <c r="G63" s="65">
        <f t="shared" si="4"/>
        <v>1</v>
      </c>
      <c r="H63" s="66">
        <f t="shared" si="5"/>
        <v>1</v>
      </c>
      <c r="I63" s="20" t="str">
        <f t="shared" si="6"/>
        <v>-</v>
      </c>
      <c r="J63" s="21" t="str">
        <f t="shared" si="7"/>
        <v>-</v>
      </c>
    </row>
    <row r="64" spans="1:10" x14ac:dyDescent="0.25">
      <c r="A64" s="158" t="s">
        <v>315</v>
      </c>
      <c r="B64" s="65">
        <v>1</v>
      </c>
      <c r="C64" s="66">
        <v>1</v>
      </c>
      <c r="D64" s="65">
        <v>1</v>
      </c>
      <c r="E64" s="66">
        <v>3</v>
      </c>
      <c r="F64" s="67"/>
      <c r="G64" s="65">
        <f t="shared" si="4"/>
        <v>0</v>
      </c>
      <c r="H64" s="66">
        <f t="shared" si="5"/>
        <v>-2</v>
      </c>
      <c r="I64" s="20">
        <f t="shared" si="6"/>
        <v>0</v>
      </c>
      <c r="J64" s="21">
        <f t="shared" si="7"/>
        <v>-0.66666666666666663</v>
      </c>
    </row>
    <row r="65" spans="1:10" s="160" customFormat="1" ht="13" x14ac:dyDescent="0.3">
      <c r="A65" s="178" t="s">
        <v>627</v>
      </c>
      <c r="B65" s="71">
        <v>155</v>
      </c>
      <c r="C65" s="72">
        <v>117</v>
      </c>
      <c r="D65" s="71">
        <v>734</v>
      </c>
      <c r="E65" s="72">
        <v>649</v>
      </c>
      <c r="F65" s="73"/>
      <c r="G65" s="71">
        <f t="shared" si="4"/>
        <v>38</v>
      </c>
      <c r="H65" s="72">
        <f t="shared" si="5"/>
        <v>85</v>
      </c>
      <c r="I65" s="37">
        <f t="shared" si="6"/>
        <v>0.3247863247863248</v>
      </c>
      <c r="J65" s="38">
        <f t="shared" si="7"/>
        <v>0.13097072419106318</v>
      </c>
    </row>
    <row r="66" spans="1:10" x14ac:dyDescent="0.25">
      <c r="A66" s="177"/>
      <c r="B66" s="143"/>
      <c r="C66" s="144"/>
      <c r="D66" s="143"/>
      <c r="E66" s="144"/>
      <c r="F66" s="145"/>
      <c r="G66" s="143"/>
      <c r="H66" s="144"/>
      <c r="I66" s="151"/>
      <c r="J66" s="152"/>
    </row>
    <row r="67" spans="1:10" s="139" customFormat="1" ht="13" x14ac:dyDescent="0.3">
      <c r="A67" s="159" t="s">
        <v>36</v>
      </c>
      <c r="B67" s="65"/>
      <c r="C67" s="66"/>
      <c r="D67" s="65"/>
      <c r="E67" s="66"/>
      <c r="F67" s="67"/>
      <c r="G67" s="65"/>
      <c r="H67" s="66"/>
      <c r="I67" s="20"/>
      <c r="J67" s="21"/>
    </row>
    <row r="68" spans="1:10" x14ac:dyDescent="0.25">
      <c r="A68" s="158" t="s">
        <v>383</v>
      </c>
      <c r="B68" s="65">
        <v>215</v>
      </c>
      <c r="C68" s="66">
        <v>0</v>
      </c>
      <c r="D68" s="65">
        <v>765</v>
      </c>
      <c r="E68" s="66">
        <v>0</v>
      </c>
      <c r="F68" s="67"/>
      <c r="G68" s="65">
        <f>B68-C68</f>
        <v>215</v>
      </c>
      <c r="H68" s="66">
        <f>D68-E68</f>
        <v>765</v>
      </c>
      <c r="I68" s="20" t="str">
        <f>IF(C68=0, "-", IF(G68/C68&lt;10, G68/C68, "&gt;999%"))</f>
        <v>-</v>
      </c>
      <c r="J68" s="21" t="str">
        <f>IF(E68=0, "-", IF(H68/E68&lt;10, H68/E68, "&gt;999%"))</f>
        <v>-</v>
      </c>
    </row>
    <row r="69" spans="1:10" s="160" customFormat="1" ht="13" x14ac:dyDescent="0.3">
      <c r="A69" s="178" t="s">
        <v>628</v>
      </c>
      <c r="B69" s="71">
        <v>215</v>
      </c>
      <c r="C69" s="72">
        <v>0</v>
      </c>
      <c r="D69" s="71">
        <v>765</v>
      </c>
      <c r="E69" s="72">
        <v>0</v>
      </c>
      <c r="F69" s="73"/>
      <c r="G69" s="71">
        <f>B69-C69</f>
        <v>215</v>
      </c>
      <c r="H69" s="72">
        <f>D69-E69</f>
        <v>765</v>
      </c>
      <c r="I69" s="37" t="str">
        <f>IF(C69=0, "-", IF(G69/C69&lt;10, G69/C69, "&gt;999%"))</f>
        <v>-</v>
      </c>
      <c r="J69" s="38" t="str">
        <f>IF(E69=0, "-", IF(H69/E69&lt;10, H69/E69, "&gt;999%"))</f>
        <v>-</v>
      </c>
    </row>
    <row r="70" spans="1:10" x14ac:dyDescent="0.25">
      <c r="A70" s="177"/>
      <c r="B70" s="143"/>
      <c r="C70" s="144"/>
      <c r="D70" s="143"/>
      <c r="E70" s="144"/>
      <c r="F70" s="145"/>
      <c r="G70" s="143"/>
      <c r="H70" s="144"/>
      <c r="I70" s="151"/>
      <c r="J70" s="152"/>
    </row>
    <row r="71" spans="1:10" s="139" customFormat="1" ht="13" x14ac:dyDescent="0.3">
      <c r="A71" s="159" t="s">
        <v>37</v>
      </c>
      <c r="B71" s="65"/>
      <c r="C71" s="66"/>
      <c r="D71" s="65"/>
      <c r="E71" s="66"/>
      <c r="F71" s="67"/>
      <c r="G71" s="65"/>
      <c r="H71" s="66"/>
      <c r="I71" s="20"/>
      <c r="J71" s="21"/>
    </row>
    <row r="72" spans="1:10" x14ac:dyDescent="0.25">
      <c r="A72" s="158" t="s">
        <v>346</v>
      </c>
      <c r="B72" s="65">
        <v>63</v>
      </c>
      <c r="C72" s="66">
        <v>0</v>
      </c>
      <c r="D72" s="65">
        <v>174</v>
      </c>
      <c r="E72" s="66">
        <v>0</v>
      </c>
      <c r="F72" s="67"/>
      <c r="G72" s="65">
        <f>B72-C72</f>
        <v>63</v>
      </c>
      <c r="H72" s="66">
        <f>D72-E72</f>
        <v>174</v>
      </c>
      <c r="I72" s="20" t="str">
        <f>IF(C72=0, "-", IF(G72/C72&lt;10, G72/C72, "&gt;999%"))</f>
        <v>-</v>
      </c>
      <c r="J72" s="21" t="str">
        <f>IF(E72=0, "-", IF(H72/E72&lt;10, H72/E72, "&gt;999%"))</f>
        <v>-</v>
      </c>
    </row>
    <row r="73" spans="1:10" s="160" customFormat="1" ht="13" x14ac:dyDescent="0.3">
      <c r="A73" s="178" t="s">
        <v>629</v>
      </c>
      <c r="B73" s="71">
        <v>63</v>
      </c>
      <c r="C73" s="72">
        <v>0</v>
      </c>
      <c r="D73" s="71">
        <v>174</v>
      </c>
      <c r="E73" s="72">
        <v>0</v>
      </c>
      <c r="F73" s="73"/>
      <c r="G73" s="71">
        <f>B73-C73</f>
        <v>63</v>
      </c>
      <c r="H73" s="72">
        <f>D73-E73</f>
        <v>174</v>
      </c>
      <c r="I73" s="37" t="str">
        <f>IF(C73=0, "-", IF(G73/C73&lt;10, G73/C73, "&gt;999%"))</f>
        <v>-</v>
      </c>
      <c r="J73" s="38" t="str">
        <f>IF(E73=0, "-", IF(H73/E73&lt;10, H73/E73, "&gt;999%"))</f>
        <v>-</v>
      </c>
    </row>
    <row r="74" spans="1:10" x14ac:dyDescent="0.25">
      <c r="A74" s="177"/>
      <c r="B74" s="143"/>
      <c r="C74" s="144"/>
      <c r="D74" s="143"/>
      <c r="E74" s="144"/>
      <c r="F74" s="145"/>
      <c r="G74" s="143"/>
      <c r="H74" s="144"/>
      <c r="I74" s="151"/>
      <c r="J74" s="152"/>
    </row>
    <row r="75" spans="1:10" s="139" customFormat="1" ht="13" x14ac:dyDescent="0.3">
      <c r="A75" s="159" t="s">
        <v>38</v>
      </c>
      <c r="B75" s="65"/>
      <c r="C75" s="66"/>
      <c r="D75" s="65"/>
      <c r="E75" s="66"/>
      <c r="F75" s="67"/>
      <c r="G75" s="65"/>
      <c r="H75" s="66"/>
      <c r="I75" s="20"/>
      <c r="J75" s="21"/>
    </row>
    <row r="76" spans="1:10" x14ac:dyDescent="0.25">
      <c r="A76" s="158" t="s">
        <v>316</v>
      </c>
      <c r="B76" s="65">
        <v>3</v>
      </c>
      <c r="C76" s="66">
        <v>1</v>
      </c>
      <c r="D76" s="65">
        <v>11</v>
      </c>
      <c r="E76" s="66">
        <v>9</v>
      </c>
      <c r="F76" s="67"/>
      <c r="G76" s="65">
        <f>B76-C76</f>
        <v>2</v>
      </c>
      <c r="H76" s="66">
        <f>D76-E76</f>
        <v>2</v>
      </c>
      <c r="I76" s="20">
        <f>IF(C76=0, "-", IF(G76/C76&lt;10, G76/C76, "&gt;999%"))</f>
        <v>2</v>
      </c>
      <c r="J76" s="21">
        <f>IF(E76=0, "-", IF(H76/E76&lt;10, H76/E76, "&gt;999%"))</f>
        <v>0.22222222222222221</v>
      </c>
    </row>
    <row r="77" spans="1:10" x14ac:dyDescent="0.25">
      <c r="A77" s="158" t="s">
        <v>521</v>
      </c>
      <c r="B77" s="65">
        <v>12</v>
      </c>
      <c r="C77" s="66">
        <v>8</v>
      </c>
      <c r="D77" s="65">
        <v>85</v>
      </c>
      <c r="E77" s="66">
        <v>44</v>
      </c>
      <c r="F77" s="67"/>
      <c r="G77" s="65">
        <f>B77-C77</f>
        <v>4</v>
      </c>
      <c r="H77" s="66">
        <f>D77-E77</f>
        <v>41</v>
      </c>
      <c r="I77" s="20">
        <f>IF(C77=0, "-", IF(G77/C77&lt;10, G77/C77, "&gt;999%"))</f>
        <v>0.5</v>
      </c>
      <c r="J77" s="21">
        <f>IF(E77=0, "-", IF(H77/E77&lt;10, H77/E77, "&gt;999%"))</f>
        <v>0.93181818181818177</v>
      </c>
    </row>
    <row r="78" spans="1:10" x14ac:dyDescent="0.25">
      <c r="A78" s="158" t="s">
        <v>522</v>
      </c>
      <c r="B78" s="65">
        <v>23</v>
      </c>
      <c r="C78" s="66">
        <v>6</v>
      </c>
      <c r="D78" s="65">
        <v>66</v>
      </c>
      <c r="E78" s="66">
        <v>24</v>
      </c>
      <c r="F78" s="67"/>
      <c r="G78" s="65">
        <f>B78-C78</f>
        <v>17</v>
      </c>
      <c r="H78" s="66">
        <f>D78-E78</f>
        <v>42</v>
      </c>
      <c r="I78" s="20">
        <f>IF(C78=0, "-", IF(G78/C78&lt;10, G78/C78, "&gt;999%"))</f>
        <v>2.8333333333333335</v>
      </c>
      <c r="J78" s="21">
        <f>IF(E78=0, "-", IF(H78/E78&lt;10, H78/E78, "&gt;999%"))</f>
        <v>1.75</v>
      </c>
    </row>
    <row r="79" spans="1:10" s="160" customFormat="1" ht="13" x14ac:dyDescent="0.3">
      <c r="A79" s="178" t="s">
        <v>630</v>
      </c>
      <c r="B79" s="71">
        <v>38</v>
      </c>
      <c r="C79" s="72">
        <v>15</v>
      </c>
      <c r="D79" s="71">
        <v>162</v>
      </c>
      <c r="E79" s="72">
        <v>77</v>
      </c>
      <c r="F79" s="73"/>
      <c r="G79" s="71">
        <f>B79-C79</f>
        <v>23</v>
      </c>
      <c r="H79" s="72">
        <f>D79-E79</f>
        <v>85</v>
      </c>
      <c r="I79" s="37">
        <f>IF(C79=0, "-", IF(G79/C79&lt;10, G79/C79, "&gt;999%"))</f>
        <v>1.5333333333333334</v>
      </c>
      <c r="J79" s="38">
        <f>IF(E79=0, "-", IF(H79/E79&lt;10, H79/E79, "&gt;999%"))</f>
        <v>1.1038961038961039</v>
      </c>
    </row>
    <row r="80" spans="1:10" x14ac:dyDescent="0.25">
      <c r="A80" s="177"/>
      <c r="B80" s="143"/>
      <c r="C80" s="144"/>
      <c r="D80" s="143"/>
      <c r="E80" s="144"/>
      <c r="F80" s="145"/>
      <c r="G80" s="143"/>
      <c r="H80" s="144"/>
      <c r="I80" s="151"/>
      <c r="J80" s="152"/>
    </row>
    <row r="81" spans="1:10" s="139" customFormat="1" ht="13" x14ac:dyDescent="0.3">
      <c r="A81" s="159" t="s">
        <v>39</v>
      </c>
      <c r="B81" s="65"/>
      <c r="C81" s="66"/>
      <c r="D81" s="65"/>
      <c r="E81" s="66"/>
      <c r="F81" s="67"/>
      <c r="G81" s="65"/>
      <c r="H81" s="66"/>
      <c r="I81" s="20"/>
      <c r="J81" s="21"/>
    </row>
    <row r="82" spans="1:10" x14ac:dyDescent="0.25">
      <c r="A82" s="158" t="s">
        <v>279</v>
      </c>
      <c r="B82" s="65">
        <v>0</v>
      </c>
      <c r="C82" s="66">
        <v>0</v>
      </c>
      <c r="D82" s="65">
        <v>0</v>
      </c>
      <c r="E82" s="66">
        <v>7</v>
      </c>
      <c r="F82" s="67"/>
      <c r="G82" s="65">
        <f>B82-C82</f>
        <v>0</v>
      </c>
      <c r="H82" s="66">
        <f>D82-E82</f>
        <v>-7</v>
      </c>
      <c r="I82" s="20" t="str">
        <f>IF(C82=0, "-", IF(G82/C82&lt;10, G82/C82, "&gt;999%"))</f>
        <v>-</v>
      </c>
      <c r="J82" s="21">
        <f>IF(E82=0, "-", IF(H82/E82&lt;10, H82/E82, "&gt;999%"))</f>
        <v>-1</v>
      </c>
    </row>
    <row r="83" spans="1:10" s="160" customFormat="1" ht="13" x14ac:dyDescent="0.3">
      <c r="A83" s="178" t="s">
        <v>631</v>
      </c>
      <c r="B83" s="71">
        <v>0</v>
      </c>
      <c r="C83" s="72">
        <v>0</v>
      </c>
      <c r="D83" s="71">
        <v>0</v>
      </c>
      <c r="E83" s="72">
        <v>7</v>
      </c>
      <c r="F83" s="73"/>
      <c r="G83" s="71">
        <f>B83-C83</f>
        <v>0</v>
      </c>
      <c r="H83" s="72">
        <f>D83-E83</f>
        <v>-7</v>
      </c>
      <c r="I83" s="37" t="str">
        <f>IF(C83=0, "-", IF(G83/C83&lt;10, G83/C83, "&gt;999%"))</f>
        <v>-</v>
      </c>
      <c r="J83" s="38">
        <f>IF(E83=0, "-", IF(H83/E83&lt;10, H83/E83, "&gt;999%"))</f>
        <v>-1</v>
      </c>
    </row>
    <row r="84" spans="1:10" x14ac:dyDescent="0.25">
      <c r="A84" s="177"/>
      <c r="B84" s="143"/>
      <c r="C84" s="144"/>
      <c r="D84" s="143"/>
      <c r="E84" s="144"/>
      <c r="F84" s="145"/>
      <c r="G84" s="143"/>
      <c r="H84" s="144"/>
      <c r="I84" s="151"/>
      <c r="J84" s="152"/>
    </row>
    <row r="85" spans="1:10" s="139" customFormat="1" ht="13" x14ac:dyDescent="0.3">
      <c r="A85" s="159" t="s">
        <v>40</v>
      </c>
      <c r="B85" s="65"/>
      <c r="C85" s="66"/>
      <c r="D85" s="65"/>
      <c r="E85" s="66"/>
      <c r="F85" s="67"/>
      <c r="G85" s="65"/>
      <c r="H85" s="66"/>
      <c r="I85" s="20"/>
      <c r="J85" s="21"/>
    </row>
    <row r="86" spans="1:10" x14ac:dyDescent="0.25">
      <c r="A86" s="158" t="s">
        <v>214</v>
      </c>
      <c r="B86" s="65">
        <v>0</v>
      </c>
      <c r="C86" s="66">
        <v>1</v>
      </c>
      <c r="D86" s="65">
        <v>1</v>
      </c>
      <c r="E86" s="66">
        <v>3</v>
      </c>
      <c r="F86" s="67"/>
      <c r="G86" s="65">
        <f>B86-C86</f>
        <v>-1</v>
      </c>
      <c r="H86" s="66">
        <f>D86-E86</f>
        <v>-2</v>
      </c>
      <c r="I86" s="20">
        <f>IF(C86=0, "-", IF(G86/C86&lt;10, G86/C86, "&gt;999%"))</f>
        <v>-1</v>
      </c>
      <c r="J86" s="21">
        <f>IF(E86=0, "-", IF(H86/E86&lt;10, H86/E86, "&gt;999%"))</f>
        <v>-0.66666666666666663</v>
      </c>
    </row>
    <row r="87" spans="1:10" x14ac:dyDescent="0.25">
      <c r="A87" s="158" t="s">
        <v>347</v>
      </c>
      <c r="B87" s="65">
        <v>1</v>
      </c>
      <c r="C87" s="66">
        <v>0</v>
      </c>
      <c r="D87" s="65">
        <v>3</v>
      </c>
      <c r="E87" s="66">
        <v>5</v>
      </c>
      <c r="F87" s="67"/>
      <c r="G87" s="65">
        <f>B87-C87</f>
        <v>1</v>
      </c>
      <c r="H87" s="66">
        <f>D87-E87</f>
        <v>-2</v>
      </c>
      <c r="I87" s="20" t="str">
        <f>IF(C87=0, "-", IF(G87/C87&lt;10, G87/C87, "&gt;999%"))</f>
        <v>-</v>
      </c>
      <c r="J87" s="21">
        <f>IF(E87=0, "-", IF(H87/E87&lt;10, H87/E87, "&gt;999%"))</f>
        <v>-0.4</v>
      </c>
    </row>
    <row r="88" spans="1:10" x14ac:dyDescent="0.25">
      <c r="A88" s="158" t="s">
        <v>384</v>
      </c>
      <c r="B88" s="65">
        <v>0</v>
      </c>
      <c r="C88" s="66">
        <v>0</v>
      </c>
      <c r="D88" s="65">
        <v>1</v>
      </c>
      <c r="E88" s="66">
        <v>11</v>
      </c>
      <c r="F88" s="67"/>
      <c r="G88" s="65">
        <f>B88-C88</f>
        <v>0</v>
      </c>
      <c r="H88" s="66">
        <f>D88-E88</f>
        <v>-10</v>
      </c>
      <c r="I88" s="20" t="str">
        <f>IF(C88=0, "-", IF(G88/C88&lt;10, G88/C88, "&gt;999%"))</f>
        <v>-</v>
      </c>
      <c r="J88" s="21">
        <f>IF(E88=0, "-", IF(H88/E88&lt;10, H88/E88, "&gt;999%"))</f>
        <v>-0.90909090909090906</v>
      </c>
    </row>
    <row r="89" spans="1:10" x14ac:dyDescent="0.25">
      <c r="A89" s="158" t="s">
        <v>265</v>
      </c>
      <c r="B89" s="65">
        <v>0</v>
      </c>
      <c r="C89" s="66">
        <v>0</v>
      </c>
      <c r="D89" s="65">
        <v>2</v>
      </c>
      <c r="E89" s="66">
        <v>0</v>
      </c>
      <c r="F89" s="67"/>
      <c r="G89" s="65">
        <f>B89-C89</f>
        <v>0</v>
      </c>
      <c r="H89" s="66">
        <f>D89-E89</f>
        <v>2</v>
      </c>
      <c r="I89" s="20" t="str">
        <f>IF(C89=0, "-", IF(G89/C89&lt;10, G89/C89, "&gt;999%"))</f>
        <v>-</v>
      </c>
      <c r="J89" s="21" t="str">
        <f>IF(E89=0, "-", IF(H89/E89&lt;10, H89/E89, "&gt;999%"))</f>
        <v>-</v>
      </c>
    </row>
    <row r="90" spans="1:10" s="160" customFormat="1" ht="13" x14ac:dyDescent="0.3">
      <c r="A90" s="178" t="s">
        <v>632</v>
      </c>
      <c r="B90" s="71">
        <v>1</v>
      </c>
      <c r="C90" s="72">
        <v>1</v>
      </c>
      <c r="D90" s="71">
        <v>7</v>
      </c>
      <c r="E90" s="72">
        <v>19</v>
      </c>
      <c r="F90" s="73"/>
      <c r="G90" s="71">
        <f>B90-C90</f>
        <v>0</v>
      </c>
      <c r="H90" s="72">
        <f>D90-E90</f>
        <v>-12</v>
      </c>
      <c r="I90" s="37">
        <f>IF(C90=0, "-", IF(G90/C90&lt;10, G90/C90, "&gt;999%"))</f>
        <v>0</v>
      </c>
      <c r="J90" s="38">
        <f>IF(E90=0, "-", IF(H90/E90&lt;10, H90/E90, "&gt;999%"))</f>
        <v>-0.63157894736842102</v>
      </c>
    </row>
    <row r="91" spans="1:10" x14ac:dyDescent="0.25">
      <c r="A91" s="177"/>
      <c r="B91" s="143"/>
      <c r="C91" s="144"/>
      <c r="D91" s="143"/>
      <c r="E91" s="144"/>
      <c r="F91" s="145"/>
      <c r="G91" s="143"/>
      <c r="H91" s="144"/>
      <c r="I91" s="151"/>
      <c r="J91" s="152"/>
    </row>
    <row r="92" spans="1:10" s="139" customFormat="1" ht="13" x14ac:dyDescent="0.3">
      <c r="A92" s="159" t="s">
        <v>41</v>
      </c>
      <c r="B92" s="65"/>
      <c r="C92" s="66"/>
      <c r="D92" s="65"/>
      <c r="E92" s="66"/>
      <c r="F92" s="67"/>
      <c r="G92" s="65"/>
      <c r="H92" s="66"/>
      <c r="I92" s="20"/>
      <c r="J92" s="21"/>
    </row>
    <row r="93" spans="1:10" x14ac:dyDescent="0.25">
      <c r="A93" s="158" t="s">
        <v>410</v>
      </c>
      <c r="B93" s="65">
        <v>1</v>
      </c>
      <c r="C93" s="66">
        <v>0</v>
      </c>
      <c r="D93" s="65">
        <v>2</v>
      </c>
      <c r="E93" s="66">
        <v>0</v>
      </c>
      <c r="F93" s="67"/>
      <c r="G93" s="65">
        <f>B93-C93</f>
        <v>1</v>
      </c>
      <c r="H93" s="66">
        <f>D93-E93</f>
        <v>2</v>
      </c>
      <c r="I93" s="20" t="str">
        <f>IF(C93=0, "-", IF(G93/C93&lt;10, G93/C93, "&gt;999%"))</f>
        <v>-</v>
      </c>
      <c r="J93" s="21" t="str">
        <f>IF(E93=0, "-", IF(H93/E93&lt;10, H93/E93, "&gt;999%"))</f>
        <v>-</v>
      </c>
    </row>
    <row r="94" spans="1:10" x14ac:dyDescent="0.25">
      <c r="A94" s="158" t="s">
        <v>228</v>
      </c>
      <c r="B94" s="65">
        <v>10</v>
      </c>
      <c r="C94" s="66">
        <v>0</v>
      </c>
      <c r="D94" s="65">
        <v>20</v>
      </c>
      <c r="E94" s="66">
        <v>0</v>
      </c>
      <c r="F94" s="67"/>
      <c r="G94" s="65">
        <f>B94-C94</f>
        <v>10</v>
      </c>
      <c r="H94" s="66">
        <f>D94-E94</f>
        <v>20</v>
      </c>
      <c r="I94" s="20" t="str">
        <f>IF(C94=0, "-", IF(G94/C94&lt;10, G94/C94, "&gt;999%"))</f>
        <v>-</v>
      </c>
      <c r="J94" s="21" t="str">
        <f>IF(E94=0, "-", IF(H94/E94&lt;10, H94/E94, "&gt;999%"))</f>
        <v>-</v>
      </c>
    </row>
    <row r="95" spans="1:10" x14ac:dyDescent="0.25">
      <c r="A95" s="158" t="s">
        <v>385</v>
      </c>
      <c r="B95" s="65">
        <v>27</v>
      </c>
      <c r="C95" s="66">
        <v>0</v>
      </c>
      <c r="D95" s="65">
        <v>106</v>
      </c>
      <c r="E95" s="66">
        <v>0</v>
      </c>
      <c r="F95" s="67"/>
      <c r="G95" s="65">
        <f>B95-C95</f>
        <v>27</v>
      </c>
      <c r="H95" s="66">
        <f>D95-E95</f>
        <v>106</v>
      </c>
      <c r="I95" s="20" t="str">
        <f>IF(C95=0, "-", IF(G95/C95&lt;10, G95/C95, "&gt;999%"))</f>
        <v>-</v>
      </c>
      <c r="J95" s="21" t="str">
        <f>IF(E95=0, "-", IF(H95/E95&lt;10, H95/E95, "&gt;999%"))</f>
        <v>-</v>
      </c>
    </row>
    <row r="96" spans="1:10" x14ac:dyDescent="0.25">
      <c r="A96" s="158" t="s">
        <v>229</v>
      </c>
      <c r="B96" s="65">
        <v>3</v>
      </c>
      <c r="C96" s="66">
        <v>0</v>
      </c>
      <c r="D96" s="65">
        <v>15</v>
      </c>
      <c r="E96" s="66">
        <v>0</v>
      </c>
      <c r="F96" s="67"/>
      <c r="G96" s="65">
        <f>B96-C96</f>
        <v>3</v>
      </c>
      <c r="H96" s="66">
        <f>D96-E96</f>
        <v>15</v>
      </c>
      <c r="I96" s="20" t="str">
        <f>IF(C96=0, "-", IF(G96/C96&lt;10, G96/C96, "&gt;999%"))</f>
        <v>-</v>
      </c>
      <c r="J96" s="21" t="str">
        <f>IF(E96=0, "-", IF(H96/E96&lt;10, H96/E96, "&gt;999%"))</f>
        <v>-</v>
      </c>
    </row>
    <row r="97" spans="1:10" s="160" customFormat="1" ht="13" x14ac:dyDescent="0.3">
      <c r="A97" s="178" t="s">
        <v>633</v>
      </c>
      <c r="B97" s="71">
        <v>41</v>
      </c>
      <c r="C97" s="72">
        <v>0</v>
      </c>
      <c r="D97" s="71">
        <v>143</v>
      </c>
      <c r="E97" s="72">
        <v>0</v>
      </c>
      <c r="F97" s="73"/>
      <c r="G97" s="71">
        <f>B97-C97</f>
        <v>41</v>
      </c>
      <c r="H97" s="72">
        <f>D97-E97</f>
        <v>143</v>
      </c>
      <c r="I97" s="37" t="str">
        <f>IF(C97=0, "-", IF(G97/C97&lt;10, G97/C97, "&gt;999%"))</f>
        <v>-</v>
      </c>
      <c r="J97" s="38" t="str">
        <f>IF(E97=0, "-", IF(H97/E97&lt;10, H97/E97, "&gt;999%"))</f>
        <v>-</v>
      </c>
    </row>
    <row r="98" spans="1:10" x14ac:dyDescent="0.25">
      <c r="A98" s="177"/>
      <c r="B98" s="143"/>
      <c r="C98" s="144"/>
      <c r="D98" s="143"/>
      <c r="E98" s="144"/>
      <c r="F98" s="145"/>
      <c r="G98" s="143"/>
      <c r="H98" s="144"/>
      <c r="I98" s="151"/>
      <c r="J98" s="152"/>
    </row>
    <row r="99" spans="1:10" s="139" customFormat="1" ht="13" x14ac:dyDescent="0.3">
      <c r="A99" s="159" t="s">
        <v>42</v>
      </c>
      <c r="B99" s="65"/>
      <c r="C99" s="66"/>
      <c r="D99" s="65"/>
      <c r="E99" s="66"/>
      <c r="F99" s="67"/>
      <c r="G99" s="65"/>
      <c r="H99" s="66"/>
      <c r="I99" s="20"/>
      <c r="J99" s="21"/>
    </row>
    <row r="100" spans="1:10" x14ac:dyDescent="0.25">
      <c r="A100" s="158" t="s">
        <v>551</v>
      </c>
      <c r="B100" s="65">
        <v>4</v>
      </c>
      <c r="C100" s="66">
        <v>2</v>
      </c>
      <c r="D100" s="65">
        <v>18</v>
      </c>
      <c r="E100" s="66">
        <v>8</v>
      </c>
      <c r="F100" s="67"/>
      <c r="G100" s="65">
        <f>B100-C100</f>
        <v>2</v>
      </c>
      <c r="H100" s="66">
        <f>D100-E100</f>
        <v>10</v>
      </c>
      <c r="I100" s="20">
        <f>IF(C100=0, "-", IF(G100/C100&lt;10, G100/C100, "&gt;999%"))</f>
        <v>1</v>
      </c>
      <c r="J100" s="21">
        <f>IF(E100=0, "-", IF(H100/E100&lt;10, H100/E100, "&gt;999%"))</f>
        <v>1.25</v>
      </c>
    </row>
    <row r="101" spans="1:10" s="160" customFormat="1" ht="13" x14ac:dyDescent="0.3">
      <c r="A101" s="178" t="s">
        <v>634</v>
      </c>
      <c r="B101" s="71">
        <v>4</v>
      </c>
      <c r="C101" s="72">
        <v>2</v>
      </c>
      <c r="D101" s="71">
        <v>18</v>
      </c>
      <c r="E101" s="72">
        <v>8</v>
      </c>
      <c r="F101" s="73"/>
      <c r="G101" s="71">
        <f>B101-C101</f>
        <v>2</v>
      </c>
      <c r="H101" s="72">
        <f>D101-E101</f>
        <v>10</v>
      </c>
      <c r="I101" s="37">
        <f>IF(C101=0, "-", IF(G101/C101&lt;10, G101/C101, "&gt;999%"))</f>
        <v>1</v>
      </c>
      <c r="J101" s="38">
        <f>IF(E101=0, "-", IF(H101/E101&lt;10, H101/E101, "&gt;999%"))</f>
        <v>1.25</v>
      </c>
    </row>
    <row r="102" spans="1:10" x14ac:dyDescent="0.25">
      <c r="A102" s="177"/>
      <c r="B102" s="143"/>
      <c r="C102" s="144"/>
      <c r="D102" s="143"/>
      <c r="E102" s="144"/>
      <c r="F102" s="145"/>
      <c r="G102" s="143"/>
      <c r="H102" s="144"/>
      <c r="I102" s="151"/>
      <c r="J102" s="152"/>
    </row>
    <row r="103" spans="1:10" s="139" customFormat="1" ht="13" x14ac:dyDescent="0.3">
      <c r="A103" s="159" t="s">
        <v>43</v>
      </c>
      <c r="B103" s="65"/>
      <c r="C103" s="66"/>
      <c r="D103" s="65"/>
      <c r="E103" s="66"/>
      <c r="F103" s="67"/>
      <c r="G103" s="65"/>
      <c r="H103" s="66"/>
      <c r="I103" s="20"/>
      <c r="J103" s="21"/>
    </row>
    <row r="104" spans="1:10" x14ac:dyDescent="0.25">
      <c r="A104" s="158" t="s">
        <v>552</v>
      </c>
      <c r="B104" s="65">
        <v>0</v>
      </c>
      <c r="C104" s="66">
        <v>2</v>
      </c>
      <c r="D104" s="65">
        <v>0</v>
      </c>
      <c r="E104" s="66">
        <v>5</v>
      </c>
      <c r="F104" s="67"/>
      <c r="G104" s="65">
        <f>B104-C104</f>
        <v>-2</v>
      </c>
      <c r="H104" s="66">
        <f>D104-E104</f>
        <v>-5</v>
      </c>
      <c r="I104" s="20">
        <f>IF(C104=0, "-", IF(G104/C104&lt;10, G104/C104, "&gt;999%"))</f>
        <v>-1</v>
      </c>
      <c r="J104" s="21">
        <f>IF(E104=0, "-", IF(H104/E104&lt;10, H104/E104, "&gt;999%"))</f>
        <v>-1</v>
      </c>
    </row>
    <row r="105" spans="1:10" s="160" customFormat="1" ht="13" x14ac:dyDescent="0.3">
      <c r="A105" s="178" t="s">
        <v>635</v>
      </c>
      <c r="B105" s="71">
        <v>0</v>
      </c>
      <c r="C105" s="72">
        <v>2</v>
      </c>
      <c r="D105" s="71">
        <v>0</v>
      </c>
      <c r="E105" s="72">
        <v>5</v>
      </c>
      <c r="F105" s="73"/>
      <c r="G105" s="71">
        <f>B105-C105</f>
        <v>-2</v>
      </c>
      <c r="H105" s="72">
        <f>D105-E105</f>
        <v>-5</v>
      </c>
      <c r="I105" s="37">
        <f>IF(C105=0, "-", IF(G105/C105&lt;10, G105/C105, "&gt;999%"))</f>
        <v>-1</v>
      </c>
      <c r="J105" s="38">
        <f>IF(E105=0, "-", IF(H105/E105&lt;10, H105/E105, "&gt;999%"))</f>
        <v>-1</v>
      </c>
    </row>
    <row r="106" spans="1:10" x14ac:dyDescent="0.25">
      <c r="A106" s="177"/>
      <c r="B106" s="143"/>
      <c r="C106" s="144"/>
      <c r="D106" s="143"/>
      <c r="E106" s="144"/>
      <c r="F106" s="145"/>
      <c r="G106" s="143"/>
      <c r="H106" s="144"/>
      <c r="I106" s="151"/>
      <c r="J106" s="152"/>
    </row>
    <row r="107" spans="1:10" s="139" customFormat="1" ht="13" x14ac:dyDescent="0.3">
      <c r="A107" s="159" t="s">
        <v>44</v>
      </c>
      <c r="B107" s="65"/>
      <c r="C107" s="66"/>
      <c r="D107" s="65"/>
      <c r="E107" s="66"/>
      <c r="F107" s="67"/>
      <c r="G107" s="65"/>
      <c r="H107" s="66"/>
      <c r="I107" s="20"/>
      <c r="J107" s="21"/>
    </row>
    <row r="108" spans="1:10" x14ac:dyDescent="0.25">
      <c r="A108" s="158" t="s">
        <v>329</v>
      </c>
      <c r="B108" s="65">
        <v>1</v>
      </c>
      <c r="C108" s="66">
        <v>2</v>
      </c>
      <c r="D108" s="65">
        <v>8</v>
      </c>
      <c r="E108" s="66">
        <v>10</v>
      </c>
      <c r="F108" s="67"/>
      <c r="G108" s="65">
        <f>B108-C108</f>
        <v>-1</v>
      </c>
      <c r="H108" s="66">
        <f>D108-E108</f>
        <v>-2</v>
      </c>
      <c r="I108" s="20">
        <f>IF(C108=0, "-", IF(G108/C108&lt;10, G108/C108, "&gt;999%"))</f>
        <v>-0.5</v>
      </c>
      <c r="J108" s="21">
        <f>IF(E108=0, "-", IF(H108/E108&lt;10, H108/E108, "&gt;999%"))</f>
        <v>-0.2</v>
      </c>
    </row>
    <row r="109" spans="1:10" s="160" customFormat="1" ht="13" x14ac:dyDescent="0.3">
      <c r="A109" s="178" t="s">
        <v>636</v>
      </c>
      <c r="B109" s="71">
        <v>1</v>
      </c>
      <c r="C109" s="72">
        <v>2</v>
      </c>
      <c r="D109" s="71">
        <v>8</v>
      </c>
      <c r="E109" s="72">
        <v>10</v>
      </c>
      <c r="F109" s="73"/>
      <c r="G109" s="71">
        <f>B109-C109</f>
        <v>-1</v>
      </c>
      <c r="H109" s="72">
        <f>D109-E109</f>
        <v>-2</v>
      </c>
      <c r="I109" s="37">
        <f>IF(C109=0, "-", IF(G109/C109&lt;10, G109/C109, "&gt;999%"))</f>
        <v>-0.5</v>
      </c>
      <c r="J109" s="38">
        <f>IF(E109=0, "-", IF(H109/E109&lt;10, H109/E109, "&gt;999%"))</f>
        <v>-0.2</v>
      </c>
    </row>
    <row r="110" spans="1:10" x14ac:dyDescent="0.25">
      <c r="A110" s="177"/>
      <c r="B110" s="143"/>
      <c r="C110" s="144"/>
      <c r="D110" s="143"/>
      <c r="E110" s="144"/>
      <c r="F110" s="145"/>
      <c r="G110" s="143"/>
      <c r="H110" s="144"/>
      <c r="I110" s="151"/>
      <c r="J110" s="152"/>
    </row>
    <row r="111" spans="1:10" s="139" customFormat="1" ht="13" x14ac:dyDescent="0.3">
      <c r="A111" s="159" t="s">
        <v>45</v>
      </c>
      <c r="B111" s="65"/>
      <c r="C111" s="66"/>
      <c r="D111" s="65"/>
      <c r="E111" s="66"/>
      <c r="F111" s="67"/>
      <c r="G111" s="65"/>
      <c r="H111" s="66"/>
      <c r="I111" s="20"/>
      <c r="J111" s="21"/>
    </row>
    <row r="112" spans="1:10" x14ac:dyDescent="0.25">
      <c r="A112" s="158" t="s">
        <v>201</v>
      </c>
      <c r="B112" s="65">
        <v>6</v>
      </c>
      <c r="C112" s="66">
        <v>8</v>
      </c>
      <c r="D112" s="65">
        <v>32</v>
      </c>
      <c r="E112" s="66">
        <v>28</v>
      </c>
      <c r="F112" s="67"/>
      <c r="G112" s="65">
        <f>B112-C112</f>
        <v>-2</v>
      </c>
      <c r="H112" s="66">
        <f>D112-E112</f>
        <v>4</v>
      </c>
      <c r="I112" s="20">
        <f>IF(C112=0, "-", IF(G112/C112&lt;10, G112/C112, "&gt;999%"))</f>
        <v>-0.25</v>
      </c>
      <c r="J112" s="21">
        <f>IF(E112=0, "-", IF(H112/E112&lt;10, H112/E112, "&gt;999%"))</f>
        <v>0.14285714285714285</v>
      </c>
    </row>
    <row r="113" spans="1:10" s="160" customFormat="1" ht="13" x14ac:dyDescent="0.3">
      <c r="A113" s="178" t="s">
        <v>637</v>
      </c>
      <c r="B113" s="71">
        <v>6</v>
      </c>
      <c r="C113" s="72">
        <v>8</v>
      </c>
      <c r="D113" s="71">
        <v>32</v>
      </c>
      <c r="E113" s="72">
        <v>28</v>
      </c>
      <c r="F113" s="73"/>
      <c r="G113" s="71">
        <f>B113-C113</f>
        <v>-2</v>
      </c>
      <c r="H113" s="72">
        <f>D113-E113</f>
        <v>4</v>
      </c>
      <c r="I113" s="37">
        <f>IF(C113=0, "-", IF(G113/C113&lt;10, G113/C113, "&gt;999%"))</f>
        <v>-0.25</v>
      </c>
      <c r="J113" s="38">
        <f>IF(E113=0, "-", IF(H113/E113&lt;10, H113/E113, "&gt;999%"))</f>
        <v>0.14285714285714285</v>
      </c>
    </row>
    <row r="114" spans="1:10" x14ac:dyDescent="0.25">
      <c r="A114" s="177"/>
      <c r="B114" s="143"/>
      <c r="C114" s="144"/>
      <c r="D114" s="143"/>
      <c r="E114" s="144"/>
      <c r="F114" s="145"/>
      <c r="G114" s="143"/>
      <c r="H114" s="144"/>
      <c r="I114" s="151"/>
      <c r="J114" s="152"/>
    </row>
    <row r="115" spans="1:10" s="139" customFormat="1" ht="13" x14ac:dyDescent="0.3">
      <c r="A115" s="159" t="s">
        <v>46</v>
      </c>
      <c r="B115" s="65"/>
      <c r="C115" s="66"/>
      <c r="D115" s="65"/>
      <c r="E115" s="66"/>
      <c r="F115" s="67"/>
      <c r="G115" s="65"/>
      <c r="H115" s="66"/>
      <c r="I115" s="20"/>
      <c r="J115" s="21"/>
    </row>
    <row r="116" spans="1:10" x14ac:dyDescent="0.25">
      <c r="A116" s="158" t="s">
        <v>526</v>
      </c>
      <c r="B116" s="65">
        <v>10</v>
      </c>
      <c r="C116" s="66">
        <v>1</v>
      </c>
      <c r="D116" s="65">
        <v>46</v>
      </c>
      <c r="E116" s="66">
        <v>13</v>
      </c>
      <c r="F116" s="67"/>
      <c r="G116" s="65">
        <f>B116-C116</f>
        <v>9</v>
      </c>
      <c r="H116" s="66">
        <f>D116-E116</f>
        <v>33</v>
      </c>
      <c r="I116" s="20">
        <f>IF(C116=0, "-", IF(G116/C116&lt;10, G116/C116, "&gt;999%"))</f>
        <v>9</v>
      </c>
      <c r="J116" s="21">
        <f>IF(E116=0, "-", IF(H116/E116&lt;10, H116/E116, "&gt;999%"))</f>
        <v>2.5384615384615383</v>
      </c>
    </row>
    <row r="117" spans="1:10" s="160" customFormat="1" ht="13" x14ac:dyDescent="0.3">
      <c r="A117" s="178" t="s">
        <v>638</v>
      </c>
      <c r="B117" s="71">
        <v>10</v>
      </c>
      <c r="C117" s="72">
        <v>1</v>
      </c>
      <c r="D117" s="71">
        <v>46</v>
      </c>
      <c r="E117" s="72">
        <v>13</v>
      </c>
      <c r="F117" s="73"/>
      <c r="G117" s="71">
        <f>B117-C117</f>
        <v>9</v>
      </c>
      <c r="H117" s="72">
        <f>D117-E117</f>
        <v>33</v>
      </c>
      <c r="I117" s="37">
        <f>IF(C117=0, "-", IF(G117/C117&lt;10, G117/C117, "&gt;999%"))</f>
        <v>9</v>
      </c>
      <c r="J117" s="38">
        <f>IF(E117=0, "-", IF(H117/E117&lt;10, H117/E117, "&gt;999%"))</f>
        <v>2.5384615384615383</v>
      </c>
    </row>
    <row r="118" spans="1:10" x14ac:dyDescent="0.25">
      <c r="A118" s="177"/>
      <c r="B118" s="143"/>
      <c r="C118" s="144"/>
      <c r="D118" s="143"/>
      <c r="E118" s="144"/>
      <c r="F118" s="145"/>
      <c r="G118" s="143"/>
      <c r="H118" s="144"/>
      <c r="I118" s="151"/>
      <c r="J118" s="152"/>
    </row>
    <row r="119" spans="1:10" s="139" customFormat="1" ht="13" x14ac:dyDescent="0.3">
      <c r="A119" s="159" t="s">
        <v>47</v>
      </c>
      <c r="B119" s="65"/>
      <c r="C119" s="66"/>
      <c r="D119" s="65"/>
      <c r="E119" s="66"/>
      <c r="F119" s="67"/>
      <c r="G119" s="65"/>
      <c r="H119" s="66"/>
      <c r="I119" s="20"/>
      <c r="J119" s="21"/>
    </row>
    <row r="120" spans="1:10" x14ac:dyDescent="0.25">
      <c r="A120" s="158" t="s">
        <v>386</v>
      </c>
      <c r="B120" s="65">
        <v>28</v>
      </c>
      <c r="C120" s="66">
        <v>14</v>
      </c>
      <c r="D120" s="65">
        <v>135</v>
      </c>
      <c r="E120" s="66">
        <v>75</v>
      </c>
      <c r="F120" s="67"/>
      <c r="G120" s="65">
        <f t="shared" ref="G120:G130" si="8">B120-C120</f>
        <v>14</v>
      </c>
      <c r="H120" s="66">
        <f t="shared" ref="H120:H130" si="9">D120-E120</f>
        <v>60</v>
      </c>
      <c r="I120" s="20">
        <f t="shared" ref="I120:I130" si="10">IF(C120=0, "-", IF(G120/C120&lt;10, G120/C120, "&gt;999%"))</f>
        <v>1</v>
      </c>
      <c r="J120" s="21">
        <f t="shared" ref="J120:J130" si="11">IF(E120=0, "-", IF(H120/E120&lt;10, H120/E120, "&gt;999%"))</f>
        <v>0.8</v>
      </c>
    </row>
    <row r="121" spans="1:10" x14ac:dyDescent="0.25">
      <c r="A121" s="158" t="s">
        <v>426</v>
      </c>
      <c r="B121" s="65">
        <v>267</v>
      </c>
      <c r="C121" s="66">
        <v>114</v>
      </c>
      <c r="D121" s="65">
        <v>813</v>
      </c>
      <c r="E121" s="66">
        <v>548</v>
      </c>
      <c r="F121" s="67"/>
      <c r="G121" s="65">
        <f t="shared" si="8"/>
        <v>153</v>
      </c>
      <c r="H121" s="66">
        <f t="shared" si="9"/>
        <v>265</v>
      </c>
      <c r="I121" s="20">
        <f t="shared" si="10"/>
        <v>1.3421052631578947</v>
      </c>
      <c r="J121" s="21">
        <f t="shared" si="11"/>
        <v>0.48357664233576642</v>
      </c>
    </row>
    <row r="122" spans="1:10" x14ac:dyDescent="0.25">
      <c r="A122" s="158" t="s">
        <v>204</v>
      </c>
      <c r="B122" s="65">
        <v>0</v>
      </c>
      <c r="C122" s="66">
        <v>5</v>
      </c>
      <c r="D122" s="65">
        <v>11</v>
      </c>
      <c r="E122" s="66">
        <v>6</v>
      </c>
      <c r="F122" s="67"/>
      <c r="G122" s="65">
        <f t="shared" si="8"/>
        <v>-5</v>
      </c>
      <c r="H122" s="66">
        <f t="shared" si="9"/>
        <v>5</v>
      </c>
      <c r="I122" s="20">
        <f t="shared" si="10"/>
        <v>-1</v>
      </c>
      <c r="J122" s="21">
        <f t="shared" si="11"/>
        <v>0.83333333333333337</v>
      </c>
    </row>
    <row r="123" spans="1:10" x14ac:dyDescent="0.25">
      <c r="A123" s="158" t="s">
        <v>230</v>
      </c>
      <c r="B123" s="65">
        <v>0</v>
      </c>
      <c r="C123" s="66">
        <v>0</v>
      </c>
      <c r="D123" s="65">
        <v>4</v>
      </c>
      <c r="E123" s="66">
        <v>3</v>
      </c>
      <c r="F123" s="67"/>
      <c r="G123" s="65">
        <f t="shared" si="8"/>
        <v>0</v>
      </c>
      <c r="H123" s="66">
        <f t="shared" si="9"/>
        <v>1</v>
      </c>
      <c r="I123" s="20" t="str">
        <f t="shared" si="10"/>
        <v>-</v>
      </c>
      <c r="J123" s="21">
        <f t="shared" si="11"/>
        <v>0.33333333333333331</v>
      </c>
    </row>
    <row r="124" spans="1:10" x14ac:dyDescent="0.25">
      <c r="A124" s="158" t="s">
        <v>305</v>
      </c>
      <c r="B124" s="65">
        <v>24</v>
      </c>
      <c r="C124" s="66">
        <v>10</v>
      </c>
      <c r="D124" s="65">
        <v>97</v>
      </c>
      <c r="E124" s="66">
        <v>51</v>
      </c>
      <c r="F124" s="67"/>
      <c r="G124" s="65">
        <f t="shared" si="8"/>
        <v>14</v>
      </c>
      <c r="H124" s="66">
        <f t="shared" si="9"/>
        <v>46</v>
      </c>
      <c r="I124" s="20">
        <f t="shared" si="10"/>
        <v>1.4</v>
      </c>
      <c r="J124" s="21">
        <f t="shared" si="11"/>
        <v>0.90196078431372551</v>
      </c>
    </row>
    <row r="125" spans="1:10" x14ac:dyDescent="0.25">
      <c r="A125" s="158" t="s">
        <v>336</v>
      </c>
      <c r="B125" s="65">
        <v>22</v>
      </c>
      <c r="C125" s="66">
        <v>28</v>
      </c>
      <c r="D125" s="65">
        <v>107</v>
      </c>
      <c r="E125" s="66">
        <v>69</v>
      </c>
      <c r="F125" s="67"/>
      <c r="G125" s="65">
        <f t="shared" si="8"/>
        <v>-6</v>
      </c>
      <c r="H125" s="66">
        <f t="shared" si="9"/>
        <v>38</v>
      </c>
      <c r="I125" s="20">
        <f t="shared" si="10"/>
        <v>-0.21428571428571427</v>
      </c>
      <c r="J125" s="21">
        <f t="shared" si="11"/>
        <v>0.55072463768115942</v>
      </c>
    </row>
    <row r="126" spans="1:10" x14ac:dyDescent="0.25">
      <c r="A126" s="158" t="s">
        <v>501</v>
      </c>
      <c r="B126" s="65">
        <v>49</v>
      </c>
      <c r="C126" s="66">
        <v>26</v>
      </c>
      <c r="D126" s="65">
        <v>334</v>
      </c>
      <c r="E126" s="66">
        <v>158</v>
      </c>
      <c r="F126" s="67"/>
      <c r="G126" s="65">
        <f t="shared" si="8"/>
        <v>23</v>
      </c>
      <c r="H126" s="66">
        <f t="shared" si="9"/>
        <v>176</v>
      </c>
      <c r="I126" s="20">
        <f t="shared" si="10"/>
        <v>0.88461538461538458</v>
      </c>
      <c r="J126" s="21">
        <f t="shared" si="11"/>
        <v>1.1139240506329113</v>
      </c>
    </row>
    <row r="127" spans="1:10" x14ac:dyDescent="0.25">
      <c r="A127" s="158" t="s">
        <v>509</v>
      </c>
      <c r="B127" s="65">
        <v>839</v>
      </c>
      <c r="C127" s="66">
        <v>352</v>
      </c>
      <c r="D127" s="65">
        <v>2894</v>
      </c>
      <c r="E127" s="66">
        <v>2069</v>
      </c>
      <c r="F127" s="67"/>
      <c r="G127" s="65">
        <f t="shared" si="8"/>
        <v>487</v>
      </c>
      <c r="H127" s="66">
        <f t="shared" si="9"/>
        <v>825</v>
      </c>
      <c r="I127" s="20">
        <f t="shared" si="10"/>
        <v>1.3835227272727273</v>
      </c>
      <c r="J127" s="21">
        <f t="shared" si="11"/>
        <v>0.39874335427742869</v>
      </c>
    </row>
    <row r="128" spans="1:10" x14ac:dyDescent="0.25">
      <c r="A128" s="158" t="s">
        <v>491</v>
      </c>
      <c r="B128" s="65">
        <v>29</v>
      </c>
      <c r="C128" s="66">
        <v>11</v>
      </c>
      <c r="D128" s="65">
        <v>175</v>
      </c>
      <c r="E128" s="66">
        <v>50</v>
      </c>
      <c r="F128" s="67"/>
      <c r="G128" s="65">
        <f t="shared" si="8"/>
        <v>18</v>
      </c>
      <c r="H128" s="66">
        <f t="shared" si="9"/>
        <v>125</v>
      </c>
      <c r="I128" s="20">
        <f t="shared" si="10"/>
        <v>1.6363636363636365</v>
      </c>
      <c r="J128" s="21">
        <f t="shared" si="11"/>
        <v>2.5</v>
      </c>
    </row>
    <row r="129" spans="1:10" x14ac:dyDescent="0.25">
      <c r="A129" s="158" t="s">
        <v>527</v>
      </c>
      <c r="B129" s="65">
        <v>3</v>
      </c>
      <c r="C129" s="66">
        <v>3</v>
      </c>
      <c r="D129" s="65">
        <v>11</v>
      </c>
      <c r="E129" s="66">
        <v>16</v>
      </c>
      <c r="F129" s="67"/>
      <c r="G129" s="65">
        <f t="shared" si="8"/>
        <v>0</v>
      </c>
      <c r="H129" s="66">
        <f t="shared" si="9"/>
        <v>-5</v>
      </c>
      <c r="I129" s="20">
        <f t="shared" si="10"/>
        <v>0</v>
      </c>
      <c r="J129" s="21">
        <f t="shared" si="11"/>
        <v>-0.3125</v>
      </c>
    </row>
    <row r="130" spans="1:10" s="160" customFormat="1" ht="13" x14ac:dyDescent="0.3">
      <c r="A130" s="178" t="s">
        <v>639</v>
      </c>
      <c r="B130" s="71">
        <v>1261</v>
      </c>
      <c r="C130" s="72">
        <v>563</v>
      </c>
      <c r="D130" s="71">
        <v>4581</v>
      </c>
      <c r="E130" s="72">
        <v>3045</v>
      </c>
      <c r="F130" s="73"/>
      <c r="G130" s="71">
        <f t="shared" si="8"/>
        <v>698</v>
      </c>
      <c r="H130" s="72">
        <f t="shared" si="9"/>
        <v>1536</v>
      </c>
      <c r="I130" s="37">
        <f t="shared" si="10"/>
        <v>1.2397868561278864</v>
      </c>
      <c r="J130" s="38">
        <f t="shared" si="11"/>
        <v>0.50443349753694577</v>
      </c>
    </row>
    <row r="131" spans="1:10" x14ac:dyDescent="0.25">
      <c r="A131" s="177"/>
      <c r="B131" s="143"/>
      <c r="C131" s="144"/>
      <c r="D131" s="143"/>
      <c r="E131" s="144"/>
      <c r="F131" s="145"/>
      <c r="G131" s="143"/>
      <c r="H131" s="144"/>
      <c r="I131" s="151"/>
      <c r="J131" s="152"/>
    </row>
    <row r="132" spans="1:10" s="139" customFormat="1" ht="13" x14ac:dyDescent="0.3">
      <c r="A132" s="159" t="s">
        <v>48</v>
      </c>
      <c r="B132" s="65"/>
      <c r="C132" s="66"/>
      <c r="D132" s="65"/>
      <c r="E132" s="66"/>
      <c r="F132" s="67"/>
      <c r="G132" s="65"/>
      <c r="H132" s="66"/>
      <c r="I132" s="20"/>
      <c r="J132" s="21"/>
    </row>
    <row r="133" spans="1:10" x14ac:dyDescent="0.25">
      <c r="A133" s="158" t="s">
        <v>528</v>
      </c>
      <c r="B133" s="65">
        <v>5</v>
      </c>
      <c r="C133" s="66">
        <v>0</v>
      </c>
      <c r="D133" s="65">
        <v>5</v>
      </c>
      <c r="E133" s="66">
        <v>0</v>
      </c>
      <c r="F133" s="67"/>
      <c r="G133" s="65">
        <f>B133-C133</f>
        <v>5</v>
      </c>
      <c r="H133" s="66">
        <f>D133-E133</f>
        <v>5</v>
      </c>
      <c r="I133" s="20" t="str">
        <f>IF(C133=0, "-", IF(G133/C133&lt;10, G133/C133, "&gt;999%"))</f>
        <v>-</v>
      </c>
      <c r="J133" s="21" t="str">
        <f>IF(E133=0, "-", IF(H133/E133&lt;10, H133/E133, "&gt;999%"))</f>
        <v>-</v>
      </c>
    </row>
    <row r="134" spans="1:10" s="160" customFormat="1" ht="13" x14ac:dyDescent="0.3">
      <c r="A134" s="178" t="s">
        <v>640</v>
      </c>
      <c r="B134" s="71">
        <v>5</v>
      </c>
      <c r="C134" s="72">
        <v>0</v>
      </c>
      <c r="D134" s="71">
        <v>5</v>
      </c>
      <c r="E134" s="72">
        <v>0</v>
      </c>
      <c r="F134" s="73"/>
      <c r="G134" s="71">
        <f>B134-C134</f>
        <v>5</v>
      </c>
      <c r="H134" s="72">
        <f>D134-E134</f>
        <v>5</v>
      </c>
      <c r="I134" s="37" t="str">
        <f>IF(C134=0, "-", IF(G134/C134&lt;10, G134/C134, "&gt;999%"))</f>
        <v>-</v>
      </c>
      <c r="J134" s="38" t="str">
        <f>IF(E134=0, "-", IF(H134/E134&lt;10, H134/E134, "&gt;999%"))</f>
        <v>-</v>
      </c>
    </row>
    <row r="135" spans="1:10" x14ac:dyDescent="0.25">
      <c r="A135" s="177"/>
      <c r="B135" s="143"/>
      <c r="C135" s="144"/>
      <c r="D135" s="143"/>
      <c r="E135" s="144"/>
      <c r="F135" s="145"/>
      <c r="G135" s="143"/>
      <c r="H135" s="144"/>
      <c r="I135" s="151"/>
      <c r="J135" s="152"/>
    </row>
    <row r="136" spans="1:10" s="139" customFormat="1" ht="13" x14ac:dyDescent="0.3">
      <c r="A136" s="159" t="s">
        <v>49</v>
      </c>
      <c r="B136" s="65"/>
      <c r="C136" s="66"/>
      <c r="D136" s="65"/>
      <c r="E136" s="66"/>
      <c r="F136" s="67"/>
      <c r="G136" s="65"/>
      <c r="H136" s="66"/>
      <c r="I136" s="20"/>
      <c r="J136" s="21"/>
    </row>
    <row r="137" spans="1:10" x14ac:dyDescent="0.25">
      <c r="A137" s="158" t="s">
        <v>553</v>
      </c>
      <c r="B137" s="65">
        <v>7</v>
      </c>
      <c r="C137" s="66">
        <v>11</v>
      </c>
      <c r="D137" s="65">
        <v>43</v>
      </c>
      <c r="E137" s="66">
        <v>48</v>
      </c>
      <c r="F137" s="67"/>
      <c r="G137" s="65">
        <f>B137-C137</f>
        <v>-4</v>
      </c>
      <c r="H137" s="66">
        <f>D137-E137</f>
        <v>-5</v>
      </c>
      <c r="I137" s="20">
        <f>IF(C137=0, "-", IF(G137/C137&lt;10, G137/C137, "&gt;999%"))</f>
        <v>-0.36363636363636365</v>
      </c>
      <c r="J137" s="21">
        <f>IF(E137=0, "-", IF(H137/E137&lt;10, H137/E137, "&gt;999%"))</f>
        <v>-0.10416666666666667</v>
      </c>
    </row>
    <row r="138" spans="1:10" s="160" customFormat="1" ht="13" x14ac:dyDescent="0.3">
      <c r="A138" s="178" t="s">
        <v>641</v>
      </c>
      <c r="B138" s="71">
        <v>7</v>
      </c>
      <c r="C138" s="72">
        <v>11</v>
      </c>
      <c r="D138" s="71">
        <v>43</v>
      </c>
      <c r="E138" s="72">
        <v>48</v>
      </c>
      <c r="F138" s="73"/>
      <c r="G138" s="71">
        <f>B138-C138</f>
        <v>-4</v>
      </c>
      <c r="H138" s="72">
        <f>D138-E138</f>
        <v>-5</v>
      </c>
      <c r="I138" s="37">
        <f>IF(C138=0, "-", IF(G138/C138&lt;10, G138/C138, "&gt;999%"))</f>
        <v>-0.36363636363636365</v>
      </c>
      <c r="J138" s="38">
        <f>IF(E138=0, "-", IF(H138/E138&lt;10, H138/E138, "&gt;999%"))</f>
        <v>-0.10416666666666667</v>
      </c>
    </row>
    <row r="139" spans="1:10" x14ac:dyDescent="0.25">
      <c r="A139" s="177"/>
      <c r="B139" s="143"/>
      <c r="C139" s="144"/>
      <c r="D139" s="143"/>
      <c r="E139" s="144"/>
      <c r="F139" s="145"/>
      <c r="G139" s="143"/>
      <c r="H139" s="144"/>
      <c r="I139" s="151"/>
      <c r="J139" s="152"/>
    </row>
    <row r="140" spans="1:10" s="139" customFormat="1" ht="13" x14ac:dyDescent="0.3">
      <c r="A140" s="159" t="s">
        <v>50</v>
      </c>
      <c r="B140" s="65"/>
      <c r="C140" s="66"/>
      <c r="D140" s="65"/>
      <c r="E140" s="66"/>
      <c r="F140" s="67"/>
      <c r="G140" s="65"/>
      <c r="H140" s="66"/>
      <c r="I140" s="20"/>
      <c r="J140" s="21"/>
    </row>
    <row r="141" spans="1:10" x14ac:dyDescent="0.25">
      <c r="A141" s="158" t="s">
        <v>529</v>
      </c>
      <c r="B141" s="65">
        <v>39</v>
      </c>
      <c r="C141" s="66">
        <v>29</v>
      </c>
      <c r="D141" s="65">
        <v>171</v>
      </c>
      <c r="E141" s="66">
        <v>198</v>
      </c>
      <c r="F141" s="67"/>
      <c r="G141" s="65">
        <f>B141-C141</f>
        <v>10</v>
      </c>
      <c r="H141" s="66">
        <f>D141-E141</f>
        <v>-27</v>
      </c>
      <c r="I141" s="20">
        <f>IF(C141=0, "-", IF(G141/C141&lt;10, G141/C141, "&gt;999%"))</f>
        <v>0.34482758620689657</v>
      </c>
      <c r="J141" s="21">
        <f>IF(E141=0, "-", IF(H141/E141&lt;10, H141/E141, "&gt;999%"))</f>
        <v>-0.13636363636363635</v>
      </c>
    </row>
    <row r="142" spans="1:10" x14ac:dyDescent="0.25">
      <c r="A142" s="158" t="s">
        <v>540</v>
      </c>
      <c r="B142" s="65">
        <v>13</v>
      </c>
      <c r="C142" s="66">
        <v>17</v>
      </c>
      <c r="D142" s="65">
        <v>68</v>
      </c>
      <c r="E142" s="66">
        <v>48</v>
      </c>
      <c r="F142" s="67"/>
      <c r="G142" s="65">
        <f>B142-C142</f>
        <v>-4</v>
      </c>
      <c r="H142" s="66">
        <f>D142-E142</f>
        <v>20</v>
      </c>
      <c r="I142" s="20">
        <f>IF(C142=0, "-", IF(G142/C142&lt;10, G142/C142, "&gt;999%"))</f>
        <v>-0.23529411764705882</v>
      </c>
      <c r="J142" s="21">
        <f>IF(E142=0, "-", IF(H142/E142&lt;10, H142/E142, "&gt;999%"))</f>
        <v>0.41666666666666669</v>
      </c>
    </row>
    <row r="143" spans="1:10" x14ac:dyDescent="0.25">
      <c r="A143" s="158" t="s">
        <v>554</v>
      </c>
      <c r="B143" s="65">
        <v>4</v>
      </c>
      <c r="C143" s="66">
        <v>13</v>
      </c>
      <c r="D143" s="65">
        <v>49</v>
      </c>
      <c r="E143" s="66">
        <v>48</v>
      </c>
      <c r="F143" s="67"/>
      <c r="G143" s="65">
        <f>B143-C143</f>
        <v>-9</v>
      </c>
      <c r="H143" s="66">
        <f>D143-E143</f>
        <v>1</v>
      </c>
      <c r="I143" s="20">
        <f>IF(C143=0, "-", IF(G143/C143&lt;10, G143/C143, "&gt;999%"))</f>
        <v>-0.69230769230769229</v>
      </c>
      <c r="J143" s="21">
        <f>IF(E143=0, "-", IF(H143/E143&lt;10, H143/E143, "&gt;999%"))</f>
        <v>2.0833333333333332E-2</v>
      </c>
    </row>
    <row r="144" spans="1:10" s="160" customFormat="1" ht="13" x14ac:dyDescent="0.3">
      <c r="A144" s="178" t="s">
        <v>642</v>
      </c>
      <c r="B144" s="71">
        <v>56</v>
      </c>
      <c r="C144" s="72">
        <v>59</v>
      </c>
      <c r="D144" s="71">
        <v>288</v>
      </c>
      <c r="E144" s="72">
        <v>294</v>
      </c>
      <c r="F144" s="73"/>
      <c r="G144" s="71">
        <f>B144-C144</f>
        <v>-3</v>
      </c>
      <c r="H144" s="72">
        <f>D144-E144</f>
        <v>-6</v>
      </c>
      <c r="I144" s="37">
        <f>IF(C144=0, "-", IF(G144/C144&lt;10, G144/C144, "&gt;999%"))</f>
        <v>-5.0847457627118647E-2</v>
      </c>
      <c r="J144" s="38">
        <f>IF(E144=0, "-", IF(H144/E144&lt;10, H144/E144, "&gt;999%"))</f>
        <v>-2.0408163265306121E-2</v>
      </c>
    </row>
    <row r="145" spans="1:10" x14ac:dyDescent="0.25">
      <c r="A145" s="177"/>
      <c r="B145" s="143"/>
      <c r="C145" s="144"/>
      <c r="D145" s="143"/>
      <c r="E145" s="144"/>
      <c r="F145" s="145"/>
      <c r="G145" s="143"/>
      <c r="H145" s="144"/>
      <c r="I145" s="151"/>
      <c r="J145" s="152"/>
    </row>
    <row r="146" spans="1:10" s="139" customFormat="1" ht="13" x14ac:dyDescent="0.3">
      <c r="A146" s="159" t="s">
        <v>51</v>
      </c>
      <c r="B146" s="65"/>
      <c r="C146" s="66"/>
      <c r="D146" s="65"/>
      <c r="E146" s="66"/>
      <c r="F146" s="67"/>
      <c r="G146" s="65"/>
      <c r="H146" s="66"/>
      <c r="I146" s="20"/>
      <c r="J146" s="21"/>
    </row>
    <row r="147" spans="1:10" x14ac:dyDescent="0.25">
      <c r="A147" s="158" t="s">
        <v>253</v>
      </c>
      <c r="B147" s="65">
        <v>0</v>
      </c>
      <c r="C147" s="66">
        <v>0</v>
      </c>
      <c r="D147" s="65">
        <v>2</v>
      </c>
      <c r="E147" s="66">
        <v>3</v>
      </c>
      <c r="F147" s="67"/>
      <c r="G147" s="65">
        <f t="shared" ref="G147:G152" si="12">B147-C147</f>
        <v>0</v>
      </c>
      <c r="H147" s="66">
        <f t="shared" ref="H147:H152" si="13">D147-E147</f>
        <v>-1</v>
      </c>
      <c r="I147" s="20" t="str">
        <f t="shared" ref="I147:I152" si="14">IF(C147=0, "-", IF(G147/C147&lt;10, G147/C147, "&gt;999%"))</f>
        <v>-</v>
      </c>
      <c r="J147" s="21">
        <f t="shared" ref="J147:J152" si="15">IF(E147=0, "-", IF(H147/E147&lt;10, H147/E147, "&gt;999%"))</f>
        <v>-0.33333333333333331</v>
      </c>
    </row>
    <row r="148" spans="1:10" x14ac:dyDescent="0.25">
      <c r="A148" s="158" t="s">
        <v>272</v>
      </c>
      <c r="B148" s="65">
        <v>0</v>
      </c>
      <c r="C148" s="66">
        <v>0</v>
      </c>
      <c r="D148" s="65">
        <v>2</v>
      </c>
      <c r="E148" s="66">
        <v>0</v>
      </c>
      <c r="F148" s="67"/>
      <c r="G148" s="65">
        <f t="shared" si="12"/>
        <v>0</v>
      </c>
      <c r="H148" s="66">
        <f t="shared" si="13"/>
        <v>2</v>
      </c>
      <c r="I148" s="20" t="str">
        <f t="shared" si="14"/>
        <v>-</v>
      </c>
      <c r="J148" s="21" t="str">
        <f t="shared" si="15"/>
        <v>-</v>
      </c>
    </row>
    <row r="149" spans="1:10" x14ac:dyDescent="0.25">
      <c r="A149" s="158" t="s">
        <v>374</v>
      </c>
      <c r="B149" s="65">
        <v>2</v>
      </c>
      <c r="C149" s="66">
        <v>1</v>
      </c>
      <c r="D149" s="65">
        <v>10</v>
      </c>
      <c r="E149" s="66">
        <v>1</v>
      </c>
      <c r="F149" s="67"/>
      <c r="G149" s="65">
        <f t="shared" si="12"/>
        <v>1</v>
      </c>
      <c r="H149" s="66">
        <f t="shared" si="13"/>
        <v>9</v>
      </c>
      <c r="I149" s="20">
        <f t="shared" si="14"/>
        <v>1</v>
      </c>
      <c r="J149" s="21">
        <f t="shared" si="15"/>
        <v>9</v>
      </c>
    </row>
    <row r="150" spans="1:10" x14ac:dyDescent="0.25">
      <c r="A150" s="158" t="s">
        <v>411</v>
      </c>
      <c r="B150" s="65">
        <v>9</v>
      </c>
      <c r="C150" s="66">
        <v>6</v>
      </c>
      <c r="D150" s="65">
        <v>39</v>
      </c>
      <c r="E150" s="66">
        <v>23</v>
      </c>
      <c r="F150" s="67"/>
      <c r="G150" s="65">
        <f t="shared" si="12"/>
        <v>3</v>
      </c>
      <c r="H150" s="66">
        <f t="shared" si="13"/>
        <v>16</v>
      </c>
      <c r="I150" s="20">
        <f t="shared" si="14"/>
        <v>0.5</v>
      </c>
      <c r="J150" s="21">
        <f t="shared" si="15"/>
        <v>0.69565217391304346</v>
      </c>
    </row>
    <row r="151" spans="1:10" x14ac:dyDescent="0.25">
      <c r="A151" s="158" t="s">
        <v>453</v>
      </c>
      <c r="B151" s="65">
        <v>1</v>
      </c>
      <c r="C151" s="66">
        <v>1</v>
      </c>
      <c r="D151" s="65">
        <v>5</v>
      </c>
      <c r="E151" s="66">
        <v>4</v>
      </c>
      <c r="F151" s="67"/>
      <c r="G151" s="65">
        <f t="shared" si="12"/>
        <v>0</v>
      </c>
      <c r="H151" s="66">
        <f t="shared" si="13"/>
        <v>1</v>
      </c>
      <c r="I151" s="20">
        <f t="shared" si="14"/>
        <v>0</v>
      </c>
      <c r="J151" s="21">
        <f t="shared" si="15"/>
        <v>0.25</v>
      </c>
    </row>
    <row r="152" spans="1:10" s="160" customFormat="1" ht="13" x14ac:dyDescent="0.3">
      <c r="A152" s="178" t="s">
        <v>643</v>
      </c>
      <c r="B152" s="71">
        <v>12</v>
      </c>
      <c r="C152" s="72">
        <v>8</v>
      </c>
      <c r="D152" s="71">
        <v>58</v>
      </c>
      <c r="E152" s="72">
        <v>31</v>
      </c>
      <c r="F152" s="73"/>
      <c r="G152" s="71">
        <f t="shared" si="12"/>
        <v>4</v>
      </c>
      <c r="H152" s="72">
        <f t="shared" si="13"/>
        <v>27</v>
      </c>
      <c r="I152" s="37">
        <f t="shared" si="14"/>
        <v>0.5</v>
      </c>
      <c r="J152" s="38">
        <f t="shared" si="15"/>
        <v>0.87096774193548387</v>
      </c>
    </row>
    <row r="153" spans="1:10" x14ac:dyDescent="0.25">
      <c r="A153" s="177"/>
      <c r="B153" s="143"/>
      <c r="C153" s="144"/>
      <c r="D153" s="143"/>
      <c r="E153" s="144"/>
      <c r="F153" s="145"/>
      <c r="G153" s="143"/>
      <c r="H153" s="144"/>
      <c r="I153" s="151"/>
      <c r="J153" s="152"/>
    </row>
    <row r="154" spans="1:10" s="139" customFormat="1" ht="13" x14ac:dyDescent="0.3">
      <c r="A154" s="159" t="s">
        <v>52</v>
      </c>
      <c r="B154" s="65"/>
      <c r="C154" s="66"/>
      <c r="D154" s="65"/>
      <c r="E154" s="66"/>
      <c r="F154" s="67"/>
      <c r="G154" s="65"/>
      <c r="H154" s="66"/>
      <c r="I154" s="20"/>
      <c r="J154" s="21"/>
    </row>
    <row r="155" spans="1:10" x14ac:dyDescent="0.25">
      <c r="A155" s="158" t="s">
        <v>387</v>
      </c>
      <c r="B155" s="65">
        <v>70</v>
      </c>
      <c r="C155" s="66">
        <v>71</v>
      </c>
      <c r="D155" s="65">
        <v>457</v>
      </c>
      <c r="E155" s="66">
        <v>205</v>
      </c>
      <c r="F155" s="67"/>
      <c r="G155" s="65">
        <f t="shared" ref="G155:G162" si="16">B155-C155</f>
        <v>-1</v>
      </c>
      <c r="H155" s="66">
        <f t="shared" ref="H155:H162" si="17">D155-E155</f>
        <v>252</v>
      </c>
      <c r="I155" s="20">
        <f t="shared" ref="I155:I162" si="18">IF(C155=0, "-", IF(G155/C155&lt;10, G155/C155, "&gt;999%"))</f>
        <v>-1.4084507042253521E-2</v>
      </c>
      <c r="J155" s="21">
        <f t="shared" ref="J155:J162" si="19">IF(E155=0, "-", IF(H155/E155&lt;10, H155/E155, "&gt;999%"))</f>
        <v>1.2292682926829268</v>
      </c>
    </row>
    <row r="156" spans="1:10" x14ac:dyDescent="0.25">
      <c r="A156" s="158" t="s">
        <v>388</v>
      </c>
      <c r="B156" s="65">
        <v>49</v>
      </c>
      <c r="C156" s="66">
        <v>0</v>
      </c>
      <c r="D156" s="65">
        <v>203</v>
      </c>
      <c r="E156" s="66">
        <v>0</v>
      </c>
      <c r="F156" s="67"/>
      <c r="G156" s="65">
        <f t="shared" si="16"/>
        <v>49</v>
      </c>
      <c r="H156" s="66">
        <f t="shared" si="17"/>
        <v>203</v>
      </c>
      <c r="I156" s="20" t="str">
        <f t="shared" si="18"/>
        <v>-</v>
      </c>
      <c r="J156" s="21" t="str">
        <f t="shared" si="19"/>
        <v>-</v>
      </c>
    </row>
    <row r="157" spans="1:10" x14ac:dyDescent="0.25">
      <c r="A157" s="158" t="s">
        <v>348</v>
      </c>
      <c r="B157" s="65">
        <v>94</v>
      </c>
      <c r="C157" s="66">
        <v>46</v>
      </c>
      <c r="D157" s="65">
        <v>493</v>
      </c>
      <c r="E157" s="66">
        <v>233</v>
      </c>
      <c r="F157" s="67"/>
      <c r="G157" s="65">
        <f t="shared" si="16"/>
        <v>48</v>
      </c>
      <c r="H157" s="66">
        <f t="shared" si="17"/>
        <v>260</v>
      </c>
      <c r="I157" s="20">
        <f t="shared" si="18"/>
        <v>1.0434782608695652</v>
      </c>
      <c r="J157" s="21">
        <f t="shared" si="19"/>
        <v>1.1158798283261802</v>
      </c>
    </row>
    <row r="158" spans="1:10" x14ac:dyDescent="0.25">
      <c r="A158" s="158" t="s">
        <v>231</v>
      </c>
      <c r="B158" s="65">
        <v>3</v>
      </c>
      <c r="C158" s="66">
        <v>0</v>
      </c>
      <c r="D158" s="65">
        <v>3</v>
      </c>
      <c r="E158" s="66">
        <v>0</v>
      </c>
      <c r="F158" s="67"/>
      <c r="G158" s="65">
        <f t="shared" si="16"/>
        <v>3</v>
      </c>
      <c r="H158" s="66">
        <f t="shared" si="17"/>
        <v>3</v>
      </c>
      <c r="I158" s="20" t="str">
        <f t="shared" si="18"/>
        <v>-</v>
      </c>
      <c r="J158" s="21" t="str">
        <f t="shared" si="19"/>
        <v>-</v>
      </c>
    </row>
    <row r="159" spans="1:10" x14ac:dyDescent="0.25">
      <c r="A159" s="158" t="s">
        <v>427</v>
      </c>
      <c r="B159" s="65">
        <v>10</v>
      </c>
      <c r="C159" s="66">
        <v>0</v>
      </c>
      <c r="D159" s="65">
        <v>10</v>
      </c>
      <c r="E159" s="66">
        <v>0</v>
      </c>
      <c r="F159" s="67"/>
      <c r="G159" s="65">
        <f t="shared" si="16"/>
        <v>10</v>
      </c>
      <c r="H159" s="66">
        <f t="shared" si="17"/>
        <v>10</v>
      </c>
      <c r="I159" s="20" t="str">
        <f t="shared" si="18"/>
        <v>-</v>
      </c>
      <c r="J159" s="21" t="str">
        <f t="shared" si="19"/>
        <v>-</v>
      </c>
    </row>
    <row r="160" spans="1:10" x14ac:dyDescent="0.25">
      <c r="A160" s="158" t="s">
        <v>502</v>
      </c>
      <c r="B160" s="65">
        <v>7</v>
      </c>
      <c r="C160" s="66">
        <v>10</v>
      </c>
      <c r="D160" s="65">
        <v>22</v>
      </c>
      <c r="E160" s="66">
        <v>25</v>
      </c>
      <c r="F160" s="67"/>
      <c r="G160" s="65">
        <f t="shared" si="16"/>
        <v>-3</v>
      </c>
      <c r="H160" s="66">
        <f t="shared" si="17"/>
        <v>-3</v>
      </c>
      <c r="I160" s="20">
        <f t="shared" si="18"/>
        <v>-0.3</v>
      </c>
      <c r="J160" s="21">
        <f t="shared" si="19"/>
        <v>-0.12</v>
      </c>
    </row>
    <row r="161" spans="1:10" x14ac:dyDescent="0.25">
      <c r="A161" s="158" t="s">
        <v>510</v>
      </c>
      <c r="B161" s="65">
        <v>117</v>
      </c>
      <c r="C161" s="66">
        <v>89</v>
      </c>
      <c r="D161" s="65">
        <v>495</v>
      </c>
      <c r="E161" s="66">
        <v>174</v>
      </c>
      <c r="F161" s="67"/>
      <c r="G161" s="65">
        <f t="shared" si="16"/>
        <v>28</v>
      </c>
      <c r="H161" s="66">
        <f t="shared" si="17"/>
        <v>321</v>
      </c>
      <c r="I161" s="20">
        <f t="shared" si="18"/>
        <v>0.3146067415730337</v>
      </c>
      <c r="J161" s="21">
        <f t="shared" si="19"/>
        <v>1.8448275862068966</v>
      </c>
    </row>
    <row r="162" spans="1:10" s="160" customFormat="1" ht="13" x14ac:dyDescent="0.3">
      <c r="A162" s="178" t="s">
        <v>644</v>
      </c>
      <c r="B162" s="71">
        <v>350</v>
      </c>
      <c r="C162" s="72">
        <v>216</v>
      </c>
      <c r="D162" s="71">
        <v>1683</v>
      </c>
      <c r="E162" s="72">
        <v>637</v>
      </c>
      <c r="F162" s="73"/>
      <c r="G162" s="71">
        <f t="shared" si="16"/>
        <v>134</v>
      </c>
      <c r="H162" s="72">
        <f t="shared" si="17"/>
        <v>1046</v>
      </c>
      <c r="I162" s="37">
        <f t="shared" si="18"/>
        <v>0.62037037037037035</v>
      </c>
      <c r="J162" s="38">
        <f t="shared" si="19"/>
        <v>1.642072213500785</v>
      </c>
    </row>
    <row r="163" spans="1:10" x14ac:dyDescent="0.25">
      <c r="A163" s="177"/>
      <c r="B163" s="143"/>
      <c r="C163" s="144"/>
      <c r="D163" s="143"/>
      <c r="E163" s="144"/>
      <c r="F163" s="145"/>
      <c r="G163" s="143"/>
      <c r="H163" s="144"/>
      <c r="I163" s="151"/>
      <c r="J163" s="152"/>
    </row>
    <row r="164" spans="1:10" s="139" customFormat="1" ht="13" x14ac:dyDescent="0.3">
      <c r="A164" s="159" t="s">
        <v>53</v>
      </c>
      <c r="B164" s="65"/>
      <c r="C164" s="66"/>
      <c r="D164" s="65"/>
      <c r="E164" s="66"/>
      <c r="F164" s="67"/>
      <c r="G164" s="65"/>
      <c r="H164" s="66"/>
      <c r="I164" s="20"/>
      <c r="J164" s="21"/>
    </row>
    <row r="165" spans="1:10" x14ac:dyDescent="0.25">
      <c r="A165" s="158" t="s">
        <v>555</v>
      </c>
      <c r="B165" s="65">
        <v>18</v>
      </c>
      <c r="C165" s="66">
        <v>13</v>
      </c>
      <c r="D165" s="65">
        <v>86</v>
      </c>
      <c r="E165" s="66">
        <v>43</v>
      </c>
      <c r="F165" s="67"/>
      <c r="G165" s="65">
        <f>B165-C165</f>
        <v>5</v>
      </c>
      <c r="H165" s="66">
        <f>D165-E165</f>
        <v>43</v>
      </c>
      <c r="I165" s="20">
        <f>IF(C165=0, "-", IF(G165/C165&lt;10, G165/C165, "&gt;999%"))</f>
        <v>0.38461538461538464</v>
      </c>
      <c r="J165" s="21">
        <f>IF(E165=0, "-", IF(H165/E165&lt;10, H165/E165, "&gt;999%"))</f>
        <v>1</v>
      </c>
    </row>
    <row r="166" spans="1:10" x14ac:dyDescent="0.25">
      <c r="A166" s="158" t="s">
        <v>530</v>
      </c>
      <c r="B166" s="65">
        <v>37</v>
      </c>
      <c r="C166" s="66">
        <v>29</v>
      </c>
      <c r="D166" s="65">
        <v>141</v>
      </c>
      <c r="E166" s="66">
        <v>146</v>
      </c>
      <c r="F166" s="67"/>
      <c r="G166" s="65">
        <f>B166-C166</f>
        <v>8</v>
      </c>
      <c r="H166" s="66">
        <f>D166-E166</f>
        <v>-5</v>
      </c>
      <c r="I166" s="20">
        <f>IF(C166=0, "-", IF(G166/C166&lt;10, G166/C166, "&gt;999%"))</f>
        <v>0.27586206896551724</v>
      </c>
      <c r="J166" s="21">
        <f>IF(E166=0, "-", IF(H166/E166&lt;10, H166/E166, "&gt;999%"))</f>
        <v>-3.4246575342465752E-2</v>
      </c>
    </row>
    <row r="167" spans="1:10" x14ac:dyDescent="0.25">
      <c r="A167" s="158" t="s">
        <v>541</v>
      </c>
      <c r="B167" s="65">
        <v>24</v>
      </c>
      <c r="C167" s="66">
        <v>28</v>
      </c>
      <c r="D167" s="65">
        <v>77</v>
      </c>
      <c r="E167" s="66">
        <v>105</v>
      </c>
      <c r="F167" s="67"/>
      <c r="G167" s="65">
        <f>B167-C167</f>
        <v>-4</v>
      </c>
      <c r="H167" s="66">
        <f>D167-E167</f>
        <v>-28</v>
      </c>
      <c r="I167" s="20">
        <f>IF(C167=0, "-", IF(G167/C167&lt;10, G167/C167, "&gt;999%"))</f>
        <v>-0.14285714285714285</v>
      </c>
      <c r="J167" s="21">
        <f>IF(E167=0, "-", IF(H167/E167&lt;10, H167/E167, "&gt;999%"))</f>
        <v>-0.26666666666666666</v>
      </c>
    </row>
    <row r="168" spans="1:10" s="160" customFormat="1" ht="13" x14ac:dyDescent="0.3">
      <c r="A168" s="178" t="s">
        <v>645</v>
      </c>
      <c r="B168" s="71">
        <v>79</v>
      </c>
      <c r="C168" s="72">
        <v>70</v>
      </c>
      <c r="D168" s="71">
        <v>304</v>
      </c>
      <c r="E168" s="72">
        <v>294</v>
      </c>
      <c r="F168" s="73"/>
      <c r="G168" s="71">
        <f>B168-C168</f>
        <v>9</v>
      </c>
      <c r="H168" s="72">
        <f>D168-E168</f>
        <v>10</v>
      </c>
      <c r="I168" s="37">
        <f>IF(C168=0, "-", IF(G168/C168&lt;10, G168/C168, "&gt;999%"))</f>
        <v>0.12857142857142856</v>
      </c>
      <c r="J168" s="38">
        <f>IF(E168=0, "-", IF(H168/E168&lt;10, H168/E168, "&gt;999%"))</f>
        <v>3.4013605442176874E-2</v>
      </c>
    </row>
    <row r="169" spans="1:10" x14ac:dyDescent="0.25">
      <c r="A169" s="177"/>
      <c r="B169" s="143"/>
      <c r="C169" s="144"/>
      <c r="D169" s="143"/>
      <c r="E169" s="144"/>
      <c r="F169" s="145"/>
      <c r="G169" s="143"/>
      <c r="H169" s="144"/>
      <c r="I169" s="151"/>
      <c r="J169" s="152"/>
    </row>
    <row r="170" spans="1:10" s="139" customFormat="1" ht="13" x14ac:dyDescent="0.3">
      <c r="A170" s="159" t="s">
        <v>54</v>
      </c>
      <c r="B170" s="65"/>
      <c r="C170" s="66"/>
      <c r="D170" s="65"/>
      <c r="E170" s="66"/>
      <c r="F170" s="67"/>
      <c r="G170" s="65"/>
      <c r="H170" s="66"/>
      <c r="I170" s="20"/>
      <c r="J170" s="21"/>
    </row>
    <row r="171" spans="1:10" x14ac:dyDescent="0.25">
      <c r="A171" s="158" t="s">
        <v>241</v>
      </c>
      <c r="B171" s="65">
        <v>1</v>
      </c>
      <c r="C171" s="66">
        <v>1</v>
      </c>
      <c r="D171" s="65">
        <v>8</v>
      </c>
      <c r="E171" s="66">
        <v>6</v>
      </c>
      <c r="F171" s="67"/>
      <c r="G171" s="65">
        <f t="shared" ref="G171:G177" si="20">B171-C171</f>
        <v>0</v>
      </c>
      <c r="H171" s="66">
        <f t="shared" ref="H171:H177" si="21">D171-E171</f>
        <v>2</v>
      </c>
      <c r="I171" s="20">
        <f t="shared" ref="I171:I177" si="22">IF(C171=0, "-", IF(G171/C171&lt;10, G171/C171, "&gt;999%"))</f>
        <v>0</v>
      </c>
      <c r="J171" s="21">
        <f t="shared" ref="J171:J177" si="23">IF(E171=0, "-", IF(H171/E171&lt;10, H171/E171, "&gt;999%"))</f>
        <v>0.33333333333333331</v>
      </c>
    </row>
    <row r="172" spans="1:10" x14ac:dyDescent="0.25">
      <c r="A172" s="158" t="s">
        <v>232</v>
      </c>
      <c r="B172" s="65">
        <v>5</v>
      </c>
      <c r="C172" s="66">
        <v>4</v>
      </c>
      <c r="D172" s="65">
        <v>52</v>
      </c>
      <c r="E172" s="66">
        <v>35</v>
      </c>
      <c r="F172" s="67"/>
      <c r="G172" s="65">
        <f t="shared" si="20"/>
        <v>1</v>
      </c>
      <c r="H172" s="66">
        <f t="shared" si="21"/>
        <v>17</v>
      </c>
      <c r="I172" s="20">
        <f t="shared" si="22"/>
        <v>0.25</v>
      </c>
      <c r="J172" s="21">
        <f t="shared" si="23"/>
        <v>0.48571428571428571</v>
      </c>
    </row>
    <row r="173" spans="1:10" x14ac:dyDescent="0.25">
      <c r="A173" s="158" t="s">
        <v>389</v>
      </c>
      <c r="B173" s="65">
        <v>49</v>
      </c>
      <c r="C173" s="66">
        <v>42</v>
      </c>
      <c r="D173" s="65">
        <v>456</v>
      </c>
      <c r="E173" s="66">
        <v>378</v>
      </c>
      <c r="F173" s="67"/>
      <c r="G173" s="65">
        <f t="shared" si="20"/>
        <v>7</v>
      </c>
      <c r="H173" s="66">
        <f t="shared" si="21"/>
        <v>78</v>
      </c>
      <c r="I173" s="20">
        <f t="shared" si="22"/>
        <v>0.16666666666666666</v>
      </c>
      <c r="J173" s="21">
        <f t="shared" si="23"/>
        <v>0.20634920634920634</v>
      </c>
    </row>
    <row r="174" spans="1:10" x14ac:dyDescent="0.25">
      <c r="A174" s="158" t="s">
        <v>349</v>
      </c>
      <c r="B174" s="65">
        <v>18</v>
      </c>
      <c r="C174" s="66">
        <v>27</v>
      </c>
      <c r="D174" s="65">
        <v>108</v>
      </c>
      <c r="E174" s="66">
        <v>202</v>
      </c>
      <c r="F174" s="67"/>
      <c r="G174" s="65">
        <f t="shared" si="20"/>
        <v>-9</v>
      </c>
      <c r="H174" s="66">
        <f t="shared" si="21"/>
        <v>-94</v>
      </c>
      <c r="I174" s="20">
        <f t="shared" si="22"/>
        <v>-0.33333333333333331</v>
      </c>
      <c r="J174" s="21">
        <f t="shared" si="23"/>
        <v>-0.46534653465346537</v>
      </c>
    </row>
    <row r="175" spans="1:10" x14ac:dyDescent="0.25">
      <c r="A175" s="158" t="s">
        <v>288</v>
      </c>
      <c r="B175" s="65">
        <v>0</v>
      </c>
      <c r="C175" s="66">
        <v>0</v>
      </c>
      <c r="D175" s="65">
        <v>0</v>
      </c>
      <c r="E175" s="66">
        <v>37</v>
      </c>
      <c r="F175" s="67"/>
      <c r="G175" s="65">
        <f t="shared" si="20"/>
        <v>0</v>
      </c>
      <c r="H175" s="66">
        <f t="shared" si="21"/>
        <v>-37</v>
      </c>
      <c r="I175" s="20" t="str">
        <f t="shared" si="22"/>
        <v>-</v>
      </c>
      <c r="J175" s="21">
        <f t="shared" si="23"/>
        <v>-1</v>
      </c>
    </row>
    <row r="176" spans="1:10" x14ac:dyDescent="0.25">
      <c r="A176" s="158" t="s">
        <v>390</v>
      </c>
      <c r="B176" s="65">
        <v>19</v>
      </c>
      <c r="C176" s="66">
        <v>0</v>
      </c>
      <c r="D176" s="65">
        <v>19</v>
      </c>
      <c r="E176" s="66">
        <v>0</v>
      </c>
      <c r="F176" s="67"/>
      <c r="G176" s="65">
        <f t="shared" si="20"/>
        <v>19</v>
      </c>
      <c r="H176" s="66">
        <f t="shared" si="21"/>
        <v>19</v>
      </c>
      <c r="I176" s="20" t="str">
        <f t="shared" si="22"/>
        <v>-</v>
      </c>
      <c r="J176" s="21" t="str">
        <f t="shared" si="23"/>
        <v>-</v>
      </c>
    </row>
    <row r="177" spans="1:10" s="160" customFormat="1" ht="13" x14ac:dyDescent="0.3">
      <c r="A177" s="178" t="s">
        <v>646</v>
      </c>
      <c r="B177" s="71">
        <v>92</v>
      </c>
      <c r="C177" s="72">
        <v>74</v>
      </c>
      <c r="D177" s="71">
        <v>643</v>
      </c>
      <c r="E177" s="72">
        <v>658</v>
      </c>
      <c r="F177" s="73"/>
      <c r="G177" s="71">
        <f t="shared" si="20"/>
        <v>18</v>
      </c>
      <c r="H177" s="72">
        <f t="shared" si="21"/>
        <v>-15</v>
      </c>
      <c r="I177" s="37">
        <f t="shared" si="22"/>
        <v>0.24324324324324326</v>
      </c>
      <c r="J177" s="38">
        <f t="shared" si="23"/>
        <v>-2.2796352583586626E-2</v>
      </c>
    </row>
    <row r="178" spans="1:10" x14ac:dyDescent="0.25">
      <c r="A178" s="177"/>
      <c r="B178" s="143"/>
      <c r="C178" s="144"/>
      <c r="D178" s="143"/>
      <c r="E178" s="144"/>
      <c r="F178" s="145"/>
      <c r="G178" s="143"/>
      <c r="H178" s="144"/>
      <c r="I178" s="151"/>
      <c r="J178" s="152"/>
    </row>
    <row r="179" spans="1:10" s="139" customFormat="1" ht="13" x14ac:dyDescent="0.3">
      <c r="A179" s="159" t="s">
        <v>55</v>
      </c>
      <c r="B179" s="65"/>
      <c r="C179" s="66"/>
      <c r="D179" s="65"/>
      <c r="E179" s="66"/>
      <c r="F179" s="67"/>
      <c r="G179" s="65"/>
      <c r="H179" s="66"/>
      <c r="I179" s="20"/>
      <c r="J179" s="21"/>
    </row>
    <row r="180" spans="1:10" x14ac:dyDescent="0.25">
      <c r="A180" s="158" t="s">
        <v>205</v>
      </c>
      <c r="B180" s="65">
        <v>1</v>
      </c>
      <c r="C180" s="66">
        <v>10</v>
      </c>
      <c r="D180" s="65">
        <v>41</v>
      </c>
      <c r="E180" s="66">
        <v>30</v>
      </c>
      <c r="F180" s="67"/>
      <c r="G180" s="65">
        <f t="shared" ref="G180:G193" si="24">B180-C180</f>
        <v>-9</v>
      </c>
      <c r="H180" s="66">
        <f t="shared" ref="H180:H193" si="25">D180-E180</f>
        <v>11</v>
      </c>
      <c r="I180" s="20">
        <f t="shared" ref="I180:I193" si="26">IF(C180=0, "-", IF(G180/C180&lt;10, G180/C180, "&gt;999%"))</f>
        <v>-0.9</v>
      </c>
      <c r="J180" s="21">
        <f t="shared" ref="J180:J193" si="27">IF(E180=0, "-", IF(H180/E180&lt;10, H180/E180, "&gt;999%"))</f>
        <v>0.36666666666666664</v>
      </c>
    </row>
    <row r="181" spans="1:10" x14ac:dyDescent="0.25">
      <c r="A181" s="158" t="s">
        <v>217</v>
      </c>
      <c r="B181" s="65">
        <v>180</v>
      </c>
      <c r="C181" s="66">
        <v>122</v>
      </c>
      <c r="D181" s="65">
        <v>1479</v>
      </c>
      <c r="E181" s="66">
        <v>1007</v>
      </c>
      <c r="F181" s="67"/>
      <c r="G181" s="65">
        <f t="shared" si="24"/>
        <v>58</v>
      </c>
      <c r="H181" s="66">
        <f t="shared" si="25"/>
        <v>472</v>
      </c>
      <c r="I181" s="20">
        <f t="shared" si="26"/>
        <v>0.47540983606557374</v>
      </c>
      <c r="J181" s="21">
        <f t="shared" si="27"/>
        <v>0.46871896722939427</v>
      </c>
    </row>
    <row r="182" spans="1:10" x14ac:dyDescent="0.25">
      <c r="A182" s="158" t="s">
        <v>218</v>
      </c>
      <c r="B182" s="65">
        <v>0</v>
      </c>
      <c r="C182" s="66">
        <v>3</v>
      </c>
      <c r="D182" s="65">
        <v>1</v>
      </c>
      <c r="E182" s="66">
        <v>26</v>
      </c>
      <c r="F182" s="67"/>
      <c r="G182" s="65">
        <f t="shared" si="24"/>
        <v>-3</v>
      </c>
      <c r="H182" s="66">
        <f t="shared" si="25"/>
        <v>-25</v>
      </c>
      <c r="I182" s="20">
        <f t="shared" si="26"/>
        <v>-1</v>
      </c>
      <c r="J182" s="21">
        <f t="shared" si="27"/>
        <v>-0.96153846153846156</v>
      </c>
    </row>
    <row r="183" spans="1:10" x14ac:dyDescent="0.25">
      <c r="A183" s="158" t="s">
        <v>412</v>
      </c>
      <c r="B183" s="65">
        <v>2</v>
      </c>
      <c r="C183" s="66">
        <v>8</v>
      </c>
      <c r="D183" s="65">
        <v>41</v>
      </c>
      <c r="E183" s="66">
        <v>25</v>
      </c>
      <c r="F183" s="67"/>
      <c r="G183" s="65">
        <f t="shared" si="24"/>
        <v>-6</v>
      </c>
      <c r="H183" s="66">
        <f t="shared" si="25"/>
        <v>16</v>
      </c>
      <c r="I183" s="20">
        <f t="shared" si="26"/>
        <v>-0.75</v>
      </c>
      <c r="J183" s="21">
        <f t="shared" si="27"/>
        <v>0.64</v>
      </c>
    </row>
    <row r="184" spans="1:10" x14ac:dyDescent="0.25">
      <c r="A184" s="158" t="s">
        <v>254</v>
      </c>
      <c r="B184" s="65">
        <v>4</v>
      </c>
      <c r="C184" s="66">
        <v>0</v>
      </c>
      <c r="D184" s="65">
        <v>24</v>
      </c>
      <c r="E184" s="66">
        <v>0</v>
      </c>
      <c r="F184" s="67"/>
      <c r="G184" s="65">
        <f t="shared" si="24"/>
        <v>4</v>
      </c>
      <c r="H184" s="66">
        <f t="shared" si="25"/>
        <v>24</v>
      </c>
      <c r="I184" s="20" t="str">
        <f t="shared" si="26"/>
        <v>-</v>
      </c>
      <c r="J184" s="21" t="str">
        <f t="shared" si="27"/>
        <v>-</v>
      </c>
    </row>
    <row r="185" spans="1:10" x14ac:dyDescent="0.25">
      <c r="A185" s="158" t="s">
        <v>350</v>
      </c>
      <c r="B185" s="65">
        <v>106</v>
      </c>
      <c r="C185" s="66">
        <v>137</v>
      </c>
      <c r="D185" s="65">
        <v>607</v>
      </c>
      <c r="E185" s="66">
        <v>765</v>
      </c>
      <c r="F185" s="67"/>
      <c r="G185" s="65">
        <f t="shared" si="24"/>
        <v>-31</v>
      </c>
      <c r="H185" s="66">
        <f t="shared" si="25"/>
        <v>-158</v>
      </c>
      <c r="I185" s="20">
        <f t="shared" si="26"/>
        <v>-0.22627737226277372</v>
      </c>
      <c r="J185" s="21">
        <f t="shared" si="27"/>
        <v>-0.20653594771241829</v>
      </c>
    </row>
    <row r="186" spans="1:10" x14ac:dyDescent="0.25">
      <c r="A186" s="158" t="s">
        <v>428</v>
      </c>
      <c r="B186" s="65">
        <v>37</v>
      </c>
      <c r="C186" s="66">
        <v>32</v>
      </c>
      <c r="D186" s="65">
        <v>145</v>
      </c>
      <c r="E186" s="66">
        <v>189</v>
      </c>
      <c r="F186" s="67"/>
      <c r="G186" s="65">
        <f t="shared" si="24"/>
        <v>5</v>
      </c>
      <c r="H186" s="66">
        <f t="shared" si="25"/>
        <v>-44</v>
      </c>
      <c r="I186" s="20">
        <f t="shared" si="26"/>
        <v>0.15625</v>
      </c>
      <c r="J186" s="21">
        <f t="shared" si="27"/>
        <v>-0.23280423280423279</v>
      </c>
    </row>
    <row r="187" spans="1:10" x14ac:dyDescent="0.25">
      <c r="A187" s="158" t="s">
        <v>429</v>
      </c>
      <c r="B187" s="65">
        <v>50</v>
      </c>
      <c r="C187" s="66">
        <v>41</v>
      </c>
      <c r="D187" s="65">
        <v>263</v>
      </c>
      <c r="E187" s="66">
        <v>191</v>
      </c>
      <c r="F187" s="67"/>
      <c r="G187" s="65">
        <f t="shared" si="24"/>
        <v>9</v>
      </c>
      <c r="H187" s="66">
        <f t="shared" si="25"/>
        <v>72</v>
      </c>
      <c r="I187" s="20">
        <f t="shared" si="26"/>
        <v>0.21951219512195122</v>
      </c>
      <c r="J187" s="21">
        <f t="shared" si="27"/>
        <v>0.37696335078534032</v>
      </c>
    </row>
    <row r="188" spans="1:10" x14ac:dyDescent="0.25">
      <c r="A188" s="158" t="s">
        <v>242</v>
      </c>
      <c r="B188" s="65">
        <v>3</v>
      </c>
      <c r="C188" s="66">
        <v>7</v>
      </c>
      <c r="D188" s="65">
        <v>13</v>
      </c>
      <c r="E188" s="66">
        <v>23</v>
      </c>
      <c r="F188" s="67"/>
      <c r="G188" s="65">
        <f t="shared" si="24"/>
        <v>-4</v>
      </c>
      <c r="H188" s="66">
        <f t="shared" si="25"/>
        <v>-10</v>
      </c>
      <c r="I188" s="20">
        <f t="shared" si="26"/>
        <v>-0.5714285714285714</v>
      </c>
      <c r="J188" s="21">
        <f t="shared" si="27"/>
        <v>-0.43478260869565216</v>
      </c>
    </row>
    <row r="189" spans="1:10" x14ac:dyDescent="0.25">
      <c r="A189" s="158" t="s">
        <v>289</v>
      </c>
      <c r="B189" s="65">
        <v>8</v>
      </c>
      <c r="C189" s="66">
        <v>4</v>
      </c>
      <c r="D189" s="65">
        <v>30</v>
      </c>
      <c r="E189" s="66">
        <v>53</v>
      </c>
      <c r="F189" s="67"/>
      <c r="G189" s="65">
        <f t="shared" si="24"/>
        <v>4</v>
      </c>
      <c r="H189" s="66">
        <f t="shared" si="25"/>
        <v>-23</v>
      </c>
      <c r="I189" s="20">
        <f t="shared" si="26"/>
        <v>1</v>
      </c>
      <c r="J189" s="21">
        <f t="shared" si="27"/>
        <v>-0.43396226415094341</v>
      </c>
    </row>
    <row r="190" spans="1:10" x14ac:dyDescent="0.25">
      <c r="A190" s="158" t="s">
        <v>492</v>
      </c>
      <c r="B190" s="65">
        <v>28</v>
      </c>
      <c r="C190" s="66">
        <v>53</v>
      </c>
      <c r="D190" s="65">
        <v>130</v>
      </c>
      <c r="E190" s="66">
        <v>161</v>
      </c>
      <c r="F190" s="67"/>
      <c r="G190" s="65">
        <f t="shared" si="24"/>
        <v>-25</v>
      </c>
      <c r="H190" s="66">
        <f t="shared" si="25"/>
        <v>-31</v>
      </c>
      <c r="I190" s="20">
        <f t="shared" si="26"/>
        <v>-0.47169811320754718</v>
      </c>
      <c r="J190" s="21">
        <f t="shared" si="27"/>
        <v>-0.19254658385093168</v>
      </c>
    </row>
    <row r="191" spans="1:10" x14ac:dyDescent="0.25">
      <c r="A191" s="158" t="s">
        <v>391</v>
      </c>
      <c r="B191" s="65">
        <v>152</v>
      </c>
      <c r="C191" s="66">
        <v>212</v>
      </c>
      <c r="D191" s="65">
        <v>931</v>
      </c>
      <c r="E191" s="66">
        <v>538</v>
      </c>
      <c r="F191" s="67"/>
      <c r="G191" s="65">
        <f t="shared" si="24"/>
        <v>-60</v>
      </c>
      <c r="H191" s="66">
        <f t="shared" si="25"/>
        <v>393</v>
      </c>
      <c r="I191" s="20">
        <f t="shared" si="26"/>
        <v>-0.28301886792452829</v>
      </c>
      <c r="J191" s="21">
        <f t="shared" si="27"/>
        <v>0.73048327137546465</v>
      </c>
    </row>
    <row r="192" spans="1:10" x14ac:dyDescent="0.25">
      <c r="A192" s="158" t="s">
        <v>337</v>
      </c>
      <c r="B192" s="65">
        <v>32</v>
      </c>
      <c r="C192" s="66">
        <v>56</v>
      </c>
      <c r="D192" s="65">
        <v>324</v>
      </c>
      <c r="E192" s="66">
        <v>364</v>
      </c>
      <c r="F192" s="67"/>
      <c r="G192" s="65">
        <f t="shared" si="24"/>
        <v>-24</v>
      </c>
      <c r="H192" s="66">
        <f t="shared" si="25"/>
        <v>-40</v>
      </c>
      <c r="I192" s="20">
        <f t="shared" si="26"/>
        <v>-0.42857142857142855</v>
      </c>
      <c r="J192" s="21">
        <f t="shared" si="27"/>
        <v>-0.10989010989010989</v>
      </c>
    </row>
    <row r="193" spans="1:10" s="160" customFormat="1" ht="13" x14ac:dyDescent="0.3">
      <c r="A193" s="178" t="s">
        <v>647</v>
      </c>
      <c r="B193" s="71">
        <v>603</v>
      </c>
      <c r="C193" s="72">
        <v>685</v>
      </c>
      <c r="D193" s="71">
        <v>4029</v>
      </c>
      <c r="E193" s="72">
        <v>3372</v>
      </c>
      <c r="F193" s="73"/>
      <c r="G193" s="71">
        <f t="shared" si="24"/>
        <v>-82</v>
      </c>
      <c r="H193" s="72">
        <f t="shared" si="25"/>
        <v>657</v>
      </c>
      <c r="I193" s="37">
        <f t="shared" si="26"/>
        <v>-0.11970802919708029</v>
      </c>
      <c r="J193" s="38">
        <f t="shared" si="27"/>
        <v>0.19483985765124556</v>
      </c>
    </row>
    <row r="194" spans="1:10" x14ac:dyDescent="0.25">
      <c r="A194" s="177"/>
      <c r="B194" s="143"/>
      <c r="C194" s="144"/>
      <c r="D194" s="143"/>
      <c r="E194" s="144"/>
      <c r="F194" s="145"/>
      <c r="G194" s="143"/>
      <c r="H194" s="144"/>
      <c r="I194" s="151"/>
      <c r="J194" s="152"/>
    </row>
    <row r="195" spans="1:10" s="139" customFormat="1" ht="13" x14ac:dyDescent="0.3">
      <c r="A195" s="159" t="s">
        <v>56</v>
      </c>
      <c r="B195" s="65"/>
      <c r="C195" s="66"/>
      <c r="D195" s="65"/>
      <c r="E195" s="66"/>
      <c r="F195" s="67"/>
      <c r="G195" s="65"/>
      <c r="H195" s="66"/>
      <c r="I195" s="20"/>
      <c r="J195" s="21"/>
    </row>
    <row r="196" spans="1:10" x14ac:dyDescent="0.25">
      <c r="A196" s="158" t="s">
        <v>542</v>
      </c>
      <c r="B196" s="65">
        <v>1</v>
      </c>
      <c r="C196" s="66">
        <v>2</v>
      </c>
      <c r="D196" s="65">
        <v>2</v>
      </c>
      <c r="E196" s="66">
        <v>2</v>
      </c>
      <c r="F196" s="67"/>
      <c r="G196" s="65">
        <f>B196-C196</f>
        <v>-1</v>
      </c>
      <c r="H196" s="66">
        <f>D196-E196</f>
        <v>0</v>
      </c>
      <c r="I196" s="20">
        <f>IF(C196=0, "-", IF(G196/C196&lt;10, G196/C196, "&gt;999%"))</f>
        <v>-0.5</v>
      </c>
      <c r="J196" s="21">
        <f>IF(E196=0, "-", IF(H196/E196&lt;10, H196/E196, "&gt;999%"))</f>
        <v>0</v>
      </c>
    </row>
    <row r="197" spans="1:10" x14ac:dyDescent="0.25">
      <c r="A197" s="158" t="s">
        <v>531</v>
      </c>
      <c r="B197" s="65">
        <v>7</v>
      </c>
      <c r="C197" s="66">
        <v>5</v>
      </c>
      <c r="D197" s="65">
        <v>16</v>
      </c>
      <c r="E197" s="66">
        <v>10</v>
      </c>
      <c r="F197" s="67"/>
      <c r="G197" s="65">
        <f>B197-C197</f>
        <v>2</v>
      </c>
      <c r="H197" s="66">
        <f>D197-E197</f>
        <v>6</v>
      </c>
      <c r="I197" s="20">
        <f>IF(C197=0, "-", IF(G197/C197&lt;10, G197/C197, "&gt;999%"))</f>
        <v>0.4</v>
      </c>
      <c r="J197" s="21">
        <f>IF(E197=0, "-", IF(H197/E197&lt;10, H197/E197, "&gt;999%"))</f>
        <v>0.6</v>
      </c>
    </row>
    <row r="198" spans="1:10" x14ac:dyDescent="0.25">
      <c r="A198" s="158" t="s">
        <v>532</v>
      </c>
      <c r="B198" s="65">
        <v>1</v>
      </c>
      <c r="C198" s="66">
        <v>1</v>
      </c>
      <c r="D198" s="65">
        <v>3</v>
      </c>
      <c r="E198" s="66">
        <v>5</v>
      </c>
      <c r="F198" s="67"/>
      <c r="G198" s="65">
        <f>B198-C198</f>
        <v>0</v>
      </c>
      <c r="H198" s="66">
        <f>D198-E198</f>
        <v>-2</v>
      </c>
      <c r="I198" s="20">
        <f>IF(C198=0, "-", IF(G198/C198&lt;10, G198/C198, "&gt;999%"))</f>
        <v>0</v>
      </c>
      <c r="J198" s="21">
        <f>IF(E198=0, "-", IF(H198/E198&lt;10, H198/E198, "&gt;999%"))</f>
        <v>-0.4</v>
      </c>
    </row>
    <row r="199" spans="1:10" x14ac:dyDescent="0.25">
      <c r="A199" s="158" t="s">
        <v>543</v>
      </c>
      <c r="B199" s="65">
        <v>0</v>
      </c>
      <c r="C199" s="66">
        <v>0</v>
      </c>
      <c r="D199" s="65">
        <v>2</v>
      </c>
      <c r="E199" s="66">
        <v>1</v>
      </c>
      <c r="F199" s="67"/>
      <c r="G199" s="65">
        <f>B199-C199</f>
        <v>0</v>
      </c>
      <c r="H199" s="66">
        <f>D199-E199</f>
        <v>1</v>
      </c>
      <c r="I199" s="20" t="str">
        <f>IF(C199=0, "-", IF(G199/C199&lt;10, G199/C199, "&gt;999%"))</f>
        <v>-</v>
      </c>
      <c r="J199" s="21">
        <f>IF(E199=0, "-", IF(H199/E199&lt;10, H199/E199, "&gt;999%"))</f>
        <v>1</v>
      </c>
    </row>
    <row r="200" spans="1:10" s="160" customFormat="1" ht="13" x14ac:dyDescent="0.3">
      <c r="A200" s="178" t="s">
        <v>648</v>
      </c>
      <c r="B200" s="71">
        <v>9</v>
      </c>
      <c r="C200" s="72">
        <v>8</v>
      </c>
      <c r="D200" s="71">
        <v>23</v>
      </c>
      <c r="E200" s="72">
        <v>18</v>
      </c>
      <c r="F200" s="73"/>
      <c r="G200" s="71">
        <f>B200-C200</f>
        <v>1</v>
      </c>
      <c r="H200" s="72">
        <f>D200-E200</f>
        <v>5</v>
      </c>
      <c r="I200" s="37">
        <f>IF(C200=0, "-", IF(G200/C200&lt;10, G200/C200, "&gt;999%"))</f>
        <v>0.125</v>
      </c>
      <c r="J200" s="38">
        <f>IF(E200=0, "-", IF(H200/E200&lt;10, H200/E200, "&gt;999%"))</f>
        <v>0.27777777777777779</v>
      </c>
    </row>
    <row r="201" spans="1:10" x14ac:dyDescent="0.25">
      <c r="A201" s="177"/>
      <c r="B201" s="143"/>
      <c r="C201" s="144"/>
      <c r="D201" s="143"/>
      <c r="E201" s="144"/>
      <c r="F201" s="145"/>
      <c r="G201" s="143"/>
      <c r="H201" s="144"/>
      <c r="I201" s="151"/>
      <c r="J201" s="152"/>
    </row>
    <row r="202" spans="1:10" s="139" customFormat="1" ht="13" x14ac:dyDescent="0.3">
      <c r="A202" s="159" t="s">
        <v>57</v>
      </c>
      <c r="B202" s="65"/>
      <c r="C202" s="66"/>
      <c r="D202" s="65"/>
      <c r="E202" s="66"/>
      <c r="F202" s="67"/>
      <c r="G202" s="65"/>
      <c r="H202" s="66"/>
      <c r="I202" s="20"/>
      <c r="J202" s="21"/>
    </row>
    <row r="203" spans="1:10" x14ac:dyDescent="0.25">
      <c r="A203" s="158" t="s">
        <v>57</v>
      </c>
      <c r="B203" s="65">
        <v>0</v>
      </c>
      <c r="C203" s="66">
        <v>0</v>
      </c>
      <c r="D203" s="65">
        <v>0</v>
      </c>
      <c r="E203" s="66">
        <v>2</v>
      </c>
      <c r="F203" s="67"/>
      <c r="G203" s="65">
        <f>B203-C203</f>
        <v>0</v>
      </c>
      <c r="H203" s="66">
        <f>D203-E203</f>
        <v>-2</v>
      </c>
      <c r="I203" s="20" t="str">
        <f>IF(C203=0, "-", IF(G203/C203&lt;10, G203/C203, "&gt;999%"))</f>
        <v>-</v>
      </c>
      <c r="J203" s="21">
        <f>IF(E203=0, "-", IF(H203/E203&lt;10, H203/E203, "&gt;999%"))</f>
        <v>-1</v>
      </c>
    </row>
    <row r="204" spans="1:10" s="160" customFormat="1" ht="13" x14ac:dyDescent="0.3">
      <c r="A204" s="178" t="s">
        <v>649</v>
      </c>
      <c r="B204" s="71">
        <v>0</v>
      </c>
      <c r="C204" s="72">
        <v>0</v>
      </c>
      <c r="D204" s="71">
        <v>0</v>
      </c>
      <c r="E204" s="72">
        <v>2</v>
      </c>
      <c r="F204" s="73"/>
      <c r="G204" s="71">
        <f>B204-C204</f>
        <v>0</v>
      </c>
      <c r="H204" s="72">
        <f>D204-E204</f>
        <v>-2</v>
      </c>
      <c r="I204" s="37" t="str">
        <f>IF(C204=0, "-", IF(G204/C204&lt;10, G204/C204, "&gt;999%"))</f>
        <v>-</v>
      </c>
      <c r="J204" s="38">
        <f>IF(E204=0, "-", IF(H204/E204&lt;10, H204/E204, "&gt;999%"))</f>
        <v>-1</v>
      </c>
    </row>
    <row r="205" spans="1:10" x14ac:dyDescent="0.25">
      <c r="A205" s="177"/>
      <c r="B205" s="143"/>
      <c r="C205" s="144"/>
      <c r="D205" s="143"/>
      <c r="E205" s="144"/>
      <c r="F205" s="145"/>
      <c r="G205" s="143"/>
      <c r="H205" s="144"/>
      <c r="I205" s="151"/>
      <c r="J205" s="152"/>
    </row>
    <row r="206" spans="1:10" s="139" customFormat="1" ht="13" x14ac:dyDescent="0.3">
      <c r="A206" s="159" t="s">
        <v>58</v>
      </c>
      <c r="B206" s="65"/>
      <c r="C206" s="66"/>
      <c r="D206" s="65"/>
      <c r="E206" s="66"/>
      <c r="F206" s="67"/>
      <c r="G206" s="65"/>
      <c r="H206" s="66"/>
      <c r="I206" s="20"/>
      <c r="J206" s="21"/>
    </row>
    <row r="207" spans="1:10" x14ac:dyDescent="0.25">
      <c r="A207" s="158" t="s">
        <v>556</v>
      </c>
      <c r="B207" s="65">
        <v>46</v>
      </c>
      <c r="C207" s="66">
        <v>24</v>
      </c>
      <c r="D207" s="65">
        <v>242</v>
      </c>
      <c r="E207" s="66">
        <v>164</v>
      </c>
      <c r="F207" s="67"/>
      <c r="G207" s="65">
        <f>B207-C207</f>
        <v>22</v>
      </c>
      <c r="H207" s="66">
        <f>D207-E207</f>
        <v>78</v>
      </c>
      <c r="I207" s="20">
        <f>IF(C207=0, "-", IF(G207/C207&lt;10, G207/C207, "&gt;999%"))</f>
        <v>0.91666666666666663</v>
      </c>
      <c r="J207" s="21">
        <f>IF(E207=0, "-", IF(H207/E207&lt;10, H207/E207, "&gt;999%"))</f>
        <v>0.47560975609756095</v>
      </c>
    </row>
    <row r="208" spans="1:10" x14ac:dyDescent="0.25">
      <c r="A208" s="158" t="s">
        <v>533</v>
      </c>
      <c r="B208" s="65">
        <v>119</v>
      </c>
      <c r="C208" s="66">
        <v>81</v>
      </c>
      <c r="D208" s="65">
        <v>462</v>
      </c>
      <c r="E208" s="66">
        <v>329</v>
      </c>
      <c r="F208" s="67"/>
      <c r="G208" s="65">
        <f>B208-C208</f>
        <v>38</v>
      </c>
      <c r="H208" s="66">
        <f>D208-E208</f>
        <v>133</v>
      </c>
      <c r="I208" s="20">
        <f>IF(C208=0, "-", IF(G208/C208&lt;10, G208/C208, "&gt;999%"))</f>
        <v>0.46913580246913578</v>
      </c>
      <c r="J208" s="21">
        <f>IF(E208=0, "-", IF(H208/E208&lt;10, H208/E208, "&gt;999%"))</f>
        <v>0.40425531914893614</v>
      </c>
    </row>
    <row r="209" spans="1:10" x14ac:dyDescent="0.25">
      <c r="A209" s="158" t="s">
        <v>544</v>
      </c>
      <c r="B209" s="65">
        <v>40</v>
      </c>
      <c r="C209" s="66">
        <v>38</v>
      </c>
      <c r="D209" s="65">
        <v>203</v>
      </c>
      <c r="E209" s="66">
        <v>180</v>
      </c>
      <c r="F209" s="67"/>
      <c r="G209" s="65">
        <f>B209-C209</f>
        <v>2</v>
      </c>
      <c r="H209" s="66">
        <f>D209-E209</f>
        <v>23</v>
      </c>
      <c r="I209" s="20">
        <f>IF(C209=0, "-", IF(G209/C209&lt;10, G209/C209, "&gt;999%"))</f>
        <v>5.2631578947368418E-2</v>
      </c>
      <c r="J209" s="21">
        <f>IF(E209=0, "-", IF(H209/E209&lt;10, H209/E209, "&gt;999%"))</f>
        <v>0.12777777777777777</v>
      </c>
    </row>
    <row r="210" spans="1:10" s="160" customFormat="1" ht="13" x14ac:dyDescent="0.3">
      <c r="A210" s="178" t="s">
        <v>650</v>
      </c>
      <c r="B210" s="71">
        <v>205</v>
      </c>
      <c r="C210" s="72">
        <v>143</v>
      </c>
      <c r="D210" s="71">
        <v>907</v>
      </c>
      <c r="E210" s="72">
        <v>673</v>
      </c>
      <c r="F210" s="73"/>
      <c r="G210" s="71">
        <f>B210-C210</f>
        <v>62</v>
      </c>
      <c r="H210" s="72">
        <f>D210-E210</f>
        <v>234</v>
      </c>
      <c r="I210" s="37">
        <f>IF(C210=0, "-", IF(G210/C210&lt;10, G210/C210, "&gt;999%"))</f>
        <v>0.43356643356643354</v>
      </c>
      <c r="J210" s="38">
        <f>IF(E210=0, "-", IF(H210/E210&lt;10, H210/E210, "&gt;999%"))</f>
        <v>0.3476968796433878</v>
      </c>
    </row>
    <row r="211" spans="1:10" x14ac:dyDescent="0.25">
      <c r="A211" s="177"/>
      <c r="B211" s="143"/>
      <c r="C211" s="144"/>
      <c r="D211" s="143"/>
      <c r="E211" s="144"/>
      <c r="F211" s="145"/>
      <c r="G211" s="143"/>
      <c r="H211" s="144"/>
      <c r="I211" s="151"/>
      <c r="J211" s="152"/>
    </row>
    <row r="212" spans="1:10" s="139" customFormat="1" ht="13" x14ac:dyDescent="0.3">
      <c r="A212" s="159" t="s">
        <v>59</v>
      </c>
      <c r="B212" s="65"/>
      <c r="C212" s="66"/>
      <c r="D212" s="65"/>
      <c r="E212" s="66"/>
      <c r="F212" s="67"/>
      <c r="G212" s="65"/>
      <c r="H212" s="66"/>
      <c r="I212" s="20"/>
      <c r="J212" s="21"/>
    </row>
    <row r="213" spans="1:10" x14ac:dyDescent="0.25">
      <c r="A213" s="158" t="s">
        <v>503</v>
      </c>
      <c r="B213" s="65">
        <v>112</v>
      </c>
      <c r="C213" s="66">
        <v>23</v>
      </c>
      <c r="D213" s="65">
        <v>285</v>
      </c>
      <c r="E213" s="66">
        <v>257</v>
      </c>
      <c r="F213" s="67"/>
      <c r="G213" s="65">
        <f>B213-C213</f>
        <v>89</v>
      </c>
      <c r="H213" s="66">
        <f>D213-E213</f>
        <v>28</v>
      </c>
      <c r="I213" s="20">
        <f>IF(C213=0, "-", IF(G213/C213&lt;10, G213/C213, "&gt;999%"))</f>
        <v>3.8695652173913042</v>
      </c>
      <c r="J213" s="21">
        <f>IF(E213=0, "-", IF(H213/E213&lt;10, H213/E213, "&gt;999%"))</f>
        <v>0.10894941634241245</v>
      </c>
    </row>
    <row r="214" spans="1:10" x14ac:dyDescent="0.25">
      <c r="A214" s="158" t="s">
        <v>511</v>
      </c>
      <c r="B214" s="65">
        <v>391</v>
      </c>
      <c r="C214" s="66">
        <v>277</v>
      </c>
      <c r="D214" s="65">
        <v>1982</v>
      </c>
      <c r="E214" s="66">
        <v>1460</v>
      </c>
      <c r="F214" s="67"/>
      <c r="G214" s="65">
        <f>B214-C214</f>
        <v>114</v>
      </c>
      <c r="H214" s="66">
        <f>D214-E214</f>
        <v>522</v>
      </c>
      <c r="I214" s="20">
        <f>IF(C214=0, "-", IF(G214/C214&lt;10, G214/C214, "&gt;999%"))</f>
        <v>0.41155234657039713</v>
      </c>
      <c r="J214" s="21">
        <f>IF(E214=0, "-", IF(H214/E214&lt;10, H214/E214, "&gt;999%"))</f>
        <v>0.35753424657534244</v>
      </c>
    </row>
    <row r="215" spans="1:10" x14ac:dyDescent="0.25">
      <c r="A215" s="158" t="s">
        <v>430</v>
      </c>
      <c r="B215" s="65">
        <v>185</v>
      </c>
      <c r="C215" s="66">
        <v>132</v>
      </c>
      <c r="D215" s="65">
        <v>1306</v>
      </c>
      <c r="E215" s="66">
        <v>608</v>
      </c>
      <c r="F215" s="67"/>
      <c r="G215" s="65">
        <f>B215-C215</f>
        <v>53</v>
      </c>
      <c r="H215" s="66">
        <f>D215-E215</f>
        <v>698</v>
      </c>
      <c r="I215" s="20">
        <f>IF(C215=0, "-", IF(G215/C215&lt;10, G215/C215, "&gt;999%"))</f>
        <v>0.40151515151515149</v>
      </c>
      <c r="J215" s="21">
        <f>IF(E215=0, "-", IF(H215/E215&lt;10, H215/E215, "&gt;999%"))</f>
        <v>1.1480263157894737</v>
      </c>
    </row>
    <row r="216" spans="1:10" s="160" customFormat="1" ht="13" x14ac:dyDescent="0.3">
      <c r="A216" s="178" t="s">
        <v>651</v>
      </c>
      <c r="B216" s="71">
        <v>688</v>
      </c>
      <c r="C216" s="72">
        <v>432</v>
      </c>
      <c r="D216" s="71">
        <v>3573</v>
      </c>
      <c r="E216" s="72">
        <v>2325</v>
      </c>
      <c r="F216" s="73"/>
      <c r="G216" s="71">
        <f>B216-C216</f>
        <v>256</v>
      </c>
      <c r="H216" s="72">
        <f>D216-E216</f>
        <v>1248</v>
      </c>
      <c r="I216" s="37">
        <f>IF(C216=0, "-", IF(G216/C216&lt;10, G216/C216, "&gt;999%"))</f>
        <v>0.59259259259259256</v>
      </c>
      <c r="J216" s="38">
        <f>IF(E216=0, "-", IF(H216/E216&lt;10, H216/E216, "&gt;999%"))</f>
        <v>0.53677419354838707</v>
      </c>
    </row>
    <row r="217" spans="1:10" x14ac:dyDescent="0.25">
      <c r="A217" s="177"/>
      <c r="B217" s="143"/>
      <c r="C217" s="144"/>
      <c r="D217" s="143"/>
      <c r="E217" s="144"/>
      <c r="F217" s="145"/>
      <c r="G217" s="143"/>
      <c r="H217" s="144"/>
      <c r="I217" s="151"/>
      <c r="J217" s="152"/>
    </row>
    <row r="218" spans="1:10" s="139" customFormat="1" ht="13" x14ac:dyDescent="0.3">
      <c r="A218" s="159" t="s">
        <v>60</v>
      </c>
      <c r="B218" s="65"/>
      <c r="C218" s="66"/>
      <c r="D218" s="65"/>
      <c r="E218" s="66"/>
      <c r="F218" s="67"/>
      <c r="G218" s="65"/>
      <c r="H218" s="66"/>
      <c r="I218" s="20"/>
      <c r="J218" s="21"/>
    </row>
    <row r="219" spans="1:10" x14ac:dyDescent="0.25">
      <c r="A219" s="158" t="s">
        <v>482</v>
      </c>
      <c r="B219" s="65">
        <v>0</v>
      </c>
      <c r="C219" s="66">
        <v>1</v>
      </c>
      <c r="D219" s="65">
        <v>0</v>
      </c>
      <c r="E219" s="66">
        <v>1</v>
      </c>
      <c r="F219" s="67"/>
      <c r="G219" s="65">
        <f>B219-C219</f>
        <v>-1</v>
      </c>
      <c r="H219" s="66">
        <f>D219-E219</f>
        <v>-1</v>
      </c>
      <c r="I219" s="20">
        <f>IF(C219=0, "-", IF(G219/C219&lt;10, G219/C219, "&gt;999%"))</f>
        <v>-1</v>
      </c>
      <c r="J219" s="21">
        <f>IF(E219=0, "-", IF(H219/E219&lt;10, H219/E219, "&gt;999%"))</f>
        <v>-1</v>
      </c>
    </row>
    <row r="220" spans="1:10" s="160" customFormat="1" ht="13" x14ac:dyDescent="0.3">
      <c r="A220" s="178" t="s">
        <v>652</v>
      </c>
      <c r="B220" s="71">
        <v>0</v>
      </c>
      <c r="C220" s="72">
        <v>1</v>
      </c>
      <c r="D220" s="71">
        <v>0</v>
      </c>
      <c r="E220" s="72">
        <v>1</v>
      </c>
      <c r="F220" s="73"/>
      <c r="G220" s="71">
        <f>B220-C220</f>
        <v>-1</v>
      </c>
      <c r="H220" s="72">
        <f>D220-E220</f>
        <v>-1</v>
      </c>
      <c r="I220" s="37">
        <f>IF(C220=0, "-", IF(G220/C220&lt;10, G220/C220, "&gt;999%"))</f>
        <v>-1</v>
      </c>
      <c r="J220" s="38">
        <f>IF(E220=0, "-", IF(H220/E220&lt;10, H220/E220, "&gt;999%"))</f>
        <v>-1</v>
      </c>
    </row>
    <row r="221" spans="1:10" x14ac:dyDescent="0.25">
      <c r="A221" s="177"/>
      <c r="B221" s="143"/>
      <c r="C221" s="144"/>
      <c r="D221" s="143"/>
      <c r="E221" s="144"/>
      <c r="F221" s="145"/>
      <c r="G221" s="143"/>
      <c r="H221" s="144"/>
      <c r="I221" s="151"/>
      <c r="J221" s="152"/>
    </row>
    <row r="222" spans="1:10" s="139" customFormat="1" ht="13" x14ac:dyDescent="0.3">
      <c r="A222" s="159" t="s">
        <v>61</v>
      </c>
      <c r="B222" s="65"/>
      <c r="C222" s="66"/>
      <c r="D222" s="65"/>
      <c r="E222" s="66"/>
      <c r="F222" s="67"/>
      <c r="G222" s="65"/>
      <c r="H222" s="66"/>
      <c r="I222" s="20"/>
      <c r="J222" s="21"/>
    </row>
    <row r="223" spans="1:10" x14ac:dyDescent="0.25">
      <c r="A223" s="158" t="s">
        <v>557</v>
      </c>
      <c r="B223" s="65">
        <v>7</v>
      </c>
      <c r="C223" s="66">
        <v>13</v>
      </c>
      <c r="D223" s="65">
        <v>21</v>
      </c>
      <c r="E223" s="66">
        <v>38</v>
      </c>
      <c r="F223" s="67"/>
      <c r="G223" s="65">
        <f>B223-C223</f>
        <v>-6</v>
      </c>
      <c r="H223" s="66">
        <f>D223-E223</f>
        <v>-17</v>
      </c>
      <c r="I223" s="20">
        <f>IF(C223=0, "-", IF(G223/C223&lt;10, G223/C223, "&gt;999%"))</f>
        <v>-0.46153846153846156</v>
      </c>
      <c r="J223" s="21">
        <f>IF(E223=0, "-", IF(H223/E223&lt;10, H223/E223, "&gt;999%"))</f>
        <v>-0.44736842105263158</v>
      </c>
    </row>
    <row r="224" spans="1:10" x14ac:dyDescent="0.25">
      <c r="A224" s="158" t="s">
        <v>545</v>
      </c>
      <c r="B224" s="65">
        <v>1</v>
      </c>
      <c r="C224" s="66">
        <v>2</v>
      </c>
      <c r="D224" s="65">
        <v>5</v>
      </c>
      <c r="E224" s="66">
        <v>6</v>
      </c>
      <c r="F224" s="67"/>
      <c r="G224" s="65">
        <f>B224-C224</f>
        <v>-1</v>
      </c>
      <c r="H224" s="66">
        <f>D224-E224</f>
        <v>-1</v>
      </c>
      <c r="I224" s="20">
        <f>IF(C224=0, "-", IF(G224/C224&lt;10, G224/C224, "&gt;999%"))</f>
        <v>-0.5</v>
      </c>
      <c r="J224" s="21">
        <f>IF(E224=0, "-", IF(H224/E224&lt;10, H224/E224, "&gt;999%"))</f>
        <v>-0.16666666666666666</v>
      </c>
    </row>
    <row r="225" spans="1:10" x14ac:dyDescent="0.25">
      <c r="A225" s="158" t="s">
        <v>534</v>
      </c>
      <c r="B225" s="65">
        <v>9</v>
      </c>
      <c r="C225" s="66">
        <v>8</v>
      </c>
      <c r="D225" s="65">
        <v>35</v>
      </c>
      <c r="E225" s="66">
        <v>23</v>
      </c>
      <c r="F225" s="67"/>
      <c r="G225" s="65">
        <f>B225-C225</f>
        <v>1</v>
      </c>
      <c r="H225" s="66">
        <f>D225-E225</f>
        <v>12</v>
      </c>
      <c r="I225" s="20">
        <f>IF(C225=0, "-", IF(G225/C225&lt;10, G225/C225, "&gt;999%"))</f>
        <v>0.125</v>
      </c>
      <c r="J225" s="21">
        <f>IF(E225=0, "-", IF(H225/E225&lt;10, H225/E225, "&gt;999%"))</f>
        <v>0.52173913043478259</v>
      </c>
    </row>
    <row r="226" spans="1:10" x14ac:dyDescent="0.25">
      <c r="A226" s="158" t="s">
        <v>535</v>
      </c>
      <c r="B226" s="65">
        <v>1</v>
      </c>
      <c r="C226" s="66">
        <v>0</v>
      </c>
      <c r="D226" s="65">
        <v>5</v>
      </c>
      <c r="E226" s="66">
        <v>3</v>
      </c>
      <c r="F226" s="67"/>
      <c r="G226" s="65">
        <f>B226-C226</f>
        <v>1</v>
      </c>
      <c r="H226" s="66">
        <f>D226-E226</f>
        <v>2</v>
      </c>
      <c r="I226" s="20" t="str">
        <f>IF(C226=0, "-", IF(G226/C226&lt;10, G226/C226, "&gt;999%"))</f>
        <v>-</v>
      </c>
      <c r="J226" s="21">
        <f>IF(E226=0, "-", IF(H226/E226&lt;10, H226/E226, "&gt;999%"))</f>
        <v>0.66666666666666663</v>
      </c>
    </row>
    <row r="227" spans="1:10" s="160" customFormat="1" ht="13" x14ac:dyDescent="0.3">
      <c r="A227" s="178" t="s">
        <v>653</v>
      </c>
      <c r="B227" s="71">
        <v>18</v>
      </c>
      <c r="C227" s="72">
        <v>23</v>
      </c>
      <c r="D227" s="71">
        <v>66</v>
      </c>
      <c r="E227" s="72">
        <v>70</v>
      </c>
      <c r="F227" s="73"/>
      <c r="G227" s="71">
        <f>B227-C227</f>
        <v>-5</v>
      </c>
      <c r="H227" s="72">
        <f>D227-E227</f>
        <v>-4</v>
      </c>
      <c r="I227" s="37">
        <f>IF(C227=0, "-", IF(G227/C227&lt;10, G227/C227, "&gt;999%"))</f>
        <v>-0.21739130434782608</v>
      </c>
      <c r="J227" s="38">
        <f>IF(E227=0, "-", IF(H227/E227&lt;10, H227/E227, "&gt;999%"))</f>
        <v>-5.7142857142857141E-2</v>
      </c>
    </row>
    <row r="228" spans="1:10" x14ac:dyDescent="0.25">
      <c r="A228" s="177"/>
      <c r="B228" s="143"/>
      <c r="C228" s="144"/>
      <c r="D228" s="143"/>
      <c r="E228" s="144"/>
      <c r="F228" s="145"/>
      <c r="G228" s="143"/>
      <c r="H228" s="144"/>
      <c r="I228" s="151"/>
      <c r="J228" s="152"/>
    </row>
    <row r="229" spans="1:10" s="139" customFormat="1" ht="13" x14ac:dyDescent="0.3">
      <c r="A229" s="159" t="s">
        <v>62</v>
      </c>
      <c r="B229" s="65"/>
      <c r="C229" s="66"/>
      <c r="D229" s="65"/>
      <c r="E229" s="66"/>
      <c r="F229" s="67"/>
      <c r="G229" s="65"/>
      <c r="H229" s="66"/>
      <c r="I229" s="20"/>
      <c r="J229" s="21"/>
    </row>
    <row r="230" spans="1:10" x14ac:dyDescent="0.25">
      <c r="A230" s="158" t="s">
        <v>375</v>
      </c>
      <c r="B230" s="65">
        <v>1</v>
      </c>
      <c r="C230" s="66">
        <v>8</v>
      </c>
      <c r="D230" s="65">
        <v>3</v>
      </c>
      <c r="E230" s="66">
        <v>27</v>
      </c>
      <c r="F230" s="67"/>
      <c r="G230" s="65">
        <f t="shared" ref="G230:G236" si="28">B230-C230</f>
        <v>-7</v>
      </c>
      <c r="H230" s="66">
        <f t="shared" ref="H230:H236" si="29">D230-E230</f>
        <v>-24</v>
      </c>
      <c r="I230" s="20">
        <f t="shared" ref="I230:I236" si="30">IF(C230=0, "-", IF(G230/C230&lt;10, G230/C230, "&gt;999%"))</f>
        <v>-0.875</v>
      </c>
      <c r="J230" s="21">
        <f t="shared" ref="J230:J236" si="31">IF(E230=0, "-", IF(H230/E230&lt;10, H230/E230, "&gt;999%"))</f>
        <v>-0.88888888888888884</v>
      </c>
    </row>
    <row r="231" spans="1:10" x14ac:dyDescent="0.25">
      <c r="A231" s="158" t="s">
        <v>454</v>
      </c>
      <c r="B231" s="65">
        <v>1</v>
      </c>
      <c r="C231" s="66">
        <v>3</v>
      </c>
      <c r="D231" s="65">
        <v>5</v>
      </c>
      <c r="E231" s="66">
        <v>18</v>
      </c>
      <c r="F231" s="67"/>
      <c r="G231" s="65">
        <f t="shared" si="28"/>
        <v>-2</v>
      </c>
      <c r="H231" s="66">
        <f t="shared" si="29"/>
        <v>-13</v>
      </c>
      <c r="I231" s="20">
        <f t="shared" si="30"/>
        <v>-0.66666666666666663</v>
      </c>
      <c r="J231" s="21">
        <f t="shared" si="31"/>
        <v>-0.72222222222222221</v>
      </c>
    </row>
    <row r="232" spans="1:10" x14ac:dyDescent="0.25">
      <c r="A232" s="158" t="s">
        <v>317</v>
      </c>
      <c r="B232" s="65">
        <v>1</v>
      </c>
      <c r="C232" s="66">
        <v>0</v>
      </c>
      <c r="D232" s="65">
        <v>4</v>
      </c>
      <c r="E232" s="66">
        <v>0</v>
      </c>
      <c r="F232" s="67"/>
      <c r="G232" s="65">
        <f t="shared" si="28"/>
        <v>1</v>
      </c>
      <c r="H232" s="66">
        <f t="shared" si="29"/>
        <v>4</v>
      </c>
      <c r="I232" s="20" t="str">
        <f t="shared" si="30"/>
        <v>-</v>
      </c>
      <c r="J232" s="21" t="str">
        <f t="shared" si="31"/>
        <v>-</v>
      </c>
    </row>
    <row r="233" spans="1:10" x14ac:dyDescent="0.25">
      <c r="A233" s="158" t="s">
        <v>455</v>
      </c>
      <c r="B233" s="65">
        <v>1</v>
      </c>
      <c r="C233" s="66">
        <v>0</v>
      </c>
      <c r="D233" s="65">
        <v>2</v>
      </c>
      <c r="E233" s="66">
        <v>1</v>
      </c>
      <c r="F233" s="67"/>
      <c r="G233" s="65">
        <f t="shared" si="28"/>
        <v>1</v>
      </c>
      <c r="H233" s="66">
        <f t="shared" si="29"/>
        <v>1</v>
      </c>
      <c r="I233" s="20" t="str">
        <f t="shared" si="30"/>
        <v>-</v>
      </c>
      <c r="J233" s="21">
        <f t="shared" si="31"/>
        <v>1</v>
      </c>
    </row>
    <row r="234" spans="1:10" x14ac:dyDescent="0.25">
      <c r="A234" s="158" t="s">
        <v>255</v>
      </c>
      <c r="B234" s="65">
        <v>2</v>
      </c>
      <c r="C234" s="66">
        <v>2</v>
      </c>
      <c r="D234" s="65">
        <v>12</v>
      </c>
      <c r="E234" s="66">
        <v>9</v>
      </c>
      <c r="F234" s="67"/>
      <c r="G234" s="65">
        <f t="shared" si="28"/>
        <v>0</v>
      </c>
      <c r="H234" s="66">
        <f t="shared" si="29"/>
        <v>3</v>
      </c>
      <c r="I234" s="20">
        <f t="shared" si="30"/>
        <v>0</v>
      </c>
      <c r="J234" s="21">
        <f t="shared" si="31"/>
        <v>0.33333333333333331</v>
      </c>
    </row>
    <row r="235" spans="1:10" x14ac:dyDescent="0.25">
      <c r="A235" s="158" t="s">
        <v>273</v>
      </c>
      <c r="B235" s="65">
        <v>0</v>
      </c>
      <c r="C235" s="66">
        <v>0</v>
      </c>
      <c r="D235" s="65">
        <v>0</v>
      </c>
      <c r="E235" s="66">
        <v>1</v>
      </c>
      <c r="F235" s="67"/>
      <c r="G235" s="65">
        <f t="shared" si="28"/>
        <v>0</v>
      </c>
      <c r="H235" s="66">
        <f t="shared" si="29"/>
        <v>-1</v>
      </c>
      <c r="I235" s="20" t="str">
        <f t="shared" si="30"/>
        <v>-</v>
      </c>
      <c r="J235" s="21">
        <f t="shared" si="31"/>
        <v>-1</v>
      </c>
    </row>
    <row r="236" spans="1:10" s="160" customFormat="1" ht="13" x14ac:dyDescent="0.3">
      <c r="A236" s="178" t="s">
        <v>654</v>
      </c>
      <c r="B236" s="71">
        <v>6</v>
      </c>
      <c r="C236" s="72">
        <v>13</v>
      </c>
      <c r="D236" s="71">
        <v>26</v>
      </c>
      <c r="E236" s="72">
        <v>56</v>
      </c>
      <c r="F236" s="73"/>
      <c r="G236" s="71">
        <f t="shared" si="28"/>
        <v>-7</v>
      </c>
      <c r="H236" s="72">
        <f t="shared" si="29"/>
        <v>-30</v>
      </c>
      <c r="I236" s="37">
        <f t="shared" si="30"/>
        <v>-0.53846153846153844</v>
      </c>
      <c r="J236" s="38">
        <f t="shared" si="31"/>
        <v>-0.5357142857142857</v>
      </c>
    </row>
    <row r="237" spans="1:10" x14ac:dyDescent="0.25">
      <c r="A237" s="177"/>
      <c r="B237" s="143"/>
      <c r="C237" s="144"/>
      <c r="D237" s="143"/>
      <c r="E237" s="144"/>
      <c r="F237" s="145"/>
      <c r="G237" s="143"/>
      <c r="H237" s="144"/>
      <c r="I237" s="151"/>
      <c r="J237" s="152"/>
    </row>
    <row r="238" spans="1:10" s="139" customFormat="1" ht="13" x14ac:dyDescent="0.3">
      <c r="A238" s="159" t="s">
        <v>63</v>
      </c>
      <c r="B238" s="65"/>
      <c r="C238" s="66"/>
      <c r="D238" s="65"/>
      <c r="E238" s="66"/>
      <c r="F238" s="67"/>
      <c r="G238" s="65"/>
      <c r="H238" s="66"/>
      <c r="I238" s="20"/>
      <c r="J238" s="21"/>
    </row>
    <row r="239" spans="1:10" x14ac:dyDescent="0.25">
      <c r="A239" s="158" t="s">
        <v>392</v>
      </c>
      <c r="B239" s="65">
        <v>0</v>
      </c>
      <c r="C239" s="66">
        <v>3</v>
      </c>
      <c r="D239" s="65">
        <v>2</v>
      </c>
      <c r="E239" s="66">
        <v>9</v>
      </c>
      <c r="F239" s="67"/>
      <c r="G239" s="65">
        <f t="shared" ref="G239:G244" si="32">B239-C239</f>
        <v>-3</v>
      </c>
      <c r="H239" s="66">
        <f t="shared" ref="H239:H244" si="33">D239-E239</f>
        <v>-7</v>
      </c>
      <c r="I239" s="20">
        <f t="shared" ref="I239:I244" si="34">IF(C239=0, "-", IF(G239/C239&lt;10, G239/C239, "&gt;999%"))</f>
        <v>-1</v>
      </c>
      <c r="J239" s="21">
        <f t="shared" ref="J239:J244" si="35">IF(E239=0, "-", IF(H239/E239&lt;10, H239/E239, "&gt;999%"))</f>
        <v>-0.77777777777777779</v>
      </c>
    </row>
    <row r="240" spans="1:10" x14ac:dyDescent="0.25">
      <c r="A240" s="158" t="s">
        <v>351</v>
      </c>
      <c r="B240" s="65">
        <v>19</v>
      </c>
      <c r="C240" s="66">
        <v>8</v>
      </c>
      <c r="D240" s="65">
        <v>71</v>
      </c>
      <c r="E240" s="66">
        <v>46</v>
      </c>
      <c r="F240" s="67"/>
      <c r="G240" s="65">
        <f t="shared" si="32"/>
        <v>11</v>
      </c>
      <c r="H240" s="66">
        <f t="shared" si="33"/>
        <v>25</v>
      </c>
      <c r="I240" s="20">
        <f t="shared" si="34"/>
        <v>1.375</v>
      </c>
      <c r="J240" s="21">
        <f t="shared" si="35"/>
        <v>0.54347826086956519</v>
      </c>
    </row>
    <row r="241" spans="1:10" x14ac:dyDescent="0.25">
      <c r="A241" s="158" t="s">
        <v>512</v>
      </c>
      <c r="B241" s="65">
        <v>4</v>
      </c>
      <c r="C241" s="66">
        <v>15</v>
      </c>
      <c r="D241" s="65">
        <v>23</v>
      </c>
      <c r="E241" s="66">
        <v>54</v>
      </c>
      <c r="F241" s="67"/>
      <c r="G241" s="65">
        <f t="shared" si="32"/>
        <v>-11</v>
      </c>
      <c r="H241" s="66">
        <f t="shared" si="33"/>
        <v>-31</v>
      </c>
      <c r="I241" s="20">
        <f t="shared" si="34"/>
        <v>-0.73333333333333328</v>
      </c>
      <c r="J241" s="21">
        <f t="shared" si="35"/>
        <v>-0.57407407407407407</v>
      </c>
    </row>
    <row r="242" spans="1:10" x14ac:dyDescent="0.25">
      <c r="A242" s="158" t="s">
        <v>456</v>
      </c>
      <c r="B242" s="65">
        <v>14</v>
      </c>
      <c r="C242" s="66">
        <v>8</v>
      </c>
      <c r="D242" s="65">
        <v>80</v>
      </c>
      <c r="E242" s="66">
        <v>80</v>
      </c>
      <c r="F242" s="67"/>
      <c r="G242" s="65">
        <f t="shared" si="32"/>
        <v>6</v>
      </c>
      <c r="H242" s="66">
        <f t="shared" si="33"/>
        <v>0</v>
      </c>
      <c r="I242" s="20">
        <f t="shared" si="34"/>
        <v>0.75</v>
      </c>
      <c r="J242" s="21">
        <f t="shared" si="35"/>
        <v>0</v>
      </c>
    </row>
    <row r="243" spans="1:10" x14ac:dyDescent="0.25">
      <c r="A243" s="158" t="s">
        <v>431</v>
      </c>
      <c r="B243" s="65">
        <v>11</v>
      </c>
      <c r="C243" s="66">
        <v>6</v>
      </c>
      <c r="D243" s="65">
        <v>40</v>
      </c>
      <c r="E243" s="66">
        <v>35</v>
      </c>
      <c r="F243" s="67"/>
      <c r="G243" s="65">
        <f t="shared" si="32"/>
        <v>5</v>
      </c>
      <c r="H243" s="66">
        <f t="shared" si="33"/>
        <v>5</v>
      </c>
      <c r="I243" s="20">
        <f t="shared" si="34"/>
        <v>0.83333333333333337</v>
      </c>
      <c r="J243" s="21">
        <f t="shared" si="35"/>
        <v>0.14285714285714285</v>
      </c>
    </row>
    <row r="244" spans="1:10" s="160" customFormat="1" ht="13" x14ac:dyDescent="0.3">
      <c r="A244" s="178" t="s">
        <v>655</v>
      </c>
      <c r="B244" s="71">
        <v>48</v>
      </c>
      <c r="C244" s="72">
        <v>40</v>
      </c>
      <c r="D244" s="71">
        <v>216</v>
      </c>
      <c r="E244" s="72">
        <v>224</v>
      </c>
      <c r="F244" s="73"/>
      <c r="G244" s="71">
        <f t="shared" si="32"/>
        <v>8</v>
      </c>
      <c r="H244" s="72">
        <f t="shared" si="33"/>
        <v>-8</v>
      </c>
      <c r="I244" s="37">
        <f t="shared" si="34"/>
        <v>0.2</v>
      </c>
      <c r="J244" s="38">
        <f t="shared" si="35"/>
        <v>-3.5714285714285712E-2</v>
      </c>
    </row>
    <row r="245" spans="1:10" x14ac:dyDescent="0.25">
      <c r="A245" s="177"/>
      <c r="B245" s="143"/>
      <c r="C245" s="144"/>
      <c r="D245" s="143"/>
      <c r="E245" s="144"/>
      <c r="F245" s="145"/>
      <c r="G245" s="143"/>
      <c r="H245" s="144"/>
      <c r="I245" s="151"/>
      <c r="J245" s="152"/>
    </row>
    <row r="246" spans="1:10" s="139" customFormat="1" ht="13" x14ac:dyDescent="0.3">
      <c r="A246" s="159" t="s">
        <v>64</v>
      </c>
      <c r="B246" s="65"/>
      <c r="C246" s="66"/>
      <c r="D246" s="65"/>
      <c r="E246" s="66"/>
      <c r="F246" s="67"/>
      <c r="G246" s="65"/>
      <c r="H246" s="66"/>
      <c r="I246" s="20"/>
      <c r="J246" s="21"/>
    </row>
    <row r="247" spans="1:10" x14ac:dyDescent="0.25">
      <c r="A247" s="158" t="s">
        <v>64</v>
      </c>
      <c r="B247" s="65">
        <v>33</v>
      </c>
      <c r="C247" s="66">
        <v>30</v>
      </c>
      <c r="D247" s="65">
        <v>145</v>
      </c>
      <c r="E247" s="66">
        <v>154</v>
      </c>
      <c r="F247" s="67"/>
      <c r="G247" s="65">
        <f>B247-C247</f>
        <v>3</v>
      </c>
      <c r="H247" s="66">
        <f>D247-E247</f>
        <v>-9</v>
      </c>
      <c r="I247" s="20">
        <f>IF(C247=0, "-", IF(G247/C247&lt;10, G247/C247, "&gt;999%"))</f>
        <v>0.1</v>
      </c>
      <c r="J247" s="21">
        <f>IF(E247=0, "-", IF(H247/E247&lt;10, H247/E247, "&gt;999%"))</f>
        <v>-5.844155844155844E-2</v>
      </c>
    </row>
    <row r="248" spans="1:10" s="160" customFormat="1" ht="13" x14ac:dyDescent="0.3">
      <c r="A248" s="178" t="s">
        <v>656</v>
      </c>
      <c r="B248" s="71">
        <v>33</v>
      </c>
      <c r="C248" s="72">
        <v>30</v>
      </c>
      <c r="D248" s="71">
        <v>145</v>
      </c>
      <c r="E248" s="72">
        <v>154</v>
      </c>
      <c r="F248" s="73"/>
      <c r="G248" s="71">
        <f>B248-C248</f>
        <v>3</v>
      </c>
      <c r="H248" s="72">
        <f>D248-E248</f>
        <v>-9</v>
      </c>
      <c r="I248" s="37">
        <f>IF(C248=0, "-", IF(G248/C248&lt;10, G248/C248, "&gt;999%"))</f>
        <v>0.1</v>
      </c>
      <c r="J248" s="38">
        <f>IF(E248=0, "-", IF(H248/E248&lt;10, H248/E248, "&gt;999%"))</f>
        <v>-5.844155844155844E-2</v>
      </c>
    </row>
    <row r="249" spans="1:10" x14ac:dyDescent="0.25">
      <c r="A249" s="177"/>
      <c r="B249" s="143"/>
      <c r="C249" s="144"/>
      <c r="D249" s="143"/>
      <c r="E249" s="144"/>
      <c r="F249" s="145"/>
      <c r="G249" s="143"/>
      <c r="H249" s="144"/>
      <c r="I249" s="151"/>
      <c r="J249" s="152"/>
    </row>
    <row r="250" spans="1:10" s="139" customFormat="1" ht="13" x14ac:dyDescent="0.3">
      <c r="A250" s="159" t="s">
        <v>65</v>
      </c>
      <c r="B250" s="65"/>
      <c r="C250" s="66"/>
      <c r="D250" s="65"/>
      <c r="E250" s="66"/>
      <c r="F250" s="67"/>
      <c r="G250" s="65"/>
      <c r="H250" s="66"/>
      <c r="I250" s="20"/>
      <c r="J250" s="21"/>
    </row>
    <row r="251" spans="1:10" x14ac:dyDescent="0.25">
      <c r="A251" s="158" t="s">
        <v>290</v>
      </c>
      <c r="B251" s="65">
        <v>68</v>
      </c>
      <c r="C251" s="66">
        <v>119</v>
      </c>
      <c r="D251" s="65">
        <v>553</v>
      </c>
      <c r="E251" s="66">
        <v>348</v>
      </c>
      <c r="F251" s="67"/>
      <c r="G251" s="65">
        <f t="shared" ref="G251:G262" si="36">B251-C251</f>
        <v>-51</v>
      </c>
      <c r="H251" s="66">
        <f t="shared" ref="H251:H262" si="37">D251-E251</f>
        <v>205</v>
      </c>
      <c r="I251" s="20">
        <f t="shared" ref="I251:I262" si="38">IF(C251=0, "-", IF(G251/C251&lt;10, G251/C251, "&gt;999%"))</f>
        <v>-0.42857142857142855</v>
      </c>
      <c r="J251" s="21">
        <f t="shared" ref="J251:J262" si="39">IF(E251=0, "-", IF(H251/E251&lt;10, H251/E251, "&gt;999%"))</f>
        <v>0.58908045977011492</v>
      </c>
    </row>
    <row r="252" spans="1:10" x14ac:dyDescent="0.25">
      <c r="A252" s="158" t="s">
        <v>219</v>
      </c>
      <c r="B252" s="65">
        <v>27</v>
      </c>
      <c r="C252" s="66">
        <v>126</v>
      </c>
      <c r="D252" s="65">
        <v>222</v>
      </c>
      <c r="E252" s="66">
        <v>678</v>
      </c>
      <c r="F252" s="67"/>
      <c r="G252" s="65">
        <f t="shared" si="36"/>
        <v>-99</v>
      </c>
      <c r="H252" s="66">
        <f t="shared" si="37"/>
        <v>-456</v>
      </c>
      <c r="I252" s="20">
        <f t="shared" si="38"/>
        <v>-0.7857142857142857</v>
      </c>
      <c r="J252" s="21">
        <f t="shared" si="39"/>
        <v>-0.67256637168141598</v>
      </c>
    </row>
    <row r="253" spans="1:10" x14ac:dyDescent="0.25">
      <c r="A253" s="158" t="s">
        <v>457</v>
      </c>
      <c r="B253" s="65">
        <v>12</v>
      </c>
      <c r="C253" s="66">
        <v>5</v>
      </c>
      <c r="D253" s="65">
        <v>59</v>
      </c>
      <c r="E253" s="66">
        <v>28</v>
      </c>
      <c r="F253" s="67"/>
      <c r="G253" s="65">
        <f t="shared" si="36"/>
        <v>7</v>
      </c>
      <c r="H253" s="66">
        <f t="shared" si="37"/>
        <v>31</v>
      </c>
      <c r="I253" s="20">
        <f t="shared" si="38"/>
        <v>1.4</v>
      </c>
      <c r="J253" s="21">
        <f t="shared" si="39"/>
        <v>1.1071428571428572</v>
      </c>
    </row>
    <row r="254" spans="1:10" x14ac:dyDescent="0.25">
      <c r="A254" s="158" t="s">
        <v>376</v>
      </c>
      <c r="B254" s="65">
        <v>8</v>
      </c>
      <c r="C254" s="66">
        <v>6</v>
      </c>
      <c r="D254" s="65">
        <v>51</v>
      </c>
      <c r="E254" s="66">
        <v>30</v>
      </c>
      <c r="F254" s="67"/>
      <c r="G254" s="65">
        <f t="shared" si="36"/>
        <v>2</v>
      </c>
      <c r="H254" s="66">
        <f t="shared" si="37"/>
        <v>21</v>
      </c>
      <c r="I254" s="20">
        <f t="shared" si="38"/>
        <v>0.33333333333333331</v>
      </c>
      <c r="J254" s="21">
        <f t="shared" si="39"/>
        <v>0.7</v>
      </c>
    </row>
    <row r="255" spans="1:10" x14ac:dyDescent="0.25">
      <c r="A255" s="158" t="s">
        <v>202</v>
      </c>
      <c r="B255" s="65">
        <v>26</v>
      </c>
      <c r="C255" s="66">
        <v>16</v>
      </c>
      <c r="D255" s="65">
        <v>319</v>
      </c>
      <c r="E255" s="66">
        <v>205</v>
      </c>
      <c r="F255" s="67"/>
      <c r="G255" s="65">
        <f t="shared" si="36"/>
        <v>10</v>
      </c>
      <c r="H255" s="66">
        <f t="shared" si="37"/>
        <v>114</v>
      </c>
      <c r="I255" s="20">
        <f t="shared" si="38"/>
        <v>0.625</v>
      </c>
      <c r="J255" s="21">
        <f t="shared" si="39"/>
        <v>0.55609756097560981</v>
      </c>
    </row>
    <row r="256" spans="1:10" x14ac:dyDescent="0.25">
      <c r="A256" s="158" t="s">
        <v>206</v>
      </c>
      <c r="B256" s="65">
        <v>19</v>
      </c>
      <c r="C256" s="66">
        <v>28</v>
      </c>
      <c r="D256" s="65">
        <v>235</v>
      </c>
      <c r="E256" s="66">
        <v>173</v>
      </c>
      <c r="F256" s="67"/>
      <c r="G256" s="65">
        <f t="shared" si="36"/>
        <v>-9</v>
      </c>
      <c r="H256" s="66">
        <f t="shared" si="37"/>
        <v>62</v>
      </c>
      <c r="I256" s="20">
        <f t="shared" si="38"/>
        <v>-0.32142857142857145</v>
      </c>
      <c r="J256" s="21">
        <f t="shared" si="39"/>
        <v>0.3583815028901734</v>
      </c>
    </row>
    <row r="257" spans="1:10" x14ac:dyDescent="0.25">
      <c r="A257" s="158" t="s">
        <v>352</v>
      </c>
      <c r="B257" s="65">
        <v>141</v>
      </c>
      <c r="C257" s="66">
        <v>123</v>
      </c>
      <c r="D257" s="65">
        <v>586</v>
      </c>
      <c r="E257" s="66">
        <v>457</v>
      </c>
      <c r="F257" s="67"/>
      <c r="G257" s="65">
        <f t="shared" si="36"/>
        <v>18</v>
      </c>
      <c r="H257" s="66">
        <f t="shared" si="37"/>
        <v>129</v>
      </c>
      <c r="I257" s="20">
        <f t="shared" si="38"/>
        <v>0.14634146341463414</v>
      </c>
      <c r="J257" s="21">
        <f t="shared" si="39"/>
        <v>0.28227571115973743</v>
      </c>
    </row>
    <row r="258" spans="1:10" x14ac:dyDescent="0.25">
      <c r="A258" s="158" t="s">
        <v>432</v>
      </c>
      <c r="B258" s="65">
        <v>68</v>
      </c>
      <c r="C258" s="66">
        <v>60</v>
      </c>
      <c r="D258" s="65">
        <v>491</v>
      </c>
      <c r="E258" s="66">
        <v>212</v>
      </c>
      <c r="F258" s="67"/>
      <c r="G258" s="65">
        <f t="shared" si="36"/>
        <v>8</v>
      </c>
      <c r="H258" s="66">
        <f t="shared" si="37"/>
        <v>279</v>
      </c>
      <c r="I258" s="20">
        <f t="shared" si="38"/>
        <v>0.13333333333333333</v>
      </c>
      <c r="J258" s="21">
        <f t="shared" si="39"/>
        <v>1.3160377358490567</v>
      </c>
    </row>
    <row r="259" spans="1:10" x14ac:dyDescent="0.25">
      <c r="A259" s="158" t="s">
        <v>393</v>
      </c>
      <c r="B259" s="65">
        <v>71</v>
      </c>
      <c r="C259" s="66">
        <v>178</v>
      </c>
      <c r="D259" s="65">
        <v>606</v>
      </c>
      <c r="E259" s="66">
        <v>740</v>
      </c>
      <c r="F259" s="67"/>
      <c r="G259" s="65">
        <f t="shared" si="36"/>
        <v>-107</v>
      </c>
      <c r="H259" s="66">
        <f t="shared" si="37"/>
        <v>-134</v>
      </c>
      <c r="I259" s="20">
        <f t="shared" si="38"/>
        <v>-0.601123595505618</v>
      </c>
      <c r="J259" s="21">
        <f t="shared" si="39"/>
        <v>-0.18108108108108109</v>
      </c>
    </row>
    <row r="260" spans="1:10" x14ac:dyDescent="0.25">
      <c r="A260" s="158" t="s">
        <v>266</v>
      </c>
      <c r="B260" s="65">
        <v>43</v>
      </c>
      <c r="C260" s="66">
        <v>19</v>
      </c>
      <c r="D260" s="65">
        <v>148</v>
      </c>
      <c r="E260" s="66">
        <v>152</v>
      </c>
      <c r="F260" s="67"/>
      <c r="G260" s="65">
        <f t="shared" si="36"/>
        <v>24</v>
      </c>
      <c r="H260" s="66">
        <f t="shared" si="37"/>
        <v>-4</v>
      </c>
      <c r="I260" s="20">
        <f t="shared" si="38"/>
        <v>1.263157894736842</v>
      </c>
      <c r="J260" s="21">
        <f t="shared" si="39"/>
        <v>-2.6315789473684209E-2</v>
      </c>
    </row>
    <row r="261" spans="1:10" x14ac:dyDescent="0.25">
      <c r="A261" s="158" t="s">
        <v>338</v>
      </c>
      <c r="B261" s="65">
        <v>82</v>
      </c>
      <c r="C261" s="66">
        <v>90</v>
      </c>
      <c r="D261" s="65">
        <v>367</v>
      </c>
      <c r="E261" s="66">
        <v>450</v>
      </c>
      <c r="F261" s="67"/>
      <c r="G261" s="65">
        <f t="shared" si="36"/>
        <v>-8</v>
      </c>
      <c r="H261" s="66">
        <f t="shared" si="37"/>
        <v>-83</v>
      </c>
      <c r="I261" s="20">
        <f t="shared" si="38"/>
        <v>-8.8888888888888892E-2</v>
      </c>
      <c r="J261" s="21">
        <f t="shared" si="39"/>
        <v>-0.18444444444444444</v>
      </c>
    </row>
    <row r="262" spans="1:10" s="160" customFormat="1" ht="13" x14ac:dyDescent="0.3">
      <c r="A262" s="178" t="s">
        <v>657</v>
      </c>
      <c r="B262" s="71">
        <v>565</v>
      </c>
      <c r="C262" s="72">
        <v>770</v>
      </c>
      <c r="D262" s="71">
        <v>3637</v>
      </c>
      <c r="E262" s="72">
        <v>3473</v>
      </c>
      <c r="F262" s="73"/>
      <c r="G262" s="71">
        <f t="shared" si="36"/>
        <v>-205</v>
      </c>
      <c r="H262" s="72">
        <f t="shared" si="37"/>
        <v>164</v>
      </c>
      <c r="I262" s="37">
        <f t="shared" si="38"/>
        <v>-0.26623376623376621</v>
      </c>
      <c r="J262" s="38">
        <f t="shared" si="39"/>
        <v>4.7221422401382093E-2</v>
      </c>
    </row>
    <row r="263" spans="1:10" x14ac:dyDescent="0.25">
      <c r="A263" s="177"/>
      <c r="B263" s="143"/>
      <c r="C263" s="144"/>
      <c r="D263" s="143"/>
      <c r="E263" s="144"/>
      <c r="F263" s="145"/>
      <c r="G263" s="143"/>
      <c r="H263" s="144"/>
      <c r="I263" s="151"/>
      <c r="J263" s="152"/>
    </row>
    <row r="264" spans="1:10" s="139" customFormat="1" ht="13" x14ac:dyDescent="0.3">
      <c r="A264" s="159" t="s">
        <v>66</v>
      </c>
      <c r="B264" s="65"/>
      <c r="C264" s="66"/>
      <c r="D264" s="65"/>
      <c r="E264" s="66"/>
      <c r="F264" s="67"/>
      <c r="G264" s="65"/>
      <c r="H264" s="66"/>
      <c r="I264" s="20"/>
      <c r="J264" s="21"/>
    </row>
    <row r="265" spans="1:10" x14ac:dyDescent="0.25">
      <c r="A265" s="158" t="s">
        <v>330</v>
      </c>
      <c r="B265" s="65">
        <v>2</v>
      </c>
      <c r="C265" s="66">
        <v>0</v>
      </c>
      <c r="D265" s="65">
        <v>8</v>
      </c>
      <c r="E265" s="66">
        <v>0</v>
      </c>
      <c r="F265" s="67"/>
      <c r="G265" s="65">
        <f>B265-C265</f>
        <v>2</v>
      </c>
      <c r="H265" s="66">
        <f>D265-E265</f>
        <v>8</v>
      </c>
      <c r="I265" s="20" t="str">
        <f>IF(C265=0, "-", IF(G265/C265&lt;10, G265/C265, "&gt;999%"))</f>
        <v>-</v>
      </c>
      <c r="J265" s="21" t="str">
        <f>IF(E265=0, "-", IF(H265/E265&lt;10, H265/E265, "&gt;999%"))</f>
        <v>-</v>
      </c>
    </row>
    <row r="266" spans="1:10" x14ac:dyDescent="0.25">
      <c r="A266" s="158" t="s">
        <v>476</v>
      </c>
      <c r="B266" s="65">
        <v>3</v>
      </c>
      <c r="C266" s="66">
        <v>1</v>
      </c>
      <c r="D266" s="65">
        <v>5</v>
      </c>
      <c r="E266" s="66">
        <v>5</v>
      </c>
      <c r="F266" s="67"/>
      <c r="G266" s="65">
        <f>B266-C266</f>
        <v>2</v>
      </c>
      <c r="H266" s="66">
        <f>D266-E266</f>
        <v>0</v>
      </c>
      <c r="I266" s="20">
        <f>IF(C266=0, "-", IF(G266/C266&lt;10, G266/C266, "&gt;999%"))</f>
        <v>2</v>
      </c>
      <c r="J266" s="21">
        <f>IF(E266=0, "-", IF(H266/E266&lt;10, H266/E266, "&gt;999%"))</f>
        <v>0</v>
      </c>
    </row>
    <row r="267" spans="1:10" s="160" customFormat="1" ht="13" x14ac:dyDescent="0.3">
      <c r="A267" s="178" t="s">
        <v>658</v>
      </c>
      <c r="B267" s="71">
        <v>5</v>
      </c>
      <c r="C267" s="72">
        <v>1</v>
      </c>
      <c r="D267" s="71">
        <v>13</v>
      </c>
      <c r="E267" s="72">
        <v>5</v>
      </c>
      <c r="F267" s="73"/>
      <c r="G267" s="71">
        <f>B267-C267</f>
        <v>4</v>
      </c>
      <c r="H267" s="72">
        <f>D267-E267</f>
        <v>8</v>
      </c>
      <c r="I267" s="37">
        <f>IF(C267=0, "-", IF(G267/C267&lt;10, G267/C267, "&gt;999%"))</f>
        <v>4</v>
      </c>
      <c r="J267" s="38">
        <f>IF(E267=0, "-", IF(H267/E267&lt;10, H267/E267, "&gt;999%"))</f>
        <v>1.6</v>
      </c>
    </row>
    <row r="268" spans="1:10" x14ac:dyDescent="0.25">
      <c r="A268" s="177"/>
      <c r="B268" s="143"/>
      <c r="C268" s="144"/>
      <c r="D268" s="143"/>
      <c r="E268" s="144"/>
      <c r="F268" s="145"/>
      <c r="G268" s="143"/>
      <c r="H268" s="144"/>
      <c r="I268" s="151"/>
      <c r="J268" s="152"/>
    </row>
    <row r="269" spans="1:10" s="139" customFormat="1" ht="13" x14ac:dyDescent="0.3">
      <c r="A269" s="159" t="s">
        <v>67</v>
      </c>
      <c r="B269" s="65"/>
      <c r="C269" s="66"/>
      <c r="D269" s="65"/>
      <c r="E269" s="66"/>
      <c r="F269" s="67"/>
      <c r="G269" s="65"/>
      <c r="H269" s="66"/>
      <c r="I269" s="20"/>
      <c r="J269" s="21"/>
    </row>
    <row r="270" spans="1:10" x14ac:dyDescent="0.25">
      <c r="A270" s="158" t="s">
        <v>458</v>
      </c>
      <c r="B270" s="65">
        <v>57</v>
      </c>
      <c r="C270" s="66">
        <v>30</v>
      </c>
      <c r="D270" s="65">
        <v>182</v>
      </c>
      <c r="E270" s="66">
        <v>84</v>
      </c>
      <c r="F270" s="67"/>
      <c r="G270" s="65">
        <f t="shared" ref="G270:G277" si="40">B270-C270</f>
        <v>27</v>
      </c>
      <c r="H270" s="66">
        <f t="shared" ref="H270:H277" si="41">D270-E270</f>
        <v>98</v>
      </c>
      <c r="I270" s="20">
        <f t="shared" ref="I270:I277" si="42">IF(C270=0, "-", IF(G270/C270&lt;10, G270/C270, "&gt;999%"))</f>
        <v>0.9</v>
      </c>
      <c r="J270" s="21">
        <f t="shared" ref="J270:J277" si="43">IF(E270=0, "-", IF(H270/E270&lt;10, H270/E270, "&gt;999%"))</f>
        <v>1.1666666666666667</v>
      </c>
    </row>
    <row r="271" spans="1:10" x14ac:dyDescent="0.25">
      <c r="A271" s="158" t="s">
        <v>469</v>
      </c>
      <c r="B271" s="65">
        <v>6</v>
      </c>
      <c r="C271" s="66">
        <v>0</v>
      </c>
      <c r="D271" s="65">
        <v>30</v>
      </c>
      <c r="E271" s="66">
        <v>9</v>
      </c>
      <c r="F271" s="67"/>
      <c r="G271" s="65">
        <f t="shared" si="40"/>
        <v>6</v>
      </c>
      <c r="H271" s="66">
        <f t="shared" si="41"/>
        <v>21</v>
      </c>
      <c r="I271" s="20" t="str">
        <f t="shared" si="42"/>
        <v>-</v>
      </c>
      <c r="J271" s="21">
        <f t="shared" si="43"/>
        <v>2.3333333333333335</v>
      </c>
    </row>
    <row r="272" spans="1:10" x14ac:dyDescent="0.25">
      <c r="A272" s="158" t="s">
        <v>413</v>
      </c>
      <c r="B272" s="65">
        <v>0</v>
      </c>
      <c r="C272" s="66">
        <v>2</v>
      </c>
      <c r="D272" s="65">
        <v>11</v>
      </c>
      <c r="E272" s="66">
        <v>29</v>
      </c>
      <c r="F272" s="67"/>
      <c r="G272" s="65">
        <f t="shared" si="40"/>
        <v>-2</v>
      </c>
      <c r="H272" s="66">
        <f t="shared" si="41"/>
        <v>-18</v>
      </c>
      <c r="I272" s="20">
        <f t="shared" si="42"/>
        <v>-1</v>
      </c>
      <c r="J272" s="21">
        <f t="shared" si="43"/>
        <v>-0.62068965517241381</v>
      </c>
    </row>
    <row r="273" spans="1:10" x14ac:dyDescent="0.25">
      <c r="A273" s="158" t="s">
        <v>477</v>
      </c>
      <c r="B273" s="65">
        <v>6</v>
      </c>
      <c r="C273" s="66">
        <v>0</v>
      </c>
      <c r="D273" s="65">
        <v>26</v>
      </c>
      <c r="E273" s="66">
        <v>0</v>
      </c>
      <c r="F273" s="67"/>
      <c r="G273" s="65">
        <f t="shared" si="40"/>
        <v>6</v>
      </c>
      <c r="H273" s="66">
        <f t="shared" si="41"/>
        <v>26</v>
      </c>
      <c r="I273" s="20" t="str">
        <f t="shared" si="42"/>
        <v>-</v>
      </c>
      <c r="J273" s="21" t="str">
        <f t="shared" si="43"/>
        <v>-</v>
      </c>
    </row>
    <row r="274" spans="1:10" x14ac:dyDescent="0.25">
      <c r="A274" s="158" t="s">
        <v>414</v>
      </c>
      <c r="B274" s="65">
        <v>3</v>
      </c>
      <c r="C274" s="66">
        <v>2</v>
      </c>
      <c r="D274" s="65">
        <v>27</v>
      </c>
      <c r="E274" s="66">
        <v>47</v>
      </c>
      <c r="F274" s="67"/>
      <c r="G274" s="65">
        <f t="shared" si="40"/>
        <v>1</v>
      </c>
      <c r="H274" s="66">
        <f t="shared" si="41"/>
        <v>-20</v>
      </c>
      <c r="I274" s="20">
        <f t="shared" si="42"/>
        <v>0.5</v>
      </c>
      <c r="J274" s="21">
        <f t="shared" si="43"/>
        <v>-0.42553191489361702</v>
      </c>
    </row>
    <row r="275" spans="1:10" x14ac:dyDescent="0.25">
      <c r="A275" s="158" t="s">
        <v>459</v>
      </c>
      <c r="B275" s="65">
        <v>9</v>
      </c>
      <c r="C275" s="66">
        <v>10</v>
      </c>
      <c r="D275" s="65">
        <v>76</v>
      </c>
      <c r="E275" s="66">
        <v>88</v>
      </c>
      <c r="F275" s="67"/>
      <c r="G275" s="65">
        <f t="shared" si="40"/>
        <v>-1</v>
      </c>
      <c r="H275" s="66">
        <f t="shared" si="41"/>
        <v>-12</v>
      </c>
      <c r="I275" s="20">
        <f t="shared" si="42"/>
        <v>-0.1</v>
      </c>
      <c r="J275" s="21">
        <f t="shared" si="43"/>
        <v>-0.13636363636363635</v>
      </c>
    </row>
    <row r="276" spans="1:10" x14ac:dyDescent="0.25">
      <c r="A276" s="158" t="s">
        <v>460</v>
      </c>
      <c r="B276" s="65">
        <v>5</v>
      </c>
      <c r="C276" s="66">
        <v>4</v>
      </c>
      <c r="D276" s="65">
        <v>23</v>
      </c>
      <c r="E276" s="66">
        <v>20</v>
      </c>
      <c r="F276" s="67"/>
      <c r="G276" s="65">
        <f t="shared" si="40"/>
        <v>1</v>
      </c>
      <c r="H276" s="66">
        <f t="shared" si="41"/>
        <v>3</v>
      </c>
      <c r="I276" s="20">
        <f t="shared" si="42"/>
        <v>0.25</v>
      </c>
      <c r="J276" s="21">
        <f t="shared" si="43"/>
        <v>0.15</v>
      </c>
    </row>
    <row r="277" spans="1:10" s="160" customFormat="1" ht="13" x14ac:dyDescent="0.3">
      <c r="A277" s="178" t="s">
        <v>659</v>
      </c>
      <c r="B277" s="71">
        <v>86</v>
      </c>
      <c r="C277" s="72">
        <v>48</v>
      </c>
      <c r="D277" s="71">
        <v>375</v>
      </c>
      <c r="E277" s="72">
        <v>277</v>
      </c>
      <c r="F277" s="73"/>
      <c r="G277" s="71">
        <f t="shared" si="40"/>
        <v>38</v>
      </c>
      <c r="H277" s="72">
        <f t="shared" si="41"/>
        <v>98</v>
      </c>
      <c r="I277" s="37">
        <f t="shared" si="42"/>
        <v>0.79166666666666663</v>
      </c>
      <c r="J277" s="38">
        <f t="shared" si="43"/>
        <v>0.35379061371841153</v>
      </c>
    </row>
    <row r="278" spans="1:10" x14ac:dyDescent="0.25">
      <c r="A278" s="177"/>
      <c r="B278" s="143"/>
      <c r="C278" s="144"/>
      <c r="D278" s="143"/>
      <c r="E278" s="144"/>
      <c r="F278" s="145"/>
      <c r="G278" s="143"/>
      <c r="H278" s="144"/>
      <c r="I278" s="151"/>
      <c r="J278" s="152"/>
    </row>
    <row r="279" spans="1:10" s="139" customFormat="1" ht="13" x14ac:dyDescent="0.3">
      <c r="A279" s="159" t="s">
        <v>68</v>
      </c>
      <c r="B279" s="65"/>
      <c r="C279" s="66"/>
      <c r="D279" s="65"/>
      <c r="E279" s="66"/>
      <c r="F279" s="67"/>
      <c r="G279" s="65"/>
      <c r="H279" s="66"/>
      <c r="I279" s="20"/>
      <c r="J279" s="21"/>
    </row>
    <row r="280" spans="1:10" x14ac:dyDescent="0.25">
      <c r="A280" s="158" t="s">
        <v>433</v>
      </c>
      <c r="B280" s="65">
        <v>11</v>
      </c>
      <c r="C280" s="66">
        <v>25</v>
      </c>
      <c r="D280" s="65">
        <v>70</v>
      </c>
      <c r="E280" s="66">
        <v>116</v>
      </c>
      <c r="F280" s="67"/>
      <c r="G280" s="65">
        <f t="shared" ref="G280:G290" si="44">B280-C280</f>
        <v>-14</v>
      </c>
      <c r="H280" s="66">
        <f t="shared" ref="H280:H290" si="45">D280-E280</f>
        <v>-46</v>
      </c>
      <c r="I280" s="20">
        <f t="shared" ref="I280:I290" si="46">IF(C280=0, "-", IF(G280/C280&lt;10, G280/C280, "&gt;999%"))</f>
        <v>-0.56000000000000005</v>
      </c>
      <c r="J280" s="21">
        <f t="shared" ref="J280:J290" si="47">IF(E280=0, "-", IF(H280/E280&lt;10, H280/E280, "&gt;999%"))</f>
        <v>-0.39655172413793105</v>
      </c>
    </row>
    <row r="281" spans="1:10" x14ac:dyDescent="0.25">
      <c r="A281" s="158" t="s">
        <v>536</v>
      </c>
      <c r="B281" s="65">
        <v>71</v>
      </c>
      <c r="C281" s="66">
        <v>20</v>
      </c>
      <c r="D281" s="65">
        <v>138</v>
      </c>
      <c r="E281" s="66">
        <v>92</v>
      </c>
      <c r="F281" s="67"/>
      <c r="G281" s="65">
        <f t="shared" si="44"/>
        <v>51</v>
      </c>
      <c r="H281" s="66">
        <f t="shared" si="45"/>
        <v>46</v>
      </c>
      <c r="I281" s="20">
        <f t="shared" si="46"/>
        <v>2.5499999999999998</v>
      </c>
      <c r="J281" s="21">
        <f t="shared" si="47"/>
        <v>0.5</v>
      </c>
    </row>
    <row r="282" spans="1:10" x14ac:dyDescent="0.25">
      <c r="A282" s="158" t="s">
        <v>483</v>
      </c>
      <c r="B282" s="65">
        <v>2</v>
      </c>
      <c r="C282" s="66">
        <v>2</v>
      </c>
      <c r="D282" s="65">
        <v>9</v>
      </c>
      <c r="E282" s="66">
        <v>6</v>
      </c>
      <c r="F282" s="67"/>
      <c r="G282" s="65">
        <f t="shared" si="44"/>
        <v>0</v>
      </c>
      <c r="H282" s="66">
        <f t="shared" si="45"/>
        <v>3</v>
      </c>
      <c r="I282" s="20">
        <f t="shared" si="46"/>
        <v>0</v>
      </c>
      <c r="J282" s="21">
        <f t="shared" si="47"/>
        <v>0.5</v>
      </c>
    </row>
    <row r="283" spans="1:10" x14ac:dyDescent="0.25">
      <c r="A283" s="158" t="s">
        <v>291</v>
      </c>
      <c r="B283" s="65">
        <v>0</v>
      </c>
      <c r="C283" s="66">
        <v>0</v>
      </c>
      <c r="D283" s="65">
        <v>0</v>
      </c>
      <c r="E283" s="66">
        <v>9</v>
      </c>
      <c r="F283" s="67"/>
      <c r="G283" s="65">
        <f t="shared" si="44"/>
        <v>0</v>
      </c>
      <c r="H283" s="66">
        <f t="shared" si="45"/>
        <v>-9</v>
      </c>
      <c r="I283" s="20" t="str">
        <f t="shared" si="46"/>
        <v>-</v>
      </c>
      <c r="J283" s="21">
        <f t="shared" si="47"/>
        <v>-1</v>
      </c>
    </row>
    <row r="284" spans="1:10" x14ac:dyDescent="0.25">
      <c r="A284" s="158" t="s">
        <v>493</v>
      </c>
      <c r="B284" s="65">
        <v>41</v>
      </c>
      <c r="C284" s="66">
        <v>13</v>
      </c>
      <c r="D284" s="65">
        <v>113</v>
      </c>
      <c r="E284" s="66">
        <v>99</v>
      </c>
      <c r="F284" s="67"/>
      <c r="G284" s="65">
        <f t="shared" si="44"/>
        <v>28</v>
      </c>
      <c r="H284" s="66">
        <f t="shared" si="45"/>
        <v>14</v>
      </c>
      <c r="I284" s="20">
        <f t="shared" si="46"/>
        <v>2.1538461538461537</v>
      </c>
      <c r="J284" s="21">
        <f t="shared" si="47"/>
        <v>0.14141414141414141</v>
      </c>
    </row>
    <row r="285" spans="1:10" x14ac:dyDescent="0.25">
      <c r="A285" s="158" t="s">
        <v>292</v>
      </c>
      <c r="B285" s="65">
        <v>0</v>
      </c>
      <c r="C285" s="66">
        <v>0</v>
      </c>
      <c r="D285" s="65">
        <v>8</v>
      </c>
      <c r="E285" s="66">
        <v>0</v>
      </c>
      <c r="F285" s="67"/>
      <c r="G285" s="65">
        <f t="shared" si="44"/>
        <v>0</v>
      </c>
      <c r="H285" s="66">
        <f t="shared" si="45"/>
        <v>8</v>
      </c>
      <c r="I285" s="20" t="str">
        <f t="shared" si="46"/>
        <v>-</v>
      </c>
      <c r="J285" s="21" t="str">
        <f t="shared" si="47"/>
        <v>-</v>
      </c>
    </row>
    <row r="286" spans="1:10" x14ac:dyDescent="0.25">
      <c r="A286" s="158" t="s">
        <v>296</v>
      </c>
      <c r="B286" s="65">
        <v>1</v>
      </c>
      <c r="C286" s="66">
        <v>0</v>
      </c>
      <c r="D286" s="65">
        <v>1</v>
      </c>
      <c r="E286" s="66">
        <v>0</v>
      </c>
      <c r="F286" s="67"/>
      <c r="G286" s="65">
        <f t="shared" si="44"/>
        <v>1</v>
      </c>
      <c r="H286" s="66">
        <f t="shared" si="45"/>
        <v>1</v>
      </c>
      <c r="I286" s="20" t="str">
        <f t="shared" si="46"/>
        <v>-</v>
      </c>
      <c r="J286" s="21" t="str">
        <f t="shared" si="47"/>
        <v>-</v>
      </c>
    </row>
    <row r="287" spans="1:10" x14ac:dyDescent="0.25">
      <c r="A287" s="158" t="s">
        <v>504</v>
      </c>
      <c r="B287" s="65">
        <v>2</v>
      </c>
      <c r="C287" s="66">
        <v>0</v>
      </c>
      <c r="D287" s="65">
        <v>8</v>
      </c>
      <c r="E287" s="66">
        <v>0</v>
      </c>
      <c r="F287" s="67"/>
      <c r="G287" s="65">
        <f t="shared" si="44"/>
        <v>2</v>
      </c>
      <c r="H287" s="66">
        <f t="shared" si="45"/>
        <v>8</v>
      </c>
      <c r="I287" s="20" t="str">
        <f t="shared" si="46"/>
        <v>-</v>
      </c>
      <c r="J287" s="21" t="str">
        <f t="shared" si="47"/>
        <v>-</v>
      </c>
    </row>
    <row r="288" spans="1:10" x14ac:dyDescent="0.25">
      <c r="A288" s="158" t="s">
        <v>513</v>
      </c>
      <c r="B288" s="65">
        <v>91</v>
      </c>
      <c r="C288" s="66">
        <v>10</v>
      </c>
      <c r="D288" s="65">
        <v>430</v>
      </c>
      <c r="E288" s="66">
        <v>124</v>
      </c>
      <c r="F288" s="67"/>
      <c r="G288" s="65">
        <f t="shared" si="44"/>
        <v>81</v>
      </c>
      <c r="H288" s="66">
        <f t="shared" si="45"/>
        <v>306</v>
      </c>
      <c r="I288" s="20">
        <f t="shared" si="46"/>
        <v>8.1</v>
      </c>
      <c r="J288" s="21">
        <f t="shared" si="47"/>
        <v>2.467741935483871</v>
      </c>
    </row>
    <row r="289" spans="1:10" x14ac:dyDescent="0.25">
      <c r="A289" s="158" t="s">
        <v>494</v>
      </c>
      <c r="B289" s="65">
        <v>11</v>
      </c>
      <c r="C289" s="66">
        <v>2</v>
      </c>
      <c r="D289" s="65">
        <v>19</v>
      </c>
      <c r="E289" s="66">
        <v>7</v>
      </c>
      <c r="F289" s="67"/>
      <c r="G289" s="65">
        <f t="shared" si="44"/>
        <v>9</v>
      </c>
      <c r="H289" s="66">
        <f t="shared" si="45"/>
        <v>12</v>
      </c>
      <c r="I289" s="20">
        <f t="shared" si="46"/>
        <v>4.5</v>
      </c>
      <c r="J289" s="21">
        <f t="shared" si="47"/>
        <v>1.7142857142857142</v>
      </c>
    </row>
    <row r="290" spans="1:10" s="160" customFormat="1" ht="13" x14ac:dyDescent="0.3">
      <c r="A290" s="178" t="s">
        <v>660</v>
      </c>
      <c r="B290" s="71">
        <v>230</v>
      </c>
      <c r="C290" s="72">
        <v>72</v>
      </c>
      <c r="D290" s="71">
        <v>796</v>
      </c>
      <c r="E290" s="72">
        <v>453</v>
      </c>
      <c r="F290" s="73"/>
      <c r="G290" s="71">
        <f t="shared" si="44"/>
        <v>158</v>
      </c>
      <c r="H290" s="72">
        <f t="shared" si="45"/>
        <v>343</v>
      </c>
      <c r="I290" s="37">
        <f t="shared" si="46"/>
        <v>2.1944444444444446</v>
      </c>
      <c r="J290" s="38">
        <f t="shared" si="47"/>
        <v>0.75717439293598232</v>
      </c>
    </row>
    <row r="291" spans="1:10" x14ac:dyDescent="0.25">
      <c r="A291" s="177"/>
      <c r="B291" s="143"/>
      <c r="C291" s="144"/>
      <c r="D291" s="143"/>
      <c r="E291" s="144"/>
      <c r="F291" s="145"/>
      <c r="G291" s="143"/>
      <c r="H291" s="144"/>
      <c r="I291" s="151"/>
      <c r="J291" s="152"/>
    </row>
    <row r="292" spans="1:10" s="139" customFormat="1" ht="13" x14ac:dyDescent="0.3">
      <c r="A292" s="159" t="s">
        <v>69</v>
      </c>
      <c r="B292" s="65"/>
      <c r="C292" s="66"/>
      <c r="D292" s="65"/>
      <c r="E292" s="66"/>
      <c r="F292" s="67"/>
      <c r="G292" s="65"/>
      <c r="H292" s="66"/>
      <c r="I292" s="20"/>
      <c r="J292" s="21"/>
    </row>
    <row r="293" spans="1:10" x14ac:dyDescent="0.25">
      <c r="A293" s="158" t="s">
        <v>256</v>
      </c>
      <c r="B293" s="65">
        <v>16</v>
      </c>
      <c r="C293" s="66">
        <v>5</v>
      </c>
      <c r="D293" s="65">
        <v>53</v>
      </c>
      <c r="E293" s="66">
        <v>45</v>
      </c>
      <c r="F293" s="67"/>
      <c r="G293" s="65">
        <f t="shared" ref="G293:G300" si="48">B293-C293</f>
        <v>11</v>
      </c>
      <c r="H293" s="66">
        <f t="shared" ref="H293:H300" si="49">D293-E293</f>
        <v>8</v>
      </c>
      <c r="I293" s="20">
        <f t="shared" ref="I293:I300" si="50">IF(C293=0, "-", IF(G293/C293&lt;10, G293/C293, "&gt;999%"))</f>
        <v>2.2000000000000002</v>
      </c>
      <c r="J293" s="21">
        <f t="shared" ref="J293:J300" si="51">IF(E293=0, "-", IF(H293/E293&lt;10, H293/E293, "&gt;999%"))</f>
        <v>0.17777777777777778</v>
      </c>
    </row>
    <row r="294" spans="1:10" x14ac:dyDescent="0.25">
      <c r="A294" s="158" t="s">
        <v>318</v>
      </c>
      <c r="B294" s="65">
        <v>0</v>
      </c>
      <c r="C294" s="66">
        <v>0</v>
      </c>
      <c r="D294" s="65">
        <v>1</v>
      </c>
      <c r="E294" s="66">
        <v>0</v>
      </c>
      <c r="F294" s="67"/>
      <c r="G294" s="65">
        <f t="shared" si="48"/>
        <v>0</v>
      </c>
      <c r="H294" s="66">
        <f t="shared" si="49"/>
        <v>1</v>
      </c>
      <c r="I294" s="20" t="str">
        <f t="shared" si="50"/>
        <v>-</v>
      </c>
      <c r="J294" s="21" t="str">
        <f t="shared" si="51"/>
        <v>-</v>
      </c>
    </row>
    <row r="295" spans="1:10" x14ac:dyDescent="0.25">
      <c r="A295" s="158" t="s">
        <v>478</v>
      </c>
      <c r="B295" s="65">
        <v>7</v>
      </c>
      <c r="C295" s="66">
        <v>3</v>
      </c>
      <c r="D295" s="65">
        <v>34</v>
      </c>
      <c r="E295" s="66">
        <v>11</v>
      </c>
      <c r="F295" s="67"/>
      <c r="G295" s="65">
        <f t="shared" si="48"/>
        <v>4</v>
      </c>
      <c r="H295" s="66">
        <f t="shared" si="49"/>
        <v>23</v>
      </c>
      <c r="I295" s="20">
        <f t="shared" si="50"/>
        <v>1.3333333333333333</v>
      </c>
      <c r="J295" s="21">
        <f t="shared" si="51"/>
        <v>2.0909090909090908</v>
      </c>
    </row>
    <row r="296" spans="1:10" x14ac:dyDescent="0.25">
      <c r="A296" s="158" t="s">
        <v>415</v>
      </c>
      <c r="B296" s="65">
        <v>72</v>
      </c>
      <c r="C296" s="66">
        <v>15</v>
      </c>
      <c r="D296" s="65">
        <v>219</v>
      </c>
      <c r="E296" s="66">
        <v>116</v>
      </c>
      <c r="F296" s="67"/>
      <c r="G296" s="65">
        <f t="shared" si="48"/>
        <v>57</v>
      </c>
      <c r="H296" s="66">
        <f t="shared" si="49"/>
        <v>103</v>
      </c>
      <c r="I296" s="20">
        <f t="shared" si="50"/>
        <v>3.8</v>
      </c>
      <c r="J296" s="21">
        <f t="shared" si="51"/>
        <v>0.88793103448275867</v>
      </c>
    </row>
    <row r="297" spans="1:10" x14ac:dyDescent="0.25">
      <c r="A297" s="158" t="s">
        <v>461</v>
      </c>
      <c r="B297" s="65">
        <v>17</v>
      </c>
      <c r="C297" s="66">
        <v>9</v>
      </c>
      <c r="D297" s="65">
        <v>103</v>
      </c>
      <c r="E297" s="66">
        <v>71</v>
      </c>
      <c r="F297" s="67"/>
      <c r="G297" s="65">
        <f t="shared" si="48"/>
        <v>8</v>
      </c>
      <c r="H297" s="66">
        <f t="shared" si="49"/>
        <v>32</v>
      </c>
      <c r="I297" s="20">
        <f t="shared" si="50"/>
        <v>0.88888888888888884</v>
      </c>
      <c r="J297" s="21">
        <f t="shared" si="51"/>
        <v>0.45070422535211269</v>
      </c>
    </row>
    <row r="298" spans="1:10" x14ac:dyDescent="0.25">
      <c r="A298" s="158" t="s">
        <v>416</v>
      </c>
      <c r="B298" s="65">
        <v>0</v>
      </c>
      <c r="C298" s="66">
        <v>0</v>
      </c>
      <c r="D298" s="65">
        <v>2</v>
      </c>
      <c r="E298" s="66">
        <v>0</v>
      </c>
      <c r="F298" s="67"/>
      <c r="G298" s="65">
        <f t="shared" si="48"/>
        <v>0</v>
      </c>
      <c r="H298" s="66">
        <f t="shared" si="49"/>
        <v>2</v>
      </c>
      <c r="I298" s="20" t="str">
        <f t="shared" si="50"/>
        <v>-</v>
      </c>
      <c r="J298" s="21" t="str">
        <f t="shared" si="51"/>
        <v>-</v>
      </c>
    </row>
    <row r="299" spans="1:10" x14ac:dyDescent="0.25">
      <c r="A299" s="158" t="s">
        <v>377</v>
      </c>
      <c r="B299" s="65">
        <v>23</v>
      </c>
      <c r="C299" s="66">
        <v>6</v>
      </c>
      <c r="D299" s="65">
        <v>82</v>
      </c>
      <c r="E299" s="66">
        <v>39</v>
      </c>
      <c r="F299" s="67"/>
      <c r="G299" s="65">
        <f t="shared" si="48"/>
        <v>17</v>
      </c>
      <c r="H299" s="66">
        <f t="shared" si="49"/>
        <v>43</v>
      </c>
      <c r="I299" s="20">
        <f t="shared" si="50"/>
        <v>2.8333333333333335</v>
      </c>
      <c r="J299" s="21">
        <f t="shared" si="51"/>
        <v>1.1025641025641026</v>
      </c>
    </row>
    <row r="300" spans="1:10" s="160" customFormat="1" ht="13" x14ac:dyDescent="0.3">
      <c r="A300" s="178" t="s">
        <v>661</v>
      </c>
      <c r="B300" s="71">
        <v>135</v>
      </c>
      <c r="C300" s="72">
        <v>38</v>
      </c>
      <c r="D300" s="71">
        <v>494</v>
      </c>
      <c r="E300" s="72">
        <v>282</v>
      </c>
      <c r="F300" s="73"/>
      <c r="G300" s="71">
        <f t="shared" si="48"/>
        <v>97</v>
      </c>
      <c r="H300" s="72">
        <f t="shared" si="49"/>
        <v>212</v>
      </c>
      <c r="I300" s="37">
        <f t="shared" si="50"/>
        <v>2.5526315789473686</v>
      </c>
      <c r="J300" s="38">
        <f t="shared" si="51"/>
        <v>0.75177304964539005</v>
      </c>
    </row>
    <row r="301" spans="1:10" x14ac:dyDescent="0.25">
      <c r="A301" s="177"/>
      <c r="B301" s="143"/>
      <c r="C301" s="144"/>
      <c r="D301" s="143"/>
      <c r="E301" s="144"/>
      <c r="F301" s="145"/>
      <c r="G301" s="143"/>
      <c r="H301" s="144"/>
      <c r="I301" s="151"/>
      <c r="J301" s="152"/>
    </row>
    <row r="302" spans="1:10" s="139" customFormat="1" ht="13" x14ac:dyDescent="0.3">
      <c r="A302" s="159" t="s">
        <v>70</v>
      </c>
      <c r="B302" s="65"/>
      <c r="C302" s="66"/>
      <c r="D302" s="65"/>
      <c r="E302" s="66"/>
      <c r="F302" s="67"/>
      <c r="G302" s="65"/>
      <c r="H302" s="66"/>
      <c r="I302" s="20"/>
      <c r="J302" s="21"/>
    </row>
    <row r="303" spans="1:10" x14ac:dyDescent="0.25">
      <c r="A303" s="158" t="s">
        <v>319</v>
      </c>
      <c r="B303" s="65">
        <v>2</v>
      </c>
      <c r="C303" s="66">
        <v>0</v>
      </c>
      <c r="D303" s="65">
        <v>8</v>
      </c>
      <c r="E303" s="66">
        <v>0</v>
      </c>
      <c r="F303" s="67"/>
      <c r="G303" s="65">
        <f>B303-C303</f>
        <v>2</v>
      </c>
      <c r="H303" s="66">
        <f>D303-E303</f>
        <v>8</v>
      </c>
      <c r="I303" s="20" t="str">
        <f>IF(C303=0, "-", IF(G303/C303&lt;10, G303/C303, "&gt;999%"))</f>
        <v>-</v>
      </c>
      <c r="J303" s="21" t="str">
        <f>IF(E303=0, "-", IF(H303/E303&lt;10, H303/E303, "&gt;999%"))</f>
        <v>-</v>
      </c>
    </row>
    <row r="304" spans="1:10" x14ac:dyDescent="0.25">
      <c r="A304" s="158" t="s">
        <v>320</v>
      </c>
      <c r="B304" s="65">
        <v>0</v>
      </c>
      <c r="C304" s="66">
        <v>1</v>
      </c>
      <c r="D304" s="65">
        <v>0</v>
      </c>
      <c r="E304" s="66">
        <v>5</v>
      </c>
      <c r="F304" s="67"/>
      <c r="G304" s="65">
        <f>B304-C304</f>
        <v>-1</v>
      </c>
      <c r="H304" s="66">
        <f>D304-E304</f>
        <v>-5</v>
      </c>
      <c r="I304" s="20">
        <f>IF(C304=0, "-", IF(G304/C304&lt;10, G304/C304, "&gt;999%"))</f>
        <v>-1</v>
      </c>
      <c r="J304" s="21">
        <f>IF(E304=0, "-", IF(H304/E304&lt;10, H304/E304, "&gt;999%"))</f>
        <v>-1</v>
      </c>
    </row>
    <row r="305" spans="1:10" s="160" customFormat="1" ht="13" x14ac:dyDescent="0.3">
      <c r="A305" s="178" t="s">
        <v>662</v>
      </c>
      <c r="B305" s="71">
        <v>2</v>
      </c>
      <c r="C305" s="72">
        <v>1</v>
      </c>
      <c r="D305" s="71">
        <v>8</v>
      </c>
      <c r="E305" s="72">
        <v>5</v>
      </c>
      <c r="F305" s="73"/>
      <c r="G305" s="71">
        <f>B305-C305</f>
        <v>1</v>
      </c>
      <c r="H305" s="72">
        <f>D305-E305</f>
        <v>3</v>
      </c>
      <c r="I305" s="37">
        <f>IF(C305=0, "-", IF(G305/C305&lt;10, G305/C305, "&gt;999%"))</f>
        <v>1</v>
      </c>
      <c r="J305" s="38">
        <f>IF(E305=0, "-", IF(H305/E305&lt;10, H305/E305, "&gt;999%"))</f>
        <v>0.6</v>
      </c>
    </row>
    <row r="306" spans="1:10" x14ac:dyDescent="0.25">
      <c r="A306" s="177"/>
      <c r="B306" s="143"/>
      <c r="C306" s="144"/>
      <c r="D306" s="143"/>
      <c r="E306" s="144"/>
      <c r="F306" s="145"/>
      <c r="G306" s="143"/>
      <c r="H306" s="144"/>
      <c r="I306" s="151"/>
      <c r="J306" s="152"/>
    </row>
    <row r="307" spans="1:10" s="139" customFormat="1" ht="13" x14ac:dyDescent="0.3">
      <c r="A307" s="159" t="s">
        <v>71</v>
      </c>
      <c r="B307" s="65"/>
      <c r="C307" s="66"/>
      <c r="D307" s="65"/>
      <c r="E307" s="66"/>
      <c r="F307" s="67"/>
      <c r="G307" s="65"/>
      <c r="H307" s="66"/>
      <c r="I307" s="20"/>
      <c r="J307" s="21"/>
    </row>
    <row r="308" spans="1:10" x14ac:dyDescent="0.25">
      <c r="A308" s="158" t="s">
        <v>558</v>
      </c>
      <c r="B308" s="65">
        <v>33</v>
      </c>
      <c r="C308" s="66">
        <v>5</v>
      </c>
      <c r="D308" s="65">
        <v>78</v>
      </c>
      <c r="E308" s="66">
        <v>38</v>
      </c>
      <c r="F308" s="67"/>
      <c r="G308" s="65">
        <f>B308-C308</f>
        <v>28</v>
      </c>
      <c r="H308" s="66">
        <f>D308-E308</f>
        <v>40</v>
      </c>
      <c r="I308" s="20">
        <f>IF(C308=0, "-", IF(G308/C308&lt;10, G308/C308, "&gt;999%"))</f>
        <v>5.6</v>
      </c>
      <c r="J308" s="21">
        <f>IF(E308=0, "-", IF(H308/E308&lt;10, H308/E308, "&gt;999%"))</f>
        <v>1.0526315789473684</v>
      </c>
    </row>
    <row r="309" spans="1:10" s="160" customFormat="1" ht="13" x14ac:dyDescent="0.3">
      <c r="A309" s="178" t="s">
        <v>663</v>
      </c>
      <c r="B309" s="71">
        <v>33</v>
      </c>
      <c r="C309" s="72">
        <v>5</v>
      </c>
      <c r="D309" s="71">
        <v>78</v>
      </c>
      <c r="E309" s="72">
        <v>38</v>
      </c>
      <c r="F309" s="73"/>
      <c r="G309" s="71">
        <f>B309-C309</f>
        <v>28</v>
      </c>
      <c r="H309" s="72">
        <f>D309-E309</f>
        <v>40</v>
      </c>
      <c r="I309" s="37">
        <f>IF(C309=0, "-", IF(G309/C309&lt;10, G309/C309, "&gt;999%"))</f>
        <v>5.6</v>
      </c>
      <c r="J309" s="38">
        <f>IF(E309=0, "-", IF(H309/E309&lt;10, H309/E309, "&gt;999%"))</f>
        <v>1.0526315789473684</v>
      </c>
    </row>
    <row r="310" spans="1:10" x14ac:dyDescent="0.25">
      <c r="A310" s="177"/>
      <c r="B310" s="143"/>
      <c r="C310" s="144"/>
      <c r="D310" s="143"/>
      <c r="E310" s="144"/>
      <c r="F310" s="145"/>
      <c r="G310" s="143"/>
      <c r="H310" s="144"/>
      <c r="I310" s="151"/>
      <c r="J310" s="152"/>
    </row>
    <row r="311" spans="1:10" s="139" customFormat="1" ht="13" x14ac:dyDescent="0.3">
      <c r="A311" s="159" t="s">
        <v>72</v>
      </c>
      <c r="B311" s="65"/>
      <c r="C311" s="66"/>
      <c r="D311" s="65"/>
      <c r="E311" s="66"/>
      <c r="F311" s="67"/>
      <c r="G311" s="65"/>
      <c r="H311" s="66"/>
      <c r="I311" s="20"/>
      <c r="J311" s="21"/>
    </row>
    <row r="312" spans="1:10" x14ac:dyDescent="0.25">
      <c r="A312" s="158" t="s">
        <v>559</v>
      </c>
      <c r="B312" s="65">
        <v>6</v>
      </c>
      <c r="C312" s="66">
        <v>12</v>
      </c>
      <c r="D312" s="65">
        <v>29</v>
      </c>
      <c r="E312" s="66">
        <v>65</v>
      </c>
      <c r="F312" s="67"/>
      <c r="G312" s="65">
        <f>B312-C312</f>
        <v>-6</v>
      </c>
      <c r="H312" s="66">
        <f>D312-E312</f>
        <v>-36</v>
      </c>
      <c r="I312" s="20">
        <f>IF(C312=0, "-", IF(G312/C312&lt;10, G312/C312, "&gt;999%"))</f>
        <v>-0.5</v>
      </c>
      <c r="J312" s="21">
        <f>IF(E312=0, "-", IF(H312/E312&lt;10, H312/E312, "&gt;999%"))</f>
        <v>-0.55384615384615388</v>
      </c>
    </row>
    <row r="313" spans="1:10" x14ac:dyDescent="0.25">
      <c r="A313" s="158" t="s">
        <v>546</v>
      </c>
      <c r="B313" s="65">
        <v>2</v>
      </c>
      <c r="C313" s="66">
        <v>11</v>
      </c>
      <c r="D313" s="65">
        <v>8</v>
      </c>
      <c r="E313" s="66">
        <v>18</v>
      </c>
      <c r="F313" s="67"/>
      <c r="G313" s="65">
        <f>B313-C313</f>
        <v>-9</v>
      </c>
      <c r="H313" s="66">
        <f>D313-E313</f>
        <v>-10</v>
      </c>
      <c r="I313" s="20">
        <f>IF(C313=0, "-", IF(G313/C313&lt;10, G313/C313, "&gt;999%"))</f>
        <v>-0.81818181818181823</v>
      </c>
      <c r="J313" s="21">
        <f>IF(E313=0, "-", IF(H313/E313&lt;10, H313/E313, "&gt;999%"))</f>
        <v>-0.55555555555555558</v>
      </c>
    </row>
    <row r="314" spans="1:10" s="160" customFormat="1" ht="13" x14ac:dyDescent="0.3">
      <c r="A314" s="178" t="s">
        <v>664</v>
      </c>
      <c r="B314" s="71">
        <v>8</v>
      </c>
      <c r="C314" s="72">
        <v>23</v>
      </c>
      <c r="D314" s="71">
        <v>37</v>
      </c>
      <c r="E314" s="72">
        <v>83</v>
      </c>
      <c r="F314" s="73"/>
      <c r="G314" s="71">
        <f>B314-C314</f>
        <v>-15</v>
      </c>
      <c r="H314" s="72">
        <f>D314-E314</f>
        <v>-46</v>
      </c>
      <c r="I314" s="37">
        <f>IF(C314=0, "-", IF(G314/C314&lt;10, G314/C314, "&gt;999%"))</f>
        <v>-0.65217391304347827</v>
      </c>
      <c r="J314" s="38">
        <f>IF(E314=0, "-", IF(H314/E314&lt;10, H314/E314, "&gt;999%"))</f>
        <v>-0.55421686746987953</v>
      </c>
    </row>
    <row r="315" spans="1:10" x14ac:dyDescent="0.25">
      <c r="A315" s="177"/>
      <c r="B315" s="143"/>
      <c r="C315" s="144"/>
      <c r="D315" s="143"/>
      <c r="E315" s="144"/>
      <c r="F315" s="145"/>
      <c r="G315" s="143"/>
      <c r="H315" s="144"/>
      <c r="I315" s="151"/>
      <c r="J315" s="152"/>
    </row>
    <row r="316" spans="1:10" s="139" customFormat="1" ht="13" x14ac:dyDescent="0.3">
      <c r="A316" s="159" t="s">
        <v>73</v>
      </c>
      <c r="B316" s="65"/>
      <c r="C316" s="66"/>
      <c r="D316" s="65"/>
      <c r="E316" s="66"/>
      <c r="F316" s="67"/>
      <c r="G316" s="65"/>
      <c r="H316" s="66"/>
      <c r="I316" s="20"/>
      <c r="J316" s="21"/>
    </row>
    <row r="317" spans="1:10" x14ac:dyDescent="0.25">
      <c r="A317" s="158" t="s">
        <v>331</v>
      </c>
      <c r="B317" s="65">
        <v>1</v>
      </c>
      <c r="C317" s="66">
        <v>1</v>
      </c>
      <c r="D317" s="65">
        <v>2</v>
      </c>
      <c r="E317" s="66">
        <v>2</v>
      </c>
      <c r="F317" s="67"/>
      <c r="G317" s="65">
        <f>B317-C317</f>
        <v>0</v>
      </c>
      <c r="H317" s="66">
        <f>D317-E317</f>
        <v>0</v>
      </c>
      <c r="I317" s="20">
        <f>IF(C317=0, "-", IF(G317/C317&lt;10, G317/C317, "&gt;999%"))</f>
        <v>0</v>
      </c>
      <c r="J317" s="21">
        <f>IF(E317=0, "-", IF(H317/E317&lt;10, H317/E317, "&gt;999%"))</f>
        <v>0</v>
      </c>
    </row>
    <row r="318" spans="1:10" x14ac:dyDescent="0.25">
      <c r="A318" s="158" t="s">
        <v>274</v>
      </c>
      <c r="B318" s="65">
        <v>0</v>
      </c>
      <c r="C318" s="66">
        <v>1</v>
      </c>
      <c r="D318" s="65">
        <v>2</v>
      </c>
      <c r="E318" s="66">
        <v>6</v>
      </c>
      <c r="F318" s="67"/>
      <c r="G318" s="65">
        <f>B318-C318</f>
        <v>-1</v>
      </c>
      <c r="H318" s="66">
        <f>D318-E318</f>
        <v>-4</v>
      </c>
      <c r="I318" s="20">
        <f>IF(C318=0, "-", IF(G318/C318&lt;10, G318/C318, "&gt;999%"))</f>
        <v>-1</v>
      </c>
      <c r="J318" s="21">
        <f>IF(E318=0, "-", IF(H318/E318&lt;10, H318/E318, "&gt;999%"))</f>
        <v>-0.66666666666666663</v>
      </c>
    </row>
    <row r="319" spans="1:10" x14ac:dyDescent="0.25">
      <c r="A319" s="158" t="s">
        <v>417</v>
      </c>
      <c r="B319" s="65">
        <v>7</v>
      </c>
      <c r="C319" s="66">
        <v>0</v>
      </c>
      <c r="D319" s="65">
        <v>24</v>
      </c>
      <c r="E319" s="66">
        <v>0</v>
      </c>
      <c r="F319" s="67"/>
      <c r="G319" s="65">
        <f>B319-C319</f>
        <v>7</v>
      </c>
      <c r="H319" s="66">
        <f>D319-E319</f>
        <v>24</v>
      </c>
      <c r="I319" s="20" t="str">
        <f>IF(C319=0, "-", IF(G319/C319&lt;10, G319/C319, "&gt;999%"))</f>
        <v>-</v>
      </c>
      <c r="J319" s="21" t="str">
        <f>IF(E319=0, "-", IF(H319/E319&lt;10, H319/E319, "&gt;999%"))</f>
        <v>-</v>
      </c>
    </row>
    <row r="320" spans="1:10" x14ac:dyDescent="0.25">
      <c r="A320" s="158" t="s">
        <v>462</v>
      </c>
      <c r="B320" s="65">
        <v>0</v>
      </c>
      <c r="C320" s="66">
        <v>4</v>
      </c>
      <c r="D320" s="65">
        <v>8</v>
      </c>
      <c r="E320" s="66">
        <v>23</v>
      </c>
      <c r="F320" s="67"/>
      <c r="G320" s="65">
        <f>B320-C320</f>
        <v>-4</v>
      </c>
      <c r="H320" s="66">
        <f>D320-E320</f>
        <v>-15</v>
      </c>
      <c r="I320" s="20">
        <f>IF(C320=0, "-", IF(G320/C320&lt;10, G320/C320, "&gt;999%"))</f>
        <v>-1</v>
      </c>
      <c r="J320" s="21">
        <f>IF(E320=0, "-", IF(H320/E320&lt;10, H320/E320, "&gt;999%"))</f>
        <v>-0.65217391304347827</v>
      </c>
    </row>
    <row r="321" spans="1:10" s="160" customFormat="1" ht="13" x14ac:dyDescent="0.3">
      <c r="A321" s="178" t="s">
        <v>665</v>
      </c>
      <c r="B321" s="71">
        <v>8</v>
      </c>
      <c r="C321" s="72">
        <v>6</v>
      </c>
      <c r="D321" s="71">
        <v>36</v>
      </c>
      <c r="E321" s="72">
        <v>31</v>
      </c>
      <c r="F321" s="73"/>
      <c r="G321" s="71">
        <f>B321-C321</f>
        <v>2</v>
      </c>
      <c r="H321" s="72">
        <f>D321-E321</f>
        <v>5</v>
      </c>
      <c r="I321" s="37">
        <f>IF(C321=0, "-", IF(G321/C321&lt;10, G321/C321, "&gt;999%"))</f>
        <v>0.33333333333333331</v>
      </c>
      <c r="J321" s="38">
        <f>IF(E321=0, "-", IF(H321/E321&lt;10, H321/E321, "&gt;999%"))</f>
        <v>0.16129032258064516</v>
      </c>
    </row>
    <row r="322" spans="1:10" x14ac:dyDescent="0.25">
      <c r="A322" s="177"/>
      <c r="B322" s="143"/>
      <c r="C322" s="144"/>
      <c r="D322" s="143"/>
      <c r="E322" s="144"/>
      <c r="F322" s="145"/>
      <c r="G322" s="143"/>
      <c r="H322" s="144"/>
      <c r="I322" s="151"/>
      <c r="J322" s="152"/>
    </row>
    <row r="323" spans="1:10" s="139" customFormat="1" ht="13" x14ac:dyDescent="0.3">
      <c r="A323" s="159" t="s">
        <v>74</v>
      </c>
      <c r="B323" s="65"/>
      <c r="C323" s="66"/>
      <c r="D323" s="65"/>
      <c r="E323" s="66"/>
      <c r="F323" s="67"/>
      <c r="G323" s="65"/>
      <c r="H323" s="66"/>
      <c r="I323" s="20"/>
      <c r="J323" s="21"/>
    </row>
    <row r="324" spans="1:10" x14ac:dyDescent="0.25">
      <c r="A324" s="158" t="s">
        <v>505</v>
      </c>
      <c r="B324" s="65">
        <v>15</v>
      </c>
      <c r="C324" s="66">
        <v>13</v>
      </c>
      <c r="D324" s="65">
        <v>65</v>
      </c>
      <c r="E324" s="66">
        <v>74</v>
      </c>
      <c r="F324" s="67"/>
      <c r="G324" s="65">
        <f t="shared" ref="G324:G336" si="52">B324-C324</f>
        <v>2</v>
      </c>
      <c r="H324" s="66">
        <f t="shared" ref="H324:H336" si="53">D324-E324</f>
        <v>-9</v>
      </c>
      <c r="I324" s="20">
        <f t="shared" ref="I324:I336" si="54">IF(C324=0, "-", IF(G324/C324&lt;10, G324/C324, "&gt;999%"))</f>
        <v>0.15384615384615385</v>
      </c>
      <c r="J324" s="21">
        <f t="shared" ref="J324:J336" si="55">IF(E324=0, "-", IF(H324/E324&lt;10, H324/E324, "&gt;999%"))</f>
        <v>-0.12162162162162163</v>
      </c>
    </row>
    <row r="325" spans="1:10" x14ac:dyDescent="0.25">
      <c r="A325" s="158" t="s">
        <v>514</v>
      </c>
      <c r="B325" s="65">
        <v>147</v>
      </c>
      <c r="C325" s="66">
        <v>67</v>
      </c>
      <c r="D325" s="65">
        <v>583</v>
      </c>
      <c r="E325" s="66">
        <v>473</v>
      </c>
      <c r="F325" s="67"/>
      <c r="G325" s="65">
        <f t="shared" si="52"/>
        <v>80</v>
      </c>
      <c r="H325" s="66">
        <f t="shared" si="53"/>
        <v>110</v>
      </c>
      <c r="I325" s="20">
        <f t="shared" si="54"/>
        <v>1.1940298507462686</v>
      </c>
      <c r="J325" s="21">
        <f t="shared" si="55"/>
        <v>0.23255813953488372</v>
      </c>
    </row>
    <row r="326" spans="1:10" x14ac:dyDescent="0.25">
      <c r="A326" s="158" t="s">
        <v>339</v>
      </c>
      <c r="B326" s="65">
        <v>142</v>
      </c>
      <c r="C326" s="66">
        <v>82</v>
      </c>
      <c r="D326" s="65">
        <v>685</v>
      </c>
      <c r="E326" s="66">
        <v>370</v>
      </c>
      <c r="F326" s="67"/>
      <c r="G326" s="65">
        <f t="shared" si="52"/>
        <v>60</v>
      </c>
      <c r="H326" s="66">
        <f t="shared" si="53"/>
        <v>315</v>
      </c>
      <c r="I326" s="20">
        <f t="shared" si="54"/>
        <v>0.73170731707317072</v>
      </c>
      <c r="J326" s="21">
        <f t="shared" si="55"/>
        <v>0.85135135135135132</v>
      </c>
    </row>
    <row r="327" spans="1:10" x14ac:dyDescent="0.25">
      <c r="A327" s="158" t="s">
        <v>353</v>
      </c>
      <c r="B327" s="65">
        <v>98</v>
      </c>
      <c r="C327" s="66">
        <v>100</v>
      </c>
      <c r="D327" s="65">
        <v>603</v>
      </c>
      <c r="E327" s="66">
        <v>792</v>
      </c>
      <c r="F327" s="67"/>
      <c r="G327" s="65">
        <f t="shared" si="52"/>
        <v>-2</v>
      </c>
      <c r="H327" s="66">
        <f t="shared" si="53"/>
        <v>-189</v>
      </c>
      <c r="I327" s="20">
        <f t="shared" si="54"/>
        <v>-0.02</v>
      </c>
      <c r="J327" s="21">
        <f t="shared" si="55"/>
        <v>-0.23863636363636365</v>
      </c>
    </row>
    <row r="328" spans="1:10" x14ac:dyDescent="0.25">
      <c r="A328" s="158" t="s">
        <v>394</v>
      </c>
      <c r="B328" s="65">
        <v>173</v>
      </c>
      <c r="C328" s="66">
        <v>105</v>
      </c>
      <c r="D328" s="65">
        <v>1025</v>
      </c>
      <c r="E328" s="66">
        <v>1290</v>
      </c>
      <c r="F328" s="67"/>
      <c r="G328" s="65">
        <f t="shared" si="52"/>
        <v>68</v>
      </c>
      <c r="H328" s="66">
        <f t="shared" si="53"/>
        <v>-265</v>
      </c>
      <c r="I328" s="20">
        <f t="shared" si="54"/>
        <v>0.64761904761904765</v>
      </c>
      <c r="J328" s="21">
        <f t="shared" si="55"/>
        <v>-0.20542635658914729</v>
      </c>
    </row>
    <row r="329" spans="1:10" x14ac:dyDescent="0.25">
      <c r="A329" s="158" t="s">
        <v>434</v>
      </c>
      <c r="B329" s="65">
        <v>47</v>
      </c>
      <c r="C329" s="66">
        <v>44</v>
      </c>
      <c r="D329" s="65">
        <v>237</v>
      </c>
      <c r="E329" s="66">
        <v>232</v>
      </c>
      <c r="F329" s="67"/>
      <c r="G329" s="65">
        <f t="shared" si="52"/>
        <v>3</v>
      </c>
      <c r="H329" s="66">
        <f t="shared" si="53"/>
        <v>5</v>
      </c>
      <c r="I329" s="20">
        <f t="shared" si="54"/>
        <v>6.8181818181818177E-2</v>
      </c>
      <c r="J329" s="21">
        <f t="shared" si="55"/>
        <v>2.1551724137931036E-2</v>
      </c>
    </row>
    <row r="330" spans="1:10" x14ac:dyDescent="0.25">
      <c r="A330" s="158" t="s">
        <v>435</v>
      </c>
      <c r="B330" s="65">
        <v>37</v>
      </c>
      <c r="C330" s="66">
        <v>48</v>
      </c>
      <c r="D330" s="65">
        <v>219</v>
      </c>
      <c r="E330" s="66">
        <v>299</v>
      </c>
      <c r="F330" s="67"/>
      <c r="G330" s="65">
        <f t="shared" si="52"/>
        <v>-11</v>
      </c>
      <c r="H330" s="66">
        <f t="shared" si="53"/>
        <v>-80</v>
      </c>
      <c r="I330" s="20">
        <f t="shared" si="54"/>
        <v>-0.22916666666666666</v>
      </c>
      <c r="J330" s="21">
        <f t="shared" si="55"/>
        <v>-0.26755852842809363</v>
      </c>
    </row>
    <row r="331" spans="1:10" x14ac:dyDescent="0.25">
      <c r="A331" s="158" t="s">
        <v>354</v>
      </c>
      <c r="B331" s="65">
        <v>1</v>
      </c>
      <c r="C331" s="66">
        <v>12</v>
      </c>
      <c r="D331" s="65">
        <v>20</v>
      </c>
      <c r="E331" s="66">
        <v>31</v>
      </c>
      <c r="F331" s="67"/>
      <c r="G331" s="65">
        <f t="shared" si="52"/>
        <v>-11</v>
      </c>
      <c r="H331" s="66">
        <f t="shared" si="53"/>
        <v>-11</v>
      </c>
      <c r="I331" s="20">
        <f t="shared" si="54"/>
        <v>-0.91666666666666663</v>
      </c>
      <c r="J331" s="21">
        <f t="shared" si="55"/>
        <v>-0.35483870967741937</v>
      </c>
    </row>
    <row r="332" spans="1:10" x14ac:dyDescent="0.25">
      <c r="A332" s="158" t="s">
        <v>306</v>
      </c>
      <c r="B332" s="65">
        <v>1</v>
      </c>
      <c r="C332" s="66">
        <v>3</v>
      </c>
      <c r="D332" s="65">
        <v>14</v>
      </c>
      <c r="E332" s="66">
        <v>14</v>
      </c>
      <c r="F332" s="67"/>
      <c r="G332" s="65">
        <f t="shared" si="52"/>
        <v>-2</v>
      </c>
      <c r="H332" s="66">
        <f t="shared" si="53"/>
        <v>0</v>
      </c>
      <c r="I332" s="20">
        <f t="shared" si="54"/>
        <v>-0.66666666666666663</v>
      </c>
      <c r="J332" s="21">
        <f t="shared" si="55"/>
        <v>0</v>
      </c>
    </row>
    <row r="333" spans="1:10" x14ac:dyDescent="0.25">
      <c r="A333" s="158" t="s">
        <v>207</v>
      </c>
      <c r="B333" s="65">
        <v>39</v>
      </c>
      <c r="C333" s="66">
        <v>33</v>
      </c>
      <c r="D333" s="65">
        <v>192</v>
      </c>
      <c r="E333" s="66">
        <v>177</v>
      </c>
      <c r="F333" s="67"/>
      <c r="G333" s="65">
        <f t="shared" si="52"/>
        <v>6</v>
      </c>
      <c r="H333" s="66">
        <f t="shared" si="53"/>
        <v>15</v>
      </c>
      <c r="I333" s="20">
        <f t="shared" si="54"/>
        <v>0.18181818181818182</v>
      </c>
      <c r="J333" s="21">
        <f t="shared" si="55"/>
        <v>8.4745762711864403E-2</v>
      </c>
    </row>
    <row r="334" spans="1:10" x14ac:dyDescent="0.25">
      <c r="A334" s="158" t="s">
        <v>220</v>
      </c>
      <c r="B334" s="65">
        <v>51</v>
      </c>
      <c r="C334" s="66">
        <v>40</v>
      </c>
      <c r="D334" s="65">
        <v>371</v>
      </c>
      <c r="E334" s="66">
        <v>273</v>
      </c>
      <c r="F334" s="67"/>
      <c r="G334" s="65">
        <f t="shared" si="52"/>
        <v>11</v>
      </c>
      <c r="H334" s="66">
        <f t="shared" si="53"/>
        <v>98</v>
      </c>
      <c r="I334" s="20">
        <f t="shared" si="54"/>
        <v>0.27500000000000002</v>
      </c>
      <c r="J334" s="21">
        <f t="shared" si="55"/>
        <v>0.35897435897435898</v>
      </c>
    </row>
    <row r="335" spans="1:10" x14ac:dyDescent="0.25">
      <c r="A335" s="158" t="s">
        <v>243</v>
      </c>
      <c r="B335" s="65">
        <v>10</v>
      </c>
      <c r="C335" s="66">
        <v>3</v>
      </c>
      <c r="D335" s="65">
        <v>65</v>
      </c>
      <c r="E335" s="66">
        <v>37</v>
      </c>
      <c r="F335" s="67"/>
      <c r="G335" s="65">
        <f t="shared" si="52"/>
        <v>7</v>
      </c>
      <c r="H335" s="66">
        <f t="shared" si="53"/>
        <v>28</v>
      </c>
      <c r="I335" s="20">
        <f t="shared" si="54"/>
        <v>2.3333333333333335</v>
      </c>
      <c r="J335" s="21">
        <f t="shared" si="55"/>
        <v>0.7567567567567568</v>
      </c>
    </row>
    <row r="336" spans="1:10" s="160" customFormat="1" ht="13" x14ac:dyDescent="0.3">
      <c r="A336" s="178" t="s">
        <v>666</v>
      </c>
      <c r="B336" s="71">
        <v>761</v>
      </c>
      <c r="C336" s="72">
        <v>550</v>
      </c>
      <c r="D336" s="71">
        <v>4079</v>
      </c>
      <c r="E336" s="72">
        <v>4062</v>
      </c>
      <c r="F336" s="73"/>
      <c r="G336" s="71">
        <f t="shared" si="52"/>
        <v>211</v>
      </c>
      <c r="H336" s="72">
        <f t="shared" si="53"/>
        <v>17</v>
      </c>
      <c r="I336" s="37">
        <f t="shared" si="54"/>
        <v>0.38363636363636361</v>
      </c>
      <c r="J336" s="38">
        <f t="shared" si="55"/>
        <v>4.1851304775972426E-3</v>
      </c>
    </row>
    <row r="337" spans="1:10" x14ac:dyDescent="0.25">
      <c r="A337" s="177"/>
      <c r="B337" s="143"/>
      <c r="C337" s="144"/>
      <c r="D337" s="143"/>
      <c r="E337" s="144"/>
      <c r="F337" s="145"/>
      <c r="G337" s="143"/>
      <c r="H337" s="144"/>
      <c r="I337" s="151"/>
      <c r="J337" s="152"/>
    </row>
    <row r="338" spans="1:10" s="139" customFormat="1" ht="13" x14ac:dyDescent="0.3">
      <c r="A338" s="159" t="s">
        <v>75</v>
      </c>
      <c r="B338" s="65"/>
      <c r="C338" s="66"/>
      <c r="D338" s="65"/>
      <c r="E338" s="66"/>
      <c r="F338" s="67"/>
      <c r="G338" s="65"/>
      <c r="H338" s="66"/>
      <c r="I338" s="20"/>
      <c r="J338" s="21"/>
    </row>
    <row r="339" spans="1:10" x14ac:dyDescent="0.25">
      <c r="A339" s="158" t="s">
        <v>332</v>
      </c>
      <c r="B339" s="65">
        <v>0</v>
      </c>
      <c r="C339" s="66">
        <v>0</v>
      </c>
      <c r="D339" s="65">
        <v>1</v>
      </c>
      <c r="E339" s="66">
        <v>0</v>
      </c>
      <c r="F339" s="67"/>
      <c r="G339" s="65">
        <f>B339-C339</f>
        <v>0</v>
      </c>
      <c r="H339" s="66">
        <f>D339-E339</f>
        <v>1</v>
      </c>
      <c r="I339" s="20" t="str">
        <f>IF(C339=0, "-", IF(G339/C339&lt;10, G339/C339, "&gt;999%"))</f>
        <v>-</v>
      </c>
      <c r="J339" s="21" t="str">
        <f>IF(E339=0, "-", IF(H339/E339&lt;10, H339/E339, "&gt;999%"))</f>
        <v>-</v>
      </c>
    </row>
    <row r="340" spans="1:10" s="160" customFormat="1" ht="13" x14ac:dyDescent="0.3">
      <c r="A340" s="178" t="s">
        <v>667</v>
      </c>
      <c r="B340" s="71">
        <v>0</v>
      </c>
      <c r="C340" s="72">
        <v>0</v>
      </c>
      <c r="D340" s="71">
        <v>1</v>
      </c>
      <c r="E340" s="72">
        <v>0</v>
      </c>
      <c r="F340" s="73"/>
      <c r="G340" s="71">
        <f>B340-C340</f>
        <v>0</v>
      </c>
      <c r="H340" s="72">
        <f>D340-E340</f>
        <v>1</v>
      </c>
      <c r="I340" s="37" t="str">
        <f>IF(C340=0, "-", IF(G340/C340&lt;10, G340/C340, "&gt;999%"))</f>
        <v>-</v>
      </c>
      <c r="J340" s="38" t="str">
        <f>IF(E340=0, "-", IF(H340/E340&lt;10, H340/E340, "&gt;999%"))</f>
        <v>-</v>
      </c>
    </row>
    <row r="341" spans="1:10" x14ac:dyDescent="0.25">
      <c r="A341" s="177"/>
      <c r="B341" s="143"/>
      <c r="C341" s="144"/>
      <c r="D341" s="143"/>
      <c r="E341" s="144"/>
      <c r="F341" s="145"/>
      <c r="G341" s="143"/>
      <c r="H341" s="144"/>
      <c r="I341" s="151"/>
      <c r="J341" s="152"/>
    </row>
    <row r="342" spans="1:10" s="139" customFormat="1" ht="13" x14ac:dyDescent="0.3">
      <c r="A342" s="159" t="s">
        <v>76</v>
      </c>
      <c r="B342" s="65"/>
      <c r="C342" s="66"/>
      <c r="D342" s="65"/>
      <c r="E342" s="66"/>
      <c r="F342" s="67"/>
      <c r="G342" s="65"/>
      <c r="H342" s="66"/>
      <c r="I342" s="20"/>
      <c r="J342" s="21"/>
    </row>
    <row r="343" spans="1:10" x14ac:dyDescent="0.25">
      <c r="A343" s="158" t="s">
        <v>233</v>
      </c>
      <c r="B343" s="65">
        <v>2</v>
      </c>
      <c r="C343" s="66">
        <v>14</v>
      </c>
      <c r="D343" s="65">
        <v>51</v>
      </c>
      <c r="E343" s="66">
        <v>69</v>
      </c>
      <c r="F343" s="67"/>
      <c r="G343" s="65">
        <f t="shared" ref="G343:G366" si="56">B343-C343</f>
        <v>-12</v>
      </c>
      <c r="H343" s="66">
        <f t="shared" ref="H343:H366" si="57">D343-E343</f>
        <v>-18</v>
      </c>
      <c r="I343" s="20">
        <f t="shared" ref="I343:I366" si="58">IF(C343=0, "-", IF(G343/C343&lt;10, G343/C343, "&gt;999%"))</f>
        <v>-0.8571428571428571</v>
      </c>
      <c r="J343" s="21">
        <f t="shared" ref="J343:J366" si="59">IF(E343=0, "-", IF(H343/E343&lt;10, H343/E343, "&gt;999%"))</f>
        <v>-0.2608695652173913</v>
      </c>
    </row>
    <row r="344" spans="1:10" x14ac:dyDescent="0.25">
      <c r="A344" s="158" t="s">
        <v>234</v>
      </c>
      <c r="B344" s="65">
        <v>0</v>
      </c>
      <c r="C344" s="66">
        <v>5</v>
      </c>
      <c r="D344" s="65">
        <v>2</v>
      </c>
      <c r="E344" s="66">
        <v>12</v>
      </c>
      <c r="F344" s="67"/>
      <c r="G344" s="65">
        <f t="shared" si="56"/>
        <v>-5</v>
      </c>
      <c r="H344" s="66">
        <f t="shared" si="57"/>
        <v>-10</v>
      </c>
      <c r="I344" s="20">
        <f t="shared" si="58"/>
        <v>-1</v>
      </c>
      <c r="J344" s="21">
        <f t="shared" si="59"/>
        <v>-0.83333333333333337</v>
      </c>
    </row>
    <row r="345" spans="1:10" x14ac:dyDescent="0.25">
      <c r="A345" s="158" t="s">
        <v>257</v>
      </c>
      <c r="B345" s="65">
        <v>18</v>
      </c>
      <c r="C345" s="66">
        <v>20</v>
      </c>
      <c r="D345" s="65">
        <v>118</v>
      </c>
      <c r="E345" s="66">
        <v>87</v>
      </c>
      <c r="F345" s="67"/>
      <c r="G345" s="65">
        <f t="shared" si="56"/>
        <v>-2</v>
      </c>
      <c r="H345" s="66">
        <f t="shared" si="57"/>
        <v>31</v>
      </c>
      <c r="I345" s="20">
        <f t="shared" si="58"/>
        <v>-0.1</v>
      </c>
      <c r="J345" s="21">
        <f t="shared" si="59"/>
        <v>0.35632183908045978</v>
      </c>
    </row>
    <row r="346" spans="1:10" x14ac:dyDescent="0.25">
      <c r="A346" s="158" t="s">
        <v>321</v>
      </c>
      <c r="B346" s="65">
        <v>2</v>
      </c>
      <c r="C346" s="66">
        <v>5</v>
      </c>
      <c r="D346" s="65">
        <v>24</v>
      </c>
      <c r="E346" s="66">
        <v>10</v>
      </c>
      <c r="F346" s="67"/>
      <c r="G346" s="65">
        <f t="shared" si="56"/>
        <v>-3</v>
      </c>
      <c r="H346" s="66">
        <f t="shared" si="57"/>
        <v>14</v>
      </c>
      <c r="I346" s="20">
        <f t="shared" si="58"/>
        <v>-0.6</v>
      </c>
      <c r="J346" s="21">
        <f t="shared" si="59"/>
        <v>1.4</v>
      </c>
    </row>
    <row r="347" spans="1:10" x14ac:dyDescent="0.25">
      <c r="A347" s="158" t="s">
        <v>258</v>
      </c>
      <c r="B347" s="65">
        <v>6</v>
      </c>
      <c r="C347" s="66">
        <v>11</v>
      </c>
      <c r="D347" s="65">
        <v>47</v>
      </c>
      <c r="E347" s="66">
        <v>70</v>
      </c>
      <c r="F347" s="67"/>
      <c r="G347" s="65">
        <f t="shared" si="56"/>
        <v>-5</v>
      </c>
      <c r="H347" s="66">
        <f t="shared" si="57"/>
        <v>-23</v>
      </c>
      <c r="I347" s="20">
        <f t="shared" si="58"/>
        <v>-0.45454545454545453</v>
      </c>
      <c r="J347" s="21">
        <f t="shared" si="59"/>
        <v>-0.32857142857142857</v>
      </c>
    </row>
    <row r="348" spans="1:10" x14ac:dyDescent="0.25">
      <c r="A348" s="158" t="s">
        <v>275</v>
      </c>
      <c r="B348" s="65">
        <v>0</v>
      </c>
      <c r="C348" s="66">
        <v>1</v>
      </c>
      <c r="D348" s="65">
        <v>0</v>
      </c>
      <c r="E348" s="66">
        <v>2</v>
      </c>
      <c r="F348" s="67"/>
      <c r="G348" s="65">
        <f t="shared" si="56"/>
        <v>-1</v>
      </c>
      <c r="H348" s="66">
        <f t="shared" si="57"/>
        <v>-2</v>
      </c>
      <c r="I348" s="20">
        <f t="shared" si="58"/>
        <v>-1</v>
      </c>
      <c r="J348" s="21">
        <f t="shared" si="59"/>
        <v>-1</v>
      </c>
    </row>
    <row r="349" spans="1:10" x14ac:dyDescent="0.25">
      <c r="A349" s="158" t="s">
        <v>276</v>
      </c>
      <c r="B349" s="65">
        <v>1</v>
      </c>
      <c r="C349" s="66">
        <v>4</v>
      </c>
      <c r="D349" s="65">
        <v>12</v>
      </c>
      <c r="E349" s="66">
        <v>12</v>
      </c>
      <c r="F349" s="67"/>
      <c r="G349" s="65">
        <f t="shared" si="56"/>
        <v>-3</v>
      </c>
      <c r="H349" s="66">
        <f t="shared" si="57"/>
        <v>0</v>
      </c>
      <c r="I349" s="20">
        <f t="shared" si="58"/>
        <v>-0.75</v>
      </c>
      <c r="J349" s="21">
        <f t="shared" si="59"/>
        <v>0</v>
      </c>
    </row>
    <row r="350" spans="1:10" x14ac:dyDescent="0.25">
      <c r="A350" s="158" t="s">
        <v>322</v>
      </c>
      <c r="B350" s="65">
        <v>0</v>
      </c>
      <c r="C350" s="66">
        <v>1</v>
      </c>
      <c r="D350" s="65">
        <v>3</v>
      </c>
      <c r="E350" s="66">
        <v>9</v>
      </c>
      <c r="F350" s="67"/>
      <c r="G350" s="65">
        <f t="shared" si="56"/>
        <v>-1</v>
      </c>
      <c r="H350" s="66">
        <f t="shared" si="57"/>
        <v>-6</v>
      </c>
      <c r="I350" s="20">
        <f t="shared" si="58"/>
        <v>-1</v>
      </c>
      <c r="J350" s="21">
        <f t="shared" si="59"/>
        <v>-0.66666666666666663</v>
      </c>
    </row>
    <row r="351" spans="1:10" x14ac:dyDescent="0.25">
      <c r="A351" s="158" t="s">
        <v>378</v>
      </c>
      <c r="B351" s="65">
        <v>7</v>
      </c>
      <c r="C351" s="66">
        <v>6</v>
      </c>
      <c r="D351" s="65">
        <v>41</v>
      </c>
      <c r="E351" s="66">
        <v>54</v>
      </c>
      <c r="F351" s="67"/>
      <c r="G351" s="65">
        <f t="shared" si="56"/>
        <v>1</v>
      </c>
      <c r="H351" s="66">
        <f t="shared" si="57"/>
        <v>-13</v>
      </c>
      <c r="I351" s="20">
        <f t="shared" si="58"/>
        <v>0.16666666666666666</v>
      </c>
      <c r="J351" s="21">
        <f t="shared" si="59"/>
        <v>-0.24074074074074073</v>
      </c>
    </row>
    <row r="352" spans="1:10" x14ac:dyDescent="0.25">
      <c r="A352" s="158" t="s">
        <v>418</v>
      </c>
      <c r="B352" s="65">
        <v>4</v>
      </c>
      <c r="C352" s="66">
        <v>0</v>
      </c>
      <c r="D352" s="65">
        <v>25</v>
      </c>
      <c r="E352" s="66">
        <v>0</v>
      </c>
      <c r="F352" s="67"/>
      <c r="G352" s="65">
        <f t="shared" si="56"/>
        <v>4</v>
      </c>
      <c r="H352" s="66">
        <f t="shared" si="57"/>
        <v>25</v>
      </c>
      <c r="I352" s="20" t="str">
        <f t="shared" si="58"/>
        <v>-</v>
      </c>
      <c r="J352" s="21" t="str">
        <f t="shared" si="59"/>
        <v>-</v>
      </c>
    </row>
    <row r="353" spans="1:10" x14ac:dyDescent="0.25">
      <c r="A353" s="158" t="s">
        <v>419</v>
      </c>
      <c r="B353" s="65">
        <v>5</v>
      </c>
      <c r="C353" s="66">
        <v>1</v>
      </c>
      <c r="D353" s="65">
        <v>15</v>
      </c>
      <c r="E353" s="66">
        <v>19</v>
      </c>
      <c r="F353" s="67"/>
      <c r="G353" s="65">
        <f t="shared" si="56"/>
        <v>4</v>
      </c>
      <c r="H353" s="66">
        <f t="shared" si="57"/>
        <v>-4</v>
      </c>
      <c r="I353" s="20">
        <f t="shared" si="58"/>
        <v>4</v>
      </c>
      <c r="J353" s="21">
        <f t="shared" si="59"/>
        <v>-0.21052631578947367</v>
      </c>
    </row>
    <row r="354" spans="1:10" x14ac:dyDescent="0.25">
      <c r="A354" s="158" t="s">
        <v>277</v>
      </c>
      <c r="B354" s="65">
        <v>3</v>
      </c>
      <c r="C354" s="66">
        <v>0</v>
      </c>
      <c r="D354" s="65">
        <v>16</v>
      </c>
      <c r="E354" s="66">
        <v>0</v>
      </c>
      <c r="F354" s="67"/>
      <c r="G354" s="65">
        <f t="shared" si="56"/>
        <v>3</v>
      </c>
      <c r="H354" s="66">
        <f t="shared" si="57"/>
        <v>16</v>
      </c>
      <c r="I354" s="20" t="str">
        <f t="shared" si="58"/>
        <v>-</v>
      </c>
      <c r="J354" s="21" t="str">
        <f t="shared" si="59"/>
        <v>-</v>
      </c>
    </row>
    <row r="355" spans="1:10" x14ac:dyDescent="0.25">
      <c r="A355" s="158" t="s">
        <v>284</v>
      </c>
      <c r="B355" s="65">
        <v>0</v>
      </c>
      <c r="C355" s="66">
        <v>0</v>
      </c>
      <c r="D355" s="65">
        <v>1</v>
      </c>
      <c r="E355" s="66">
        <v>0</v>
      </c>
      <c r="F355" s="67"/>
      <c r="G355" s="65">
        <f t="shared" si="56"/>
        <v>0</v>
      </c>
      <c r="H355" s="66">
        <f t="shared" si="57"/>
        <v>1</v>
      </c>
      <c r="I355" s="20" t="str">
        <f t="shared" si="58"/>
        <v>-</v>
      </c>
      <c r="J355" s="21" t="str">
        <f t="shared" si="59"/>
        <v>-</v>
      </c>
    </row>
    <row r="356" spans="1:10" x14ac:dyDescent="0.25">
      <c r="A356" s="158" t="s">
        <v>479</v>
      </c>
      <c r="B356" s="65">
        <v>3</v>
      </c>
      <c r="C356" s="66">
        <v>14</v>
      </c>
      <c r="D356" s="65">
        <v>12</v>
      </c>
      <c r="E356" s="66">
        <v>17</v>
      </c>
      <c r="F356" s="67"/>
      <c r="G356" s="65">
        <f t="shared" si="56"/>
        <v>-11</v>
      </c>
      <c r="H356" s="66">
        <f t="shared" si="57"/>
        <v>-5</v>
      </c>
      <c r="I356" s="20">
        <f t="shared" si="58"/>
        <v>-0.7857142857142857</v>
      </c>
      <c r="J356" s="21">
        <f t="shared" si="59"/>
        <v>-0.29411764705882354</v>
      </c>
    </row>
    <row r="357" spans="1:10" x14ac:dyDescent="0.25">
      <c r="A357" s="158" t="s">
        <v>379</v>
      </c>
      <c r="B357" s="65">
        <v>6</v>
      </c>
      <c r="C357" s="66">
        <v>34</v>
      </c>
      <c r="D357" s="65">
        <v>38</v>
      </c>
      <c r="E357" s="66">
        <v>101</v>
      </c>
      <c r="F357" s="67"/>
      <c r="G357" s="65">
        <f t="shared" si="56"/>
        <v>-28</v>
      </c>
      <c r="H357" s="66">
        <f t="shared" si="57"/>
        <v>-63</v>
      </c>
      <c r="I357" s="20">
        <f t="shared" si="58"/>
        <v>-0.82352941176470584</v>
      </c>
      <c r="J357" s="21">
        <f t="shared" si="59"/>
        <v>-0.62376237623762376</v>
      </c>
    </row>
    <row r="358" spans="1:10" x14ac:dyDescent="0.25">
      <c r="A358" s="158" t="s">
        <v>420</v>
      </c>
      <c r="B358" s="65">
        <v>18</v>
      </c>
      <c r="C358" s="66">
        <v>5</v>
      </c>
      <c r="D358" s="65">
        <v>66</v>
      </c>
      <c r="E358" s="66">
        <v>29</v>
      </c>
      <c r="F358" s="67"/>
      <c r="G358" s="65">
        <f t="shared" si="56"/>
        <v>13</v>
      </c>
      <c r="H358" s="66">
        <f t="shared" si="57"/>
        <v>37</v>
      </c>
      <c r="I358" s="20">
        <f t="shared" si="58"/>
        <v>2.6</v>
      </c>
      <c r="J358" s="21">
        <f t="shared" si="59"/>
        <v>1.2758620689655173</v>
      </c>
    </row>
    <row r="359" spans="1:10" x14ac:dyDescent="0.25">
      <c r="A359" s="158" t="s">
        <v>421</v>
      </c>
      <c r="B359" s="65">
        <v>11</v>
      </c>
      <c r="C359" s="66">
        <v>5</v>
      </c>
      <c r="D359" s="65">
        <v>46</v>
      </c>
      <c r="E359" s="66">
        <v>48</v>
      </c>
      <c r="F359" s="67"/>
      <c r="G359" s="65">
        <f t="shared" si="56"/>
        <v>6</v>
      </c>
      <c r="H359" s="66">
        <f t="shared" si="57"/>
        <v>-2</v>
      </c>
      <c r="I359" s="20">
        <f t="shared" si="58"/>
        <v>1.2</v>
      </c>
      <c r="J359" s="21">
        <f t="shared" si="59"/>
        <v>-4.1666666666666664E-2</v>
      </c>
    </row>
    <row r="360" spans="1:10" x14ac:dyDescent="0.25">
      <c r="A360" s="158" t="s">
        <v>422</v>
      </c>
      <c r="B360" s="65">
        <v>20</v>
      </c>
      <c r="C360" s="66">
        <v>65</v>
      </c>
      <c r="D360" s="65">
        <v>70</v>
      </c>
      <c r="E360" s="66">
        <v>149</v>
      </c>
      <c r="F360" s="67"/>
      <c r="G360" s="65">
        <f t="shared" si="56"/>
        <v>-45</v>
      </c>
      <c r="H360" s="66">
        <f t="shared" si="57"/>
        <v>-79</v>
      </c>
      <c r="I360" s="20">
        <f t="shared" si="58"/>
        <v>-0.69230769230769229</v>
      </c>
      <c r="J360" s="21">
        <f t="shared" si="59"/>
        <v>-0.53020134228187921</v>
      </c>
    </row>
    <row r="361" spans="1:10" x14ac:dyDescent="0.25">
      <c r="A361" s="158" t="s">
        <v>463</v>
      </c>
      <c r="B361" s="65">
        <v>7</v>
      </c>
      <c r="C361" s="66">
        <v>6</v>
      </c>
      <c r="D361" s="65">
        <v>32</v>
      </c>
      <c r="E361" s="66">
        <v>12</v>
      </c>
      <c r="F361" s="67"/>
      <c r="G361" s="65">
        <f t="shared" si="56"/>
        <v>1</v>
      </c>
      <c r="H361" s="66">
        <f t="shared" si="57"/>
        <v>20</v>
      </c>
      <c r="I361" s="20">
        <f t="shared" si="58"/>
        <v>0.16666666666666666</v>
      </c>
      <c r="J361" s="21">
        <f t="shared" si="59"/>
        <v>1.6666666666666667</v>
      </c>
    </row>
    <row r="362" spans="1:10" x14ac:dyDescent="0.25">
      <c r="A362" s="158" t="s">
        <v>464</v>
      </c>
      <c r="B362" s="65">
        <v>11</v>
      </c>
      <c r="C362" s="66">
        <v>7</v>
      </c>
      <c r="D362" s="65">
        <v>92</v>
      </c>
      <c r="E362" s="66">
        <v>44</v>
      </c>
      <c r="F362" s="67"/>
      <c r="G362" s="65">
        <f t="shared" si="56"/>
        <v>4</v>
      </c>
      <c r="H362" s="66">
        <f t="shared" si="57"/>
        <v>48</v>
      </c>
      <c r="I362" s="20">
        <f t="shared" si="58"/>
        <v>0.5714285714285714</v>
      </c>
      <c r="J362" s="21">
        <f t="shared" si="59"/>
        <v>1.0909090909090908</v>
      </c>
    </row>
    <row r="363" spans="1:10" x14ac:dyDescent="0.25">
      <c r="A363" s="158" t="s">
        <v>480</v>
      </c>
      <c r="B363" s="65">
        <v>1</v>
      </c>
      <c r="C363" s="66">
        <v>0</v>
      </c>
      <c r="D363" s="65">
        <v>20</v>
      </c>
      <c r="E363" s="66">
        <v>11</v>
      </c>
      <c r="F363" s="67"/>
      <c r="G363" s="65">
        <f t="shared" si="56"/>
        <v>1</v>
      </c>
      <c r="H363" s="66">
        <f t="shared" si="57"/>
        <v>9</v>
      </c>
      <c r="I363" s="20" t="str">
        <f t="shared" si="58"/>
        <v>-</v>
      </c>
      <c r="J363" s="21">
        <f t="shared" si="59"/>
        <v>0.81818181818181823</v>
      </c>
    </row>
    <row r="364" spans="1:10" x14ac:dyDescent="0.25">
      <c r="A364" s="158" t="s">
        <v>285</v>
      </c>
      <c r="B364" s="65">
        <v>0</v>
      </c>
      <c r="C364" s="66">
        <v>0</v>
      </c>
      <c r="D364" s="65">
        <v>2</v>
      </c>
      <c r="E364" s="66">
        <v>8</v>
      </c>
      <c r="F364" s="67"/>
      <c r="G364" s="65">
        <f t="shared" si="56"/>
        <v>0</v>
      </c>
      <c r="H364" s="66">
        <f t="shared" si="57"/>
        <v>-6</v>
      </c>
      <c r="I364" s="20" t="str">
        <f t="shared" si="58"/>
        <v>-</v>
      </c>
      <c r="J364" s="21">
        <f t="shared" si="59"/>
        <v>-0.75</v>
      </c>
    </row>
    <row r="365" spans="1:10" x14ac:dyDescent="0.25">
      <c r="A365" s="158" t="s">
        <v>333</v>
      </c>
      <c r="B365" s="65">
        <v>2</v>
      </c>
      <c r="C365" s="66">
        <v>0</v>
      </c>
      <c r="D365" s="65">
        <v>2</v>
      </c>
      <c r="E365" s="66">
        <v>0</v>
      </c>
      <c r="F365" s="67"/>
      <c r="G365" s="65">
        <f t="shared" si="56"/>
        <v>2</v>
      </c>
      <c r="H365" s="66">
        <f t="shared" si="57"/>
        <v>2</v>
      </c>
      <c r="I365" s="20" t="str">
        <f t="shared" si="58"/>
        <v>-</v>
      </c>
      <c r="J365" s="21" t="str">
        <f t="shared" si="59"/>
        <v>-</v>
      </c>
    </row>
    <row r="366" spans="1:10" s="160" customFormat="1" ht="13" x14ac:dyDescent="0.3">
      <c r="A366" s="178" t="s">
        <v>668</v>
      </c>
      <c r="B366" s="71">
        <v>127</v>
      </c>
      <c r="C366" s="72">
        <v>204</v>
      </c>
      <c r="D366" s="71">
        <v>735</v>
      </c>
      <c r="E366" s="72">
        <v>763</v>
      </c>
      <c r="F366" s="73"/>
      <c r="G366" s="71">
        <f t="shared" si="56"/>
        <v>-77</v>
      </c>
      <c r="H366" s="72">
        <f t="shared" si="57"/>
        <v>-28</v>
      </c>
      <c r="I366" s="37">
        <f t="shared" si="58"/>
        <v>-0.37745098039215685</v>
      </c>
      <c r="J366" s="38">
        <f t="shared" si="59"/>
        <v>-3.669724770642202E-2</v>
      </c>
    </row>
    <row r="367" spans="1:10" x14ac:dyDescent="0.25">
      <c r="A367" s="177"/>
      <c r="B367" s="143"/>
      <c r="C367" s="144"/>
      <c r="D367" s="143"/>
      <c r="E367" s="144"/>
      <c r="F367" s="145"/>
      <c r="G367" s="143"/>
      <c r="H367" s="144"/>
      <c r="I367" s="151"/>
      <c r="J367" s="152"/>
    </row>
    <row r="368" spans="1:10" s="139" customFormat="1" ht="13" x14ac:dyDescent="0.3">
      <c r="A368" s="159" t="s">
        <v>77</v>
      </c>
      <c r="B368" s="65"/>
      <c r="C368" s="66"/>
      <c r="D368" s="65"/>
      <c r="E368" s="66"/>
      <c r="F368" s="67"/>
      <c r="G368" s="65"/>
      <c r="H368" s="66"/>
      <c r="I368" s="20"/>
      <c r="J368" s="21"/>
    </row>
    <row r="369" spans="1:10" x14ac:dyDescent="0.25">
      <c r="A369" s="158" t="s">
        <v>560</v>
      </c>
      <c r="B369" s="65">
        <v>7</v>
      </c>
      <c r="C369" s="66">
        <v>12</v>
      </c>
      <c r="D369" s="65">
        <v>34</v>
      </c>
      <c r="E369" s="66">
        <v>44</v>
      </c>
      <c r="F369" s="67"/>
      <c r="G369" s="65">
        <f>B369-C369</f>
        <v>-5</v>
      </c>
      <c r="H369" s="66">
        <f>D369-E369</f>
        <v>-10</v>
      </c>
      <c r="I369" s="20">
        <f>IF(C369=0, "-", IF(G369/C369&lt;10, G369/C369, "&gt;999%"))</f>
        <v>-0.41666666666666669</v>
      </c>
      <c r="J369" s="21">
        <f>IF(E369=0, "-", IF(H369/E369&lt;10, H369/E369, "&gt;999%"))</f>
        <v>-0.22727272727272727</v>
      </c>
    </row>
    <row r="370" spans="1:10" x14ac:dyDescent="0.25">
      <c r="A370" s="158" t="s">
        <v>547</v>
      </c>
      <c r="B370" s="65">
        <v>0</v>
      </c>
      <c r="C370" s="66">
        <v>0</v>
      </c>
      <c r="D370" s="65">
        <v>4</v>
      </c>
      <c r="E370" s="66">
        <v>1</v>
      </c>
      <c r="F370" s="67"/>
      <c r="G370" s="65">
        <f>B370-C370</f>
        <v>0</v>
      </c>
      <c r="H370" s="66">
        <f>D370-E370</f>
        <v>3</v>
      </c>
      <c r="I370" s="20" t="str">
        <f>IF(C370=0, "-", IF(G370/C370&lt;10, G370/C370, "&gt;999%"))</f>
        <v>-</v>
      </c>
      <c r="J370" s="21">
        <f>IF(E370=0, "-", IF(H370/E370&lt;10, H370/E370, "&gt;999%"))</f>
        <v>3</v>
      </c>
    </row>
    <row r="371" spans="1:10" s="160" customFormat="1" ht="13" x14ac:dyDescent="0.3">
      <c r="A371" s="178" t="s">
        <v>669</v>
      </c>
      <c r="B371" s="71">
        <v>7</v>
      </c>
      <c r="C371" s="72">
        <v>12</v>
      </c>
      <c r="D371" s="71">
        <v>38</v>
      </c>
      <c r="E371" s="72">
        <v>45</v>
      </c>
      <c r="F371" s="73"/>
      <c r="G371" s="71">
        <f>B371-C371</f>
        <v>-5</v>
      </c>
      <c r="H371" s="72">
        <f>D371-E371</f>
        <v>-7</v>
      </c>
      <c r="I371" s="37">
        <f>IF(C371=0, "-", IF(G371/C371&lt;10, G371/C371, "&gt;999%"))</f>
        <v>-0.41666666666666669</v>
      </c>
      <c r="J371" s="38">
        <f>IF(E371=0, "-", IF(H371/E371&lt;10, H371/E371, "&gt;999%"))</f>
        <v>-0.15555555555555556</v>
      </c>
    </row>
    <row r="372" spans="1:10" x14ac:dyDescent="0.25">
      <c r="A372" s="177"/>
      <c r="B372" s="143"/>
      <c r="C372" s="144"/>
      <c r="D372" s="143"/>
      <c r="E372" s="144"/>
      <c r="F372" s="145"/>
      <c r="G372" s="143"/>
      <c r="H372" s="144"/>
      <c r="I372" s="151"/>
      <c r="J372" s="152"/>
    </row>
    <row r="373" spans="1:10" s="139" customFormat="1" ht="13" x14ac:dyDescent="0.3">
      <c r="A373" s="159" t="s">
        <v>78</v>
      </c>
      <c r="B373" s="65"/>
      <c r="C373" s="66"/>
      <c r="D373" s="65"/>
      <c r="E373" s="66"/>
      <c r="F373" s="67"/>
      <c r="G373" s="65"/>
      <c r="H373" s="66"/>
      <c r="I373" s="20"/>
      <c r="J373" s="21"/>
    </row>
    <row r="374" spans="1:10" x14ac:dyDescent="0.25">
      <c r="A374" s="158" t="s">
        <v>297</v>
      </c>
      <c r="B374" s="65">
        <v>0</v>
      </c>
      <c r="C374" s="66">
        <v>0</v>
      </c>
      <c r="D374" s="65">
        <v>1</v>
      </c>
      <c r="E374" s="66">
        <v>0</v>
      </c>
      <c r="F374" s="67"/>
      <c r="G374" s="65">
        <f t="shared" ref="G374:G382" si="60">B374-C374</f>
        <v>0</v>
      </c>
      <c r="H374" s="66">
        <f t="shared" ref="H374:H382" si="61">D374-E374</f>
        <v>1</v>
      </c>
      <c r="I374" s="20" t="str">
        <f t="shared" ref="I374:I382" si="62">IF(C374=0, "-", IF(G374/C374&lt;10, G374/C374, "&gt;999%"))</f>
        <v>-</v>
      </c>
      <c r="J374" s="21" t="str">
        <f t="shared" ref="J374:J382" si="63">IF(E374=0, "-", IF(H374/E374&lt;10, H374/E374, "&gt;999%"))</f>
        <v>-</v>
      </c>
    </row>
    <row r="375" spans="1:10" x14ac:dyDescent="0.25">
      <c r="A375" s="158" t="s">
        <v>298</v>
      </c>
      <c r="B375" s="65">
        <v>0</v>
      </c>
      <c r="C375" s="66">
        <v>0</v>
      </c>
      <c r="D375" s="65">
        <v>1</v>
      </c>
      <c r="E375" s="66">
        <v>1</v>
      </c>
      <c r="F375" s="67"/>
      <c r="G375" s="65">
        <f t="shared" si="60"/>
        <v>0</v>
      </c>
      <c r="H375" s="66">
        <f t="shared" si="61"/>
        <v>0</v>
      </c>
      <c r="I375" s="20" t="str">
        <f t="shared" si="62"/>
        <v>-</v>
      </c>
      <c r="J375" s="21">
        <f t="shared" si="63"/>
        <v>0</v>
      </c>
    </row>
    <row r="376" spans="1:10" x14ac:dyDescent="0.25">
      <c r="A376" s="158" t="s">
        <v>537</v>
      </c>
      <c r="B376" s="65">
        <v>19</v>
      </c>
      <c r="C376" s="66">
        <v>12</v>
      </c>
      <c r="D376" s="65">
        <v>78</v>
      </c>
      <c r="E376" s="66">
        <v>79</v>
      </c>
      <c r="F376" s="67"/>
      <c r="G376" s="65">
        <f t="shared" si="60"/>
        <v>7</v>
      </c>
      <c r="H376" s="66">
        <f t="shared" si="61"/>
        <v>-1</v>
      </c>
      <c r="I376" s="20">
        <f t="shared" si="62"/>
        <v>0.58333333333333337</v>
      </c>
      <c r="J376" s="21">
        <f t="shared" si="63"/>
        <v>-1.2658227848101266E-2</v>
      </c>
    </row>
    <row r="377" spans="1:10" x14ac:dyDescent="0.25">
      <c r="A377" s="158" t="s">
        <v>484</v>
      </c>
      <c r="B377" s="65">
        <v>0</v>
      </c>
      <c r="C377" s="66">
        <v>1</v>
      </c>
      <c r="D377" s="65">
        <v>0</v>
      </c>
      <c r="E377" s="66">
        <v>1</v>
      </c>
      <c r="F377" s="67"/>
      <c r="G377" s="65">
        <f t="shared" si="60"/>
        <v>-1</v>
      </c>
      <c r="H377" s="66">
        <f t="shared" si="61"/>
        <v>-1</v>
      </c>
      <c r="I377" s="20">
        <f t="shared" si="62"/>
        <v>-1</v>
      </c>
      <c r="J377" s="21">
        <f t="shared" si="63"/>
        <v>-1</v>
      </c>
    </row>
    <row r="378" spans="1:10" x14ac:dyDescent="0.25">
      <c r="A378" s="158" t="s">
        <v>299</v>
      </c>
      <c r="B378" s="65">
        <v>0</v>
      </c>
      <c r="C378" s="66">
        <v>2</v>
      </c>
      <c r="D378" s="65">
        <v>0</v>
      </c>
      <c r="E378" s="66">
        <v>7</v>
      </c>
      <c r="F378" s="67"/>
      <c r="G378" s="65">
        <f t="shared" si="60"/>
        <v>-2</v>
      </c>
      <c r="H378" s="66">
        <f t="shared" si="61"/>
        <v>-7</v>
      </c>
      <c r="I378" s="20">
        <f t="shared" si="62"/>
        <v>-1</v>
      </c>
      <c r="J378" s="21">
        <f t="shared" si="63"/>
        <v>-1</v>
      </c>
    </row>
    <row r="379" spans="1:10" x14ac:dyDescent="0.25">
      <c r="A379" s="158" t="s">
        <v>300</v>
      </c>
      <c r="B379" s="65">
        <v>1</v>
      </c>
      <c r="C379" s="66">
        <v>3</v>
      </c>
      <c r="D379" s="65">
        <v>5</v>
      </c>
      <c r="E379" s="66">
        <v>9</v>
      </c>
      <c r="F379" s="67"/>
      <c r="G379" s="65">
        <f t="shared" si="60"/>
        <v>-2</v>
      </c>
      <c r="H379" s="66">
        <f t="shared" si="61"/>
        <v>-4</v>
      </c>
      <c r="I379" s="20">
        <f t="shared" si="62"/>
        <v>-0.66666666666666663</v>
      </c>
      <c r="J379" s="21">
        <f t="shared" si="63"/>
        <v>-0.44444444444444442</v>
      </c>
    </row>
    <row r="380" spans="1:10" x14ac:dyDescent="0.25">
      <c r="A380" s="158" t="s">
        <v>301</v>
      </c>
      <c r="B380" s="65">
        <v>1</v>
      </c>
      <c r="C380" s="66">
        <v>0</v>
      </c>
      <c r="D380" s="65">
        <v>4</v>
      </c>
      <c r="E380" s="66">
        <v>0</v>
      </c>
      <c r="F380" s="67"/>
      <c r="G380" s="65">
        <f t="shared" si="60"/>
        <v>1</v>
      </c>
      <c r="H380" s="66">
        <f t="shared" si="61"/>
        <v>4</v>
      </c>
      <c r="I380" s="20" t="str">
        <f t="shared" si="62"/>
        <v>-</v>
      </c>
      <c r="J380" s="21" t="str">
        <f t="shared" si="63"/>
        <v>-</v>
      </c>
    </row>
    <row r="381" spans="1:10" x14ac:dyDescent="0.25">
      <c r="A381" s="158" t="s">
        <v>495</v>
      </c>
      <c r="B381" s="65">
        <v>10</v>
      </c>
      <c r="C381" s="66">
        <v>8</v>
      </c>
      <c r="D381" s="65">
        <v>39</v>
      </c>
      <c r="E381" s="66">
        <v>32</v>
      </c>
      <c r="F381" s="67"/>
      <c r="G381" s="65">
        <f t="shared" si="60"/>
        <v>2</v>
      </c>
      <c r="H381" s="66">
        <f t="shared" si="61"/>
        <v>7</v>
      </c>
      <c r="I381" s="20">
        <f t="shared" si="62"/>
        <v>0.25</v>
      </c>
      <c r="J381" s="21">
        <f t="shared" si="63"/>
        <v>0.21875</v>
      </c>
    </row>
    <row r="382" spans="1:10" s="160" customFormat="1" ht="13" x14ac:dyDescent="0.3">
      <c r="A382" s="178" t="s">
        <v>670</v>
      </c>
      <c r="B382" s="71">
        <v>31</v>
      </c>
      <c r="C382" s="72">
        <v>26</v>
      </c>
      <c r="D382" s="71">
        <v>128</v>
      </c>
      <c r="E382" s="72">
        <v>129</v>
      </c>
      <c r="F382" s="73"/>
      <c r="G382" s="71">
        <f t="shared" si="60"/>
        <v>5</v>
      </c>
      <c r="H382" s="72">
        <f t="shared" si="61"/>
        <v>-1</v>
      </c>
      <c r="I382" s="37">
        <f t="shared" si="62"/>
        <v>0.19230769230769232</v>
      </c>
      <c r="J382" s="38">
        <f t="shared" si="63"/>
        <v>-7.7519379844961239E-3</v>
      </c>
    </row>
    <row r="383" spans="1:10" x14ac:dyDescent="0.25">
      <c r="A383" s="177"/>
      <c r="B383" s="143"/>
      <c r="C383" s="144"/>
      <c r="D383" s="143"/>
      <c r="E383" s="144"/>
      <c r="F383" s="145"/>
      <c r="G383" s="143"/>
      <c r="H383" s="144"/>
      <c r="I383" s="151"/>
      <c r="J383" s="152"/>
    </row>
    <row r="384" spans="1:10" s="139" customFormat="1" ht="13" x14ac:dyDescent="0.3">
      <c r="A384" s="159" t="s">
        <v>79</v>
      </c>
      <c r="B384" s="65"/>
      <c r="C384" s="66"/>
      <c r="D384" s="65"/>
      <c r="E384" s="66"/>
      <c r="F384" s="67"/>
      <c r="G384" s="65"/>
      <c r="H384" s="66"/>
      <c r="I384" s="20"/>
      <c r="J384" s="21"/>
    </row>
    <row r="385" spans="1:10" x14ac:dyDescent="0.25">
      <c r="A385" s="158" t="s">
        <v>395</v>
      </c>
      <c r="B385" s="65">
        <v>72</v>
      </c>
      <c r="C385" s="66">
        <v>104</v>
      </c>
      <c r="D385" s="65">
        <v>376</v>
      </c>
      <c r="E385" s="66">
        <v>437</v>
      </c>
      <c r="F385" s="67"/>
      <c r="G385" s="65">
        <f>B385-C385</f>
        <v>-32</v>
      </c>
      <c r="H385" s="66">
        <f>D385-E385</f>
        <v>-61</v>
      </c>
      <c r="I385" s="20">
        <f>IF(C385=0, "-", IF(G385/C385&lt;10, G385/C385, "&gt;999%"))</f>
        <v>-0.30769230769230771</v>
      </c>
      <c r="J385" s="21">
        <f>IF(E385=0, "-", IF(H385/E385&lt;10, H385/E385, "&gt;999%"))</f>
        <v>-0.13958810068649885</v>
      </c>
    </row>
    <row r="386" spans="1:10" x14ac:dyDescent="0.25">
      <c r="A386" s="158" t="s">
        <v>208</v>
      </c>
      <c r="B386" s="65">
        <v>128</v>
      </c>
      <c r="C386" s="66">
        <v>125</v>
      </c>
      <c r="D386" s="65">
        <v>878</v>
      </c>
      <c r="E386" s="66">
        <v>768</v>
      </c>
      <c r="F386" s="67"/>
      <c r="G386" s="65">
        <f>B386-C386</f>
        <v>3</v>
      </c>
      <c r="H386" s="66">
        <f>D386-E386</f>
        <v>110</v>
      </c>
      <c r="I386" s="20">
        <f>IF(C386=0, "-", IF(G386/C386&lt;10, G386/C386, "&gt;999%"))</f>
        <v>2.4E-2</v>
      </c>
      <c r="J386" s="21">
        <f>IF(E386=0, "-", IF(H386/E386&lt;10, H386/E386, "&gt;999%"))</f>
        <v>0.14322916666666666</v>
      </c>
    </row>
    <row r="387" spans="1:10" x14ac:dyDescent="0.25">
      <c r="A387" s="158" t="s">
        <v>355</v>
      </c>
      <c r="B387" s="65">
        <v>601</v>
      </c>
      <c r="C387" s="66">
        <v>155</v>
      </c>
      <c r="D387" s="65">
        <v>1919</v>
      </c>
      <c r="E387" s="66">
        <v>1024</v>
      </c>
      <c r="F387" s="67"/>
      <c r="G387" s="65">
        <f>B387-C387</f>
        <v>446</v>
      </c>
      <c r="H387" s="66">
        <f>D387-E387</f>
        <v>895</v>
      </c>
      <c r="I387" s="20">
        <f>IF(C387=0, "-", IF(G387/C387&lt;10, G387/C387, "&gt;999%"))</f>
        <v>2.8774193548387097</v>
      </c>
      <c r="J387" s="21">
        <f>IF(E387=0, "-", IF(H387/E387&lt;10, H387/E387, "&gt;999%"))</f>
        <v>0.8740234375</v>
      </c>
    </row>
    <row r="388" spans="1:10" s="160" customFormat="1" ht="13" x14ac:dyDescent="0.3">
      <c r="A388" s="178" t="s">
        <v>671</v>
      </c>
      <c r="B388" s="71">
        <v>801</v>
      </c>
      <c r="C388" s="72">
        <v>384</v>
      </c>
      <c r="D388" s="71">
        <v>3173</v>
      </c>
      <c r="E388" s="72">
        <v>2229</v>
      </c>
      <c r="F388" s="73"/>
      <c r="G388" s="71">
        <f>B388-C388</f>
        <v>417</v>
      </c>
      <c r="H388" s="72">
        <f>D388-E388</f>
        <v>944</v>
      </c>
      <c r="I388" s="37">
        <f>IF(C388=0, "-", IF(G388/C388&lt;10, G388/C388, "&gt;999%"))</f>
        <v>1.0859375</v>
      </c>
      <c r="J388" s="38">
        <f>IF(E388=0, "-", IF(H388/E388&lt;10, H388/E388, "&gt;999%"))</f>
        <v>0.42350829968595782</v>
      </c>
    </row>
    <row r="389" spans="1:10" x14ac:dyDescent="0.25">
      <c r="A389" s="177"/>
      <c r="B389" s="143"/>
      <c r="C389" s="144"/>
      <c r="D389" s="143"/>
      <c r="E389" s="144"/>
      <c r="F389" s="145"/>
      <c r="G389" s="143"/>
      <c r="H389" s="144"/>
      <c r="I389" s="151"/>
      <c r="J389" s="152"/>
    </row>
    <row r="390" spans="1:10" s="139" customFormat="1" ht="13" x14ac:dyDescent="0.3">
      <c r="A390" s="159" t="s">
        <v>80</v>
      </c>
      <c r="B390" s="65"/>
      <c r="C390" s="66"/>
      <c r="D390" s="65"/>
      <c r="E390" s="66"/>
      <c r="F390" s="67"/>
      <c r="G390" s="65"/>
      <c r="H390" s="66"/>
      <c r="I390" s="20"/>
      <c r="J390" s="21"/>
    </row>
    <row r="391" spans="1:10" x14ac:dyDescent="0.25">
      <c r="A391" s="158" t="s">
        <v>307</v>
      </c>
      <c r="B391" s="65">
        <v>4</v>
      </c>
      <c r="C391" s="66">
        <v>0</v>
      </c>
      <c r="D391" s="65">
        <v>8</v>
      </c>
      <c r="E391" s="66">
        <v>7</v>
      </c>
      <c r="F391" s="67"/>
      <c r="G391" s="65">
        <f>B391-C391</f>
        <v>4</v>
      </c>
      <c r="H391" s="66">
        <f>D391-E391</f>
        <v>1</v>
      </c>
      <c r="I391" s="20" t="str">
        <f>IF(C391=0, "-", IF(G391/C391&lt;10, G391/C391, "&gt;999%"))</f>
        <v>-</v>
      </c>
      <c r="J391" s="21">
        <f>IF(E391=0, "-", IF(H391/E391&lt;10, H391/E391, "&gt;999%"))</f>
        <v>0.14285714285714285</v>
      </c>
    </row>
    <row r="392" spans="1:10" x14ac:dyDescent="0.25">
      <c r="A392" s="158" t="s">
        <v>235</v>
      </c>
      <c r="B392" s="65">
        <v>6</v>
      </c>
      <c r="C392" s="66">
        <v>0</v>
      </c>
      <c r="D392" s="65">
        <v>10</v>
      </c>
      <c r="E392" s="66">
        <v>11</v>
      </c>
      <c r="F392" s="67"/>
      <c r="G392" s="65">
        <f>B392-C392</f>
        <v>6</v>
      </c>
      <c r="H392" s="66">
        <f>D392-E392</f>
        <v>-1</v>
      </c>
      <c r="I392" s="20" t="str">
        <f>IF(C392=0, "-", IF(G392/C392&lt;10, G392/C392, "&gt;999%"))</f>
        <v>-</v>
      </c>
      <c r="J392" s="21">
        <f>IF(E392=0, "-", IF(H392/E392&lt;10, H392/E392, "&gt;999%"))</f>
        <v>-9.0909090909090912E-2</v>
      </c>
    </row>
    <row r="393" spans="1:10" x14ac:dyDescent="0.25">
      <c r="A393" s="158" t="s">
        <v>380</v>
      </c>
      <c r="B393" s="65">
        <v>8</v>
      </c>
      <c r="C393" s="66">
        <v>5</v>
      </c>
      <c r="D393" s="65">
        <v>58</v>
      </c>
      <c r="E393" s="66">
        <v>45</v>
      </c>
      <c r="F393" s="67"/>
      <c r="G393" s="65">
        <f>B393-C393</f>
        <v>3</v>
      </c>
      <c r="H393" s="66">
        <f>D393-E393</f>
        <v>13</v>
      </c>
      <c r="I393" s="20">
        <f>IF(C393=0, "-", IF(G393/C393&lt;10, G393/C393, "&gt;999%"))</f>
        <v>0.6</v>
      </c>
      <c r="J393" s="21">
        <f>IF(E393=0, "-", IF(H393/E393&lt;10, H393/E393, "&gt;999%"))</f>
        <v>0.28888888888888886</v>
      </c>
    </row>
    <row r="394" spans="1:10" x14ac:dyDescent="0.25">
      <c r="A394" s="158" t="s">
        <v>215</v>
      </c>
      <c r="B394" s="65">
        <v>17</v>
      </c>
      <c r="C394" s="66">
        <v>14</v>
      </c>
      <c r="D394" s="65">
        <v>51</v>
      </c>
      <c r="E394" s="66">
        <v>69</v>
      </c>
      <c r="F394" s="67"/>
      <c r="G394" s="65">
        <f>B394-C394</f>
        <v>3</v>
      </c>
      <c r="H394" s="66">
        <f>D394-E394</f>
        <v>-18</v>
      </c>
      <c r="I394" s="20">
        <f>IF(C394=0, "-", IF(G394/C394&lt;10, G394/C394, "&gt;999%"))</f>
        <v>0.21428571428571427</v>
      </c>
      <c r="J394" s="21">
        <f>IF(E394=0, "-", IF(H394/E394&lt;10, H394/E394, "&gt;999%"))</f>
        <v>-0.2608695652173913</v>
      </c>
    </row>
    <row r="395" spans="1:10" s="160" customFormat="1" ht="13" x14ac:dyDescent="0.3">
      <c r="A395" s="178" t="s">
        <v>672</v>
      </c>
      <c r="B395" s="71">
        <v>35</v>
      </c>
      <c r="C395" s="72">
        <v>19</v>
      </c>
      <c r="D395" s="71">
        <v>127</v>
      </c>
      <c r="E395" s="72">
        <v>132</v>
      </c>
      <c r="F395" s="73"/>
      <c r="G395" s="71">
        <f>B395-C395</f>
        <v>16</v>
      </c>
      <c r="H395" s="72">
        <f>D395-E395</f>
        <v>-5</v>
      </c>
      <c r="I395" s="37">
        <f>IF(C395=0, "-", IF(G395/C395&lt;10, G395/C395, "&gt;999%"))</f>
        <v>0.84210526315789469</v>
      </c>
      <c r="J395" s="38">
        <f>IF(E395=0, "-", IF(H395/E395&lt;10, H395/E395, "&gt;999%"))</f>
        <v>-3.787878787878788E-2</v>
      </c>
    </row>
    <row r="396" spans="1:10" x14ac:dyDescent="0.25">
      <c r="A396" s="177"/>
      <c r="B396" s="143"/>
      <c r="C396" s="144"/>
      <c r="D396" s="143"/>
      <c r="E396" s="144"/>
      <c r="F396" s="145"/>
      <c r="G396" s="143"/>
      <c r="H396" s="144"/>
      <c r="I396" s="151"/>
      <c r="J396" s="152"/>
    </row>
    <row r="397" spans="1:10" s="139" customFormat="1" ht="13" x14ac:dyDescent="0.3">
      <c r="A397" s="159" t="s">
        <v>81</v>
      </c>
      <c r="B397" s="65"/>
      <c r="C397" s="66"/>
      <c r="D397" s="65"/>
      <c r="E397" s="66"/>
      <c r="F397" s="67"/>
      <c r="G397" s="65"/>
      <c r="H397" s="66"/>
      <c r="I397" s="20"/>
      <c r="J397" s="21"/>
    </row>
    <row r="398" spans="1:10" x14ac:dyDescent="0.25">
      <c r="A398" s="158" t="s">
        <v>356</v>
      </c>
      <c r="B398" s="65">
        <v>17</v>
      </c>
      <c r="C398" s="66">
        <v>104</v>
      </c>
      <c r="D398" s="65">
        <v>475</v>
      </c>
      <c r="E398" s="66">
        <v>776</v>
      </c>
      <c r="F398" s="67"/>
      <c r="G398" s="65">
        <f t="shared" ref="G398:G407" si="64">B398-C398</f>
        <v>-87</v>
      </c>
      <c r="H398" s="66">
        <f t="shared" ref="H398:H407" si="65">D398-E398</f>
        <v>-301</v>
      </c>
      <c r="I398" s="20">
        <f t="shared" ref="I398:I407" si="66">IF(C398=0, "-", IF(G398/C398&lt;10, G398/C398, "&gt;999%"))</f>
        <v>-0.83653846153846156</v>
      </c>
      <c r="J398" s="21">
        <f t="shared" ref="J398:J407" si="67">IF(E398=0, "-", IF(H398/E398&lt;10, H398/E398, "&gt;999%"))</f>
        <v>-0.38788659793814434</v>
      </c>
    </row>
    <row r="399" spans="1:10" x14ac:dyDescent="0.25">
      <c r="A399" s="158" t="s">
        <v>357</v>
      </c>
      <c r="B399" s="65">
        <v>76</v>
      </c>
      <c r="C399" s="66">
        <v>51</v>
      </c>
      <c r="D399" s="65">
        <v>462</v>
      </c>
      <c r="E399" s="66">
        <v>376</v>
      </c>
      <c r="F399" s="67"/>
      <c r="G399" s="65">
        <f t="shared" si="64"/>
        <v>25</v>
      </c>
      <c r="H399" s="66">
        <f t="shared" si="65"/>
        <v>86</v>
      </c>
      <c r="I399" s="20">
        <f t="shared" si="66"/>
        <v>0.49019607843137253</v>
      </c>
      <c r="J399" s="21">
        <f t="shared" si="67"/>
        <v>0.22872340425531915</v>
      </c>
    </row>
    <row r="400" spans="1:10" x14ac:dyDescent="0.25">
      <c r="A400" s="158" t="s">
        <v>496</v>
      </c>
      <c r="B400" s="65">
        <v>0</v>
      </c>
      <c r="C400" s="66">
        <v>29</v>
      </c>
      <c r="D400" s="65">
        <v>1</v>
      </c>
      <c r="E400" s="66">
        <v>83</v>
      </c>
      <c r="F400" s="67"/>
      <c r="G400" s="65">
        <f t="shared" si="64"/>
        <v>-29</v>
      </c>
      <c r="H400" s="66">
        <f t="shared" si="65"/>
        <v>-82</v>
      </c>
      <c r="I400" s="20">
        <f t="shared" si="66"/>
        <v>-1</v>
      </c>
      <c r="J400" s="21">
        <f t="shared" si="67"/>
        <v>-0.98795180722891562</v>
      </c>
    </row>
    <row r="401" spans="1:10" x14ac:dyDescent="0.25">
      <c r="A401" s="158" t="s">
        <v>203</v>
      </c>
      <c r="B401" s="65">
        <v>0</v>
      </c>
      <c r="C401" s="66">
        <v>3</v>
      </c>
      <c r="D401" s="65">
        <v>0</v>
      </c>
      <c r="E401" s="66">
        <v>66</v>
      </c>
      <c r="F401" s="67"/>
      <c r="G401" s="65">
        <f t="shared" si="64"/>
        <v>-3</v>
      </c>
      <c r="H401" s="66">
        <f t="shared" si="65"/>
        <v>-66</v>
      </c>
      <c r="I401" s="20">
        <f t="shared" si="66"/>
        <v>-1</v>
      </c>
      <c r="J401" s="21">
        <f t="shared" si="67"/>
        <v>-1</v>
      </c>
    </row>
    <row r="402" spans="1:10" x14ac:dyDescent="0.25">
      <c r="A402" s="158" t="s">
        <v>396</v>
      </c>
      <c r="B402" s="65">
        <v>216</v>
      </c>
      <c r="C402" s="66">
        <v>216</v>
      </c>
      <c r="D402" s="65">
        <v>1472</v>
      </c>
      <c r="E402" s="66">
        <v>1290</v>
      </c>
      <c r="F402" s="67"/>
      <c r="G402" s="65">
        <f t="shared" si="64"/>
        <v>0</v>
      </c>
      <c r="H402" s="66">
        <f t="shared" si="65"/>
        <v>182</v>
      </c>
      <c r="I402" s="20">
        <f t="shared" si="66"/>
        <v>0</v>
      </c>
      <c r="J402" s="21">
        <f t="shared" si="67"/>
        <v>0.14108527131782947</v>
      </c>
    </row>
    <row r="403" spans="1:10" x14ac:dyDescent="0.25">
      <c r="A403" s="158" t="s">
        <v>436</v>
      </c>
      <c r="B403" s="65">
        <v>0</v>
      </c>
      <c r="C403" s="66">
        <v>0</v>
      </c>
      <c r="D403" s="65">
        <v>0</v>
      </c>
      <c r="E403" s="66">
        <v>1</v>
      </c>
      <c r="F403" s="67"/>
      <c r="G403" s="65">
        <f t="shared" si="64"/>
        <v>0</v>
      </c>
      <c r="H403" s="66">
        <f t="shared" si="65"/>
        <v>-1</v>
      </c>
      <c r="I403" s="20" t="str">
        <f t="shared" si="66"/>
        <v>-</v>
      </c>
      <c r="J403" s="21">
        <f t="shared" si="67"/>
        <v>-1</v>
      </c>
    </row>
    <row r="404" spans="1:10" x14ac:dyDescent="0.25">
      <c r="A404" s="158" t="s">
        <v>437</v>
      </c>
      <c r="B404" s="65">
        <v>15</v>
      </c>
      <c r="C404" s="66">
        <v>24</v>
      </c>
      <c r="D404" s="65">
        <v>186</v>
      </c>
      <c r="E404" s="66">
        <v>593</v>
      </c>
      <c r="F404" s="67"/>
      <c r="G404" s="65">
        <f t="shared" si="64"/>
        <v>-9</v>
      </c>
      <c r="H404" s="66">
        <f t="shared" si="65"/>
        <v>-407</v>
      </c>
      <c r="I404" s="20">
        <f t="shared" si="66"/>
        <v>-0.375</v>
      </c>
      <c r="J404" s="21">
        <f t="shared" si="67"/>
        <v>-0.68634064080944346</v>
      </c>
    </row>
    <row r="405" spans="1:10" x14ac:dyDescent="0.25">
      <c r="A405" s="158" t="s">
        <v>506</v>
      </c>
      <c r="B405" s="65">
        <v>14</v>
      </c>
      <c r="C405" s="66">
        <v>23</v>
      </c>
      <c r="D405" s="65">
        <v>116</v>
      </c>
      <c r="E405" s="66">
        <v>202</v>
      </c>
      <c r="F405" s="67"/>
      <c r="G405" s="65">
        <f t="shared" si="64"/>
        <v>-9</v>
      </c>
      <c r="H405" s="66">
        <f t="shared" si="65"/>
        <v>-86</v>
      </c>
      <c r="I405" s="20">
        <f t="shared" si="66"/>
        <v>-0.39130434782608697</v>
      </c>
      <c r="J405" s="21">
        <f t="shared" si="67"/>
        <v>-0.42574257425742573</v>
      </c>
    </row>
    <row r="406" spans="1:10" x14ac:dyDescent="0.25">
      <c r="A406" s="158" t="s">
        <v>515</v>
      </c>
      <c r="B406" s="65">
        <v>79</v>
      </c>
      <c r="C406" s="66">
        <v>100</v>
      </c>
      <c r="D406" s="65">
        <v>603</v>
      </c>
      <c r="E406" s="66">
        <v>1530</v>
      </c>
      <c r="F406" s="67"/>
      <c r="G406" s="65">
        <f t="shared" si="64"/>
        <v>-21</v>
      </c>
      <c r="H406" s="66">
        <f t="shared" si="65"/>
        <v>-927</v>
      </c>
      <c r="I406" s="20">
        <f t="shared" si="66"/>
        <v>-0.21</v>
      </c>
      <c r="J406" s="21">
        <f t="shared" si="67"/>
        <v>-0.60588235294117643</v>
      </c>
    </row>
    <row r="407" spans="1:10" s="160" customFormat="1" ht="13" x14ac:dyDescent="0.3">
      <c r="A407" s="178" t="s">
        <v>673</v>
      </c>
      <c r="B407" s="71">
        <v>417</v>
      </c>
      <c r="C407" s="72">
        <v>550</v>
      </c>
      <c r="D407" s="71">
        <v>3315</v>
      </c>
      <c r="E407" s="72">
        <v>4917</v>
      </c>
      <c r="F407" s="73"/>
      <c r="G407" s="71">
        <f t="shared" si="64"/>
        <v>-133</v>
      </c>
      <c r="H407" s="72">
        <f t="shared" si="65"/>
        <v>-1602</v>
      </c>
      <c r="I407" s="37">
        <f t="shared" si="66"/>
        <v>-0.24181818181818182</v>
      </c>
      <c r="J407" s="38">
        <f t="shared" si="67"/>
        <v>-0.32580841976815134</v>
      </c>
    </row>
    <row r="408" spans="1:10" x14ac:dyDescent="0.25">
      <c r="A408" s="177"/>
      <c r="B408" s="143"/>
      <c r="C408" s="144"/>
      <c r="D408" s="143"/>
      <c r="E408" s="144"/>
      <c r="F408" s="145"/>
      <c r="G408" s="143"/>
      <c r="H408" s="144"/>
      <c r="I408" s="151"/>
      <c r="J408" s="152"/>
    </row>
    <row r="409" spans="1:10" s="139" customFormat="1" ht="13" x14ac:dyDescent="0.3">
      <c r="A409" s="159" t="s">
        <v>82</v>
      </c>
      <c r="B409" s="65"/>
      <c r="C409" s="66"/>
      <c r="D409" s="65"/>
      <c r="E409" s="66"/>
      <c r="F409" s="67"/>
      <c r="G409" s="65"/>
      <c r="H409" s="66"/>
      <c r="I409" s="20"/>
      <c r="J409" s="21"/>
    </row>
    <row r="410" spans="1:10" x14ac:dyDescent="0.25">
      <c r="A410" s="158" t="s">
        <v>308</v>
      </c>
      <c r="B410" s="65">
        <v>0</v>
      </c>
      <c r="C410" s="66">
        <v>0</v>
      </c>
      <c r="D410" s="65">
        <v>0</v>
      </c>
      <c r="E410" s="66">
        <v>2</v>
      </c>
      <c r="F410" s="67"/>
      <c r="G410" s="65">
        <f t="shared" ref="G410:G420" si="68">B410-C410</f>
        <v>0</v>
      </c>
      <c r="H410" s="66">
        <f t="shared" ref="H410:H420" si="69">D410-E410</f>
        <v>-2</v>
      </c>
      <c r="I410" s="20" t="str">
        <f t="shared" ref="I410:I420" si="70">IF(C410=0, "-", IF(G410/C410&lt;10, G410/C410, "&gt;999%"))</f>
        <v>-</v>
      </c>
      <c r="J410" s="21">
        <f t="shared" ref="J410:J420" si="71">IF(E410=0, "-", IF(H410/E410&lt;10, H410/E410, "&gt;999%"))</f>
        <v>-1</v>
      </c>
    </row>
    <row r="411" spans="1:10" x14ac:dyDescent="0.25">
      <c r="A411" s="158" t="s">
        <v>340</v>
      </c>
      <c r="B411" s="65">
        <v>5</v>
      </c>
      <c r="C411" s="66">
        <v>11</v>
      </c>
      <c r="D411" s="65">
        <v>57</v>
      </c>
      <c r="E411" s="66">
        <v>66</v>
      </c>
      <c r="F411" s="67"/>
      <c r="G411" s="65">
        <f t="shared" si="68"/>
        <v>-6</v>
      </c>
      <c r="H411" s="66">
        <f t="shared" si="69"/>
        <v>-9</v>
      </c>
      <c r="I411" s="20">
        <f t="shared" si="70"/>
        <v>-0.54545454545454541</v>
      </c>
      <c r="J411" s="21">
        <f t="shared" si="71"/>
        <v>-0.13636363636363635</v>
      </c>
    </row>
    <row r="412" spans="1:10" x14ac:dyDescent="0.25">
      <c r="A412" s="158" t="s">
        <v>236</v>
      </c>
      <c r="B412" s="65">
        <v>3</v>
      </c>
      <c r="C412" s="66">
        <v>1</v>
      </c>
      <c r="D412" s="65">
        <v>23</v>
      </c>
      <c r="E412" s="66">
        <v>17</v>
      </c>
      <c r="F412" s="67"/>
      <c r="G412" s="65">
        <f t="shared" si="68"/>
        <v>2</v>
      </c>
      <c r="H412" s="66">
        <f t="shared" si="69"/>
        <v>6</v>
      </c>
      <c r="I412" s="20">
        <f t="shared" si="70"/>
        <v>2</v>
      </c>
      <c r="J412" s="21">
        <f t="shared" si="71"/>
        <v>0.35294117647058826</v>
      </c>
    </row>
    <row r="413" spans="1:10" x14ac:dyDescent="0.25">
      <c r="A413" s="158" t="s">
        <v>507</v>
      </c>
      <c r="B413" s="65">
        <v>5</v>
      </c>
      <c r="C413" s="66">
        <v>10</v>
      </c>
      <c r="D413" s="65">
        <v>11</v>
      </c>
      <c r="E413" s="66">
        <v>68</v>
      </c>
      <c r="F413" s="67"/>
      <c r="G413" s="65">
        <f t="shared" si="68"/>
        <v>-5</v>
      </c>
      <c r="H413" s="66">
        <f t="shared" si="69"/>
        <v>-57</v>
      </c>
      <c r="I413" s="20">
        <f t="shared" si="70"/>
        <v>-0.5</v>
      </c>
      <c r="J413" s="21">
        <f t="shared" si="71"/>
        <v>-0.83823529411764708</v>
      </c>
    </row>
    <row r="414" spans="1:10" x14ac:dyDescent="0.25">
      <c r="A414" s="158" t="s">
        <v>516</v>
      </c>
      <c r="B414" s="65">
        <v>68</v>
      </c>
      <c r="C414" s="66">
        <v>65</v>
      </c>
      <c r="D414" s="65">
        <v>338</v>
      </c>
      <c r="E414" s="66">
        <v>569</v>
      </c>
      <c r="F414" s="67"/>
      <c r="G414" s="65">
        <f t="shared" si="68"/>
        <v>3</v>
      </c>
      <c r="H414" s="66">
        <f t="shared" si="69"/>
        <v>-231</v>
      </c>
      <c r="I414" s="20">
        <f t="shared" si="70"/>
        <v>4.6153846153846156E-2</v>
      </c>
      <c r="J414" s="21">
        <f t="shared" si="71"/>
        <v>-0.40597539543057998</v>
      </c>
    </row>
    <row r="415" spans="1:10" x14ac:dyDescent="0.25">
      <c r="A415" s="158" t="s">
        <v>438</v>
      </c>
      <c r="B415" s="65">
        <v>11</v>
      </c>
      <c r="C415" s="66">
        <v>0</v>
      </c>
      <c r="D415" s="65">
        <v>67</v>
      </c>
      <c r="E415" s="66">
        <v>0</v>
      </c>
      <c r="F415" s="67"/>
      <c r="G415" s="65">
        <f t="shared" si="68"/>
        <v>11</v>
      </c>
      <c r="H415" s="66">
        <f t="shared" si="69"/>
        <v>67</v>
      </c>
      <c r="I415" s="20" t="str">
        <f t="shared" si="70"/>
        <v>-</v>
      </c>
      <c r="J415" s="21" t="str">
        <f t="shared" si="71"/>
        <v>-</v>
      </c>
    </row>
    <row r="416" spans="1:10" x14ac:dyDescent="0.25">
      <c r="A416" s="158" t="s">
        <v>470</v>
      </c>
      <c r="B416" s="65">
        <v>78</v>
      </c>
      <c r="C416" s="66">
        <v>46</v>
      </c>
      <c r="D416" s="65">
        <v>346</v>
      </c>
      <c r="E416" s="66">
        <v>461</v>
      </c>
      <c r="F416" s="67"/>
      <c r="G416" s="65">
        <f t="shared" si="68"/>
        <v>32</v>
      </c>
      <c r="H416" s="66">
        <f t="shared" si="69"/>
        <v>-115</v>
      </c>
      <c r="I416" s="20">
        <f t="shared" si="70"/>
        <v>0.69565217391304346</v>
      </c>
      <c r="J416" s="21">
        <f t="shared" si="71"/>
        <v>-0.24945770065075923</v>
      </c>
    </row>
    <row r="417" spans="1:10" x14ac:dyDescent="0.25">
      <c r="A417" s="158" t="s">
        <v>358</v>
      </c>
      <c r="B417" s="65">
        <v>75</v>
      </c>
      <c r="C417" s="66">
        <v>0</v>
      </c>
      <c r="D417" s="65">
        <v>274</v>
      </c>
      <c r="E417" s="66">
        <v>0</v>
      </c>
      <c r="F417" s="67"/>
      <c r="G417" s="65">
        <f t="shared" si="68"/>
        <v>75</v>
      </c>
      <c r="H417" s="66">
        <f t="shared" si="69"/>
        <v>274</v>
      </c>
      <c r="I417" s="20" t="str">
        <f t="shared" si="70"/>
        <v>-</v>
      </c>
      <c r="J417" s="21" t="str">
        <f t="shared" si="71"/>
        <v>-</v>
      </c>
    </row>
    <row r="418" spans="1:10" x14ac:dyDescent="0.25">
      <c r="A418" s="158" t="s">
        <v>397</v>
      </c>
      <c r="B418" s="65">
        <v>79</v>
      </c>
      <c r="C418" s="66">
        <v>108</v>
      </c>
      <c r="D418" s="65">
        <v>512</v>
      </c>
      <c r="E418" s="66">
        <v>608</v>
      </c>
      <c r="F418" s="67"/>
      <c r="G418" s="65">
        <f t="shared" si="68"/>
        <v>-29</v>
      </c>
      <c r="H418" s="66">
        <f t="shared" si="69"/>
        <v>-96</v>
      </c>
      <c r="I418" s="20">
        <f t="shared" si="70"/>
        <v>-0.26851851851851855</v>
      </c>
      <c r="J418" s="21">
        <f t="shared" si="71"/>
        <v>-0.15789473684210525</v>
      </c>
    </row>
    <row r="419" spans="1:10" x14ac:dyDescent="0.25">
      <c r="A419" s="158" t="s">
        <v>309</v>
      </c>
      <c r="B419" s="65">
        <v>5</v>
      </c>
      <c r="C419" s="66">
        <v>0</v>
      </c>
      <c r="D419" s="65">
        <v>19</v>
      </c>
      <c r="E419" s="66">
        <v>0</v>
      </c>
      <c r="F419" s="67"/>
      <c r="G419" s="65">
        <f t="shared" si="68"/>
        <v>5</v>
      </c>
      <c r="H419" s="66">
        <f t="shared" si="69"/>
        <v>19</v>
      </c>
      <c r="I419" s="20" t="str">
        <f t="shared" si="70"/>
        <v>-</v>
      </c>
      <c r="J419" s="21" t="str">
        <f t="shared" si="71"/>
        <v>-</v>
      </c>
    </row>
    <row r="420" spans="1:10" s="160" customFormat="1" ht="13" x14ac:dyDescent="0.3">
      <c r="A420" s="178" t="s">
        <v>674</v>
      </c>
      <c r="B420" s="71">
        <v>329</v>
      </c>
      <c r="C420" s="72">
        <v>241</v>
      </c>
      <c r="D420" s="71">
        <v>1647</v>
      </c>
      <c r="E420" s="72">
        <v>1791</v>
      </c>
      <c r="F420" s="73"/>
      <c r="G420" s="71">
        <f t="shared" si="68"/>
        <v>88</v>
      </c>
      <c r="H420" s="72">
        <f t="shared" si="69"/>
        <v>-144</v>
      </c>
      <c r="I420" s="37">
        <f t="shared" si="70"/>
        <v>0.36514522821576761</v>
      </c>
      <c r="J420" s="38">
        <f t="shared" si="71"/>
        <v>-8.0402010050251257E-2</v>
      </c>
    </row>
    <row r="421" spans="1:10" x14ac:dyDescent="0.25">
      <c r="A421" s="177"/>
      <c r="B421" s="143"/>
      <c r="C421" s="144"/>
      <c r="D421" s="143"/>
      <c r="E421" s="144"/>
      <c r="F421" s="145"/>
      <c r="G421" s="143"/>
      <c r="H421" s="144"/>
      <c r="I421" s="151"/>
      <c r="J421" s="152"/>
    </row>
    <row r="422" spans="1:10" s="139" customFormat="1" ht="13" x14ac:dyDescent="0.3">
      <c r="A422" s="159" t="s">
        <v>83</v>
      </c>
      <c r="B422" s="65"/>
      <c r="C422" s="66"/>
      <c r="D422" s="65"/>
      <c r="E422" s="66"/>
      <c r="F422" s="67"/>
      <c r="G422" s="65"/>
      <c r="H422" s="66"/>
      <c r="I422" s="20"/>
      <c r="J422" s="21"/>
    </row>
    <row r="423" spans="1:10" x14ac:dyDescent="0.25">
      <c r="A423" s="158" t="s">
        <v>359</v>
      </c>
      <c r="B423" s="65">
        <v>2</v>
      </c>
      <c r="C423" s="66">
        <v>1</v>
      </c>
      <c r="D423" s="65">
        <v>7</v>
      </c>
      <c r="E423" s="66">
        <v>5</v>
      </c>
      <c r="F423" s="67"/>
      <c r="G423" s="65">
        <f t="shared" ref="G423:G430" si="72">B423-C423</f>
        <v>1</v>
      </c>
      <c r="H423" s="66">
        <f t="shared" ref="H423:H430" si="73">D423-E423</f>
        <v>2</v>
      </c>
      <c r="I423" s="20">
        <f t="shared" ref="I423:I430" si="74">IF(C423=0, "-", IF(G423/C423&lt;10, G423/C423, "&gt;999%"))</f>
        <v>1</v>
      </c>
      <c r="J423" s="21">
        <f t="shared" ref="J423:J430" si="75">IF(E423=0, "-", IF(H423/E423&lt;10, H423/E423, "&gt;999%"))</f>
        <v>0.4</v>
      </c>
    </row>
    <row r="424" spans="1:10" x14ac:dyDescent="0.25">
      <c r="A424" s="158" t="s">
        <v>398</v>
      </c>
      <c r="B424" s="65">
        <v>1</v>
      </c>
      <c r="C424" s="66">
        <v>4</v>
      </c>
      <c r="D424" s="65">
        <v>6</v>
      </c>
      <c r="E424" s="66">
        <v>13</v>
      </c>
      <c r="F424" s="67"/>
      <c r="G424" s="65">
        <f t="shared" si="72"/>
        <v>-3</v>
      </c>
      <c r="H424" s="66">
        <f t="shared" si="73"/>
        <v>-7</v>
      </c>
      <c r="I424" s="20">
        <f t="shared" si="74"/>
        <v>-0.75</v>
      </c>
      <c r="J424" s="21">
        <f t="shared" si="75"/>
        <v>-0.53846153846153844</v>
      </c>
    </row>
    <row r="425" spans="1:10" x14ac:dyDescent="0.25">
      <c r="A425" s="158" t="s">
        <v>237</v>
      </c>
      <c r="B425" s="65">
        <v>2</v>
      </c>
      <c r="C425" s="66">
        <v>0</v>
      </c>
      <c r="D425" s="65">
        <v>5</v>
      </c>
      <c r="E425" s="66">
        <v>0</v>
      </c>
      <c r="F425" s="67"/>
      <c r="G425" s="65">
        <f t="shared" si="72"/>
        <v>2</v>
      </c>
      <c r="H425" s="66">
        <f t="shared" si="73"/>
        <v>5</v>
      </c>
      <c r="I425" s="20" t="str">
        <f t="shared" si="74"/>
        <v>-</v>
      </c>
      <c r="J425" s="21" t="str">
        <f t="shared" si="75"/>
        <v>-</v>
      </c>
    </row>
    <row r="426" spans="1:10" x14ac:dyDescent="0.25">
      <c r="A426" s="158" t="s">
        <v>399</v>
      </c>
      <c r="B426" s="65">
        <v>0</v>
      </c>
      <c r="C426" s="66">
        <v>0</v>
      </c>
      <c r="D426" s="65">
        <v>3</v>
      </c>
      <c r="E426" s="66">
        <v>6</v>
      </c>
      <c r="F426" s="67"/>
      <c r="G426" s="65">
        <f t="shared" si="72"/>
        <v>0</v>
      </c>
      <c r="H426" s="66">
        <f t="shared" si="73"/>
        <v>-3</v>
      </c>
      <c r="I426" s="20" t="str">
        <f t="shared" si="74"/>
        <v>-</v>
      </c>
      <c r="J426" s="21">
        <f t="shared" si="75"/>
        <v>-0.5</v>
      </c>
    </row>
    <row r="427" spans="1:10" x14ac:dyDescent="0.25">
      <c r="A427" s="158" t="s">
        <v>259</v>
      </c>
      <c r="B427" s="65">
        <v>0</v>
      </c>
      <c r="C427" s="66">
        <v>0</v>
      </c>
      <c r="D427" s="65">
        <v>1</v>
      </c>
      <c r="E427" s="66">
        <v>5</v>
      </c>
      <c r="F427" s="67"/>
      <c r="G427" s="65">
        <f t="shared" si="72"/>
        <v>0</v>
      </c>
      <c r="H427" s="66">
        <f t="shared" si="73"/>
        <v>-4</v>
      </c>
      <c r="I427" s="20" t="str">
        <f t="shared" si="74"/>
        <v>-</v>
      </c>
      <c r="J427" s="21">
        <f t="shared" si="75"/>
        <v>-0.8</v>
      </c>
    </row>
    <row r="428" spans="1:10" x14ac:dyDescent="0.25">
      <c r="A428" s="158" t="s">
        <v>497</v>
      </c>
      <c r="B428" s="65">
        <v>4</v>
      </c>
      <c r="C428" s="66">
        <v>6</v>
      </c>
      <c r="D428" s="65">
        <v>9</v>
      </c>
      <c r="E428" s="66">
        <v>14</v>
      </c>
      <c r="F428" s="67"/>
      <c r="G428" s="65">
        <f t="shared" si="72"/>
        <v>-2</v>
      </c>
      <c r="H428" s="66">
        <f t="shared" si="73"/>
        <v>-5</v>
      </c>
      <c r="I428" s="20">
        <f t="shared" si="74"/>
        <v>-0.33333333333333331</v>
      </c>
      <c r="J428" s="21">
        <f t="shared" si="75"/>
        <v>-0.35714285714285715</v>
      </c>
    </row>
    <row r="429" spans="1:10" x14ac:dyDescent="0.25">
      <c r="A429" s="158" t="s">
        <v>488</v>
      </c>
      <c r="B429" s="65">
        <v>6</v>
      </c>
      <c r="C429" s="66">
        <v>0</v>
      </c>
      <c r="D429" s="65">
        <v>33</v>
      </c>
      <c r="E429" s="66">
        <v>6</v>
      </c>
      <c r="F429" s="67"/>
      <c r="G429" s="65">
        <f t="shared" si="72"/>
        <v>6</v>
      </c>
      <c r="H429" s="66">
        <f t="shared" si="73"/>
        <v>27</v>
      </c>
      <c r="I429" s="20" t="str">
        <f t="shared" si="74"/>
        <v>-</v>
      </c>
      <c r="J429" s="21">
        <f t="shared" si="75"/>
        <v>4.5</v>
      </c>
    </row>
    <row r="430" spans="1:10" s="160" customFormat="1" ht="13" x14ac:dyDescent="0.3">
      <c r="A430" s="178" t="s">
        <v>675</v>
      </c>
      <c r="B430" s="71">
        <v>15</v>
      </c>
      <c r="C430" s="72">
        <v>11</v>
      </c>
      <c r="D430" s="71">
        <v>64</v>
      </c>
      <c r="E430" s="72">
        <v>49</v>
      </c>
      <c r="F430" s="73"/>
      <c r="G430" s="71">
        <f t="shared" si="72"/>
        <v>4</v>
      </c>
      <c r="H430" s="72">
        <f t="shared" si="73"/>
        <v>15</v>
      </c>
      <c r="I430" s="37">
        <f t="shared" si="74"/>
        <v>0.36363636363636365</v>
      </c>
      <c r="J430" s="38">
        <f t="shared" si="75"/>
        <v>0.30612244897959184</v>
      </c>
    </row>
    <row r="431" spans="1:10" x14ac:dyDescent="0.25">
      <c r="A431" s="177"/>
      <c r="B431" s="143"/>
      <c r="C431" s="144"/>
      <c r="D431" s="143"/>
      <c r="E431" s="144"/>
      <c r="F431" s="145"/>
      <c r="G431" s="143"/>
      <c r="H431" s="144"/>
      <c r="I431" s="151"/>
      <c r="J431" s="152"/>
    </row>
    <row r="432" spans="1:10" s="139" customFormat="1" ht="13" x14ac:dyDescent="0.3">
      <c r="A432" s="159" t="s">
        <v>84</v>
      </c>
      <c r="B432" s="65"/>
      <c r="C432" s="66"/>
      <c r="D432" s="65"/>
      <c r="E432" s="66"/>
      <c r="F432" s="67"/>
      <c r="G432" s="65"/>
      <c r="H432" s="66"/>
      <c r="I432" s="20"/>
      <c r="J432" s="21"/>
    </row>
    <row r="433" spans="1:10" x14ac:dyDescent="0.25">
      <c r="A433" s="158" t="s">
        <v>260</v>
      </c>
      <c r="B433" s="65">
        <v>5</v>
      </c>
      <c r="C433" s="66">
        <v>15</v>
      </c>
      <c r="D433" s="65">
        <v>39</v>
      </c>
      <c r="E433" s="66">
        <v>32</v>
      </c>
      <c r="F433" s="67"/>
      <c r="G433" s="65">
        <f>B433-C433</f>
        <v>-10</v>
      </c>
      <c r="H433" s="66">
        <f>D433-E433</f>
        <v>7</v>
      </c>
      <c r="I433" s="20">
        <f>IF(C433=0, "-", IF(G433/C433&lt;10, G433/C433, "&gt;999%"))</f>
        <v>-0.66666666666666663</v>
      </c>
      <c r="J433" s="21">
        <f>IF(E433=0, "-", IF(H433/E433&lt;10, H433/E433, "&gt;999%"))</f>
        <v>0.21875</v>
      </c>
    </row>
    <row r="434" spans="1:10" s="160" customFormat="1" ht="13" x14ac:dyDescent="0.3">
      <c r="A434" s="178" t="s">
        <v>676</v>
      </c>
      <c r="B434" s="71">
        <v>5</v>
      </c>
      <c r="C434" s="72">
        <v>15</v>
      </c>
      <c r="D434" s="71">
        <v>39</v>
      </c>
      <c r="E434" s="72">
        <v>32</v>
      </c>
      <c r="F434" s="73"/>
      <c r="G434" s="71">
        <f>B434-C434</f>
        <v>-10</v>
      </c>
      <c r="H434" s="72">
        <f>D434-E434</f>
        <v>7</v>
      </c>
      <c r="I434" s="37">
        <f>IF(C434=0, "-", IF(G434/C434&lt;10, G434/C434, "&gt;999%"))</f>
        <v>-0.66666666666666663</v>
      </c>
      <c r="J434" s="38">
        <f>IF(E434=0, "-", IF(H434/E434&lt;10, H434/E434, "&gt;999%"))</f>
        <v>0.21875</v>
      </c>
    </row>
    <row r="435" spans="1:10" x14ac:dyDescent="0.25">
      <c r="A435" s="177"/>
      <c r="B435" s="143"/>
      <c r="C435" s="144"/>
      <c r="D435" s="143"/>
      <c r="E435" s="144"/>
      <c r="F435" s="145"/>
      <c r="G435" s="143"/>
      <c r="H435" s="144"/>
      <c r="I435" s="151"/>
      <c r="J435" s="152"/>
    </row>
    <row r="436" spans="1:10" s="139" customFormat="1" ht="13" x14ac:dyDescent="0.3">
      <c r="A436" s="159" t="s">
        <v>85</v>
      </c>
      <c r="B436" s="65"/>
      <c r="C436" s="66"/>
      <c r="D436" s="65"/>
      <c r="E436" s="66"/>
      <c r="F436" s="67"/>
      <c r="G436" s="65"/>
      <c r="H436" s="66"/>
      <c r="I436" s="20"/>
      <c r="J436" s="21"/>
    </row>
    <row r="437" spans="1:10" x14ac:dyDescent="0.25">
      <c r="A437" s="158" t="s">
        <v>334</v>
      </c>
      <c r="B437" s="65">
        <v>3</v>
      </c>
      <c r="C437" s="66">
        <v>5</v>
      </c>
      <c r="D437" s="65">
        <v>12</v>
      </c>
      <c r="E437" s="66">
        <v>16</v>
      </c>
      <c r="F437" s="67"/>
      <c r="G437" s="65">
        <f t="shared" ref="G437:G445" si="76">B437-C437</f>
        <v>-2</v>
      </c>
      <c r="H437" s="66">
        <f t="shared" ref="H437:H445" si="77">D437-E437</f>
        <v>-4</v>
      </c>
      <c r="I437" s="20">
        <f t="shared" ref="I437:I445" si="78">IF(C437=0, "-", IF(G437/C437&lt;10, G437/C437, "&gt;999%"))</f>
        <v>-0.4</v>
      </c>
      <c r="J437" s="21">
        <f t="shared" ref="J437:J445" si="79">IF(E437=0, "-", IF(H437/E437&lt;10, H437/E437, "&gt;999%"))</f>
        <v>-0.25</v>
      </c>
    </row>
    <row r="438" spans="1:10" x14ac:dyDescent="0.25">
      <c r="A438" s="158" t="s">
        <v>323</v>
      </c>
      <c r="B438" s="65">
        <v>1</v>
      </c>
      <c r="C438" s="66">
        <v>1</v>
      </c>
      <c r="D438" s="65">
        <v>3</v>
      </c>
      <c r="E438" s="66">
        <v>3</v>
      </c>
      <c r="F438" s="67"/>
      <c r="G438" s="65">
        <f t="shared" si="76"/>
        <v>0</v>
      </c>
      <c r="H438" s="66">
        <f t="shared" si="77"/>
        <v>0</v>
      </c>
      <c r="I438" s="20">
        <f t="shared" si="78"/>
        <v>0</v>
      </c>
      <c r="J438" s="21">
        <f t="shared" si="79"/>
        <v>0</v>
      </c>
    </row>
    <row r="439" spans="1:10" x14ac:dyDescent="0.25">
      <c r="A439" s="158" t="s">
        <v>465</v>
      </c>
      <c r="B439" s="65">
        <v>6</v>
      </c>
      <c r="C439" s="66">
        <v>3</v>
      </c>
      <c r="D439" s="65">
        <v>42</v>
      </c>
      <c r="E439" s="66">
        <v>18</v>
      </c>
      <c r="F439" s="67"/>
      <c r="G439" s="65">
        <f t="shared" si="76"/>
        <v>3</v>
      </c>
      <c r="H439" s="66">
        <f t="shared" si="77"/>
        <v>24</v>
      </c>
      <c r="I439" s="20">
        <f t="shared" si="78"/>
        <v>1</v>
      </c>
      <c r="J439" s="21">
        <f t="shared" si="79"/>
        <v>1.3333333333333333</v>
      </c>
    </row>
    <row r="440" spans="1:10" x14ac:dyDescent="0.25">
      <c r="A440" s="158" t="s">
        <v>466</v>
      </c>
      <c r="B440" s="65">
        <v>4</v>
      </c>
      <c r="C440" s="66">
        <v>2</v>
      </c>
      <c r="D440" s="65">
        <v>27</v>
      </c>
      <c r="E440" s="66">
        <v>23</v>
      </c>
      <c r="F440" s="67"/>
      <c r="G440" s="65">
        <f t="shared" si="76"/>
        <v>2</v>
      </c>
      <c r="H440" s="66">
        <f t="shared" si="77"/>
        <v>4</v>
      </c>
      <c r="I440" s="20">
        <f t="shared" si="78"/>
        <v>1</v>
      </c>
      <c r="J440" s="21">
        <f t="shared" si="79"/>
        <v>0.17391304347826086</v>
      </c>
    </row>
    <row r="441" spans="1:10" x14ac:dyDescent="0.25">
      <c r="A441" s="158" t="s">
        <v>324</v>
      </c>
      <c r="B441" s="65">
        <v>3</v>
      </c>
      <c r="C441" s="66">
        <v>2</v>
      </c>
      <c r="D441" s="65">
        <v>6</v>
      </c>
      <c r="E441" s="66">
        <v>6</v>
      </c>
      <c r="F441" s="67"/>
      <c r="G441" s="65">
        <f t="shared" si="76"/>
        <v>1</v>
      </c>
      <c r="H441" s="66">
        <f t="shared" si="77"/>
        <v>0</v>
      </c>
      <c r="I441" s="20">
        <f t="shared" si="78"/>
        <v>0.5</v>
      </c>
      <c r="J441" s="21">
        <f t="shared" si="79"/>
        <v>0</v>
      </c>
    </row>
    <row r="442" spans="1:10" x14ac:dyDescent="0.25">
      <c r="A442" s="158" t="s">
        <v>423</v>
      </c>
      <c r="B442" s="65">
        <v>17</v>
      </c>
      <c r="C442" s="66">
        <v>15</v>
      </c>
      <c r="D442" s="65">
        <v>115</v>
      </c>
      <c r="E442" s="66">
        <v>96</v>
      </c>
      <c r="F442" s="67"/>
      <c r="G442" s="65">
        <f t="shared" si="76"/>
        <v>2</v>
      </c>
      <c r="H442" s="66">
        <f t="shared" si="77"/>
        <v>19</v>
      </c>
      <c r="I442" s="20">
        <f t="shared" si="78"/>
        <v>0.13333333333333333</v>
      </c>
      <c r="J442" s="21">
        <f t="shared" si="79"/>
        <v>0.19791666666666666</v>
      </c>
    </row>
    <row r="443" spans="1:10" x14ac:dyDescent="0.25">
      <c r="A443" s="158" t="s">
        <v>286</v>
      </c>
      <c r="B443" s="65">
        <v>1</v>
      </c>
      <c r="C443" s="66">
        <v>0</v>
      </c>
      <c r="D443" s="65">
        <v>1</v>
      </c>
      <c r="E443" s="66">
        <v>2</v>
      </c>
      <c r="F443" s="67"/>
      <c r="G443" s="65">
        <f t="shared" si="76"/>
        <v>1</v>
      </c>
      <c r="H443" s="66">
        <f t="shared" si="77"/>
        <v>-1</v>
      </c>
      <c r="I443" s="20" t="str">
        <f t="shared" si="78"/>
        <v>-</v>
      </c>
      <c r="J443" s="21">
        <f t="shared" si="79"/>
        <v>-0.5</v>
      </c>
    </row>
    <row r="444" spans="1:10" x14ac:dyDescent="0.25">
      <c r="A444" s="158" t="s">
        <v>278</v>
      </c>
      <c r="B444" s="65">
        <v>3</v>
      </c>
      <c r="C444" s="66">
        <v>1</v>
      </c>
      <c r="D444" s="65">
        <v>18</v>
      </c>
      <c r="E444" s="66">
        <v>25</v>
      </c>
      <c r="F444" s="67"/>
      <c r="G444" s="65">
        <f t="shared" si="76"/>
        <v>2</v>
      </c>
      <c r="H444" s="66">
        <f t="shared" si="77"/>
        <v>-7</v>
      </c>
      <c r="I444" s="20">
        <f t="shared" si="78"/>
        <v>2</v>
      </c>
      <c r="J444" s="21">
        <f t="shared" si="79"/>
        <v>-0.28000000000000003</v>
      </c>
    </row>
    <row r="445" spans="1:10" s="160" customFormat="1" ht="13" x14ac:dyDescent="0.3">
      <c r="A445" s="178" t="s">
        <v>677</v>
      </c>
      <c r="B445" s="71">
        <v>38</v>
      </c>
      <c r="C445" s="72">
        <v>29</v>
      </c>
      <c r="D445" s="71">
        <v>224</v>
      </c>
      <c r="E445" s="72">
        <v>189</v>
      </c>
      <c r="F445" s="73"/>
      <c r="G445" s="71">
        <f t="shared" si="76"/>
        <v>9</v>
      </c>
      <c r="H445" s="72">
        <f t="shared" si="77"/>
        <v>35</v>
      </c>
      <c r="I445" s="37">
        <f t="shared" si="78"/>
        <v>0.31034482758620691</v>
      </c>
      <c r="J445" s="38">
        <f t="shared" si="79"/>
        <v>0.18518518518518517</v>
      </c>
    </row>
    <row r="446" spans="1:10" x14ac:dyDescent="0.25">
      <c r="A446" s="177"/>
      <c r="B446" s="143"/>
      <c r="C446" s="144"/>
      <c r="D446" s="143"/>
      <c r="E446" s="144"/>
      <c r="F446" s="145"/>
      <c r="G446" s="143"/>
      <c r="H446" s="144"/>
      <c r="I446" s="151"/>
      <c r="J446" s="152"/>
    </row>
    <row r="447" spans="1:10" s="139" customFormat="1" ht="13" x14ac:dyDescent="0.3">
      <c r="A447" s="159" t="s">
        <v>86</v>
      </c>
      <c r="B447" s="65"/>
      <c r="C447" s="66"/>
      <c r="D447" s="65"/>
      <c r="E447" s="66"/>
      <c r="F447" s="67"/>
      <c r="G447" s="65"/>
      <c r="H447" s="66"/>
      <c r="I447" s="20"/>
      <c r="J447" s="21"/>
    </row>
    <row r="448" spans="1:10" x14ac:dyDescent="0.25">
      <c r="A448" s="158" t="s">
        <v>523</v>
      </c>
      <c r="B448" s="65">
        <v>98</v>
      </c>
      <c r="C448" s="66">
        <v>58</v>
      </c>
      <c r="D448" s="65">
        <v>369</v>
      </c>
      <c r="E448" s="66">
        <v>217</v>
      </c>
      <c r="F448" s="67"/>
      <c r="G448" s="65">
        <f>B448-C448</f>
        <v>40</v>
      </c>
      <c r="H448" s="66">
        <f>D448-E448</f>
        <v>152</v>
      </c>
      <c r="I448" s="20">
        <f>IF(C448=0, "-", IF(G448/C448&lt;10, G448/C448, "&gt;999%"))</f>
        <v>0.68965517241379315</v>
      </c>
      <c r="J448" s="21">
        <f>IF(E448=0, "-", IF(H448/E448&lt;10, H448/E448, "&gt;999%"))</f>
        <v>0.70046082949308752</v>
      </c>
    </row>
    <row r="449" spans="1:10" x14ac:dyDescent="0.25">
      <c r="A449" s="158" t="s">
        <v>524</v>
      </c>
      <c r="B449" s="65">
        <v>15</v>
      </c>
      <c r="C449" s="66">
        <v>10</v>
      </c>
      <c r="D449" s="65">
        <v>26</v>
      </c>
      <c r="E449" s="66">
        <v>22</v>
      </c>
      <c r="F449" s="67"/>
      <c r="G449" s="65">
        <f>B449-C449</f>
        <v>5</v>
      </c>
      <c r="H449" s="66">
        <f>D449-E449</f>
        <v>4</v>
      </c>
      <c r="I449" s="20">
        <f>IF(C449=0, "-", IF(G449/C449&lt;10, G449/C449, "&gt;999%"))</f>
        <v>0.5</v>
      </c>
      <c r="J449" s="21">
        <f>IF(E449=0, "-", IF(H449/E449&lt;10, H449/E449, "&gt;999%"))</f>
        <v>0.18181818181818182</v>
      </c>
    </row>
    <row r="450" spans="1:10" x14ac:dyDescent="0.25">
      <c r="A450" s="158" t="s">
        <v>525</v>
      </c>
      <c r="B450" s="65">
        <v>7</v>
      </c>
      <c r="C450" s="66">
        <v>2</v>
      </c>
      <c r="D450" s="65">
        <v>8</v>
      </c>
      <c r="E450" s="66">
        <v>6</v>
      </c>
      <c r="F450" s="67"/>
      <c r="G450" s="65">
        <f>B450-C450</f>
        <v>5</v>
      </c>
      <c r="H450" s="66">
        <f>D450-E450</f>
        <v>2</v>
      </c>
      <c r="I450" s="20">
        <f>IF(C450=0, "-", IF(G450/C450&lt;10, G450/C450, "&gt;999%"))</f>
        <v>2.5</v>
      </c>
      <c r="J450" s="21">
        <f>IF(E450=0, "-", IF(H450/E450&lt;10, H450/E450, "&gt;999%"))</f>
        <v>0.33333333333333331</v>
      </c>
    </row>
    <row r="451" spans="1:10" s="160" customFormat="1" ht="13" x14ac:dyDescent="0.3">
      <c r="A451" s="178" t="s">
        <v>678</v>
      </c>
      <c r="B451" s="71">
        <v>120</v>
      </c>
      <c r="C451" s="72">
        <v>70</v>
      </c>
      <c r="D451" s="71">
        <v>403</v>
      </c>
      <c r="E451" s="72">
        <v>245</v>
      </c>
      <c r="F451" s="73"/>
      <c r="G451" s="71">
        <f>B451-C451</f>
        <v>50</v>
      </c>
      <c r="H451" s="72">
        <f>D451-E451</f>
        <v>158</v>
      </c>
      <c r="I451" s="37">
        <f>IF(C451=0, "-", IF(G451/C451&lt;10, G451/C451, "&gt;999%"))</f>
        <v>0.7142857142857143</v>
      </c>
      <c r="J451" s="38">
        <f>IF(E451=0, "-", IF(H451/E451&lt;10, H451/E451, "&gt;999%"))</f>
        <v>0.64489795918367343</v>
      </c>
    </row>
    <row r="452" spans="1:10" x14ac:dyDescent="0.25">
      <c r="A452" s="177"/>
      <c r="B452" s="143"/>
      <c r="C452" s="144"/>
      <c r="D452" s="143"/>
      <c r="E452" s="144"/>
      <c r="F452" s="145"/>
      <c r="G452" s="143"/>
      <c r="H452" s="144"/>
      <c r="I452" s="151"/>
      <c r="J452" s="152"/>
    </row>
    <row r="453" spans="1:10" s="139" customFormat="1" ht="13" x14ac:dyDescent="0.3">
      <c r="A453" s="159" t="s">
        <v>87</v>
      </c>
      <c r="B453" s="65"/>
      <c r="C453" s="66"/>
      <c r="D453" s="65"/>
      <c r="E453" s="66"/>
      <c r="F453" s="67"/>
      <c r="G453" s="65"/>
      <c r="H453" s="66"/>
      <c r="I453" s="20"/>
      <c r="J453" s="21"/>
    </row>
    <row r="454" spans="1:10" x14ac:dyDescent="0.25">
      <c r="A454" s="158" t="s">
        <v>360</v>
      </c>
      <c r="B454" s="65">
        <v>19</v>
      </c>
      <c r="C454" s="66">
        <v>10</v>
      </c>
      <c r="D454" s="65">
        <v>51</v>
      </c>
      <c r="E454" s="66">
        <v>39</v>
      </c>
      <c r="F454" s="67"/>
      <c r="G454" s="65">
        <f t="shared" ref="G454:G461" si="80">B454-C454</f>
        <v>9</v>
      </c>
      <c r="H454" s="66">
        <f t="shared" ref="H454:H461" si="81">D454-E454</f>
        <v>12</v>
      </c>
      <c r="I454" s="20">
        <f t="shared" ref="I454:I461" si="82">IF(C454=0, "-", IF(G454/C454&lt;10, G454/C454, "&gt;999%"))</f>
        <v>0.9</v>
      </c>
      <c r="J454" s="21">
        <f t="shared" ref="J454:J461" si="83">IF(E454=0, "-", IF(H454/E454&lt;10, H454/E454, "&gt;999%"))</f>
        <v>0.30769230769230771</v>
      </c>
    </row>
    <row r="455" spans="1:10" x14ac:dyDescent="0.25">
      <c r="A455" s="158" t="s">
        <v>341</v>
      </c>
      <c r="B455" s="65">
        <v>4</v>
      </c>
      <c r="C455" s="66">
        <v>7</v>
      </c>
      <c r="D455" s="65">
        <v>23</v>
      </c>
      <c r="E455" s="66">
        <v>70</v>
      </c>
      <c r="F455" s="67"/>
      <c r="G455" s="65">
        <f t="shared" si="80"/>
        <v>-3</v>
      </c>
      <c r="H455" s="66">
        <f t="shared" si="81"/>
        <v>-47</v>
      </c>
      <c r="I455" s="20">
        <f t="shared" si="82"/>
        <v>-0.42857142857142855</v>
      </c>
      <c r="J455" s="21">
        <f t="shared" si="83"/>
        <v>-0.67142857142857137</v>
      </c>
    </row>
    <row r="456" spans="1:10" x14ac:dyDescent="0.25">
      <c r="A456" s="158" t="s">
        <v>489</v>
      </c>
      <c r="B456" s="65">
        <v>0</v>
      </c>
      <c r="C456" s="66">
        <v>6</v>
      </c>
      <c r="D456" s="65">
        <v>0</v>
      </c>
      <c r="E456" s="66">
        <v>60</v>
      </c>
      <c r="F456" s="67"/>
      <c r="G456" s="65">
        <f t="shared" si="80"/>
        <v>-6</v>
      </c>
      <c r="H456" s="66">
        <f t="shared" si="81"/>
        <v>-60</v>
      </c>
      <c r="I456" s="20">
        <f t="shared" si="82"/>
        <v>-1</v>
      </c>
      <c r="J456" s="21">
        <f t="shared" si="83"/>
        <v>-1</v>
      </c>
    </row>
    <row r="457" spans="1:10" x14ac:dyDescent="0.25">
      <c r="A457" s="158" t="s">
        <v>400</v>
      </c>
      <c r="B457" s="65">
        <v>5</v>
      </c>
      <c r="C457" s="66">
        <v>19</v>
      </c>
      <c r="D457" s="65">
        <v>129</v>
      </c>
      <c r="E457" s="66">
        <v>178</v>
      </c>
      <c r="F457" s="67"/>
      <c r="G457" s="65">
        <f t="shared" si="80"/>
        <v>-14</v>
      </c>
      <c r="H457" s="66">
        <f t="shared" si="81"/>
        <v>-49</v>
      </c>
      <c r="I457" s="20">
        <f t="shared" si="82"/>
        <v>-0.73684210526315785</v>
      </c>
      <c r="J457" s="21">
        <f t="shared" si="83"/>
        <v>-0.2752808988764045</v>
      </c>
    </row>
    <row r="458" spans="1:10" x14ac:dyDescent="0.25">
      <c r="A458" s="158" t="s">
        <v>538</v>
      </c>
      <c r="B458" s="65">
        <v>12</v>
      </c>
      <c r="C458" s="66">
        <v>21</v>
      </c>
      <c r="D458" s="65">
        <v>23</v>
      </c>
      <c r="E458" s="66">
        <v>47</v>
      </c>
      <c r="F458" s="67"/>
      <c r="G458" s="65">
        <f t="shared" si="80"/>
        <v>-9</v>
      </c>
      <c r="H458" s="66">
        <f t="shared" si="81"/>
        <v>-24</v>
      </c>
      <c r="I458" s="20">
        <f t="shared" si="82"/>
        <v>-0.42857142857142855</v>
      </c>
      <c r="J458" s="21">
        <f t="shared" si="83"/>
        <v>-0.51063829787234039</v>
      </c>
    </row>
    <row r="459" spans="1:10" x14ac:dyDescent="0.25">
      <c r="A459" s="158" t="s">
        <v>238</v>
      </c>
      <c r="B459" s="65">
        <v>0</v>
      </c>
      <c r="C459" s="66">
        <v>0</v>
      </c>
      <c r="D459" s="65">
        <v>0</v>
      </c>
      <c r="E459" s="66">
        <v>2</v>
      </c>
      <c r="F459" s="67"/>
      <c r="G459" s="65">
        <f t="shared" si="80"/>
        <v>0</v>
      </c>
      <c r="H459" s="66">
        <f t="shared" si="81"/>
        <v>-2</v>
      </c>
      <c r="I459" s="20" t="str">
        <f t="shared" si="82"/>
        <v>-</v>
      </c>
      <c r="J459" s="21">
        <f t="shared" si="83"/>
        <v>-1</v>
      </c>
    </row>
    <row r="460" spans="1:10" x14ac:dyDescent="0.25">
      <c r="A460" s="158" t="s">
        <v>498</v>
      </c>
      <c r="B460" s="65">
        <v>9</v>
      </c>
      <c r="C460" s="66">
        <v>29</v>
      </c>
      <c r="D460" s="65">
        <v>49</v>
      </c>
      <c r="E460" s="66">
        <v>34</v>
      </c>
      <c r="F460" s="67"/>
      <c r="G460" s="65">
        <f t="shared" si="80"/>
        <v>-20</v>
      </c>
      <c r="H460" s="66">
        <f t="shared" si="81"/>
        <v>15</v>
      </c>
      <c r="I460" s="20">
        <f t="shared" si="82"/>
        <v>-0.68965517241379315</v>
      </c>
      <c r="J460" s="21">
        <f t="shared" si="83"/>
        <v>0.44117647058823528</v>
      </c>
    </row>
    <row r="461" spans="1:10" s="160" customFormat="1" ht="13" x14ac:dyDescent="0.3">
      <c r="A461" s="178" t="s">
        <v>679</v>
      </c>
      <c r="B461" s="71">
        <v>49</v>
      </c>
      <c r="C461" s="72">
        <v>92</v>
      </c>
      <c r="D461" s="71">
        <v>275</v>
      </c>
      <c r="E461" s="72">
        <v>430</v>
      </c>
      <c r="F461" s="73"/>
      <c r="G461" s="71">
        <f t="shared" si="80"/>
        <v>-43</v>
      </c>
      <c r="H461" s="72">
        <f t="shared" si="81"/>
        <v>-155</v>
      </c>
      <c r="I461" s="37">
        <f t="shared" si="82"/>
        <v>-0.46739130434782611</v>
      </c>
      <c r="J461" s="38">
        <f t="shared" si="83"/>
        <v>-0.36046511627906974</v>
      </c>
    </row>
    <row r="462" spans="1:10" x14ac:dyDescent="0.25">
      <c r="A462" s="177"/>
      <c r="B462" s="143"/>
      <c r="C462" s="144"/>
      <c r="D462" s="143"/>
      <c r="E462" s="144"/>
      <c r="F462" s="145"/>
      <c r="G462" s="143"/>
      <c r="H462" s="144"/>
      <c r="I462" s="151"/>
      <c r="J462" s="152"/>
    </row>
    <row r="463" spans="1:10" s="139" customFormat="1" ht="13" x14ac:dyDescent="0.3">
      <c r="A463" s="159" t="s">
        <v>88</v>
      </c>
      <c r="B463" s="65"/>
      <c r="C463" s="66"/>
      <c r="D463" s="65"/>
      <c r="E463" s="66"/>
      <c r="F463" s="67"/>
      <c r="G463" s="65"/>
      <c r="H463" s="66"/>
      <c r="I463" s="20"/>
      <c r="J463" s="21"/>
    </row>
    <row r="464" spans="1:10" x14ac:dyDescent="0.25">
      <c r="A464" s="158" t="s">
        <v>335</v>
      </c>
      <c r="B464" s="65">
        <v>0</v>
      </c>
      <c r="C464" s="66">
        <v>0</v>
      </c>
      <c r="D464" s="65">
        <v>0</v>
      </c>
      <c r="E464" s="66">
        <v>3</v>
      </c>
      <c r="F464" s="67"/>
      <c r="G464" s="65">
        <f>B464-C464</f>
        <v>0</v>
      </c>
      <c r="H464" s="66">
        <f>D464-E464</f>
        <v>-3</v>
      </c>
      <c r="I464" s="20" t="str">
        <f>IF(C464=0, "-", IF(G464/C464&lt;10, G464/C464, "&gt;999%"))</f>
        <v>-</v>
      </c>
      <c r="J464" s="21">
        <f>IF(E464=0, "-", IF(H464/E464&lt;10, H464/E464, "&gt;999%"))</f>
        <v>-1</v>
      </c>
    </row>
    <row r="465" spans="1:10" x14ac:dyDescent="0.25">
      <c r="A465" s="158" t="s">
        <v>481</v>
      </c>
      <c r="B465" s="65">
        <v>0</v>
      </c>
      <c r="C465" s="66">
        <v>0</v>
      </c>
      <c r="D465" s="65">
        <v>1</v>
      </c>
      <c r="E465" s="66">
        <v>1</v>
      </c>
      <c r="F465" s="67"/>
      <c r="G465" s="65">
        <f>B465-C465</f>
        <v>0</v>
      </c>
      <c r="H465" s="66">
        <f>D465-E465</f>
        <v>0</v>
      </c>
      <c r="I465" s="20" t="str">
        <f>IF(C465=0, "-", IF(G465/C465&lt;10, G465/C465, "&gt;999%"))</f>
        <v>-</v>
      </c>
      <c r="J465" s="21">
        <f>IF(E465=0, "-", IF(H465/E465&lt;10, H465/E465, "&gt;999%"))</f>
        <v>0</v>
      </c>
    </row>
    <row r="466" spans="1:10" x14ac:dyDescent="0.25">
      <c r="A466" s="158" t="s">
        <v>287</v>
      </c>
      <c r="B466" s="65">
        <v>0</v>
      </c>
      <c r="C466" s="66">
        <v>0</v>
      </c>
      <c r="D466" s="65">
        <v>1</v>
      </c>
      <c r="E466" s="66">
        <v>1</v>
      </c>
      <c r="F466" s="67"/>
      <c r="G466" s="65">
        <f>B466-C466</f>
        <v>0</v>
      </c>
      <c r="H466" s="66">
        <f>D466-E466</f>
        <v>0</v>
      </c>
      <c r="I466" s="20" t="str">
        <f>IF(C466=0, "-", IF(G466/C466&lt;10, G466/C466, "&gt;999%"))</f>
        <v>-</v>
      </c>
      <c r="J466" s="21">
        <f>IF(E466=0, "-", IF(H466/E466&lt;10, H466/E466, "&gt;999%"))</f>
        <v>0</v>
      </c>
    </row>
    <row r="467" spans="1:10" s="160" customFormat="1" ht="13" x14ac:dyDescent="0.3">
      <c r="A467" s="178" t="s">
        <v>680</v>
      </c>
      <c r="B467" s="71">
        <v>0</v>
      </c>
      <c r="C467" s="72">
        <v>0</v>
      </c>
      <c r="D467" s="71">
        <v>2</v>
      </c>
      <c r="E467" s="72">
        <v>5</v>
      </c>
      <c r="F467" s="73"/>
      <c r="G467" s="71">
        <f>B467-C467</f>
        <v>0</v>
      </c>
      <c r="H467" s="72">
        <f>D467-E467</f>
        <v>-3</v>
      </c>
      <c r="I467" s="37" t="str">
        <f>IF(C467=0, "-", IF(G467/C467&lt;10, G467/C467, "&gt;999%"))</f>
        <v>-</v>
      </c>
      <c r="J467" s="38">
        <f>IF(E467=0, "-", IF(H467/E467&lt;10, H467/E467, "&gt;999%"))</f>
        <v>-0.6</v>
      </c>
    </row>
    <row r="468" spans="1:10" x14ac:dyDescent="0.25">
      <c r="A468" s="177"/>
      <c r="B468" s="143"/>
      <c r="C468" s="144"/>
      <c r="D468" s="143"/>
      <c r="E468" s="144"/>
      <c r="F468" s="145"/>
      <c r="G468" s="143"/>
      <c r="H468" s="144"/>
      <c r="I468" s="151"/>
      <c r="J468" s="152"/>
    </row>
    <row r="469" spans="1:10" s="139" customFormat="1" ht="13" x14ac:dyDescent="0.3">
      <c r="A469" s="159" t="s">
        <v>89</v>
      </c>
      <c r="B469" s="65"/>
      <c r="C469" s="66"/>
      <c r="D469" s="65"/>
      <c r="E469" s="66"/>
      <c r="F469" s="67"/>
      <c r="G469" s="65"/>
      <c r="H469" s="66"/>
      <c r="I469" s="20"/>
      <c r="J469" s="21"/>
    </row>
    <row r="470" spans="1:10" x14ac:dyDescent="0.25">
      <c r="A470" s="158" t="s">
        <v>561</v>
      </c>
      <c r="B470" s="65">
        <v>22</v>
      </c>
      <c r="C470" s="66">
        <v>21</v>
      </c>
      <c r="D470" s="65">
        <v>97</v>
      </c>
      <c r="E470" s="66">
        <v>84</v>
      </c>
      <c r="F470" s="67"/>
      <c r="G470" s="65">
        <f>B470-C470</f>
        <v>1</v>
      </c>
      <c r="H470" s="66">
        <f>D470-E470</f>
        <v>13</v>
      </c>
      <c r="I470" s="20">
        <f>IF(C470=0, "-", IF(G470/C470&lt;10, G470/C470, "&gt;999%"))</f>
        <v>4.7619047619047616E-2</v>
      </c>
      <c r="J470" s="21">
        <f>IF(E470=0, "-", IF(H470/E470&lt;10, H470/E470, "&gt;999%"))</f>
        <v>0.15476190476190477</v>
      </c>
    </row>
    <row r="471" spans="1:10" s="160" customFormat="1" ht="13" x14ac:dyDescent="0.3">
      <c r="A471" s="178" t="s">
        <v>681</v>
      </c>
      <c r="B471" s="71">
        <v>22</v>
      </c>
      <c r="C471" s="72">
        <v>21</v>
      </c>
      <c r="D471" s="71">
        <v>97</v>
      </c>
      <c r="E471" s="72">
        <v>84</v>
      </c>
      <c r="F471" s="73"/>
      <c r="G471" s="71">
        <f>B471-C471</f>
        <v>1</v>
      </c>
      <c r="H471" s="72">
        <f>D471-E471</f>
        <v>13</v>
      </c>
      <c r="I471" s="37">
        <f>IF(C471=0, "-", IF(G471/C471&lt;10, G471/C471, "&gt;999%"))</f>
        <v>4.7619047619047616E-2</v>
      </c>
      <c r="J471" s="38">
        <f>IF(E471=0, "-", IF(H471/E471&lt;10, H471/E471, "&gt;999%"))</f>
        <v>0.15476190476190477</v>
      </c>
    </row>
    <row r="472" spans="1:10" x14ac:dyDescent="0.25">
      <c r="A472" s="177"/>
      <c r="B472" s="143"/>
      <c r="C472" s="144"/>
      <c r="D472" s="143"/>
      <c r="E472" s="144"/>
      <c r="F472" s="145"/>
      <c r="G472" s="143"/>
      <c r="H472" s="144"/>
      <c r="I472" s="151"/>
      <c r="J472" s="152"/>
    </row>
    <row r="473" spans="1:10" s="139" customFormat="1" ht="13" x14ac:dyDescent="0.3">
      <c r="A473" s="159" t="s">
        <v>90</v>
      </c>
      <c r="B473" s="65"/>
      <c r="C473" s="66"/>
      <c r="D473" s="65"/>
      <c r="E473" s="66"/>
      <c r="F473" s="67"/>
      <c r="G473" s="65"/>
      <c r="H473" s="66"/>
      <c r="I473" s="20"/>
      <c r="J473" s="21"/>
    </row>
    <row r="474" spans="1:10" x14ac:dyDescent="0.25">
      <c r="A474" s="158" t="s">
        <v>548</v>
      </c>
      <c r="B474" s="65">
        <v>0</v>
      </c>
      <c r="C474" s="66">
        <v>1</v>
      </c>
      <c r="D474" s="65">
        <v>1</v>
      </c>
      <c r="E474" s="66">
        <v>1</v>
      </c>
      <c r="F474" s="67"/>
      <c r="G474" s="65">
        <f>B474-C474</f>
        <v>-1</v>
      </c>
      <c r="H474" s="66">
        <f>D474-E474</f>
        <v>0</v>
      </c>
      <c r="I474" s="20">
        <f>IF(C474=0, "-", IF(G474/C474&lt;10, G474/C474, "&gt;999%"))</f>
        <v>-1</v>
      </c>
      <c r="J474" s="21">
        <f>IF(E474=0, "-", IF(H474/E474&lt;10, H474/E474, "&gt;999%"))</f>
        <v>0</v>
      </c>
    </row>
    <row r="475" spans="1:10" s="160" customFormat="1" ht="13" x14ac:dyDescent="0.3">
      <c r="A475" s="178" t="s">
        <v>682</v>
      </c>
      <c r="B475" s="71">
        <v>0</v>
      </c>
      <c r="C475" s="72">
        <v>1</v>
      </c>
      <c r="D475" s="71">
        <v>1</v>
      </c>
      <c r="E475" s="72">
        <v>1</v>
      </c>
      <c r="F475" s="73"/>
      <c r="G475" s="71">
        <f>B475-C475</f>
        <v>-1</v>
      </c>
      <c r="H475" s="72">
        <f>D475-E475</f>
        <v>0</v>
      </c>
      <c r="I475" s="37">
        <f>IF(C475=0, "-", IF(G475/C475&lt;10, G475/C475, "&gt;999%"))</f>
        <v>-1</v>
      </c>
      <c r="J475" s="38">
        <f>IF(E475=0, "-", IF(H475/E475&lt;10, H475/E475, "&gt;999%"))</f>
        <v>0</v>
      </c>
    </row>
    <row r="476" spans="1:10" x14ac:dyDescent="0.25">
      <c r="A476" s="177"/>
      <c r="B476" s="143"/>
      <c r="C476" s="144"/>
      <c r="D476" s="143"/>
      <c r="E476" s="144"/>
      <c r="F476" s="145"/>
      <c r="G476" s="143"/>
      <c r="H476" s="144"/>
      <c r="I476" s="151"/>
      <c r="J476" s="152"/>
    </row>
    <row r="477" spans="1:10" s="139" customFormat="1" ht="13" x14ac:dyDescent="0.3">
      <c r="A477" s="159" t="s">
        <v>91</v>
      </c>
      <c r="B477" s="65"/>
      <c r="C477" s="66"/>
      <c r="D477" s="65"/>
      <c r="E477" s="66"/>
      <c r="F477" s="67"/>
      <c r="G477" s="65"/>
      <c r="H477" s="66"/>
      <c r="I477" s="20"/>
      <c r="J477" s="21"/>
    </row>
    <row r="478" spans="1:10" x14ac:dyDescent="0.25">
      <c r="A478" s="158" t="s">
        <v>216</v>
      </c>
      <c r="B478" s="65">
        <v>2</v>
      </c>
      <c r="C478" s="66">
        <v>0</v>
      </c>
      <c r="D478" s="65">
        <v>15</v>
      </c>
      <c r="E478" s="66">
        <v>0</v>
      </c>
      <c r="F478" s="67"/>
      <c r="G478" s="65">
        <f t="shared" ref="G478:G485" si="84">B478-C478</f>
        <v>2</v>
      </c>
      <c r="H478" s="66">
        <f t="shared" ref="H478:H485" si="85">D478-E478</f>
        <v>15</v>
      </c>
      <c r="I478" s="20" t="str">
        <f t="shared" ref="I478:I485" si="86">IF(C478=0, "-", IF(G478/C478&lt;10, G478/C478, "&gt;999%"))</f>
        <v>-</v>
      </c>
      <c r="J478" s="21" t="str">
        <f t="shared" ref="J478:J485" si="87">IF(E478=0, "-", IF(H478/E478&lt;10, H478/E478, "&gt;999%"))</f>
        <v>-</v>
      </c>
    </row>
    <row r="479" spans="1:10" x14ac:dyDescent="0.25">
      <c r="A479" s="158" t="s">
        <v>361</v>
      </c>
      <c r="B479" s="65">
        <v>10</v>
      </c>
      <c r="C479" s="66">
        <v>9</v>
      </c>
      <c r="D479" s="65">
        <v>61</v>
      </c>
      <c r="E479" s="66">
        <v>36</v>
      </c>
      <c r="F479" s="67"/>
      <c r="G479" s="65">
        <f t="shared" si="84"/>
        <v>1</v>
      </c>
      <c r="H479" s="66">
        <f t="shared" si="85"/>
        <v>25</v>
      </c>
      <c r="I479" s="20">
        <f t="shared" si="86"/>
        <v>0.1111111111111111</v>
      </c>
      <c r="J479" s="21">
        <f t="shared" si="87"/>
        <v>0.69444444444444442</v>
      </c>
    </row>
    <row r="480" spans="1:10" x14ac:dyDescent="0.25">
      <c r="A480" s="158" t="s">
        <v>401</v>
      </c>
      <c r="B480" s="65">
        <v>7</v>
      </c>
      <c r="C480" s="66">
        <v>2</v>
      </c>
      <c r="D480" s="65">
        <v>40</v>
      </c>
      <c r="E480" s="66">
        <v>14</v>
      </c>
      <c r="F480" s="67"/>
      <c r="G480" s="65">
        <f t="shared" si="84"/>
        <v>5</v>
      </c>
      <c r="H480" s="66">
        <f t="shared" si="85"/>
        <v>26</v>
      </c>
      <c r="I480" s="20">
        <f t="shared" si="86"/>
        <v>2.5</v>
      </c>
      <c r="J480" s="21">
        <f t="shared" si="87"/>
        <v>1.8571428571428572</v>
      </c>
    </row>
    <row r="481" spans="1:10" x14ac:dyDescent="0.25">
      <c r="A481" s="158" t="s">
        <v>439</v>
      </c>
      <c r="B481" s="65">
        <v>10</v>
      </c>
      <c r="C481" s="66">
        <v>6</v>
      </c>
      <c r="D481" s="65">
        <v>39</v>
      </c>
      <c r="E481" s="66">
        <v>34</v>
      </c>
      <c r="F481" s="67"/>
      <c r="G481" s="65">
        <f t="shared" si="84"/>
        <v>4</v>
      </c>
      <c r="H481" s="66">
        <f t="shared" si="85"/>
        <v>5</v>
      </c>
      <c r="I481" s="20">
        <f t="shared" si="86"/>
        <v>0.66666666666666663</v>
      </c>
      <c r="J481" s="21">
        <f t="shared" si="87"/>
        <v>0.14705882352941177</v>
      </c>
    </row>
    <row r="482" spans="1:10" x14ac:dyDescent="0.25">
      <c r="A482" s="158" t="s">
        <v>244</v>
      </c>
      <c r="B482" s="65">
        <v>3</v>
      </c>
      <c r="C482" s="66">
        <v>3</v>
      </c>
      <c r="D482" s="65">
        <v>44</v>
      </c>
      <c r="E482" s="66">
        <v>40</v>
      </c>
      <c r="F482" s="67"/>
      <c r="G482" s="65">
        <f t="shared" si="84"/>
        <v>0</v>
      </c>
      <c r="H482" s="66">
        <f t="shared" si="85"/>
        <v>4</v>
      </c>
      <c r="I482" s="20">
        <f t="shared" si="86"/>
        <v>0</v>
      </c>
      <c r="J482" s="21">
        <f t="shared" si="87"/>
        <v>0.1</v>
      </c>
    </row>
    <row r="483" spans="1:10" x14ac:dyDescent="0.25">
      <c r="A483" s="158" t="s">
        <v>221</v>
      </c>
      <c r="B483" s="65">
        <v>9</v>
      </c>
      <c r="C483" s="66">
        <v>2</v>
      </c>
      <c r="D483" s="65">
        <v>20</v>
      </c>
      <c r="E483" s="66">
        <v>9</v>
      </c>
      <c r="F483" s="67"/>
      <c r="G483" s="65">
        <f t="shared" si="84"/>
        <v>7</v>
      </c>
      <c r="H483" s="66">
        <f t="shared" si="85"/>
        <v>11</v>
      </c>
      <c r="I483" s="20">
        <f t="shared" si="86"/>
        <v>3.5</v>
      </c>
      <c r="J483" s="21">
        <f t="shared" si="87"/>
        <v>1.2222222222222223</v>
      </c>
    </row>
    <row r="484" spans="1:10" x14ac:dyDescent="0.25">
      <c r="A484" s="158" t="s">
        <v>267</v>
      </c>
      <c r="B484" s="65">
        <v>11</v>
      </c>
      <c r="C484" s="66">
        <v>7</v>
      </c>
      <c r="D484" s="65">
        <v>46</v>
      </c>
      <c r="E484" s="66">
        <v>37</v>
      </c>
      <c r="F484" s="67"/>
      <c r="G484" s="65">
        <f t="shared" si="84"/>
        <v>4</v>
      </c>
      <c r="H484" s="66">
        <f t="shared" si="85"/>
        <v>9</v>
      </c>
      <c r="I484" s="20">
        <f t="shared" si="86"/>
        <v>0.5714285714285714</v>
      </c>
      <c r="J484" s="21">
        <f t="shared" si="87"/>
        <v>0.24324324324324326</v>
      </c>
    </row>
    <row r="485" spans="1:10" s="160" customFormat="1" ht="13" x14ac:dyDescent="0.3">
      <c r="A485" s="178" t="s">
        <v>683</v>
      </c>
      <c r="B485" s="71">
        <v>52</v>
      </c>
      <c r="C485" s="72">
        <v>29</v>
      </c>
      <c r="D485" s="71">
        <v>265</v>
      </c>
      <c r="E485" s="72">
        <v>170</v>
      </c>
      <c r="F485" s="73"/>
      <c r="G485" s="71">
        <f t="shared" si="84"/>
        <v>23</v>
      </c>
      <c r="H485" s="72">
        <f t="shared" si="85"/>
        <v>95</v>
      </c>
      <c r="I485" s="37">
        <f t="shared" si="86"/>
        <v>0.7931034482758621</v>
      </c>
      <c r="J485" s="38">
        <f t="shared" si="87"/>
        <v>0.55882352941176472</v>
      </c>
    </row>
    <row r="486" spans="1:10" x14ac:dyDescent="0.25">
      <c r="A486" s="177"/>
      <c r="B486" s="143"/>
      <c r="C486" s="144"/>
      <c r="D486" s="143"/>
      <c r="E486" s="144"/>
      <c r="F486" s="145"/>
      <c r="G486" s="143"/>
      <c r="H486" s="144"/>
      <c r="I486" s="151"/>
      <c r="J486" s="152"/>
    </row>
    <row r="487" spans="1:10" s="139" customFormat="1" ht="13" x14ac:dyDescent="0.3">
      <c r="A487" s="159" t="s">
        <v>92</v>
      </c>
      <c r="B487" s="65"/>
      <c r="C487" s="66"/>
      <c r="D487" s="65"/>
      <c r="E487" s="66"/>
      <c r="F487" s="67"/>
      <c r="G487" s="65"/>
      <c r="H487" s="66"/>
      <c r="I487" s="20"/>
      <c r="J487" s="21"/>
    </row>
    <row r="488" spans="1:10" x14ac:dyDescent="0.25">
      <c r="A488" s="158" t="s">
        <v>402</v>
      </c>
      <c r="B488" s="65">
        <v>9</v>
      </c>
      <c r="C488" s="66">
        <v>3</v>
      </c>
      <c r="D488" s="65">
        <v>31</v>
      </c>
      <c r="E488" s="66">
        <v>21</v>
      </c>
      <c r="F488" s="67"/>
      <c r="G488" s="65">
        <f>B488-C488</f>
        <v>6</v>
      </c>
      <c r="H488" s="66">
        <f>D488-E488</f>
        <v>10</v>
      </c>
      <c r="I488" s="20">
        <f>IF(C488=0, "-", IF(G488/C488&lt;10, G488/C488, "&gt;999%"))</f>
        <v>2</v>
      </c>
      <c r="J488" s="21">
        <f>IF(E488=0, "-", IF(H488/E488&lt;10, H488/E488, "&gt;999%"))</f>
        <v>0.47619047619047616</v>
      </c>
    </row>
    <row r="489" spans="1:10" x14ac:dyDescent="0.25">
      <c r="A489" s="158" t="s">
        <v>517</v>
      </c>
      <c r="B489" s="65">
        <v>47</v>
      </c>
      <c r="C489" s="66">
        <v>6</v>
      </c>
      <c r="D489" s="65">
        <v>243</v>
      </c>
      <c r="E489" s="66">
        <v>48</v>
      </c>
      <c r="F489" s="67"/>
      <c r="G489" s="65">
        <f>B489-C489</f>
        <v>41</v>
      </c>
      <c r="H489" s="66">
        <f>D489-E489</f>
        <v>195</v>
      </c>
      <c r="I489" s="20">
        <f>IF(C489=0, "-", IF(G489/C489&lt;10, G489/C489, "&gt;999%"))</f>
        <v>6.833333333333333</v>
      </c>
      <c r="J489" s="21">
        <f>IF(E489=0, "-", IF(H489/E489&lt;10, H489/E489, "&gt;999%"))</f>
        <v>4.0625</v>
      </c>
    </row>
    <row r="490" spans="1:10" x14ac:dyDescent="0.25">
      <c r="A490" s="158" t="s">
        <v>440</v>
      </c>
      <c r="B490" s="65">
        <v>28</v>
      </c>
      <c r="C490" s="66">
        <v>17</v>
      </c>
      <c r="D490" s="65">
        <v>140</v>
      </c>
      <c r="E490" s="66">
        <v>95</v>
      </c>
      <c r="F490" s="67"/>
      <c r="G490" s="65">
        <f>B490-C490</f>
        <v>11</v>
      </c>
      <c r="H490" s="66">
        <f>D490-E490</f>
        <v>45</v>
      </c>
      <c r="I490" s="20">
        <f>IF(C490=0, "-", IF(G490/C490&lt;10, G490/C490, "&gt;999%"))</f>
        <v>0.6470588235294118</v>
      </c>
      <c r="J490" s="21">
        <f>IF(E490=0, "-", IF(H490/E490&lt;10, H490/E490, "&gt;999%"))</f>
        <v>0.47368421052631576</v>
      </c>
    </row>
    <row r="491" spans="1:10" s="160" customFormat="1" ht="13" x14ac:dyDescent="0.3">
      <c r="A491" s="178" t="s">
        <v>684</v>
      </c>
      <c r="B491" s="71">
        <v>84</v>
      </c>
      <c r="C491" s="72">
        <v>26</v>
      </c>
      <c r="D491" s="71">
        <v>414</v>
      </c>
      <c r="E491" s="72">
        <v>164</v>
      </c>
      <c r="F491" s="73"/>
      <c r="G491" s="71">
        <f>B491-C491</f>
        <v>58</v>
      </c>
      <c r="H491" s="72">
        <f>D491-E491</f>
        <v>250</v>
      </c>
      <c r="I491" s="37">
        <f>IF(C491=0, "-", IF(G491/C491&lt;10, G491/C491, "&gt;999%"))</f>
        <v>2.2307692307692308</v>
      </c>
      <c r="J491" s="38">
        <f>IF(E491=0, "-", IF(H491/E491&lt;10, H491/E491, "&gt;999%"))</f>
        <v>1.524390243902439</v>
      </c>
    </row>
    <row r="492" spans="1:10" x14ac:dyDescent="0.25">
      <c r="A492" s="177"/>
      <c r="B492" s="143"/>
      <c r="C492" s="144"/>
      <c r="D492" s="143"/>
      <c r="E492" s="144"/>
      <c r="F492" s="145"/>
      <c r="G492" s="143"/>
      <c r="H492" s="144"/>
      <c r="I492" s="151"/>
      <c r="J492" s="152"/>
    </row>
    <row r="493" spans="1:10" s="139" customFormat="1" ht="13" x14ac:dyDescent="0.3">
      <c r="A493" s="159" t="s">
        <v>93</v>
      </c>
      <c r="B493" s="65"/>
      <c r="C493" s="66"/>
      <c r="D493" s="65"/>
      <c r="E493" s="66"/>
      <c r="F493" s="67"/>
      <c r="G493" s="65"/>
      <c r="H493" s="66"/>
      <c r="I493" s="20"/>
      <c r="J493" s="21"/>
    </row>
    <row r="494" spans="1:10" x14ac:dyDescent="0.25">
      <c r="A494" s="158" t="s">
        <v>310</v>
      </c>
      <c r="B494" s="65">
        <v>16</v>
      </c>
      <c r="C494" s="66">
        <v>4</v>
      </c>
      <c r="D494" s="65">
        <v>74</v>
      </c>
      <c r="E494" s="66">
        <v>35</v>
      </c>
      <c r="F494" s="67"/>
      <c r="G494" s="65">
        <f t="shared" ref="G494:G501" si="88">B494-C494</f>
        <v>12</v>
      </c>
      <c r="H494" s="66">
        <f t="shared" ref="H494:H501" si="89">D494-E494</f>
        <v>39</v>
      </c>
      <c r="I494" s="20">
        <f t="shared" ref="I494:I501" si="90">IF(C494=0, "-", IF(G494/C494&lt;10, G494/C494, "&gt;999%"))</f>
        <v>3</v>
      </c>
      <c r="J494" s="21">
        <f t="shared" ref="J494:J501" si="91">IF(E494=0, "-", IF(H494/E494&lt;10, H494/E494, "&gt;999%"))</f>
        <v>1.1142857142857143</v>
      </c>
    </row>
    <row r="495" spans="1:10" x14ac:dyDescent="0.25">
      <c r="A495" s="158" t="s">
        <v>362</v>
      </c>
      <c r="B495" s="65">
        <v>125</v>
      </c>
      <c r="C495" s="66">
        <v>0</v>
      </c>
      <c r="D495" s="65">
        <v>307</v>
      </c>
      <c r="E495" s="66">
        <v>0</v>
      </c>
      <c r="F495" s="67"/>
      <c r="G495" s="65">
        <f t="shared" si="88"/>
        <v>125</v>
      </c>
      <c r="H495" s="66">
        <f t="shared" si="89"/>
        <v>307</v>
      </c>
      <c r="I495" s="20" t="str">
        <f t="shared" si="90"/>
        <v>-</v>
      </c>
      <c r="J495" s="21" t="str">
        <f t="shared" si="91"/>
        <v>-</v>
      </c>
    </row>
    <row r="496" spans="1:10" x14ac:dyDescent="0.25">
      <c r="A496" s="158" t="s">
        <v>403</v>
      </c>
      <c r="B496" s="65">
        <v>174</v>
      </c>
      <c r="C496" s="66">
        <v>77</v>
      </c>
      <c r="D496" s="65">
        <v>852</v>
      </c>
      <c r="E496" s="66">
        <v>603</v>
      </c>
      <c r="F496" s="67"/>
      <c r="G496" s="65">
        <f t="shared" si="88"/>
        <v>97</v>
      </c>
      <c r="H496" s="66">
        <f t="shared" si="89"/>
        <v>249</v>
      </c>
      <c r="I496" s="20">
        <f t="shared" si="90"/>
        <v>1.2597402597402598</v>
      </c>
      <c r="J496" s="21">
        <f t="shared" si="91"/>
        <v>0.41293532338308458</v>
      </c>
    </row>
    <row r="497" spans="1:10" x14ac:dyDescent="0.25">
      <c r="A497" s="158" t="s">
        <v>222</v>
      </c>
      <c r="B497" s="65">
        <v>13</v>
      </c>
      <c r="C497" s="66">
        <v>21</v>
      </c>
      <c r="D497" s="65">
        <v>113</v>
      </c>
      <c r="E497" s="66">
        <v>122</v>
      </c>
      <c r="F497" s="67"/>
      <c r="G497" s="65">
        <f t="shared" si="88"/>
        <v>-8</v>
      </c>
      <c r="H497" s="66">
        <f t="shared" si="89"/>
        <v>-9</v>
      </c>
      <c r="I497" s="20">
        <f t="shared" si="90"/>
        <v>-0.38095238095238093</v>
      </c>
      <c r="J497" s="21">
        <f t="shared" si="91"/>
        <v>-7.3770491803278687E-2</v>
      </c>
    </row>
    <row r="498" spans="1:10" x14ac:dyDescent="0.25">
      <c r="A498" s="158" t="s">
        <v>441</v>
      </c>
      <c r="B498" s="65">
        <v>123</v>
      </c>
      <c r="C498" s="66">
        <v>99</v>
      </c>
      <c r="D498" s="65">
        <v>506</v>
      </c>
      <c r="E498" s="66">
        <v>395</v>
      </c>
      <c r="F498" s="67"/>
      <c r="G498" s="65">
        <f t="shared" si="88"/>
        <v>24</v>
      </c>
      <c r="H498" s="66">
        <f t="shared" si="89"/>
        <v>111</v>
      </c>
      <c r="I498" s="20">
        <f t="shared" si="90"/>
        <v>0.24242424242424243</v>
      </c>
      <c r="J498" s="21">
        <f t="shared" si="91"/>
        <v>0.2810126582278481</v>
      </c>
    </row>
    <row r="499" spans="1:10" x14ac:dyDescent="0.25">
      <c r="A499" s="158" t="s">
        <v>239</v>
      </c>
      <c r="B499" s="65">
        <v>24</v>
      </c>
      <c r="C499" s="66">
        <v>20</v>
      </c>
      <c r="D499" s="65">
        <v>116</v>
      </c>
      <c r="E499" s="66">
        <v>36</v>
      </c>
      <c r="F499" s="67"/>
      <c r="G499" s="65">
        <f t="shared" si="88"/>
        <v>4</v>
      </c>
      <c r="H499" s="66">
        <f t="shared" si="89"/>
        <v>80</v>
      </c>
      <c r="I499" s="20">
        <f t="shared" si="90"/>
        <v>0.2</v>
      </c>
      <c r="J499" s="21">
        <f t="shared" si="91"/>
        <v>2.2222222222222223</v>
      </c>
    </row>
    <row r="500" spans="1:10" x14ac:dyDescent="0.25">
      <c r="A500" s="158" t="s">
        <v>363</v>
      </c>
      <c r="B500" s="65">
        <v>0</v>
      </c>
      <c r="C500" s="66">
        <v>73</v>
      </c>
      <c r="D500" s="65">
        <v>124</v>
      </c>
      <c r="E500" s="66">
        <v>402</v>
      </c>
      <c r="F500" s="67"/>
      <c r="G500" s="65">
        <f t="shared" si="88"/>
        <v>-73</v>
      </c>
      <c r="H500" s="66">
        <f t="shared" si="89"/>
        <v>-278</v>
      </c>
      <c r="I500" s="20">
        <f t="shared" si="90"/>
        <v>-1</v>
      </c>
      <c r="J500" s="21">
        <f t="shared" si="91"/>
        <v>-0.69154228855721389</v>
      </c>
    </row>
    <row r="501" spans="1:10" s="160" customFormat="1" ht="13" x14ac:dyDescent="0.3">
      <c r="A501" s="178" t="s">
        <v>685</v>
      </c>
      <c r="B501" s="71">
        <v>475</v>
      </c>
      <c r="C501" s="72">
        <v>294</v>
      </c>
      <c r="D501" s="71">
        <v>2092</v>
      </c>
      <c r="E501" s="72">
        <v>1593</v>
      </c>
      <c r="F501" s="73"/>
      <c r="G501" s="71">
        <f t="shared" si="88"/>
        <v>181</v>
      </c>
      <c r="H501" s="72">
        <f t="shared" si="89"/>
        <v>499</v>
      </c>
      <c r="I501" s="37">
        <f t="shared" si="90"/>
        <v>0.61564625850340138</v>
      </c>
      <c r="J501" s="38">
        <f t="shared" si="91"/>
        <v>0.31324544883866917</v>
      </c>
    </row>
    <row r="502" spans="1:10" x14ac:dyDescent="0.25">
      <c r="A502" s="177"/>
      <c r="B502" s="143"/>
      <c r="C502" s="144"/>
      <c r="D502" s="143"/>
      <c r="E502" s="144"/>
      <c r="F502" s="145"/>
      <c r="G502" s="143"/>
      <c r="H502" s="144"/>
      <c r="I502" s="151"/>
      <c r="J502" s="152"/>
    </row>
    <row r="503" spans="1:10" s="139" customFormat="1" ht="13" x14ac:dyDescent="0.3">
      <c r="A503" s="159" t="s">
        <v>94</v>
      </c>
      <c r="B503" s="65"/>
      <c r="C503" s="66"/>
      <c r="D503" s="65"/>
      <c r="E503" s="66"/>
      <c r="F503" s="67"/>
      <c r="G503" s="65"/>
      <c r="H503" s="66"/>
      <c r="I503" s="20"/>
      <c r="J503" s="21"/>
    </row>
    <row r="504" spans="1:10" x14ac:dyDescent="0.25">
      <c r="A504" s="158" t="s">
        <v>209</v>
      </c>
      <c r="B504" s="65">
        <v>5</v>
      </c>
      <c r="C504" s="66">
        <v>131</v>
      </c>
      <c r="D504" s="65">
        <v>46</v>
      </c>
      <c r="E504" s="66">
        <v>638</v>
      </c>
      <c r="F504" s="67"/>
      <c r="G504" s="65">
        <f t="shared" ref="G504:G510" si="92">B504-C504</f>
        <v>-126</v>
      </c>
      <c r="H504" s="66">
        <f t="shared" ref="H504:H510" si="93">D504-E504</f>
        <v>-592</v>
      </c>
      <c r="I504" s="20">
        <f t="shared" ref="I504:I510" si="94">IF(C504=0, "-", IF(G504/C504&lt;10, G504/C504, "&gt;999%"))</f>
        <v>-0.96183206106870234</v>
      </c>
      <c r="J504" s="21">
        <f t="shared" ref="J504:J510" si="95">IF(E504=0, "-", IF(H504/E504&lt;10, H504/E504, "&gt;999%"))</f>
        <v>-0.92789968652037613</v>
      </c>
    </row>
    <row r="505" spans="1:10" x14ac:dyDescent="0.25">
      <c r="A505" s="158" t="s">
        <v>342</v>
      </c>
      <c r="B505" s="65">
        <v>26</v>
      </c>
      <c r="C505" s="66">
        <v>23</v>
      </c>
      <c r="D505" s="65">
        <v>179</v>
      </c>
      <c r="E505" s="66">
        <v>132</v>
      </c>
      <c r="F505" s="67"/>
      <c r="G505" s="65">
        <f t="shared" si="92"/>
        <v>3</v>
      </c>
      <c r="H505" s="66">
        <f t="shared" si="93"/>
        <v>47</v>
      </c>
      <c r="I505" s="20">
        <f t="shared" si="94"/>
        <v>0.13043478260869565</v>
      </c>
      <c r="J505" s="21">
        <f t="shared" si="95"/>
        <v>0.35606060606060608</v>
      </c>
    </row>
    <row r="506" spans="1:10" x14ac:dyDescent="0.25">
      <c r="A506" s="158" t="s">
        <v>343</v>
      </c>
      <c r="B506" s="65">
        <v>103</v>
      </c>
      <c r="C506" s="66">
        <v>94</v>
      </c>
      <c r="D506" s="65">
        <v>421</v>
      </c>
      <c r="E506" s="66">
        <v>639</v>
      </c>
      <c r="F506" s="67"/>
      <c r="G506" s="65">
        <f t="shared" si="92"/>
        <v>9</v>
      </c>
      <c r="H506" s="66">
        <f t="shared" si="93"/>
        <v>-218</v>
      </c>
      <c r="I506" s="20">
        <f t="shared" si="94"/>
        <v>9.5744680851063829E-2</v>
      </c>
      <c r="J506" s="21">
        <f t="shared" si="95"/>
        <v>-0.34115805946791861</v>
      </c>
    </row>
    <row r="507" spans="1:10" x14ac:dyDescent="0.25">
      <c r="A507" s="158" t="s">
        <v>364</v>
      </c>
      <c r="B507" s="65">
        <v>8</v>
      </c>
      <c r="C507" s="66">
        <v>0</v>
      </c>
      <c r="D507" s="65">
        <v>44</v>
      </c>
      <c r="E507" s="66">
        <v>7</v>
      </c>
      <c r="F507" s="67"/>
      <c r="G507" s="65">
        <f t="shared" si="92"/>
        <v>8</v>
      </c>
      <c r="H507" s="66">
        <f t="shared" si="93"/>
        <v>37</v>
      </c>
      <c r="I507" s="20" t="str">
        <f t="shared" si="94"/>
        <v>-</v>
      </c>
      <c r="J507" s="21">
        <f t="shared" si="95"/>
        <v>5.2857142857142856</v>
      </c>
    </row>
    <row r="508" spans="1:10" x14ac:dyDescent="0.25">
      <c r="A508" s="158" t="s">
        <v>210</v>
      </c>
      <c r="B508" s="65">
        <v>164</v>
      </c>
      <c r="C508" s="66">
        <v>68</v>
      </c>
      <c r="D508" s="65">
        <v>522</v>
      </c>
      <c r="E508" s="66">
        <v>227</v>
      </c>
      <c r="F508" s="67"/>
      <c r="G508" s="65">
        <f t="shared" si="92"/>
        <v>96</v>
      </c>
      <c r="H508" s="66">
        <f t="shared" si="93"/>
        <v>295</v>
      </c>
      <c r="I508" s="20">
        <f t="shared" si="94"/>
        <v>1.411764705882353</v>
      </c>
      <c r="J508" s="21">
        <f t="shared" si="95"/>
        <v>1.2995594713656389</v>
      </c>
    </row>
    <row r="509" spans="1:10" x14ac:dyDescent="0.25">
      <c r="A509" s="158" t="s">
        <v>365</v>
      </c>
      <c r="B509" s="65">
        <v>14</v>
      </c>
      <c r="C509" s="66">
        <v>43</v>
      </c>
      <c r="D509" s="65">
        <v>78</v>
      </c>
      <c r="E509" s="66">
        <v>108</v>
      </c>
      <c r="F509" s="67"/>
      <c r="G509" s="65">
        <f t="shared" si="92"/>
        <v>-29</v>
      </c>
      <c r="H509" s="66">
        <f t="shared" si="93"/>
        <v>-30</v>
      </c>
      <c r="I509" s="20">
        <f t="shared" si="94"/>
        <v>-0.67441860465116277</v>
      </c>
      <c r="J509" s="21">
        <f t="shared" si="95"/>
        <v>-0.27777777777777779</v>
      </c>
    </row>
    <row r="510" spans="1:10" s="160" customFormat="1" ht="13" x14ac:dyDescent="0.3">
      <c r="A510" s="178" t="s">
        <v>686</v>
      </c>
      <c r="B510" s="71">
        <v>320</v>
      </c>
      <c r="C510" s="72">
        <v>359</v>
      </c>
      <c r="D510" s="71">
        <v>1290</v>
      </c>
      <c r="E510" s="72">
        <v>1751</v>
      </c>
      <c r="F510" s="73"/>
      <c r="G510" s="71">
        <f t="shared" si="92"/>
        <v>-39</v>
      </c>
      <c r="H510" s="72">
        <f t="shared" si="93"/>
        <v>-461</v>
      </c>
      <c r="I510" s="37">
        <f t="shared" si="94"/>
        <v>-0.10863509749303621</v>
      </c>
      <c r="J510" s="38">
        <f t="shared" si="95"/>
        <v>-0.26327812678469448</v>
      </c>
    </row>
    <row r="511" spans="1:10" x14ac:dyDescent="0.25">
      <c r="A511" s="177"/>
      <c r="B511" s="143"/>
      <c r="C511" s="144"/>
      <c r="D511" s="143"/>
      <c r="E511" s="144"/>
      <c r="F511" s="145"/>
      <c r="G511" s="143"/>
      <c r="H511" s="144"/>
      <c r="I511" s="151"/>
      <c r="J511" s="152"/>
    </row>
    <row r="512" spans="1:10" s="139" customFormat="1" ht="13" x14ac:dyDescent="0.3">
      <c r="A512" s="159" t="s">
        <v>95</v>
      </c>
      <c r="B512" s="65"/>
      <c r="C512" s="66"/>
      <c r="D512" s="65"/>
      <c r="E512" s="66"/>
      <c r="F512" s="67"/>
      <c r="G512" s="65"/>
      <c r="H512" s="66"/>
      <c r="I512" s="20"/>
      <c r="J512" s="21"/>
    </row>
    <row r="513" spans="1:10" x14ac:dyDescent="0.25">
      <c r="A513" s="158" t="s">
        <v>261</v>
      </c>
      <c r="B513" s="65">
        <v>269</v>
      </c>
      <c r="C513" s="66">
        <v>12</v>
      </c>
      <c r="D513" s="65">
        <v>1048</v>
      </c>
      <c r="E513" s="66">
        <v>398</v>
      </c>
      <c r="F513" s="67"/>
      <c r="G513" s="65">
        <f>B513-C513</f>
        <v>257</v>
      </c>
      <c r="H513" s="66">
        <f>D513-E513</f>
        <v>650</v>
      </c>
      <c r="I513" s="20" t="str">
        <f>IF(C513=0, "-", IF(G513/C513&lt;10, G513/C513, "&gt;999%"))</f>
        <v>&gt;999%</v>
      </c>
      <c r="J513" s="21">
        <f>IF(E513=0, "-", IF(H513/E513&lt;10, H513/E513, "&gt;999%"))</f>
        <v>1.6331658291457287</v>
      </c>
    </row>
    <row r="514" spans="1:10" x14ac:dyDescent="0.25">
      <c r="A514" s="158" t="s">
        <v>424</v>
      </c>
      <c r="B514" s="65">
        <v>492</v>
      </c>
      <c r="C514" s="66">
        <v>0</v>
      </c>
      <c r="D514" s="65">
        <v>1183</v>
      </c>
      <c r="E514" s="66">
        <v>0</v>
      </c>
      <c r="F514" s="67"/>
      <c r="G514" s="65">
        <f>B514-C514</f>
        <v>492</v>
      </c>
      <c r="H514" s="66">
        <f>D514-E514</f>
        <v>1183</v>
      </c>
      <c r="I514" s="20" t="str">
        <f>IF(C514=0, "-", IF(G514/C514&lt;10, G514/C514, "&gt;999%"))</f>
        <v>-</v>
      </c>
      <c r="J514" s="21" t="str">
        <f>IF(E514=0, "-", IF(H514/E514&lt;10, H514/E514, "&gt;999%"))</f>
        <v>-</v>
      </c>
    </row>
    <row r="515" spans="1:10" s="160" customFormat="1" ht="13" x14ac:dyDescent="0.3">
      <c r="A515" s="178" t="s">
        <v>687</v>
      </c>
      <c r="B515" s="71">
        <v>761</v>
      </c>
      <c r="C515" s="72">
        <v>12</v>
      </c>
      <c r="D515" s="71">
        <v>2231</v>
      </c>
      <c r="E515" s="72">
        <v>398</v>
      </c>
      <c r="F515" s="73"/>
      <c r="G515" s="71">
        <f>B515-C515</f>
        <v>749</v>
      </c>
      <c r="H515" s="72">
        <f>D515-E515</f>
        <v>1833</v>
      </c>
      <c r="I515" s="37" t="str">
        <f>IF(C515=0, "-", IF(G515/C515&lt;10, G515/C515, "&gt;999%"))</f>
        <v>&gt;999%</v>
      </c>
      <c r="J515" s="38">
        <f>IF(E515=0, "-", IF(H515/E515&lt;10, H515/E515, "&gt;999%"))</f>
        <v>4.6055276381909547</v>
      </c>
    </row>
    <row r="516" spans="1:10" x14ac:dyDescent="0.25">
      <c r="A516" s="177"/>
      <c r="B516" s="143"/>
      <c r="C516" s="144"/>
      <c r="D516" s="143"/>
      <c r="E516" s="144"/>
      <c r="F516" s="145"/>
      <c r="G516" s="143"/>
      <c r="H516" s="144"/>
      <c r="I516" s="151"/>
      <c r="J516" s="152"/>
    </row>
    <row r="517" spans="1:10" s="139" customFormat="1" ht="13" x14ac:dyDescent="0.3">
      <c r="A517" s="159" t="s">
        <v>96</v>
      </c>
      <c r="B517" s="65"/>
      <c r="C517" s="66"/>
      <c r="D517" s="65"/>
      <c r="E517" s="66"/>
      <c r="F517" s="67"/>
      <c r="G517" s="65"/>
      <c r="H517" s="66"/>
      <c r="I517" s="20"/>
      <c r="J517" s="21"/>
    </row>
    <row r="518" spans="1:10" x14ac:dyDescent="0.25">
      <c r="A518" s="158" t="s">
        <v>245</v>
      </c>
      <c r="B518" s="65">
        <v>139</v>
      </c>
      <c r="C518" s="66">
        <v>44</v>
      </c>
      <c r="D518" s="65">
        <v>462</v>
      </c>
      <c r="E518" s="66">
        <v>443</v>
      </c>
      <c r="F518" s="67"/>
      <c r="G518" s="65">
        <f t="shared" ref="G518:G539" si="96">B518-C518</f>
        <v>95</v>
      </c>
      <c r="H518" s="66">
        <f t="shared" ref="H518:H539" si="97">D518-E518</f>
        <v>19</v>
      </c>
      <c r="I518" s="20">
        <f t="shared" ref="I518:I539" si="98">IF(C518=0, "-", IF(G518/C518&lt;10, G518/C518, "&gt;999%"))</f>
        <v>2.1590909090909092</v>
      </c>
      <c r="J518" s="21">
        <f t="shared" ref="J518:J539" si="99">IF(E518=0, "-", IF(H518/E518&lt;10, H518/E518, "&gt;999%"))</f>
        <v>4.2889390519187359E-2</v>
      </c>
    </row>
    <row r="519" spans="1:10" x14ac:dyDescent="0.25">
      <c r="A519" s="158" t="s">
        <v>366</v>
      </c>
      <c r="B519" s="65">
        <v>82</v>
      </c>
      <c r="C519" s="66">
        <v>83</v>
      </c>
      <c r="D519" s="65">
        <v>283</v>
      </c>
      <c r="E519" s="66">
        <v>425</v>
      </c>
      <c r="F519" s="67"/>
      <c r="G519" s="65">
        <f t="shared" si="96"/>
        <v>-1</v>
      </c>
      <c r="H519" s="66">
        <f t="shared" si="97"/>
        <v>-142</v>
      </c>
      <c r="I519" s="20">
        <f t="shared" si="98"/>
        <v>-1.2048192771084338E-2</v>
      </c>
      <c r="J519" s="21">
        <f t="shared" si="99"/>
        <v>-0.33411764705882352</v>
      </c>
    </row>
    <row r="520" spans="1:10" x14ac:dyDescent="0.25">
      <c r="A520" s="158" t="s">
        <v>487</v>
      </c>
      <c r="B520" s="65">
        <v>11</v>
      </c>
      <c r="C520" s="66">
        <v>11</v>
      </c>
      <c r="D520" s="65">
        <v>66</v>
      </c>
      <c r="E520" s="66">
        <v>33</v>
      </c>
      <c r="F520" s="67"/>
      <c r="G520" s="65">
        <f t="shared" si="96"/>
        <v>0</v>
      </c>
      <c r="H520" s="66">
        <f t="shared" si="97"/>
        <v>33</v>
      </c>
      <c r="I520" s="20">
        <f t="shared" si="98"/>
        <v>0</v>
      </c>
      <c r="J520" s="21">
        <f t="shared" si="99"/>
        <v>1</v>
      </c>
    </row>
    <row r="521" spans="1:10" x14ac:dyDescent="0.25">
      <c r="A521" s="158" t="s">
        <v>223</v>
      </c>
      <c r="B521" s="65">
        <v>208</v>
      </c>
      <c r="C521" s="66">
        <v>365</v>
      </c>
      <c r="D521" s="65">
        <v>953</v>
      </c>
      <c r="E521" s="66">
        <v>1305</v>
      </c>
      <c r="F521" s="67"/>
      <c r="G521" s="65">
        <f t="shared" si="96"/>
        <v>-157</v>
      </c>
      <c r="H521" s="66">
        <f t="shared" si="97"/>
        <v>-352</v>
      </c>
      <c r="I521" s="20">
        <f t="shared" si="98"/>
        <v>-0.43013698630136987</v>
      </c>
      <c r="J521" s="21">
        <f t="shared" si="99"/>
        <v>-0.2697318007662835</v>
      </c>
    </row>
    <row r="522" spans="1:10" x14ac:dyDescent="0.25">
      <c r="A522" s="158" t="s">
        <v>367</v>
      </c>
      <c r="B522" s="65">
        <v>128</v>
      </c>
      <c r="C522" s="66">
        <v>0</v>
      </c>
      <c r="D522" s="65">
        <v>404</v>
      </c>
      <c r="E522" s="66">
        <v>0</v>
      </c>
      <c r="F522" s="67"/>
      <c r="G522" s="65">
        <f t="shared" si="96"/>
        <v>128</v>
      </c>
      <c r="H522" s="66">
        <f t="shared" si="97"/>
        <v>404</v>
      </c>
      <c r="I522" s="20" t="str">
        <f t="shared" si="98"/>
        <v>-</v>
      </c>
      <c r="J522" s="21" t="str">
        <f t="shared" si="99"/>
        <v>-</v>
      </c>
    </row>
    <row r="523" spans="1:10" x14ac:dyDescent="0.25">
      <c r="A523" s="158" t="s">
        <v>442</v>
      </c>
      <c r="B523" s="65">
        <v>60</v>
      </c>
      <c r="C523" s="66">
        <v>56</v>
      </c>
      <c r="D523" s="65">
        <v>262</v>
      </c>
      <c r="E523" s="66">
        <v>402</v>
      </c>
      <c r="F523" s="67"/>
      <c r="G523" s="65">
        <f t="shared" si="96"/>
        <v>4</v>
      </c>
      <c r="H523" s="66">
        <f t="shared" si="97"/>
        <v>-140</v>
      </c>
      <c r="I523" s="20">
        <f t="shared" si="98"/>
        <v>7.1428571428571425E-2</v>
      </c>
      <c r="J523" s="21">
        <f t="shared" si="99"/>
        <v>-0.34825870646766172</v>
      </c>
    </row>
    <row r="524" spans="1:10" x14ac:dyDescent="0.25">
      <c r="A524" s="158" t="s">
        <v>311</v>
      </c>
      <c r="B524" s="65">
        <v>18</v>
      </c>
      <c r="C524" s="66">
        <v>0</v>
      </c>
      <c r="D524" s="65">
        <v>55</v>
      </c>
      <c r="E524" s="66">
        <v>0</v>
      </c>
      <c r="F524" s="67"/>
      <c r="G524" s="65">
        <f t="shared" si="96"/>
        <v>18</v>
      </c>
      <c r="H524" s="66">
        <f t="shared" si="97"/>
        <v>55</v>
      </c>
      <c r="I524" s="20" t="str">
        <f t="shared" si="98"/>
        <v>-</v>
      </c>
      <c r="J524" s="21" t="str">
        <f t="shared" si="99"/>
        <v>-</v>
      </c>
    </row>
    <row r="525" spans="1:10" x14ac:dyDescent="0.25">
      <c r="A525" s="158" t="s">
        <v>302</v>
      </c>
      <c r="B525" s="65">
        <v>0</v>
      </c>
      <c r="C525" s="66">
        <v>3</v>
      </c>
      <c r="D525" s="65">
        <v>3</v>
      </c>
      <c r="E525" s="66">
        <v>12</v>
      </c>
      <c r="F525" s="67"/>
      <c r="G525" s="65">
        <f t="shared" si="96"/>
        <v>-3</v>
      </c>
      <c r="H525" s="66">
        <f t="shared" si="97"/>
        <v>-9</v>
      </c>
      <c r="I525" s="20">
        <f t="shared" si="98"/>
        <v>-1</v>
      </c>
      <c r="J525" s="21">
        <f t="shared" si="99"/>
        <v>-0.75</v>
      </c>
    </row>
    <row r="526" spans="1:10" x14ac:dyDescent="0.25">
      <c r="A526" s="158" t="s">
        <v>485</v>
      </c>
      <c r="B526" s="65">
        <v>68</v>
      </c>
      <c r="C526" s="66">
        <v>62</v>
      </c>
      <c r="D526" s="65">
        <v>275</v>
      </c>
      <c r="E526" s="66">
        <v>340</v>
      </c>
      <c r="F526" s="67"/>
      <c r="G526" s="65">
        <f t="shared" si="96"/>
        <v>6</v>
      </c>
      <c r="H526" s="66">
        <f t="shared" si="97"/>
        <v>-65</v>
      </c>
      <c r="I526" s="20">
        <f t="shared" si="98"/>
        <v>9.6774193548387094E-2</v>
      </c>
      <c r="J526" s="21">
        <f t="shared" si="99"/>
        <v>-0.19117647058823528</v>
      </c>
    </row>
    <row r="527" spans="1:10" x14ac:dyDescent="0.25">
      <c r="A527" s="158" t="s">
        <v>499</v>
      </c>
      <c r="B527" s="65">
        <v>34</v>
      </c>
      <c r="C527" s="66">
        <v>71</v>
      </c>
      <c r="D527" s="65">
        <v>263</v>
      </c>
      <c r="E527" s="66">
        <v>313</v>
      </c>
      <c r="F527" s="67"/>
      <c r="G527" s="65">
        <f t="shared" si="96"/>
        <v>-37</v>
      </c>
      <c r="H527" s="66">
        <f t="shared" si="97"/>
        <v>-50</v>
      </c>
      <c r="I527" s="20">
        <f t="shared" si="98"/>
        <v>-0.52112676056338025</v>
      </c>
      <c r="J527" s="21">
        <f t="shared" si="99"/>
        <v>-0.15974440894568689</v>
      </c>
    </row>
    <row r="528" spans="1:10" x14ac:dyDescent="0.25">
      <c r="A528" s="158" t="s">
        <v>508</v>
      </c>
      <c r="B528" s="65">
        <v>132</v>
      </c>
      <c r="C528" s="66">
        <v>179</v>
      </c>
      <c r="D528" s="65">
        <v>626</v>
      </c>
      <c r="E528" s="66">
        <v>661</v>
      </c>
      <c r="F528" s="67"/>
      <c r="G528" s="65">
        <f t="shared" si="96"/>
        <v>-47</v>
      </c>
      <c r="H528" s="66">
        <f t="shared" si="97"/>
        <v>-35</v>
      </c>
      <c r="I528" s="20">
        <f t="shared" si="98"/>
        <v>-0.26256983240223464</v>
      </c>
      <c r="J528" s="21">
        <f t="shared" si="99"/>
        <v>-5.2950075642965201E-2</v>
      </c>
    </row>
    <row r="529" spans="1:10" x14ac:dyDescent="0.25">
      <c r="A529" s="158" t="s">
        <v>518</v>
      </c>
      <c r="B529" s="65">
        <v>753</v>
      </c>
      <c r="C529" s="66">
        <v>706</v>
      </c>
      <c r="D529" s="65">
        <v>3639</v>
      </c>
      <c r="E529" s="66">
        <v>3664</v>
      </c>
      <c r="F529" s="67"/>
      <c r="G529" s="65">
        <f t="shared" si="96"/>
        <v>47</v>
      </c>
      <c r="H529" s="66">
        <f t="shared" si="97"/>
        <v>-25</v>
      </c>
      <c r="I529" s="20">
        <f t="shared" si="98"/>
        <v>6.6572237960339939E-2</v>
      </c>
      <c r="J529" s="21">
        <f t="shared" si="99"/>
        <v>-6.8231441048034937E-3</v>
      </c>
    </row>
    <row r="530" spans="1:10" x14ac:dyDescent="0.25">
      <c r="A530" s="158" t="s">
        <v>443</v>
      </c>
      <c r="B530" s="65">
        <v>85</v>
      </c>
      <c r="C530" s="66">
        <v>236</v>
      </c>
      <c r="D530" s="65">
        <v>461</v>
      </c>
      <c r="E530" s="66">
        <v>656</v>
      </c>
      <c r="F530" s="67"/>
      <c r="G530" s="65">
        <f t="shared" si="96"/>
        <v>-151</v>
      </c>
      <c r="H530" s="66">
        <f t="shared" si="97"/>
        <v>-195</v>
      </c>
      <c r="I530" s="20">
        <f t="shared" si="98"/>
        <v>-0.63983050847457623</v>
      </c>
      <c r="J530" s="21">
        <f t="shared" si="99"/>
        <v>-0.2972560975609756</v>
      </c>
    </row>
    <row r="531" spans="1:10" x14ac:dyDescent="0.25">
      <c r="A531" s="158" t="s">
        <v>519</v>
      </c>
      <c r="B531" s="65">
        <v>177</v>
      </c>
      <c r="C531" s="66">
        <v>218</v>
      </c>
      <c r="D531" s="65">
        <v>943</v>
      </c>
      <c r="E531" s="66">
        <v>977</v>
      </c>
      <c r="F531" s="67"/>
      <c r="G531" s="65">
        <f t="shared" si="96"/>
        <v>-41</v>
      </c>
      <c r="H531" s="66">
        <f t="shared" si="97"/>
        <v>-34</v>
      </c>
      <c r="I531" s="20">
        <f t="shared" si="98"/>
        <v>-0.18807339449541285</v>
      </c>
      <c r="J531" s="21">
        <f t="shared" si="99"/>
        <v>-3.4800409416581371E-2</v>
      </c>
    </row>
    <row r="532" spans="1:10" x14ac:dyDescent="0.25">
      <c r="A532" s="158" t="s">
        <v>471</v>
      </c>
      <c r="B532" s="65">
        <v>260</v>
      </c>
      <c r="C532" s="66">
        <v>257</v>
      </c>
      <c r="D532" s="65">
        <v>1158</v>
      </c>
      <c r="E532" s="66">
        <v>902</v>
      </c>
      <c r="F532" s="67"/>
      <c r="G532" s="65">
        <f t="shared" si="96"/>
        <v>3</v>
      </c>
      <c r="H532" s="66">
        <f t="shared" si="97"/>
        <v>256</v>
      </c>
      <c r="I532" s="20">
        <f t="shared" si="98"/>
        <v>1.1673151750972763E-2</v>
      </c>
      <c r="J532" s="21">
        <f t="shared" si="99"/>
        <v>0.28381374722838137</v>
      </c>
    </row>
    <row r="533" spans="1:10" x14ac:dyDescent="0.25">
      <c r="A533" s="158" t="s">
        <v>444</v>
      </c>
      <c r="B533" s="65">
        <v>323</v>
      </c>
      <c r="C533" s="66">
        <v>281</v>
      </c>
      <c r="D533" s="65">
        <v>1341</v>
      </c>
      <c r="E533" s="66">
        <v>2006</v>
      </c>
      <c r="F533" s="67"/>
      <c r="G533" s="65">
        <f t="shared" si="96"/>
        <v>42</v>
      </c>
      <c r="H533" s="66">
        <f t="shared" si="97"/>
        <v>-665</v>
      </c>
      <c r="I533" s="20">
        <f t="shared" si="98"/>
        <v>0.1494661921708185</v>
      </c>
      <c r="J533" s="21">
        <f t="shared" si="99"/>
        <v>-0.33150548354935194</v>
      </c>
    </row>
    <row r="534" spans="1:10" x14ac:dyDescent="0.25">
      <c r="A534" s="158" t="s">
        <v>224</v>
      </c>
      <c r="B534" s="65">
        <v>0</v>
      </c>
      <c r="C534" s="66">
        <v>0</v>
      </c>
      <c r="D534" s="65">
        <v>0</v>
      </c>
      <c r="E534" s="66">
        <v>10</v>
      </c>
      <c r="F534" s="67"/>
      <c r="G534" s="65">
        <f t="shared" si="96"/>
        <v>0</v>
      </c>
      <c r="H534" s="66">
        <f t="shared" si="97"/>
        <v>-10</v>
      </c>
      <c r="I534" s="20" t="str">
        <f t="shared" si="98"/>
        <v>-</v>
      </c>
      <c r="J534" s="21">
        <f t="shared" si="99"/>
        <v>-1</v>
      </c>
    </row>
    <row r="535" spans="1:10" x14ac:dyDescent="0.25">
      <c r="A535" s="158" t="s">
        <v>404</v>
      </c>
      <c r="B535" s="65">
        <v>281</v>
      </c>
      <c r="C535" s="66">
        <v>345</v>
      </c>
      <c r="D535" s="65">
        <v>1485</v>
      </c>
      <c r="E535" s="66">
        <v>1977</v>
      </c>
      <c r="F535" s="67"/>
      <c r="G535" s="65">
        <f t="shared" si="96"/>
        <v>-64</v>
      </c>
      <c r="H535" s="66">
        <f t="shared" si="97"/>
        <v>-492</v>
      </c>
      <c r="I535" s="20">
        <f t="shared" si="98"/>
        <v>-0.1855072463768116</v>
      </c>
      <c r="J535" s="21">
        <f t="shared" si="99"/>
        <v>-0.2488619119878604</v>
      </c>
    </row>
    <row r="536" spans="1:10" x14ac:dyDescent="0.25">
      <c r="A536" s="158" t="s">
        <v>325</v>
      </c>
      <c r="B536" s="65">
        <v>2</v>
      </c>
      <c r="C536" s="66">
        <v>2</v>
      </c>
      <c r="D536" s="65">
        <v>9</v>
      </c>
      <c r="E536" s="66">
        <v>8</v>
      </c>
      <c r="F536" s="67"/>
      <c r="G536" s="65">
        <f t="shared" si="96"/>
        <v>0</v>
      </c>
      <c r="H536" s="66">
        <f t="shared" si="97"/>
        <v>1</v>
      </c>
      <c r="I536" s="20">
        <f t="shared" si="98"/>
        <v>0</v>
      </c>
      <c r="J536" s="21">
        <f t="shared" si="99"/>
        <v>0.125</v>
      </c>
    </row>
    <row r="537" spans="1:10" x14ac:dyDescent="0.25">
      <c r="A537" s="158" t="s">
        <v>211</v>
      </c>
      <c r="B537" s="65">
        <v>20</v>
      </c>
      <c r="C537" s="66">
        <v>39</v>
      </c>
      <c r="D537" s="65">
        <v>110</v>
      </c>
      <c r="E537" s="66">
        <v>159</v>
      </c>
      <c r="F537" s="67"/>
      <c r="G537" s="65">
        <f t="shared" si="96"/>
        <v>-19</v>
      </c>
      <c r="H537" s="66">
        <f t="shared" si="97"/>
        <v>-49</v>
      </c>
      <c r="I537" s="20">
        <f t="shared" si="98"/>
        <v>-0.48717948717948717</v>
      </c>
      <c r="J537" s="21">
        <f t="shared" si="99"/>
        <v>-0.3081761006289308</v>
      </c>
    </row>
    <row r="538" spans="1:10" x14ac:dyDescent="0.25">
      <c r="A538" s="158" t="s">
        <v>344</v>
      </c>
      <c r="B538" s="65">
        <v>55</v>
      </c>
      <c r="C538" s="66">
        <v>42</v>
      </c>
      <c r="D538" s="65">
        <v>307</v>
      </c>
      <c r="E538" s="66">
        <v>410</v>
      </c>
      <c r="F538" s="67"/>
      <c r="G538" s="65">
        <f t="shared" si="96"/>
        <v>13</v>
      </c>
      <c r="H538" s="66">
        <f t="shared" si="97"/>
        <v>-103</v>
      </c>
      <c r="I538" s="20">
        <f t="shared" si="98"/>
        <v>0.30952380952380953</v>
      </c>
      <c r="J538" s="21">
        <f t="shared" si="99"/>
        <v>-0.25121951219512195</v>
      </c>
    </row>
    <row r="539" spans="1:10" s="160" customFormat="1" ht="13" x14ac:dyDescent="0.3">
      <c r="A539" s="178" t="s">
        <v>688</v>
      </c>
      <c r="B539" s="71">
        <v>2836</v>
      </c>
      <c r="C539" s="72">
        <v>3000</v>
      </c>
      <c r="D539" s="71">
        <v>13105</v>
      </c>
      <c r="E539" s="72">
        <v>14703</v>
      </c>
      <c r="F539" s="73"/>
      <c r="G539" s="71">
        <f t="shared" si="96"/>
        <v>-164</v>
      </c>
      <c r="H539" s="72">
        <f t="shared" si="97"/>
        <v>-1598</v>
      </c>
      <c r="I539" s="37">
        <f t="shared" si="98"/>
        <v>-5.4666666666666669E-2</v>
      </c>
      <c r="J539" s="38">
        <f t="shared" si="99"/>
        <v>-0.10868530231925458</v>
      </c>
    </row>
    <row r="540" spans="1:10" x14ac:dyDescent="0.25">
      <c r="A540" s="177"/>
      <c r="B540" s="143"/>
      <c r="C540" s="144"/>
      <c r="D540" s="143"/>
      <c r="E540" s="144"/>
      <c r="F540" s="145"/>
      <c r="G540" s="143"/>
      <c r="H540" s="144"/>
      <c r="I540" s="151"/>
      <c r="J540" s="152"/>
    </row>
    <row r="541" spans="1:10" s="139" customFormat="1" ht="13" x14ac:dyDescent="0.3">
      <c r="A541" s="159" t="s">
        <v>97</v>
      </c>
      <c r="B541" s="65"/>
      <c r="C541" s="66"/>
      <c r="D541" s="65"/>
      <c r="E541" s="66"/>
      <c r="F541" s="67"/>
      <c r="G541" s="65"/>
      <c r="H541" s="66"/>
      <c r="I541" s="20"/>
      <c r="J541" s="21"/>
    </row>
    <row r="542" spans="1:10" x14ac:dyDescent="0.25">
      <c r="A542" s="158" t="s">
        <v>562</v>
      </c>
      <c r="B542" s="65">
        <v>17</v>
      </c>
      <c r="C542" s="66">
        <v>14</v>
      </c>
      <c r="D542" s="65">
        <v>72</v>
      </c>
      <c r="E542" s="66">
        <v>54</v>
      </c>
      <c r="F542" s="67"/>
      <c r="G542" s="65">
        <f>B542-C542</f>
        <v>3</v>
      </c>
      <c r="H542" s="66">
        <f>D542-E542</f>
        <v>18</v>
      </c>
      <c r="I542" s="20">
        <f>IF(C542=0, "-", IF(G542/C542&lt;10, G542/C542, "&gt;999%"))</f>
        <v>0.21428571428571427</v>
      </c>
      <c r="J542" s="21">
        <f>IF(E542=0, "-", IF(H542/E542&lt;10, H542/E542, "&gt;999%"))</f>
        <v>0.33333333333333331</v>
      </c>
    </row>
    <row r="543" spans="1:10" x14ac:dyDescent="0.25">
      <c r="A543" s="158" t="s">
        <v>549</v>
      </c>
      <c r="B543" s="65">
        <v>2</v>
      </c>
      <c r="C543" s="66">
        <v>3</v>
      </c>
      <c r="D543" s="65">
        <v>10</v>
      </c>
      <c r="E543" s="66">
        <v>10</v>
      </c>
      <c r="F543" s="67"/>
      <c r="G543" s="65">
        <f>B543-C543</f>
        <v>-1</v>
      </c>
      <c r="H543" s="66">
        <f>D543-E543</f>
        <v>0</v>
      </c>
      <c r="I543" s="20">
        <f>IF(C543=0, "-", IF(G543/C543&lt;10, G543/C543, "&gt;999%"))</f>
        <v>-0.33333333333333331</v>
      </c>
      <c r="J543" s="21">
        <f>IF(E543=0, "-", IF(H543/E543&lt;10, H543/E543, "&gt;999%"))</f>
        <v>0</v>
      </c>
    </row>
    <row r="544" spans="1:10" s="160" customFormat="1" ht="13" x14ac:dyDescent="0.3">
      <c r="A544" s="178" t="s">
        <v>689</v>
      </c>
      <c r="B544" s="71">
        <v>19</v>
      </c>
      <c r="C544" s="72">
        <v>17</v>
      </c>
      <c r="D544" s="71">
        <v>82</v>
      </c>
      <c r="E544" s="72">
        <v>64</v>
      </c>
      <c r="F544" s="73"/>
      <c r="G544" s="71">
        <f>B544-C544</f>
        <v>2</v>
      </c>
      <c r="H544" s="72">
        <f>D544-E544</f>
        <v>18</v>
      </c>
      <c r="I544" s="37">
        <f>IF(C544=0, "-", IF(G544/C544&lt;10, G544/C544, "&gt;999%"))</f>
        <v>0.11764705882352941</v>
      </c>
      <c r="J544" s="38">
        <f>IF(E544=0, "-", IF(H544/E544&lt;10, H544/E544, "&gt;999%"))</f>
        <v>0.28125</v>
      </c>
    </row>
    <row r="545" spans="1:10" x14ac:dyDescent="0.25">
      <c r="A545" s="177"/>
      <c r="B545" s="143"/>
      <c r="C545" s="144"/>
      <c r="D545" s="143"/>
      <c r="E545" s="144"/>
      <c r="F545" s="145"/>
      <c r="G545" s="143"/>
      <c r="H545" s="144"/>
      <c r="I545" s="151"/>
      <c r="J545" s="152"/>
    </row>
    <row r="546" spans="1:10" s="139" customFormat="1" ht="13" x14ac:dyDescent="0.3">
      <c r="A546" s="159" t="s">
        <v>98</v>
      </c>
      <c r="B546" s="65"/>
      <c r="C546" s="66"/>
      <c r="D546" s="65"/>
      <c r="E546" s="66"/>
      <c r="F546" s="67"/>
      <c r="G546" s="65"/>
      <c r="H546" s="66"/>
      <c r="I546" s="20"/>
      <c r="J546" s="21"/>
    </row>
    <row r="547" spans="1:10" x14ac:dyDescent="0.25">
      <c r="A547" s="158" t="s">
        <v>520</v>
      </c>
      <c r="B547" s="65">
        <v>61</v>
      </c>
      <c r="C547" s="66">
        <v>29</v>
      </c>
      <c r="D547" s="65">
        <v>169</v>
      </c>
      <c r="E547" s="66">
        <v>187</v>
      </c>
      <c r="F547" s="67"/>
      <c r="G547" s="65">
        <f t="shared" ref="G547:G566" si="100">B547-C547</f>
        <v>32</v>
      </c>
      <c r="H547" s="66">
        <f t="shared" ref="H547:H566" si="101">D547-E547</f>
        <v>-18</v>
      </c>
      <c r="I547" s="20">
        <f t="shared" ref="I547:I566" si="102">IF(C547=0, "-", IF(G547/C547&lt;10, G547/C547, "&gt;999%"))</f>
        <v>1.103448275862069</v>
      </c>
      <c r="J547" s="21">
        <f t="shared" ref="J547:J566" si="103">IF(E547=0, "-", IF(H547/E547&lt;10, H547/E547, "&gt;999%"))</f>
        <v>-9.6256684491978606E-2</v>
      </c>
    </row>
    <row r="548" spans="1:10" x14ac:dyDescent="0.25">
      <c r="A548" s="158" t="s">
        <v>262</v>
      </c>
      <c r="B548" s="65">
        <v>6</v>
      </c>
      <c r="C548" s="66">
        <v>0</v>
      </c>
      <c r="D548" s="65">
        <v>27</v>
      </c>
      <c r="E548" s="66">
        <v>10</v>
      </c>
      <c r="F548" s="67"/>
      <c r="G548" s="65">
        <f t="shared" si="100"/>
        <v>6</v>
      </c>
      <c r="H548" s="66">
        <f t="shared" si="101"/>
        <v>17</v>
      </c>
      <c r="I548" s="20" t="str">
        <f t="shared" si="102"/>
        <v>-</v>
      </c>
      <c r="J548" s="21">
        <f t="shared" si="103"/>
        <v>1.7</v>
      </c>
    </row>
    <row r="549" spans="1:10" x14ac:dyDescent="0.25">
      <c r="A549" s="158" t="s">
        <v>293</v>
      </c>
      <c r="B549" s="65">
        <v>1</v>
      </c>
      <c r="C549" s="66">
        <v>0</v>
      </c>
      <c r="D549" s="65">
        <v>3</v>
      </c>
      <c r="E549" s="66">
        <v>4</v>
      </c>
      <c r="F549" s="67"/>
      <c r="G549" s="65">
        <f t="shared" si="100"/>
        <v>1</v>
      </c>
      <c r="H549" s="66">
        <f t="shared" si="101"/>
        <v>-1</v>
      </c>
      <c r="I549" s="20" t="str">
        <f t="shared" si="102"/>
        <v>-</v>
      </c>
      <c r="J549" s="21">
        <f t="shared" si="103"/>
        <v>-0.25</v>
      </c>
    </row>
    <row r="550" spans="1:10" x14ac:dyDescent="0.25">
      <c r="A550" s="158" t="s">
        <v>490</v>
      </c>
      <c r="B550" s="65">
        <v>4</v>
      </c>
      <c r="C550" s="66">
        <v>4</v>
      </c>
      <c r="D550" s="65">
        <v>30</v>
      </c>
      <c r="E550" s="66">
        <v>22</v>
      </c>
      <c r="F550" s="67"/>
      <c r="G550" s="65">
        <f t="shared" si="100"/>
        <v>0</v>
      </c>
      <c r="H550" s="66">
        <f t="shared" si="101"/>
        <v>8</v>
      </c>
      <c r="I550" s="20">
        <f t="shared" si="102"/>
        <v>0</v>
      </c>
      <c r="J550" s="21">
        <f t="shared" si="103"/>
        <v>0.36363636363636365</v>
      </c>
    </row>
    <row r="551" spans="1:10" x14ac:dyDescent="0.25">
      <c r="A551" s="158" t="s">
        <v>303</v>
      </c>
      <c r="B551" s="65">
        <v>0</v>
      </c>
      <c r="C551" s="66">
        <v>0</v>
      </c>
      <c r="D551" s="65">
        <v>2</v>
      </c>
      <c r="E551" s="66">
        <v>0</v>
      </c>
      <c r="F551" s="67"/>
      <c r="G551" s="65">
        <f t="shared" si="100"/>
        <v>0</v>
      </c>
      <c r="H551" s="66">
        <f t="shared" si="101"/>
        <v>2</v>
      </c>
      <c r="I551" s="20" t="str">
        <f t="shared" si="102"/>
        <v>-</v>
      </c>
      <c r="J551" s="21" t="str">
        <f t="shared" si="103"/>
        <v>-</v>
      </c>
    </row>
    <row r="552" spans="1:10" x14ac:dyDescent="0.25">
      <c r="A552" s="158" t="s">
        <v>294</v>
      </c>
      <c r="B552" s="65">
        <v>1</v>
      </c>
      <c r="C552" s="66">
        <v>0</v>
      </c>
      <c r="D552" s="65">
        <v>1</v>
      </c>
      <c r="E552" s="66">
        <v>1</v>
      </c>
      <c r="F552" s="67"/>
      <c r="G552" s="65">
        <f t="shared" si="100"/>
        <v>1</v>
      </c>
      <c r="H552" s="66">
        <f t="shared" si="101"/>
        <v>0</v>
      </c>
      <c r="I552" s="20" t="str">
        <f t="shared" si="102"/>
        <v>-</v>
      </c>
      <c r="J552" s="21">
        <f t="shared" si="103"/>
        <v>0</v>
      </c>
    </row>
    <row r="553" spans="1:10" x14ac:dyDescent="0.25">
      <c r="A553" s="158" t="s">
        <v>539</v>
      </c>
      <c r="B553" s="65">
        <v>15</v>
      </c>
      <c r="C553" s="66">
        <v>7</v>
      </c>
      <c r="D553" s="65">
        <v>66</v>
      </c>
      <c r="E553" s="66">
        <v>19</v>
      </c>
      <c r="F553" s="67"/>
      <c r="G553" s="65">
        <f t="shared" si="100"/>
        <v>8</v>
      </c>
      <c r="H553" s="66">
        <f t="shared" si="101"/>
        <v>47</v>
      </c>
      <c r="I553" s="20">
        <f t="shared" si="102"/>
        <v>1.1428571428571428</v>
      </c>
      <c r="J553" s="21">
        <f t="shared" si="103"/>
        <v>2.4736842105263159</v>
      </c>
    </row>
    <row r="554" spans="1:10" x14ac:dyDescent="0.25">
      <c r="A554" s="158" t="s">
        <v>486</v>
      </c>
      <c r="B554" s="65">
        <v>0</v>
      </c>
      <c r="C554" s="66">
        <v>0</v>
      </c>
      <c r="D554" s="65">
        <v>0</v>
      </c>
      <c r="E554" s="66">
        <v>6</v>
      </c>
      <c r="F554" s="67"/>
      <c r="G554" s="65">
        <f t="shared" si="100"/>
        <v>0</v>
      </c>
      <c r="H554" s="66">
        <f t="shared" si="101"/>
        <v>-6</v>
      </c>
      <c r="I554" s="20" t="str">
        <f t="shared" si="102"/>
        <v>-</v>
      </c>
      <c r="J554" s="21">
        <f t="shared" si="103"/>
        <v>-1</v>
      </c>
    </row>
    <row r="555" spans="1:10" x14ac:dyDescent="0.25">
      <c r="A555" s="158" t="s">
        <v>240</v>
      </c>
      <c r="B555" s="65">
        <v>35</v>
      </c>
      <c r="C555" s="66">
        <v>24</v>
      </c>
      <c r="D555" s="65">
        <v>92</v>
      </c>
      <c r="E555" s="66">
        <v>73</v>
      </c>
      <c r="F555" s="67"/>
      <c r="G555" s="65">
        <f t="shared" si="100"/>
        <v>11</v>
      </c>
      <c r="H555" s="66">
        <f t="shared" si="101"/>
        <v>19</v>
      </c>
      <c r="I555" s="20">
        <f t="shared" si="102"/>
        <v>0.45833333333333331</v>
      </c>
      <c r="J555" s="21">
        <f t="shared" si="103"/>
        <v>0.26027397260273971</v>
      </c>
    </row>
    <row r="556" spans="1:10" x14ac:dyDescent="0.25">
      <c r="A556" s="158" t="s">
        <v>295</v>
      </c>
      <c r="B556" s="65">
        <v>3</v>
      </c>
      <c r="C556" s="66">
        <v>0</v>
      </c>
      <c r="D556" s="65">
        <v>26</v>
      </c>
      <c r="E556" s="66">
        <v>3</v>
      </c>
      <c r="F556" s="67"/>
      <c r="G556" s="65">
        <f t="shared" si="100"/>
        <v>3</v>
      </c>
      <c r="H556" s="66">
        <f t="shared" si="101"/>
        <v>23</v>
      </c>
      <c r="I556" s="20" t="str">
        <f t="shared" si="102"/>
        <v>-</v>
      </c>
      <c r="J556" s="21">
        <f t="shared" si="103"/>
        <v>7.666666666666667</v>
      </c>
    </row>
    <row r="557" spans="1:10" x14ac:dyDescent="0.25">
      <c r="A557" s="158" t="s">
        <v>246</v>
      </c>
      <c r="B557" s="65">
        <v>15</v>
      </c>
      <c r="C557" s="66">
        <v>4</v>
      </c>
      <c r="D557" s="65">
        <v>37</v>
      </c>
      <c r="E557" s="66">
        <v>28</v>
      </c>
      <c r="F557" s="67"/>
      <c r="G557" s="65">
        <f t="shared" si="100"/>
        <v>11</v>
      </c>
      <c r="H557" s="66">
        <f t="shared" si="101"/>
        <v>9</v>
      </c>
      <c r="I557" s="20">
        <f t="shared" si="102"/>
        <v>2.75</v>
      </c>
      <c r="J557" s="21">
        <f t="shared" si="103"/>
        <v>0.32142857142857145</v>
      </c>
    </row>
    <row r="558" spans="1:10" x14ac:dyDescent="0.25">
      <c r="A558" s="158" t="s">
        <v>445</v>
      </c>
      <c r="B558" s="65">
        <v>2</v>
      </c>
      <c r="C558" s="66">
        <v>0</v>
      </c>
      <c r="D558" s="65">
        <v>6</v>
      </c>
      <c r="E558" s="66">
        <v>0</v>
      </c>
      <c r="F558" s="67"/>
      <c r="G558" s="65">
        <f t="shared" si="100"/>
        <v>2</v>
      </c>
      <c r="H558" s="66">
        <f t="shared" si="101"/>
        <v>6</v>
      </c>
      <c r="I558" s="20" t="str">
        <f t="shared" si="102"/>
        <v>-</v>
      </c>
      <c r="J558" s="21" t="str">
        <f t="shared" si="103"/>
        <v>-</v>
      </c>
    </row>
    <row r="559" spans="1:10" x14ac:dyDescent="0.25">
      <c r="A559" s="158" t="s">
        <v>212</v>
      </c>
      <c r="B559" s="65">
        <v>4</v>
      </c>
      <c r="C559" s="66">
        <v>11</v>
      </c>
      <c r="D559" s="65">
        <v>24</v>
      </c>
      <c r="E559" s="66">
        <v>63</v>
      </c>
      <c r="F559" s="67"/>
      <c r="G559" s="65">
        <f t="shared" si="100"/>
        <v>-7</v>
      </c>
      <c r="H559" s="66">
        <f t="shared" si="101"/>
        <v>-39</v>
      </c>
      <c r="I559" s="20">
        <f t="shared" si="102"/>
        <v>-0.63636363636363635</v>
      </c>
      <c r="J559" s="21">
        <f t="shared" si="103"/>
        <v>-0.61904761904761907</v>
      </c>
    </row>
    <row r="560" spans="1:10" x14ac:dyDescent="0.25">
      <c r="A560" s="158" t="s">
        <v>345</v>
      </c>
      <c r="B560" s="65">
        <v>51</v>
      </c>
      <c r="C560" s="66">
        <v>72</v>
      </c>
      <c r="D560" s="65">
        <v>229</v>
      </c>
      <c r="E560" s="66">
        <v>190</v>
      </c>
      <c r="F560" s="67"/>
      <c r="G560" s="65">
        <f t="shared" si="100"/>
        <v>-21</v>
      </c>
      <c r="H560" s="66">
        <f t="shared" si="101"/>
        <v>39</v>
      </c>
      <c r="I560" s="20">
        <f t="shared" si="102"/>
        <v>-0.29166666666666669</v>
      </c>
      <c r="J560" s="21">
        <f t="shared" si="103"/>
        <v>0.20526315789473684</v>
      </c>
    </row>
    <row r="561" spans="1:10" x14ac:dyDescent="0.25">
      <c r="A561" s="158" t="s">
        <v>405</v>
      </c>
      <c r="B561" s="65">
        <v>55</v>
      </c>
      <c r="C561" s="66">
        <v>13</v>
      </c>
      <c r="D561" s="65">
        <v>352</v>
      </c>
      <c r="E561" s="66">
        <v>71</v>
      </c>
      <c r="F561" s="67"/>
      <c r="G561" s="65">
        <f t="shared" si="100"/>
        <v>42</v>
      </c>
      <c r="H561" s="66">
        <f t="shared" si="101"/>
        <v>281</v>
      </c>
      <c r="I561" s="20">
        <f t="shared" si="102"/>
        <v>3.2307692307692308</v>
      </c>
      <c r="J561" s="21">
        <f t="shared" si="103"/>
        <v>3.9577464788732395</v>
      </c>
    </row>
    <row r="562" spans="1:10" x14ac:dyDescent="0.25">
      <c r="A562" s="158" t="s">
        <v>446</v>
      </c>
      <c r="B562" s="65">
        <v>76</v>
      </c>
      <c r="C562" s="66">
        <v>35</v>
      </c>
      <c r="D562" s="65">
        <v>247</v>
      </c>
      <c r="E562" s="66">
        <v>66</v>
      </c>
      <c r="F562" s="67"/>
      <c r="G562" s="65">
        <f t="shared" si="100"/>
        <v>41</v>
      </c>
      <c r="H562" s="66">
        <f t="shared" si="101"/>
        <v>181</v>
      </c>
      <c r="I562" s="20">
        <f t="shared" si="102"/>
        <v>1.1714285714285715</v>
      </c>
      <c r="J562" s="21">
        <f t="shared" si="103"/>
        <v>2.7424242424242422</v>
      </c>
    </row>
    <row r="563" spans="1:10" x14ac:dyDescent="0.25">
      <c r="A563" s="158" t="s">
        <v>467</v>
      </c>
      <c r="B563" s="65">
        <v>5</v>
      </c>
      <c r="C563" s="66">
        <v>4</v>
      </c>
      <c r="D563" s="65">
        <v>42</v>
      </c>
      <c r="E563" s="66">
        <v>24</v>
      </c>
      <c r="F563" s="67"/>
      <c r="G563" s="65">
        <f t="shared" si="100"/>
        <v>1</v>
      </c>
      <c r="H563" s="66">
        <f t="shared" si="101"/>
        <v>18</v>
      </c>
      <c r="I563" s="20">
        <f t="shared" si="102"/>
        <v>0.25</v>
      </c>
      <c r="J563" s="21">
        <f t="shared" si="103"/>
        <v>0.75</v>
      </c>
    </row>
    <row r="564" spans="1:10" x14ac:dyDescent="0.25">
      <c r="A564" s="158" t="s">
        <v>500</v>
      </c>
      <c r="B564" s="65">
        <v>4</v>
      </c>
      <c r="C564" s="66">
        <v>1</v>
      </c>
      <c r="D564" s="65">
        <v>25</v>
      </c>
      <c r="E564" s="66">
        <v>34</v>
      </c>
      <c r="F564" s="67"/>
      <c r="G564" s="65">
        <f t="shared" si="100"/>
        <v>3</v>
      </c>
      <c r="H564" s="66">
        <f t="shared" si="101"/>
        <v>-9</v>
      </c>
      <c r="I564" s="20">
        <f t="shared" si="102"/>
        <v>3</v>
      </c>
      <c r="J564" s="21">
        <f t="shared" si="103"/>
        <v>-0.26470588235294118</v>
      </c>
    </row>
    <row r="565" spans="1:10" x14ac:dyDescent="0.25">
      <c r="A565" s="158" t="s">
        <v>368</v>
      </c>
      <c r="B565" s="65">
        <v>57</v>
      </c>
      <c r="C565" s="66">
        <v>0</v>
      </c>
      <c r="D565" s="65">
        <v>365</v>
      </c>
      <c r="E565" s="66">
        <v>109</v>
      </c>
      <c r="F565" s="67"/>
      <c r="G565" s="65">
        <f t="shared" si="100"/>
        <v>57</v>
      </c>
      <c r="H565" s="66">
        <f t="shared" si="101"/>
        <v>256</v>
      </c>
      <c r="I565" s="20" t="str">
        <f t="shared" si="102"/>
        <v>-</v>
      </c>
      <c r="J565" s="21">
        <f t="shared" si="103"/>
        <v>2.3486238532110093</v>
      </c>
    </row>
    <row r="566" spans="1:10" s="160" customFormat="1" ht="13" x14ac:dyDescent="0.3">
      <c r="A566" s="178" t="s">
        <v>690</v>
      </c>
      <c r="B566" s="71">
        <v>395</v>
      </c>
      <c r="C566" s="72">
        <v>204</v>
      </c>
      <c r="D566" s="71">
        <v>1743</v>
      </c>
      <c r="E566" s="72">
        <v>910</v>
      </c>
      <c r="F566" s="73"/>
      <c r="G566" s="71">
        <f t="shared" si="100"/>
        <v>191</v>
      </c>
      <c r="H566" s="72">
        <f t="shared" si="101"/>
        <v>833</v>
      </c>
      <c r="I566" s="37">
        <f t="shared" si="102"/>
        <v>0.93627450980392157</v>
      </c>
      <c r="J566" s="38">
        <f t="shared" si="103"/>
        <v>0.91538461538461535</v>
      </c>
    </row>
    <row r="567" spans="1:10" x14ac:dyDescent="0.25">
      <c r="A567" s="177"/>
      <c r="B567" s="143"/>
      <c r="C567" s="144"/>
      <c r="D567" s="143"/>
      <c r="E567" s="144"/>
      <c r="F567" s="145"/>
      <c r="G567" s="143"/>
      <c r="H567" s="144"/>
      <c r="I567" s="151"/>
      <c r="J567" s="152"/>
    </row>
    <row r="568" spans="1:10" s="139" customFormat="1" ht="13" x14ac:dyDescent="0.3">
      <c r="A568" s="159" t="s">
        <v>99</v>
      </c>
      <c r="B568" s="65"/>
      <c r="C568" s="66"/>
      <c r="D568" s="65"/>
      <c r="E568" s="66"/>
      <c r="F568" s="67"/>
      <c r="G568" s="65"/>
      <c r="H568" s="66"/>
      <c r="I568" s="20"/>
      <c r="J568" s="21"/>
    </row>
    <row r="569" spans="1:10" x14ac:dyDescent="0.25">
      <c r="A569" s="158" t="s">
        <v>381</v>
      </c>
      <c r="B569" s="65">
        <v>20</v>
      </c>
      <c r="C569" s="66">
        <v>0</v>
      </c>
      <c r="D569" s="65">
        <v>60</v>
      </c>
      <c r="E569" s="66">
        <v>0</v>
      </c>
      <c r="F569" s="67"/>
      <c r="G569" s="65">
        <f t="shared" ref="G569:G575" si="104">B569-C569</f>
        <v>20</v>
      </c>
      <c r="H569" s="66">
        <f t="shared" ref="H569:H575" si="105">D569-E569</f>
        <v>60</v>
      </c>
      <c r="I569" s="20" t="str">
        <f t="shared" ref="I569:I575" si="106">IF(C569=0, "-", IF(G569/C569&lt;10, G569/C569, "&gt;999%"))</f>
        <v>-</v>
      </c>
      <c r="J569" s="21" t="str">
        <f t="shared" ref="J569:J575" si="107">IF(E569=0, "-", IF(H569/E569&lt;10, H569/E569, "&gt;999%"))</f>
        <v>-</v>
      </c>
    </row>
    <row r="570" spans="1:10" x14ac:dyDescent="0.25">
      <c r="A570" s="158" t="s">
        <v>263</v>
      </c>
      <c r="B570" s="65">
        <v>0</v>
      </c>
      <c r="C570" s="66">
        <v>1</v>
      </c>
      <c r="D570" s="65">
        <v>2</v>
      </c>
      <c r="E570" s="66">
        <v>7</v>
      </c>
      <c r="F570" s="67"/>
      <c r="G570" s="65">
        <f t="shared" si="104"/>
        <v>-1</v>
      </c>
      <c r="H570" s="66">
        <f t="shared" si="105"/>
        <v>-5</v>
      </c>
      <c r="I570" s="20">
        <f t="shared" si="106"/>
        <v>-1</v>
      </c>
      <c r="J570" s="21">
        <f t="shared" si="107"/>
        <v>-0.7142857142857143</v>
      </c>
    </row>
    <row r="571" spans="1:10" x14ac:dyDescent="0.25">
      <c r="A571" s="158" t="s">
        <v>264</v>
      </c>
      <c r="B571" s="65">
        <v>0</v>
      </c>
      <c r="C571" s="66">
        <v>1</v>
      </c>
      <c r="D571" s="65">
        <v>2</v>
      </c>
      <c r="E571" s="66">
        <v>5</v>
      </c>
      <c r="F571" s="67"/>
      <c r="G571" s="65">
        <f t="shared" si="104"/>
        <v>-1</v>
      </c>
      <c r="H571" s="66">
        <f t="shared" si="105"/>
        <v>-3</v>
      </c>
      <c r="I571" s="20">
        <f t="shared" si="106"/>
        <v>-1</v>
      </c>
      <c r="J571" s="21">
        <f t="shared" si="107"/>
        <v>-0.6</v>
      </c>
    </row>
    <row r="572" spans="1:10" x14ac:dyDescent="0.25">
      <c r="A572" s="158" t="s">
        <v>382</v>
      </c>
      <c r="B572" s="65">
        <v>59</v>
      </c>
      <c r="C572" s="66">
        <v>33</v>
      </c>
      <c r="D572" s="65">
        <v>262</v>
      </c>
      <c r="E572" s="66">
        <v>211</v>
      </c>
      <c r="F572" s="67"/>
      <c r="G572" s="65">
        <f t="shared" si="104"/>
        <v>26</v>
      </c>
      <c r="H572" s="66">
        <f t="shared" si="105"/>
        <v>51</v>
      </c>
      <c r="I572" s="20">
        <f t="shared" si="106"/>
        <v>0.78787878787878785</v>
      </c>
      <c r="J572" s="21">
        <f t="shared" si="107"/>
        <v>0.24170616113744076</v>
      </c>
    </row>
    <row r="573" spans="1:10" x14ac:dyDescent="0.25">
      <c r="A573" s="158" t="s">
        <v>425</v>
      </c>
      <c r="B573" s="65">
        <v>20</v>
      </c>
      <c r="C573" s="66">
        <v>15</v>
      </c>
      <c r="D573" s="65">
        <v>76</v>
      </c>
      <c r="E573" s="66">
        <v>106</v>
      </c>
      <c r="F573" s="67"/>
      <c r="G573" s="65">
        <f t="shared" si="104"/>
        <v>5</v>
      </c>
      <c r="H573" s="66">
        <f t="shared" si="105"/>
        <v>-30</v>
      </c>
      <c r="I573" s="20">
        <f t="shared" si="106"/>
        <v>0.33333333333333331</v>
      </c>
      <c r="J573" s="21">
        <f t="shared" si="107"/>
        <v>-0.28301886792452829</v>
      </c>
    </row>
    <row r="574" spans="1:10" x14ac:dyDescent="0.25">
      <c r="A574" s="158" t="s">
        <v>468</v>
      </c>
      <c r="B574" s="65">
        <v>6</v>
      </c>
      <c r="C574" s="66">
        <v>14</v>
      </c>
      <c r="D574" s="65">
        <v>35</v>
      </c>
      <c r="E574" s="66">
        <v>26</v>
      </c>
      <c r="F574" s="67"/>
      <c r="G574" s="65">
        <f t="shared" si="104"/>
        <v>-8</v>
      </c>
      <c r="H574" s="66">
        <f t="shared" si="105"/>
        <v>9</v>
      </c>
      <c r="I574" s="20">
        <f t="shared" si="106"/>
        <v>-0.5714285714285714</v>
      </c>
      <c r="J574" s="21">
        <f t="shared" si="107"/>
        <v>0.34615384615384615</v>
      </c>
    </row>
    <row r="575" spans="1:10" s="160" customFormat="1" ht="13" x14ac:dyDescent="0.3">
      <c r="A575" s="178" t="s">
        <v>691</v>
      </c>
      <c r="B575" s="71">
        <v>105</v>
      </c>
      <c r="C575" s="72">
        <v>64</v>
      </c>
      <c r="D575" s="71">
        <v>437</v>
      </c>
      <c r="E575" s="72">
        <v>355</v>
      </c>
      <c r="F575" s="73"/>
      <c r="G575" s="71">
        <f t="shared" si="104"/>
        <v>41</v>
      </c>
      <c r="H575" s="72">
        <f t="shared" si="105"/>
        <v>82</v>
      </c>
      <c r="I575" s="37">
        <f t="shared" si="106"/>
        <v>0.640625</v>
      </c>
      <c r="J575" s="38">
        <f t="shared" si="107"/>
        <v>0.23098591549295774</v>
      </c>
    </row>
    <row r="576" spans="1:10" x14ac:dyDescent="0.25">
      <c r="A576" s="177"/>
      <c r="B576" s="143"/>
      <c r="C576" s="144"/>
      <c r="D576" s="143"/>
      <c r="E576" s="144"/>
      <c r="F576" s="145"/>
      <c r="G576" s="143"/>
      <c r="H576" s="144"/>
      <c r="I576" s="151"/>
      <c r="J576" s="152"/>
    </row>
    <row r="577" spans="1:10" s="139" customFormat="1" ht="13" x14ac:dyDescent="0.3">
      <c r="A577" s="159" t="s">
        <v>100</v>
      </c>
      <c r="B577" s="65"/>
      <c r="C577" s="66"/>
      <c r="D577" s="65"/>
      <c r="E577" s="66"/>
      <c r="F577" s="67"/>
      <c r="G577" s="65"/>
      <c r="H577" s="66"/>
      <c r="I577" s="20"/>
      <c r="J577" s="21"/>
    </row>
    <row r="578" spans="1:10" x14ac:dyDescent="0.25">
      <c r="A578" s="158" t="s">
        <v>563</v>
      </c>
      <c r="B578" s="65">
        <v>71</v>
      </c>
      <c r="C578" s="66">
        <v>31</v>
      </c>
      <c r="D578" s="65">
        <v>201</v>
      </c>
      <c r="E578" s="66">
        <v>124</v>
      </c>
      <c r="F578" s="67"/>
      <c r="G578" s="65">
        <f>B578-C578</f>
        <v>40</v>
      </c>
      <c r="H578" s="66">
        <f>D578-E578</f>
        <v>77</v>
      </c>
      <c r="I578" s="20">
        <f>IF(C578=0, "-", IF(G578/C578&lt;10, G578/C578, "&gt;999%"))</f>
        <v>1.2903225806451613</v>
      </c>
      <c r="J578" s="21">
        <f>IF(E578=0, "-", IF(H578/E578&lt;10, H578/E578, "&gt;999%"))</f>
        <v>0.62096774193548387</v>
      </c>
    </row>
    <row r="579" spans="1:10" x14ac:dyDescent="0.25">
      <c r="A579" s="158" t="s">
        <v>550</v>
      </c>
      <c r="B579" s="65">
        <v>0</v>
      </c>
      <c r="C579" s="66">
        <v>2</v>
      </c>
      <c r="D579" s="65">
        <v>0</v>
      </c>
      <c r="E579" s="66">
        <v>6</v>
      </c>
      <c r="F579" s="67"/>
      <c r="G579" s="65">
        <f>B579-C579</f>
        <v>-2</v>
      </c>
      <c r="H579" s="66">
        <f>D579-E579</f>
        <v>-6</v>
      </c>
      <c r="I579" s="20">
        <f>IF(C579=0, "-", IF(G579/C579&lt;10, G579/C579, "&gt;999%"))</f>
        <v>-1</v>
      </c>
      <c r="J579" s="21">
        <f>IF(E579=0, "-", IF(H579/E579&lt;10, H579/E579, "&gt;999%"))</f>
        <v>-1</v>
      </c>
    </row>
    <row r="580" spans="1:10" s="160" customFormat="1" ht="13" x14ac:dyDescent="0.3">
      <c r="A580" s="178" t="s">
        <v>692</v>
      </c>
      <c r="B580" s="71">
        <v>71</v>
      </c>
      <c r="C580" s="72">
        <v>33</v>
      </c>
      <c r="D580" s="71">
        <v>201</v>
      </c>
      <c r="E580" s="72">
        <v>130</v>
      </c>
      <c r="F580" s="73"/>
      <c r="G580" s="71">
        <f>B580-C580</f>
        <v>38</v>
      </c>
      <c r="H580" s="72">
        <f>D580-E580</f>
        <v>71</v>
      </c>
      <c r="I580" s="37">
        <f>IF(C580=0, "-", IF(G580/C580&lt;10, G580/C580, "&gt;999%"))</f>
        <v>1.1515151515151516</v>
      </c>
      <c r="J580" s="38">
        <f>IF(E580=0, "-", IF(H580/E580&lt;10, H580/E580, "&gt;999%"))</f>
        <v>0.5461538461538461</v>
      </c>
    </row>
    <row r="581" spans="1:10" x14ac:dyDescent="0.25">
      <c r="A581" s="177"/>
      <c r="B581" s="143"/>
      <c r="C581" s="144"/>
      <c r="D581" s="143"/>
      <c r="E581" s="144"/>
      <c r="F581" s="145"/>
      <c r="G581" s="143"/>
      <c r="H581" s="144"/>
      <c r="I581" s="151"/>
      <c r="J581" s="152"/>
    </row>
    <row r="582" spans="1:10" s="139" customFormat="1" ht="13" x14ac:dyDescent="0.3">
      <c r="A582" s="159" t="s">
        <v>101</v>
      </c>
      <c r="B582" s="65"/>
      <c r="C582" s="66"/>
      <c r="D582" s="65"/>
      <c r="E582" s="66"/>
      <c r="F582" s="67"/>
      <c r="G582" s="65"/>
      <c r="H582" s="66"/>
      <c r="I582" s="20"/>
      <c r="J582" s="21"/>
    </row>
    <row r="583" spans="1:10" x14ac:dyDescent="0.25">
      <c r="A583" s="158" t="s">
        <v>564</v>
      </c>
      <c r="B583" s="65">
        <v>1</v>
      </c>
      <c r="C583" s="66">
        <v>3</v>
      </c>
      <c r="D583" s="65">
        <v>6</v>
      </c>
      <c r="E583" s="66">
        <v>8</v>
      </c>
      <c r="F583" s="67"/>
      <c r="G583" s="65">
        <f>B583-C583</f>
        <v>-2</v>
      </c>
      <c r="H583" s="66">
        <f>D583-E583</f>
        <v>-2</v>
      </c>
      <c r="I583" s="20">
        <f>IF(C583=0, "-", IF(G583/C583&lt;10, G583/C583, "&gt;999%"))</f>
        <v>-0.66666666666666663</v>
      </c>
      <c r="J583" s="21">
        <f>IF(E583=0, "-", IF(H583/E583&lt;10, H583/E583, "&gt;999%"))</f>
        <v>-0.25</v>
      </c>
    </row>
    <row r="584" spans="1:10" s="160" customFormat="1" ht="13" x14ac:dyDescent="0.3">
      <c r="A584" s="165" t="s">
        <v>693</v>
      </c>
      <c r="B584" s="166">
        <v>1</v>
      </c>
      <c r="C584" s="167">
        <v>3</v>
      </c>
      <c r="D584" s="166">
        <v>6</v>
      </c>
      <c r="E584" s="167">
        <v>8</v>
      </c>
      <c r="F584" s="168"/>
      <c r="G584" s="166">
        <f>B584-C584</f>
        <v>-2</v>
      </c>
      <c r="H584" s="167">
        <f>D584-E584</f>
        <v>-2</v>
      </c>
      <c r="I584" s="169">
        <f>IF(C584=0, "-", IF(G584/C584&lt;10, G584/C584, "&gt;999%"))</f>
        <v>-0.66666666666666663</v>
      </c>
      <c r="J584" s="170">
        <f>IF(E584=0, "-", IF(H584/E584&lt;10, H584/E584, "&gt;999%"))</f>
        <v>-0.25</v>
      </c>
    </row>
    <row r="585" spans="1:10" x14ac:dyDescent="0.25">
      <c r="A585" s="171"/>
      <c r="B585" s="172"/>
      <c r="C585" s="173"/>
      <c r="D585" s="172"/>
      <c r="E585" s="173"/>
      <c r="F585" s="174"/>
      <c r="G585" s="172"/>
      <c r="H585" s="173"/>
      <c r="I585" s="175"/>
      <c r="J585" s="176"/>
    </row>
    <row r="586" spans="1:10" ht="13" x14ac:dyDescent="0.3">
      <c r="A586" s="27" t="s">
        <v>16</v>
      </c>
      <c r="B586" s="71">
        <f>SUM(B7:B585)/2</f>
        <v>13073</v>
      </c>
      <c r="C586" s="77">
        <f>SUM(C7:C585)/2</f>
        <v>9813</v>
      </c>
      <c r="D586" s="71">
        <f>SUM(D7:D585)/2</f>
        <v>60924</v>
      </c>
      <c r="E586" s="77">
        <f>SUM(E7:E585)/2</f>
        <v>53065</v>
      </c>
      <c r="F586" s="73"/>
      <c r="G586" s="71">
        <f>B586-C586</f>
        <v>3260</v>
      </c>
      <c r="H586" s="72">
        <f>D586-E586</f>
        <v>7859</v>
      </c>
      <c r="I586" s="37">
        <f>IF(C586=0, 0, G586/C586)</f>
        <v>0.33221237134413534</v>
      </c>
      <c r="J586" s="38">
        <f>IF(E586=0, 0, H586/E586)</f>
        <v>0.14810138509375295</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65" max="16383" man="1"/>
    <brk id="117" max="16383" man="1"/>
    <brk id="177" max="16383" man="1"/>
    <brk id="236" max="16383" man="1"/>
    <brk id="290" max="16383" man="1"/>
    <brk id="340" max="16383" man="1"/>
    <brk id="395" max="16383" man="1"/>
    <brk id="451" max="16383" man="1"/>
    <brk id="510" max="16383" man="1"/>
    <brk id="56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8"/>
  <sheetViews>
    <sheetView tabSelected="1" zoomScaleNormal="100" workbookViewId="0">
      <selection activeCell="M1" sqref="M1"/>
    </sheetView>
  </sheetViews>
  <sheetFormatPr defaultRowHeight="12.5" x14ac:dyDescent="0.25"/>
  <cols>
    <col min="1" max="1" width="21.08984375" bestFit="1" customWidth="1"/>
    <col min="6" max="6" width="1.7265625" customWidth="1"/>
  </cols>
  <sheetData>
    <row r="1" spans="1:10" s="52" customFormat="1" ht="20" x14ac:dyDescent="0.4">
      <c r="A1" s="4" t="s">
        <v>10</v>
      </c>
      <c r="B1" s="198" t="s">
        <v>11</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3" spans="1:10" ht="12.75" customHeight="1" x14ac:dyDescent="0.4">
      <c r="A3" s="4"/>
      <c r="B3" s="25"/>
      <c r="C3" s="26"/>
      <c r="D3" s="26"/>
      <c r="E3" s="26"/>
      <c r="F3" s="26"/>
      <c r="G3" s="26"/>
      <c r="H3" s="26"/>
      <c r="I3" s="26"/>
      <c r="J3" s="26"/>
    </row>
    <row r="4" spans="1:10" ht="13" x14ac:dyDescent="0.3">
      <c r="E4" s="201" t="s">
        <v>7</v>
      </c>
      <c r="F4" s="201"/>
      <c r="G4" s="201"/>
    </row>
    <row r="5" spans="1:10" ht="13" x14ac:dyDescent="0.3">
      <c r="A5" s="3"/>
      <c r="B5" s="196" t="s">
        <v>1</v>
      </c>
      <c r="C5" s="197"/>
      <c r="D5" s="196" t="s">
        <v>2</v>
      </c>
      <c r="E5" s="197"/>
      <c r="F5" s="59"/>
      <c r="G5" s="196" t="s">
        <v>3</v>
      </c>
      <c r="H5" s="200"/>
      <c r="I5" s="200"/>
      <c r="J5" s="197"/>
    </row>
    <row r="6" spans="1:10" ht="13" x14ac:dyDescent="0.3">
      <c r="A6" s="27"/>
      <c r="B6" s="57">
        <f>VALUE(RIGHT(B2, 4))</f>
        <v>2023</v>
      </c>
      <c r="C6" s="58">
        <f>B6-1</f>
        <v>2022</v>
      </c>
      <c r="D6" s="57">
        <f>B6</f>
        <v>2023</v>
      </c>
      <c r="E6" s="58">
        <f>C6</f>
        <v>2022</v>
      </c>
      <c r="F6" s="64"/>
      <c r="G6" s="57" t="s">
        <v>4</v>
      </c>
      <c r="H6" s="58" t="s">
        <v>2</v>
      </c>
      <c r="I6" s="57" t="s">
        <v>4</v>
      </c>
      <c r="J6" s="58" t="s">
        <v>2</v>
      </c>
    </row>
    <row r="7" spans="1:10" x14ac:dyDescent="0.25">
      <c r="A7" s="7" t="s">
        <v>113</v>
      </c>
      <c r="B7" s="65">
        <v>1822</v>
      </c>
      <c r="C7" s="66">
        <v>1635</v>
      </c>
      <c r="D7" s="65">
        <v>9728</v>
      </c>
      <c r="E7" s="66">
        <v>8785</v>
      </c>
      <c r="F7" s="67"/>
      <c r="G7" s="65">
        <f>B7-C7</f>
        <v>187</v>
      </c>
      <c r="H7" s="66">
        <f>D7-E7</f>
        <v>943</v>
      </c>
      <c r="I7" s="28">
        <f>IF(C7=0, "-", IF(G7/C7&lt;10, G7/C7*100, "&gt;999"))</f>
        <v>11.43730886850153</v>
      </c>
      <c r="J7" s="29">
        <f>IF(E7=0, "-", IF(H7/E7&lt;10, H7/E7*100, "&gt;999"))</f>
        <v>10.734206033010814</v>
      </c>
    </row>
    <row r="8" spans="1:10" x14ac:dyDescent="0.25">
      <c r="A8" s="7" t="s">
        <v>122</v>
      </c>
      <c r="B8" s="65">
        <v>7018</v>
      </c>
      <c r="C8" s="66">
        <v>5039</v>
      </c>
      <c r="D8" s="65">
        <v>32896</v>
      </c>
      <c r="E8" s="66">
        <v>27606</v>
      </c>
      <c r="F8" s="67"/>
      <c r="G8" s="65">
        <f>B8-C8</f>
        <v>1979</v>
      </c>
      <c r="H8" s="66">
        <f>D8-E8</f>
        <v>5290</v>
      </c>
      <c r="I8" s="28">
        <f>IF(C8=0, "-", IF(G8/C8&lt;10, G8/C8*100, "&gt;999"))</f>
        <v>39.273665409803534</v>
      </c>
      <c r="J8" s="29">
        <f>IF(E8=0, "-", IF(H8/E8&lt;10, H8/E8*100, "&gt;999"))</f>
        <v>19.162500905600233</v>
      </c>
    </row>
    <row r="9" spans="1:10" x14ac:dyDescent="0.25">
      <c r="A9" s="7" t="s">
        <v>128</v>
      </c>
      <c r="B9" s="65">
        <v>3526</v>
      </c>
      <c r="C9" s="66">
        <v>2612</v>
      </c>
      <c r="D9" s="65">
        <v>15599</v>
      </c>
      <c r="E9" s="66">
        <v>14389</v>
      </c>
      <c r="F9" s="67"/>
      <c r="G9" s="65">
        <f>B9-C9</f>
        <v>914</v>
      </c>
      <c r="H9" s="66">
        <f>D9-E9</f>
        <v>1210</v>
      </c>
      <c r="I9" s="28">
        <f>IF(C9=0, "-", IF(G9/C9&lt;10, G9/C9*100, "&gt;999"))</f>
        <v>34.992343032159269</v>
      </c>
      <c r="J9" s="29">
        <f>IF(E9=0, "-", IF(H9/E9&lt;10, H9/E9*100, "&gt;999"))</f>
        <v>8.4092014733476965</v>
      </c>
    </row>
    <row r="10" spans="1:10" x14ac:dyDescent="0.25">
      <c r="A10" s="7" t="s">
        <v>129</v>
      </c>
      <c r="B10" s="65">
        <v>707</v>
      </c>
      <c r="C10" s="66">
        <v>527</v>
      </c>
      <c r="D10" s="65">
        <v>2701</v>
      </c>
      <c r="E10" s="66">
        <v>2285</v>
      </c>
      <c r="F10" s="67"/>
      <c r="G10" s="65">
        <f>B10-C10</f>
        <v>180</v>
      </c>
      <c r="H10" s="66">
        <f>D10-E10</f>
        <v>416</v>
      </c>
      <c r="I10" s="28">
        <f>IF(C10=0, "-", IF(G10/C10&lt;10, G10/C10*100, "&gt;999"))</f>
        <v>34.155597722960152</v>
      </c>
      <c r="J10" s="29">
        <f>IF(E10=0, "-", IF(H10/E10&lt;10, H10/E10*100, "&gt;999"))</f>
        <v>18.205689277899342</v>
      </c>
    </row>
    <row r="11" spans="1:10" s="43" customFormat="1" ht="13" x14ac:dyDescent="0.3">
      <c r="A11" s="27" t="s">
        <v>0</v>
      </c>
      <c r="B11" s="71">
        <f>SUM(B7:B10)</f>
        <v>13073</v>
      </c>
      <c r="C11" s="72">
        <f>SUM(C7:C10)</f>
        <v>9813</v>
      </c>
      <c r="D11" s="71">
        <f>SUM(D7:D10)</f>
        <v>60924</v>
      </c>
      <c r="E11" s="72">
        <f>SUM(E7:E10)</f>
        <v>53065</v>
      </c>
      <c r="F11" s="73"/>
      <c r="G11" s="71">
        <f>B11-C11</f>
        <v>3260</v>
      </c>
      <c r="H11" s="72">
        <f>D11-E11</f>
        <v>7859</v>
      </c>
      <c r="I11" s="44">
        <f>IF(C11=0, 0, G11/C11*100)</f>
        <v>33.221237134413535</v>
      </c>
      <c r="J11" s="45">
        <f>IF(E11=0, 0, H11/E11*100)</f>
        <v>14.810138509375296</v>
      </c>
    </row>
    <row r="13" spans="1:10" ht="13" x14ac:dyDescent="0.3">
      <c r="A13" s="3"/>
      <c r="B13" s="196" t="s">
        <v>1</v>
      </c>
      <c r="C13" s="197"/>
      <c r="D13" s="196" t="s">
        <v>2</v>
      </c>
      <c r="E13" s="197"/>
      <c r="F13" s="59"/>
      <c r="G13" s="196" t="s">
        <v>3</v>
      </c>
      <c r="H13" s="200"/>
      <c r="I13" s="200"/>
      <c r="J13" s="197"/>
    </row>
    <row r="14" spans="1:10" x14ac:dyDescent="0.25">
      <c r="A14" s="7" t="s">
        <v>114</v>
      </c>
      <c r="B14" s="65">
        <v>32</v>
      </c>
      <c r="C14" s="66">
        <v>27</v>
      </c>
      <c r="D14" s="65">
        <v>351</v>
      </c>
      <c r="E14" s="66">
        <v>299</v>
      </c>
      <c r="F14" s="67"/>
      <c r="G14" s="65">
        <f t="shared" ref="G14:G35" si="0">B14-C14</f>
        <v>5</v>
      </c>
      <c r="H14" s="66">
        <f t="shared" ref="H14:H35" si="1">D14-E14</f>
        <v>52</v>
      </c>
      <c r="I14" s="28">
        <f t="shared" ref="I14:I34" si="2">IF(C14=0, "-", IF(G14/C14&lt;10, G14/C14*100, "&gt;999"))</f>
        <v>18.518518518518519</v>
      </c>
      <c r="J14" s="29">
        <f t="shared" ref="J14:J34" si="3">IF(E14=0, "-", IF(H14/E14&lt;10, H14/E14*100, "&gt;999"))</f>
        <v>17.391304347826086</v>
      </c>
    </row>
    <row r="15" spans="1:10" x14ac:dyDescent="0.25">
      <c r="A15" s="7" t="s">
        <v>115</v>
      </c>
      <c r="B15" s="65">
        <v>401</v>
      </c>
      <c r="C15" s="66">
        <v>465</v>
      </c>
      <c r="D15" s="65">
        <v>2137</v>
      </c>
      <c r="E15" s="66">
        <v>2332</v>
      </c>
      <c r="F15" s="67"/>
      <c r="G15" s="65">
        <f t="shared" si="0"/>
        <v>-64</v>
      </c>
      <c r="H15" s="66">
        <f t="shared" si="1"/>
        <v>-195</v>
      </c>
      <c r="I15" s="28">
        <f t="shared" si="2"/>
        <v>-13.763440860215054</v>
      </c>
      <c r="J15" s="29">
        <f t="shared" si="3"/>
        <v>-8.3619210977701552</v>
      </c>
    </row>
    <row r="16" spans="1:10" x14ac:dyDescent="0.25">
      <c r="A16" s="7" t="s">
        <v>116</v>
      </c>
      <c r="B16" s="65">
        <v>602</v>
      </c>
      <c r="C16" s="66">
        <v>777</v>
      </c>
      <c r="D16" s="65">
        <v>3715</v>
      </c>
      <c r="E16" s="66">
        <v>3777</v>
      </c>
      <c r="F16" s="67"/>
      <c r="G16" s="65">
        <f t="shared" si="0"/>
        <v>-175</v>
      </c>
      <c r="H16" s="66">
        <f t="shared" si="1"/>
        <v>-62</v>
      </c>
      <c r="I16" s="28">
        <f t="shared" si="2"/>
        <v>-22.522522522522522</v>
      </c>
      <c r="J16" s="29">
        <f t="shared" si="3"/>
        <v>-1.6415144294413555</v>
      </c>
    </row>
    <row r="17" spans="1:10" x14ac:dyDescent="0.25">
      <c r="A17" s="7" t="s">
        <v>117</v>
      </c>
      <c r="B17" s="65">
        <v>536</v>
      </c>
      <c r="C17" s="66">
        <v>146</v>
      </c>
      <c r="D17" s="65">
        <v>2172</v>
      </c>
      <c r="E17" s="66">
        <v>1362</v>
      </c>
      <c r="F17" s="67"/>
      <c r="G17" s="65">
        <f t="shared" si="0"/>
        <v>390</v>
      </c>
      <c r="H17" s="66">
        <f t="shared" si="1"/>
        <v>810</v>
      </c>
      <c r="I17" s="28">
        <f t="shared" si="2"/>
        <v>267.1232876712329</v>
      </c>
      <c r="J17" s="29">
        <f t="shared" si="3"/>
        <v>59.471365638766514</v>
      </c>
    </row>
    <row r="18" spans="1:10" x14ac:dyDescent="0.25">
      <c r="A18" s="7" t="s">
        <v>118</v>
      </c>
      <c r="B18" s="65">
        <v>67</v>
      </c>
      <c r="C18" s="66">
        <v>36</v>
      </c>
      <c r="D18" s="65">
        <v>274</v>
      </c>
      <c r="E18" s="66">
        <v>249</v>
      </c>
      <c r="F18" s="67"/>
      <c r="G18" s="65">
        <f t="shared" si="0"/>
        <v>31</v>
      </c>
      <c r="H18" s="66">
        <f t="shared" si="1"/>
        <v>25</v>
      </c>
      <c r="I18" s="28">
        <f t="shared" si="2"/>
        <v>86.111111111111114</v>
      </c>
      <c r="J18" s="29">
        <f t="shared" si="3"/>
        <v>10.040160642570282</v>
      </c>
    </row>
    <row r="19" spans="1:10" x14ac:dyDescent="0.25">
      <c r="A19" s="7" t="s">
        <v>119</v>
      </c>
      <c r="B19" s="65">
        <v>1</v>
      </c>
      <c r="C19" s="66">
        <v>0</v>
      </c>
      <c r="D19" s="65">
        <v>10</v>
      </c>
      <c r="E19" s="66">
        <v>19</v>
      </c>
      <c r="F19" s="67"/>
      <c r="G19" s="65">
        <f t="shared" si="0"/>
        <v>1</v>
      </c>
      <c r="H19" s="66">
        <f t="shared" si="1"/>
        <v>-9</v>
      </c>
      <c r="I19" s="28" t="str">
        <f t="shared" si="2"/>
        <v>-</v>
      </c>
      <c r="J19" s="29">
        <f t="shared" si="3"/>
        <v>-47.368421052631575</v>
      </c>
    </row>
    <row r="20" spans="1:10" x14ac:dyDescent="0.25">
      <c r="A20" s="7" t="s">
        <v>120</v>
      </c>
      <c r="B20" s="65">
        <v>84</v>
      </c>
      <c r="C20" s="66">
        <v>131</v>
      </c>
      <c r="D20" s="65">
        <v>638</v>
      </c>
      <c r="E20" s="66">
        <v>484</v>
      </c>
      <c r="F20" s="67"/>
      <c r="G20" s="65">
        <f t="shared" si="0"/>
        <v>-47</v>
      </c>
      <c r="H20" s="66">
        <f t="shared" si="1"/>
        <v>154</v>
      </c>
      <c r="I20" s="28">
        <f t="shared" si="2"/>
        <v>-35.877862595419849</v>
      </c>
      <c r="J20" s="29">
        <f t="shared" si="3"/>
        <v>31.818181818181817</v>
      </c>
    </row>
    <row r="21" spans="1:10" x14ac:dyDescent="0.25">
      <c r="A21" s="7" t="s">
        <v>121</v>
      </c>
      <c r="B21" s="65">
        <v>99</v>
      </c>
      <c r="C21" s="66">
        <v>53</v>
      </c>
      <c r="D21" s="65">
        <v>431</v>
      </c>
      <c r="E21" s="66">
        <v>263</v>
      </c>
      <c r="F21" s="67"/>
      <c r="G21" s="65">
        <f t="shared" si="0"/>
        <v>46</v>
      </c>
      <c r="H21" s="66">
        <f t="shared" si="1"/>
        <v>168</v>
      </c>
      <c r="I21" s="28">
        <f t="shared" si="2"/>
        <v>86.79245283018868</v>
      </c>
      <c r="J21" s="29">
        <f t="shared" si="3"/>
        <v>63.878326996197721</v>
      </c>
    </row>
    <row r="22" spans="1:10" x14ac:dyDescent="0.25">
      <c r="A22" s="142" t="s">
        <v>123</v>
      </c>
      <c r="B22" s="143">
        <v>522</v>
      </c>
      <c r="C22" s="144">
        <v>505</v>
      </c>
      <c r="D22" s="143">
        <v>2699</v>
      </c>
      <c r="E22" s="144">
        <v>2760</v>
      </c>
      <c r="F22" s="145"/>
      <c r="G22" s="143">
        <f t="shared" si="0"/>
        <v>17</v>
      </c>
      <c r="H22" s="144">
        <f t="shared" si="1"/>
        <v>-61</v>
      </c>
      <c r="I22" s="146">
        <f t="shared" si="2"/>
        <v>3.3663366336633667</v>
      </c>
      <c r="J22" s="147">
        <f t="shared" si="3"/>
        <v>-2.2101449275362319</v>
      </c>
    </row>
    <row r="23" spans="1:10" x14ac:dyDescent="0.25">
      <c r="A23" s="7" t="s">
        <v>124</v>
      </c>
      <c r="B23" s="65">
        <v>1977</v>
      </c>
      <c r="C23" s="66">
        <v>1123</v>
      </c>
      <c r="D23" s="65">
        <v>8471</v>
      </c>
      <c r="E23" s="66">
        <v>6559</v>
      </c>
      <c r="F23" s="67"/>
      <c r="G23" s="65">
        <f t="shared" si="0"/>
        <v>854</v>
      </c>
      <c r="H23" s="66">
        <f t="shared" si="1"/>
        <v>1912</v>
      </c>
      <c r="I23" s="28">
        <f t="shared" si="2"/>
        <v>76.046304541406954</v>
      </c>
      <c r="J23" s="29">
        <f t="shared" si="3"/>
        <v>29.150785180667782</v>
      </c>
    </row>
    <row r="24" spans="1:10" x14ac:dyDescent="0.25">
      <c r="A24" s="7" t="s">
        <v>125</v>
      </c>
      <c r="B24" s="65">
        <v>2490</v>
      </c>
      <c r="C24" s="66">
        <v>1698</v>
      </c>
      <c r="D24" s="65">
        <v>12200</v>
      </c>
      <c r="E24" s="66">
        <v>9441</v>
      </c>
      <c r="F24" s="67"/>
      <c r="G24" s="65">
        <f t="shared" si="0"/>
        <v>792</v>
      </c>
      <c r="H24" s="66">
        <f t="shared" si="1"/>
        <v>2759</v>
      </c>
      <c r="I24" s="28">
        <f t="shared" si="2"/>
        <v>46.64310954063604</v>
      </c>
      <c r="J24" s="29">
        <f t="shared" si="3"/>
        <v>29.223599195000528</v>
      </c>
    </row>
    <row r="25" spans="1:10" x14ac:dyDescent="0.25">
      <c r="A25" s="7" t="s">
        <v>126</v>
      </c>
      <c r="B25" s="65">
        <v>1660</v>
      </c>
      <c r="C25" s="66">
        <v>1385</v>
      </c>
      <c r="D25" s="65">
        <v>7862</v>
      </c>
      <c r="E25" s="66">
        <v>7388</v>
      </c>
      <c r="F25" s="67"/>
      <c r="G25" s="65">
        <f t="shared" si="0"/>
        <v>275</v>
      </c>
      <c r="H25" s="66">
        <f t="shared" si="1"/>
        <v>474</v>
      </c>
      <c r="I25" s="28">
        <f t="shared" si="2"/>
        <v>19.855595667870034</v>
      </c>
      <c r="J25" s="29">
        <f t="shared" si="3"/>
        <v>6.4158094206821881</v>
      </c>
    </row>
    <row r="26" spans="1:10" x14ac:dyDescent="0.25">
      <c r="A26" s="7" t="s">
        <v>127</v>
      </c>
      <c r="B26" s="65">
        <v>369</v>
      </c>
      <c r="C26" s="66">
        <v>328</v>
      </c>
      <c r="D26" s="65">
        <v>1664</v>
      </c>
      <c r="E26" s="66">
        <v>1458</v>
      </c>
      <c r="F26" s="67"/>
      <c r="G26" s="65">
        <f t="shared" si="0"/>
        <v>41</v>
      </c>
      <c r="H26" s="66">
        <f t="shared" si="1"/>
        <v>206</v>
      </c>
      <c r="I26" s="28">
        <f t="shared" si="2"/>
        <v>12.5</v>
      </c>
      <c r="J26" s="29">
        <f t="shared" si="3"/>
        <v>14.12894375857339</v>
      </c>
    </row>
    <row r="27" spans="1:10" x14ac:dyDescent="0.25">
      <c r="A27" s="142" t="s">
        <v>130</v>
      </c>
      <c r="B27" s="143">
        <v>70</v>
      </c>
      <c r="C27" s="144">
        <v>66</v>
      </c>
      <c r="D27" s="143">
        <v>284</v>
      </c>
      <c r="E27" s="144">
        <v>354</v>
      </c>
      <c r="F27" s="145"/>
      <c r="G27" s="143">
        <f t="shared" si="0"/>
        <v>4</v>
      </c>
      <c r="H27" s="144">
        <f t="shared" si="1"/>
        <v>-70</v>
      </c>
      <c r="I27" s="146">
        <f t="shared" si="2"/>
        <v>6.0606060606060606</v>
      </c>
      <c r="J27" s="147">
        <f t="shared" si="3"/>
        <v>-19.774011299435028</v>
      </c>
    </row>
    <row r="28" spans="1:10" x14ac:dyDescent="0.25">
      <c r="A28" s="7" t="s">
        <v>131</v>
      </c>
      <c r="B28" s="65">
        <v>11</v>
      </c>
      <c r="C28" s="66">
        <v>11</v>
      </c>
      <c r="D28" s="65">
        <v>66</v>
      </c>
      <c r="E28" s="66">
        <v>33</v>
      </c>
      <c r="F28" s="67"/>
      <c r="G28" s="65">
        <f t="shared" si="0"/>
        <v>0</v>
      </c>
      <c r="H28" s="66">
        <f t="shared" si="1"/>
        <v>33</v>
      </c>
      <c r="I28" s="28">
        <f t="shared" si="2"/>
        <v>0</v>
      </c>
      <c r="J28" s="29">
        <f t="shared" si="3"/>
        <v>100</v>
      </c>
    </row>
    <row r="29" spans="1:10" x14ac:dyDescent="0.25">
      <c r="A29" s="7" t="s">
        <v>132</v>
      </c>
      <c r="B29" s="65">
        <v>10</v>
      </c>
      <c r="C29" s="66">
        <v>10</v>
      </c>
      <c r="D29" s="65">
        <v>63</v>
      </c>
      <c r="E29" s="66">
        <v>88</v>
      </c>
      <c r="F29" s="67"/>
      <c r="G29" s="65">
        <f t="shared" si="0"/>
        <v>0</v>
      </c>
      <c r="H29" s="66">
        <f t="shared" si="1"/>
        <v>-25</v>
      </c>
      <c r="I29" s="28">
        <f t="shared" si="2"/>
        <v>0</v>
      </c>
      <c r="J29" s="29">
        <f t="shared" si="3"/>
        <v>-28.40909090909091</v>
      </c>
    </row>
    <row r="30" spans="1:10" x14ac:dyDescent="0.25">
      <c r="A30" s="7" t="s">
        <v>133</v>
      </c>
      <c r="B30" s="65">
        <v>170</v>
      </c>
      <c r="C30" s="66">
        <v>223</v>
      </c>
      <c r="D30" s="65">
        <v>823</v>
      </c>
      <c r="E30" s="66">
        <v>827</v>
      </c>
      <c r="F30" s="67"/>
      <c r="G30" s="65">
        <f t="shared" si="0"/>
        <v>-53</v>
      </c>
      <c r="H30" s="66">
        <f t="shared" si="1"/>
        <v>-4</v>
      </c>
      <c r="I30" s="28">
        <f t="shared" si="2"/>
        <v>-23.766816143497756</v>
      </c>
      <c r="J30" s="29">
        <f t="shared" si="3"/>
        <v>-0.48367593712212814</v>
      </c>
    </row>
    <row r="31" spans="1:10" x14ac:dyDescent="0.25">
      <c r="A31" s="7" t="s">
        <v>134</v>
      </c>
      <c r="B31" s="65">
        <v>336</v>
      </c>
      <c r="C31" s="66">
        <v>284</v>
      </c>
      <c r="D31" s="65">
        <v>1467</v>
      </c>
      <c r="E31" s="66">
        <v>1445</v>
      </c>
      <c r="F31" s="67"/>
      <c r="G31" s="65">
        <f t="shared" si="0"/>
        <v>52</v>
      </c>
      <c r="H31" s="66">
        <f t="shared" si="1"/>
        <v>22</v>
      </c>
      <c r="I31" s="28">
        <f t="shared" si="2"/>
        <v>18.30985915492958</v>
      </c>
      <c r="J31" s="29">
        <f t="shared" si="3"/>
        <v>1.5224913494809689</v>
      </c>
    </row>
    <row r="32" spans="1:10" x14ac:dyDescent="0.25">
      <c r="A32" s="7" t="s">
        <v>135</v>
      </c>
      <c r="B32" s="65">
        <v>2774</v>
      </c>
      <c r="C32" s="66">
        <v>1934</v>
      </c>
      <c r="D32" s="65">
        <v>12342</v>
      </c>
      <c r="E32" s="66">
        <v>11329</v>
      </c>
      <c r="F32" s="67"/>
      <c r="G32" s="65">
        <f t="shared" si="0"/>
        <v>840</v>
      </c>
      <c r="H32" s="66">
        <f t="shared" si="1"/>
        <v>1013</v>
      </c>
      <c r="I32" s="28">
        <f t="shared" si="2"/>
        <v>43.433298862461221</v>
      </c>
      <c r="J32" s="29">
        <f t="shared" si="3"/>
        <v>8.9416541618854257</v>
      </c>
    </row>
    <row r="33" spans="1:10" x14ac:dyDescent="0.25">
      <c r="A33" s="7" t="s">
        <v>136</v>
      </c>
      <c r="B33" s="65">
        <v>155</v>
      </c>
      <c r="C33" s="66">
        <v>84</v>
      </c>
      <c r="D33" s="65">
        <v>554</v>
      </c>
      <c r="E33" s="66">
        <v>313</v>
      </c>
      <c r="F33" s="67"/>
      <c r="G33" s="65">
        <f t="shared" si="0"/>
        <v>71</v>
      </c>
      <c r="H33" s="66">
        <f t="shared" si="1"/>
        <v>241</v>
      </c>
      <c r="I33" s="28">
        <f t="shared" si="2"/>
        <v>84.523809523809518</v>
      </c>
      <c r="J33" s="29">
        <f t="shared" si="3"/>
        <v>76.996805111821089</v>
      </c>
    </row>
    <row r="34" spans="1:10" x14ac:dyDescent="0.25">
      <c r="A34" s="142" t="s">
        <v>129</v>
      </c>
      <c r="B34" s="143">
        <v>707</v>
      </c>
      <c r="C34" s="144">
        <v>527</v>
      </c>
      <c r="D34" s="143">
        <v>2701</v>
      </c>
      <c r="E34" s="144">
        <v>2285</v>
      </c>
      <c r="F34" s="145"/>
      <c r="G34" s="143">
        <f t="shared" si="0"/>
        <v>180</v>
      </c>
      <c r="H34" s="144">
        <f t="shared" si="1"/>
        <v>416</v>
      </c>
      <c r="I34" s="146">
        <f t="shared" si="2"/>
        <v>34.155597722960152</v>
      </c>
      <c r="J34" s="147">
        <f t="shared" si="3"/>
        <v>18.205689277899342</v>
      </c>
    </row>
    <row r="35" spans="1:10" s="43" customFormat="1" ht="13" x14ac:dyDescent="0.3">
      <c r="A35" s="27" t="s">
        <v>0</v>
      </c>
      <c r="B35" s="71">
        <f>SUM(B14:B34)</f>
        <v>13073</v>
      </c>
      <c r="C35" s="72">
        <f>SUM(C14:C34)</f>
        <v>9813</v>
      </c>
      <c r="D35" s="71">
        <f>SUM(D14:D34)</f>
        <v>60924</v>
      </c>
      <c r="E35" s="72">
        <f>SUM(E14:E34)</f>
        <v>53065</v>
      </c>
      <c r="F35" s="73"/>
      <c r="G35" s="71">
        <f t="shared" si="0"/>
        <v>3260</v>
      </c>
      <c r="H35" s="72">
        <f t="shared" si="1"/>
        <v>7859</v>
      </c>
      <c r="I35" s="44">
        <f>IF(C35=0, 0, G35/C35*100)</f>
        <v>33.221237134413535</v>
      </c>
      <c r="J35" s="45">
        <f>IF(E35=0, 0, H35/E35*100)</f>
        <v>14.810138509375296</v>
      </c>
    </row>
    <row r="37" spans="1:10" ht="13" x14ac:dyDescent="0.3">
      <c r="E37" s="201" t="s">
        <v>8</v>
      </c>
      <c r="F37" s="201"/>
      <c r="G37" s="201"/>
    </row>
    <row r="38" spans="1:10" ht="13" x14ac:dyDescent="0.3">
      <c r="A38" s="3"/>
      <c r="B38" s="196" t="s">
        <v>1</v>
      </c>
      <c r="C38" s="197"/>
      <c r="D38" s="196" t="s">
        <v>2</v>
      </c>
      <c r="E38" s="197"/>
      <c r="F38" s="59"/>
      <c r="G38" s="196" t="s">
        <v>9</v>
      </c>
      <c r="H38" s="197"/>
    </row>
    <row r="39" spans="1:10" ht="13" x14ac:dyDescent="0.3">
      <c r="A39" s="27"/>
      <c r="B39" s="57">
        <f>B6</f>
        <v>2023</v>
      </c>
      <c r="C39" s="58">
        <f>C6</f>
        <v>2022</v>
      </c>
      <c r="D39" s="57">
        <f>D6</f>
        <v>2023</v>
      </c>
      <c r="E39" s="58">
        <f>E6</f>
        <v>2022</v>
      </c>
      <c r="F39" s="64"/>
      <c r="G39" s="57" t="s">
        <v>4</v>
      </c>
      <c r="H39" s="58" t="s">
        <v>2</v>
      </c>
    </row>
    <row r="40" spans="1:10" x14ac:dyDescent="0.25">
      <c r="A40" s="7" t="s">
        <v>113</v>
      </c>
      <c r="B40" s="30">
        <f>$B$7/$B$11*100</f>
        <v>13.937122313164538</v>
      </c>
      <c r="C40" s="31">
        <f>$C$7/$C$11*100</f>
        <v>16.661571384897584</v>
      </c>
      <c r="D40" s="30">
        <f>$D$7/$D$11*100</f>
        <v>15.967434836845907</v>
      </c>
      <c r="E40" s="31">
        <f>$E$7/$E$11*100</f>
        <v>16.555168189955715</v>
      </c>
      <c r="F40" s="32"/>
      <c r="G40" s="30">
        <f>B40-C40</f>
        <v>-2.7244490717330461</v>
      </c>
      <c r="H40" s="31">
        <f>D40-E40</f>
        <v>-0.58773335310980812</v>
      </c>
    </row>
    <row r="41" spans="1:10" x14ac:dyDescent="0.25">
      <c r="A41" s="7" t="s">
        <v>122</v>
      </c>
      <c r="B41" s="30">
        <f>$B$8/$B$11*100</f>
        <v>53.68316377266121</v>
      </c>
      <c r="C41" s="31">
        <f>$C$8/$C$11*100</f>
        <v>51.350249668806683</v>
      </c>
      <c r="D41" s="30">
        <f>$D$8/$D$11*100</f>
        <v>53.995141487755241</v>
      </c>
      <c r="E41" s="31">
        <f>$E$8/$E$11*100</f>
        <v>52.022990671817581</v>
      </c>
      <c r="F41" s="32"/>
      <c r="G41" s="30">
        <f>B41-C41</f>
        <v>2.3329141038545274</v>
      </c>
      <c r="H41" s="31">
        <f>D41-E41</f>
        <v>1.9721508159376597</v>
      </c>
    </row>
    <row r="42" spans="1:10" x14ac:dyDescent="0.25">
      <c r="A42" s="7" t="s">
        <v>128</v>
      </c>
      <c r="B42" s="30">
        <f>$B$9/$B$11*100</f>
        <v>26.971620898034114</v>
      </c>
      <c r="C42" s="31">
        <f>$C$9/$C$11*100</f>
        <v>26.617751961683485</v>
      </c>
      <c r="D42" s="30">
        <f>$D$9/$D$11*100</f>
        <v>25.604031252051733</v>
      </c>
      <c r="E42" s="31">
        <f>$E$9/$E$11*100</f>
        <v>27.115801375671346</v>
      </c>
      <c r="F42" s="32"/>
      <c r="G42" s="30">
        <f>B42-C42</f>
        <v>0.35386893635062933</v>
      </c>
      <c r="H42" s="31">
        <f>D42-E42</f>
        <v>-1.5117701236196126</v>
      </c>
    </row>
    <row r="43" spans="1:10" x14ac:dyDescent="0.25">
      <c r="A43" s="7" t="s">
        <v>129</v>
      </c>
      <c r="B43" s="30">
        <f>$B$10/$B$11*100</f>
        <v>5.4080930161401364</v>
      </c>
      <c r="C43" s="31">
        <f>$C$10/$C$11*100</f>
        <v>5.3704269846122488</v>
      </c>
      <c r="D43" s="30">
        <f>$D$10/$D$11*100</f>
        <v>4.4333924233471214</v>
      </c>
      <c r="E43" s="31">
        <f>$E$10/$E$11*100</f>
        <v>4.3060397625553568</v>
      </c>
      <c r="F43" s="32"/>
      <c r="G43" s="30">
        <f>B43-C43</f>
        <v>3.7666031527887611E-2</v>
      </c>
      <c r="H43" s="31">
        <f>D43-E43</f>
        <v>0.12735266079176455</v>
      </c>
    </row>
    <row r="44" spans="1:10" s="43" customFormat="1" ht="13" x14ac:dyDescent="0.3">
      <c r="A44" s="27" t="s">
        <v>0</v>
      </c>
      <c r="B44" s="46">
        <f>SUM(B40:B43)</f>
        <v>100.00000000000001</v>
      </c>
      <c r="C44" s="47">
        <f>SUM(C40:C43)</f>
        <v>100</v>
      </c>
      <c r="D44" s="46">
        <f>SUM(D40:D43)</f>
        <v>99.999999999999986</v>
      </c>
      <c r="E44" s="47">
        <f>SUM(E40:E43)</f>
        <v>99.999999999999986</v>
      </c>
      <c r="F44" s="48"/>
      <c r="G44" s="46">
        <f>B44-C44</f>
        <v>0</v>
      </c>
      <c r="H44" s="47">
        <f>D44-E44</f>
        <v>0</v>
      </c>
    </row>
    <row r="46" spans="1:10" ht="13" x14ac:dyDescent="0.3">
      <c r="A46" s="3"/>
      <c r="B46" s="196" t="s">
        <v>1</v>
      </c>
      <c r="C46" s="197"/>
      <c r="D46" s="196" t="s">
        <v>2</v>
      </c>
      <c r="E46" s="197"/>
      <c r="F46" s="59"/>
      <c r="G46" s="196" t="s">
        <v>9</v>
      </c>
      <c r="H46" s="197"/>
    </row>
    <row r="47" spans="1:10" x14ac:dyDescent="0.25">
      <c r="A47" s="7" t="s">
        <v>114</v>
      </c>
      <c r="B47" s="30">
        <f>$B$14/$B$35*100</f>
        <v>0.2447793161477855</v>
      </c>
      <c r="C47" s="31">
        <f>$C$14/$C$35*100</f>
        <v>0.27514521553041887</v>
      </c>
      <c r="D47" s="30">
        <f>$D$14/$D$35*100</f>
        <v>0.57612763442978132</v>
      </c>
      <c r="E47" s="31">
        <f>$E$14/$E$35*100</f>
        <v>0.56345990766041643</v>
      </c>
      <c r="F47" s="32"/>
      <c r="G47" s="30">
        <f t="shared" ref="G47:G68" si="4">B47-C47</f>
        <v>-3.0365899382633371E-2</v>
      </c>
      <c r="H47" s="31">
        <f t="shared" ref="H47:H68" si="5">D47-E47</f>
        <v>1.2667726769364895E-2</v>
      </c>
    </row>
    <row r="48" spans="1:10" x14ac:dyDescent="0.25">
      <c r="A48" s="7" t="s">
        <v>115</v>
      </c>
      <c r="B48" s="30">
        <f>$B$15/$B$35*100</f>
        <v>3.0673908054769372</v>
      </c>
      <c r="C48" s="31">
        <f>$C$15/$C$35*100</f>
        <v>4.7386120452461027</v>
      </c>
      <c r="D48" s="30">
        <f>$D$15/$D$35*100</f>
        <v>3.5076488740069593</v>
      </c>
      <c r="E48" s="31">
        <f>$E$15/$E$35*100</f>
        <v>4.3946103834919441</v>
      </c>
      <c r="F48" s="32"/>
      <c r="G48" s="30">
        <f t="shared" si="4"/>
        <v>-1.6712212397691655</v>
      </c>
      <c r="H48" s="31">
        <f t="shared" si="5"/>
        <v>-0.88696150948498476</v>
      </c>
    </row>
    <row r="49" spans="1:8" x14ac:dyDescent="0.25">
      <c r="A49" s="7" t="s">
        <v>116</v>
      </c>
      <c r="B49" s="30">
        <f>$B$16/$B$35*100</f>
        <v>4.6049108850302147</v>
      </c>
      <c r="C49" s="31">
        <f>$C$16/$C$35*100</f>
        <v>7.9180678691531643</v>
      </c>
      <c r="D49" s="30">
        <f>$D$16/$D$35*100</f>
        <v>6.0977611450331555</v>
      </c>
      <c r="E49" s="31">
        <f>$E$16/$E$35*100</f>
        <v>7.1176858569678707</v>
      </c>
      <c r="F49" s="32"/>
      <c r="G49" s="30">
        <f t="shared" si="4"/>
        <v>-3.3131569841229496</v>
      </c>
      <c r="H49" s="31">
        <f t="shared" si="5"/>
        <v>-1.0199247119347152</v>
      </c>
    </row>
    <row r="50" spans="1:8" x14ac:dyDescent="0.25">
      <c r="A50" s="7" t="s">
        <v>117</v>
      </c>
      <c r="B50" s="30">
        <f>$B$17/$B$35*100</f>
        <v>4.100053545475407</v>
      </c>
      <c r="C50" s="31">
        <f>$C$17/$C$35*100</f>
        <v>1.4878222765718945</v>
      </c>
      <c r="D50" s="30">
        <f>$D$17/$D$35*100</f>
        <v>3.5650974985227499</v>
      </c>
      <c r="E50" s="31">
        <f>$E$17/$E$35*100</f>
        <v>2.5666635258645059</v>
      </c>
      <c r="F50" s="32"/>
      <c r="G50" s="30">
        <f t="shared" si="4"/>
        <v>2.6122312689035123</v>
      </c>
      <c r="H50" s="31">
        <f t="shared" si="5"/>
        <v>0.99843397265824407</v>
      </c>
    </row>
    <row r="51" spans="1:8" x14ac:dyDescent="0.25">
      <c r="A51" s="7" t="s">
        <v>118</v>
      </c>
      <c r="B51" s="30">
        <f>$B$18/$B$35*100</f>
        <v>0.51250669318442588</v>
      </c>
      <c r="C51" s="31">
        <f>$C$18/$C$35*100</f>
        <v>0.36686028737389176</v>
      </c>
      <c r="D51" s="30">
        <f>$D$18/$D$35*100</f>
        <v>0.44974066049504297</v>
      </c>
      <c r="E51" s="31">
        <f>$E$18/$E$35*100</f>
        <v>0.4692358428342599</v>
      </c>
      <c r="F51" s="32"/>
      <c r="G51" s="30">
        <f t="shared" si="4"/>
        <v>0.14564640581053412</v>
      </c>
      <c r="H51" s="31">
        <f t="shared" si="5"/>
        <v>-1.9495182339216932E-2</v>
      </c>
    </row>
    <row r="52" spans="1:8" x14ac:dyDescent="0.25">
      <c r="A52" s="7" t="s">
        <v>119</v>
      </c>
      <c r="B52" s="30">
        <f>$B$19/$B$35*100</f>
        <v>7.649353629618297E-3</v>
      </c>
      <c r="C52" s="31">
        <f>$C$19/$C$35*100</f>
        <v>0</v>
      </c>
      <c r="D52" s="30">
        <f>$D$19/$D$35*100</f>
        <v>1.6413892718797188E-2</v>
      </c>
      <c r="E52" s="31">
        <f>$E$19/$E$35*100</f>
        <v>3.5805144633939509E-2</v>
      </c>
      <c r="F52" s="32"/>
      <c r="G52" s="30">
        <f t="shared" si="4"/>
        <v>7.649353629618297E-3</v>
      </c>
      <c r="H52" s="31">
        <f t="shared" si="5"/>
        <v>-1.9391251915142321E-2</v>
      </c>
    </row>
    <row r="53" spans="1:8" x14ac:dyDescent="0.25">
      <c r="A53" s="7" t="s">
        <v>120</v>
      </c>
      <c r="B53" s="30">
        <f>$B$20/$B$35*100</f>
        <v>0.64254570488793705</v>
      </c>
      <c r="C53" s="31">
        <f>$C$20/$C$35*100</f>
        <v>1.3349638234994397</v>
      </c>
      <c r="D53" s="30">
        <f>$D$20/$D$35*100</f>
        <v>1.0472063554592606</v>
      </c>
      <c r="E53" s="31">
        <f>$E$20/$E$35*100</f>
        <v>0.91208894751719594</v>
      </c>
      <c r="F53" s="32"/>
      <c r="G53" s="30">
        <f t="shared" si="4"/>
        <v>-0.6924181186115026</v>
      </c>
      <c r="H53" s="31">
        <f t="shared" si="5"/>
        <v>0.13511740794206462</v>
      </c>
    </row>
    <row r="54" spans="1:8" x14ac:dyDescent="0.25">
      <c r="A54" s="7" t="s">
        <v>121</v>
      </c>
      <c r="B54" s="30">
        <f>$B$21/$B$35*100</f>
        <v>0.75728600933221146</v>
      </c>
      <c r="C54" s="31">
        <f>$C$21/$C$35*100</f>
        <v>0.54009986752267403</v>
      </c>
      <c r="D54" s="30">
        <f>$D$21/$D$35*100</f>
        <v>0.70743877618015882</v>
      </c>
      <c r="E54" s="31">
        <f>$E$21/$E$35*100</f>
        <v>0.4956185809855837</v>
      </c>
      <c r="F54" s="32"/>
      <c r="G54" s="30">
        <f t="shared" si="4"/>
        <v>0.21718614180953744</v>
      </c>
      <c r="H54" s="31">
        <f t="shared" si="5"/>
        <v>0.21182019519457512</v>
      </c>
    </row>
    <row r="55" spans="1:8" x14ac:dyDescent="0.25">
      <c r="A55" s="142" t="s">
        <v>123</v>
      </c>
      <c r="B55" s="148">
        <f>$B$22/$B$35*100</f>
        <v>3.9929625946607512</v>
      </c>
      <c r="C55" s="149">
        <f>$C$22/$C$35*100</f>
        <v>5.1462345867726489</v>
      </c>
      <c r="D55" s="148">
        <f>$D$22/$D$35*100</f>
        <v>4.4301096448033617</v>
      </c>
      <c r="E55" s="149">
        <f>$E$22/$E$35*100</f>
        <v>5.2011683784038443</v>
      </c>
      <c r="F55" s="150"/>
      <c r="G55" s="148">
        <f t="shared" si="4"/>
        <v>-1.1532719921118977</v>
      </c>
      <c r="H55" s="149">
        <f t="shared" si="5"/>
        <v>-0.7710587336004826</v>
      </c>
    </row>
    <row r="56" spans="1:8" x14ac:dyDescent="0.25">
      <c r="A56" s="7" t="s">
        <v>124</v>
      </c>
      <c r="B56" s="30">
        <f>$B$23/$B$35*100</f>
        <v>15.122772125755374</v>
      </c>
      <c r="C56" s="31">
        <f>$C$23/$C$35*100</f>
        <v>11.444002853357791</v>
      </c>
      <c r="D56" s="30">
        <f>$D$23/$D$35*100</f>
        <v>13.9042085220931</v>
      </c>
      <c r="E56" s="31">
        <f>$E$23/$E$35*100</f>
        <v>12.360312823895223</v>
      </c>
      <c r="F56" s="32"/>
      <c r="G56" s="30">
        <f t="shared" si="4"/>
        <v>3.6787692723975827</v>
      </c>
      <c r="H56" s="31">
        <f t="shared" si="5"/>
        <v>1.5438956981978773</v>
      </c>
    </row>
    <row r="57" spans="1:8" x14ac:dyDescent="0.25">
      <c r="A57" s="7" t="s">
        <v>125</v>
      </c>
      <c r="B57" s="30">
        <f>$B$24/$B$35*100</f>
        <v>19.046890537749562</v>
      </c>
      <c r="C57" s="31">
        <f>$C$24/$C$35*100</f>
        <v>17.303576887801896</v>
      </c>
      <c r="D57" s="30">
        <f>$D$24/$D$35*100</f>
        <v>20.024949116932572</v>
      </c>
      <c r="E57" s="31">
        <f>$E$24/$E$35*100</f>
        <v>17.791387920474889</v>
      </c>
      <c r="F57" s="32"/>
      <c r="G57" s="30">
        <f t="shared" si="4"/>
        <v>1.743313649947666</v>
      </c>
      <c r="H57" s="31">
        <f t="shared" si="5"/>
        <v>2.233561196457682</v>
      </c>
    </row>
    <row r="58" spans="1:8" x14ac:dyDescent="0.25">
      <c r="A58" s="7" t="s">
        <v>126</v>
      </c>
      <c r="B58" s="30">
        <f>$B$25/$B$35*100</f>
        <v>12.697927025166372</v>
      </c>
      <c r="C58" s="31">
        <f>$C$25/$C$35*100</f>
        <v>14.11393050035667</v>
      </c>
      <c r="D58" s="30">
        <f>$D$25/$D$35*100</f>
        <v>12.904602455518352</v>
      </c>
      <c r="E58" s="31">
        <f>$E$25/$E$35*100</f>
        <v>13.9225478187129</v>
      </c>
      <c r="F58" s="32"/>
      <c r="G58" s="30">
        <f t="shared" si="4"/>
        <v>-1.4160034751902977</v>
      </c>
      <c r="H58" s="31">
        <f t="shared" si="5"/>
        <v>-1.0179453631945474</v>
      </c>
    </row>
    <row r="59" spans="1:8" x14ac:dyDescent="0.25">
      <c r="A59" s="7" t="s">
        <v>127</v>
      </c>
      <c r="B59" s="30">
        <f>$B$26/$B$35*100</f>
        <v>2.8226114893291516</v>
      </c>
      <c r="C59" s="31">
        <f>$C$26/$C$35*100</f>
        <v>3.3425048405176807</v>
      </c>
      <c r="D59" s="30">
        <f>$D$26/$D$35*100</f>
        <v>2.7312717484078526</v>
      </c>
      <c r="E59" s="31">
        <f>$E$26/$E$35*100</f>
        <v>2.7475737303307266</v>
      </c>
      <c r="F59" s="32"/>
      <c r="G59" s="30">
        <f t="shared" si="4"/>
        <v>-0.51989335118852908</v>
      </c>
      <c r="H59" s="31">
        <f t="shared" si="5"/>
        <v>-1.630198192287402E-2</v>
      </c>
    </row>
    <row r="60" spans="1:8" x14ac:dyDescent="0.25">
      <c r="A60" s="142" t="s">
        <v>130</v>
      </c>
      <c r="B60" s="148">
        <f>$B$27/$B$35*100</f>
        <v>0.5354547540732808</v>
      </c>
      <c r="C60" s="149">
        <f>$C$27/$C$35*100</f>
        <v>0.67257719351880163</v>
      </c>
      <c r="D60" s="148">
        <f>$D$27/$D$35*100</f>
        <v>0.46615455321384025</v>
      </c>
      <c r="E60" s="149">
        <f>$E$27/$E$35*100</f>
        <v>0.66710637896918867</v>
      </c>
      <c r="F60" s="150"/>
      <c r="G60" s="148">
        <f t="shared" si="4"/>
        <v>-0.13712243944552083</v>
      </c>
      <c r="H60" s="149">
        <f t="shared" si="5"/>
        <v>-0.20095182575534842</v>
      </c>
    </row>
    <row r="61" spans="1:8" x14ac:dyDescent="0.25">
      <c r="A61" s="7" t="s">
        <v>131</v>
      </c>
      <c r="B61" s="30">
        <f>$B$28/$B$35*100</f>
        <v>8.4142889925801281E-2</v>
      </c>
      <c r="C61" s="31">
        <f>$C$28/$C$35*100</f>
        <v>0.11209619891980026</v>
      </c>
      <c r="D61" s="30">
        <f>$D$28/$D$35*100</f>
        <v>0.10833169194406145</v>
      </c>
      <c r="E61" s="31">
        <f>$E$28/$E$35*100</f>
        <v>6.2187882785263354E-2</v>
      </c>
      <c r="F61" s="32"/>
      <c r="G61" s="30">
        <f t="shared" si="4"/>
        <v>-2.7953308993998977E-2</v>
      </c>
      <c r="H61" s="31">
        <f t="shared" si="5"/>
        <v>4.6143809158798094E-2</v>
      </c>
    </row>
    <row r="62" spans="1:8" x14ac:dyDescent="0.25">
      <c r="A62" s="7" t="s">
        <v>132</v>
      </c>
      <c r="B62" s="30">
        <f>$B$29/$B$35*100</f>
        <v>7.6493536296182982E-2</v>
      </c>
      <c r="C62" s="31">
        <f>$C$29/$C$35*100</f>
        <v>0.10190563538163662</v>
      </c>
      <c r="D62" s="30">
        <f>$D$29/$D$35*100</f>
        <v>0.1034075241284223</v>
      </c>
      <c r="E62" s="31">
        <f>$E$29/$E$35*100</f>
        <v>0.1658343540940356</v>
      </c>
      <c r="F62" s="32"/>
      <c r="G62" s="30">
        <f t="shared" si="4"/>
        <v>-2.5412099085453638E-2</v>
      </c>
      <c r="H62" s="31">
        <f t="shared" si="5"/>
        <v>-6.2426829965613301E-2</v>
      </c>
    </row>
    <row r="63" spans="1:8" x14ac:dyDescent="0.25">
      <c r="A63" s="7" t="s">
        <v>133</v>
      </c>
      <c r="B63" s="30">
        <f>$B$30/$B$35*100</f>
        <v>1.3003901170351104</v>
      </c>
      <c r="C63" s="31">
        <f>$C$30/$C$35*100</f>
        <v>2.2724956690104965</v>
      </c>
      <c r="D63" s="30">
        <f>$D$30/$D$35*100</f>
        <v>1.3508633707570086</v>
      </c>
      <c r="E63" s="31">
        <f>$E$30/$E$35*100</f>
        <v>1.5584660322246302</v>
      </c>
      <c r="F63" s="32"/>
      <c r="G63" s="30">
        <f t="shared" si="4"/>
        <v>-0.97210555197538606</v>
      </c>
      <c r="H63" s="31">
        <f t="shared" si="5"/>
        <v>-0.20760266146762163</v>
      </c>
    </row>
    <row r="64" spans="1:8" x14ac:dyDescent="0.25">
      <c r="A64" s="7" t="s">
        <v>134</v>
      </c>
      <c r="B64" s="30">
        <f>$B$31/$B$35*100</f>
        <v>2.5701828195517482</v>
      </c>
      <c r="C64" s="31">
        <f>$C$31/$C$35*100</f>
        <v>2.8941200448384796</v>
      </c>
      <c r="D64" s="30">
        <f>$D$31/$D$35*100</f>
        <v>2.407918061847548</v>
      </c>
      <c r="E64" s="31">
        <f>$E$31/$E$35*100</f>
        <v>2.7230754734759257</v>
      </c>
      <c r="F64" s="32"/>
      <c r="G64" s="30">
        <f t="shared" si="4"/>
        <v>-0.32393722528673141</v>
      </c>
      <c r="H64" s="31">
        <f t="shared" si="5"/>
        <v>-0.31515741162837774</v>
      </c>
    </row>
    <row r="65" spans="1:8" x14ac:dyDescent="0.25">
      <c r="A65" s="7" t="s">
        <v>135</v>
      </c>
      <c r="B65" s="30">
        <f>$B$32/$B$35*100</f>
        <v>21.219306968561156</v>
      </c>
      <c r="C65" s="31">
        <f>$C$32/$C$35*100</f>
        <v>19.708549882808519</v>
      </c>
      <c r="D65" s="30">
        <f>$D$32/$D$35*100</f>
        <v>20.258026393539492</v>
      </c>
      <c r="E65" s="31">
        <f>$E$32/$E$35*100</f>
        <v>21.349288608310562</v>
      </c>
      <c r="F65" s="32"/>
      <c r="G65" s="30">
        <f t="shared" si="4"/>
        <v>1.5107570857526369</v>
      </c>
      <c r="H65" s="31">
        <f t="shared" si="5"/>
        <v>-1.0912622147710707</v>
      </c>
    </row>
    <row r="66" spans="1:8" x14ac:dyDescent="0.25">
      <c r="A66" s="7" t="s">
        <v>136</v>
      </c>
      <c r="B66" s="30">
        <f>$B$33/$B$35*100</f>
        <v>1.1856498125908361</v>
      </c>
      <c r="C66" s="31">
        <f>$C$33/$C$35*100</f>
        <v>0.85600733720574751</v>
      </c>
      <c r="D66" s="30">
        <f>$D$33/$D$35*100</f>
        <v>0.90932965662136422</v>
      </c>
      <c r="E66" s="31">
        <f>$E$33/$E$35*100</f>
        <v>0.58984264581174028</v>
      </c>
      <c r="F66" s="32"/>
      <c r="G66" s="30">
        <f t="shared" si="4"/>
        <v>0.32964247538508862</v>
      </c>
      <c r="H66" s="31">
        <f t="shared" si="5"/>
        <v>0.31948701080962394</v>
      </c>
    </row>
    <row r="67" spans="1:8" x14ac:dyDescent="0.25">
      <c r="A67" s="142" t="s">
        <v>129</v>
      </c>
      <c r="B67" s="148">
        <f>$B$34/$B$35*100</f>
        <v>5.4080930161401364</v>
      </c>
      <c r="C67" s="149">
        <f>$C$34/$C$35*100</f>
        <v>5.3704269846122488</v>
      </c>
      <c r="D67" s="148">
        <f>$D$34/$D$35*100</f>
        <v>4.4333924233471214</v>
      </c>
      <c r="E67" s="149">
        <f>$E$34/$E$35*100</f>
        <v>4.3060397625553568</v>
      </c>
      <c r="F67" s="150"/>
      <c r="G67" s="148">
        <f t="shared" si="4"/>
        <v>3.7666031527887611E-2</v>
      </c>
      <c r="H67" s="149">
        <f t="shared" si="5"/>
        <v>0.12735266079176455</v>
      </c>
    </row>
    <row r="68" spans="1:8" s="43" customFormat="1" ht="13" x14ac:dyDescent="0.3">
      <c r="A68" s="27" t="s">
        <v>0</v>
      </c>
      <c r="B68" s="46">
        <f>SUM(B47:B67)</f>
        <v>100</v>
      </c>
      <c r="C68" s="47">
        <f>SUM(C47:C67)</f>
        <v>100</v>
      </c>
      <c r="D68" s="46">
        <f>SUM(D47:D67)</f>
        <v>100.00000000000001</v>
      </c>
      <c r="E68" s="47">
        <f>SUM(E47:E67)</f>
        <v>100.00000000000001</v>
      </c>
      <c r="F68" s="48"/>
      <c r="G68" s="46">
        <f t="shared" si="4"/>
        <v>0</v>
      </c>
      <c r="H68" s="47">
        <f t="shared" si="5"/>
        <v>0</v>
      </c>
    </row>
  </sheetData>
  <mergeCells count="16">
    <mergeCell ref="B46:C46"/>
    <mergeCell ref="D46:E46"/>
    <mergeCell ref="G46:H46"/>
    <mergeCell ref="B1:J1"/>
    <mergeCell ref="B5:C5"/>
    <mergeCell ref="D5:E5"/>
    <mergeCell ref="G5:J5"/>
    <mergeCell ref="E4:G4"/>
    <mergeCell ref="B2:J2"/>
    <mergeCell ref="G38:H38"/>
    <mergeCell ref="E37:G37"/>
    <mergeCell ref="B38:C38"/>
    <mergeCell ref="D38:E38"/>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8"/>
  <sheetViews>
    <sheetView tabSelected="1" zoomScaleNormal="100" workbookViewId="0">
      <selection activeCell="M1" sqref="M1"/>
    </sheetView>
  </sheetViews>
  <sheetFormatPr defaultRowHeight="12.5" x14ac:dyDescent="0.25"/>
  <cols>
    <col min="1" max="1" width="25.1796875" bestFit="1" customWidth="1"/>
    <col min="6" max="6" width="1.7265625" customWidth="1"/>
  </cols>
  <sheetData>
    <row r="1" spans="1:10" s="52" customFormat="1" ht="20" x14ac:dyDescent="0.4">
      <c r="A1" s="4" t="s">
        <v>10</v>
      </c>
      <c r="B1" s="198" t="s">
        <v>18</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12</v>
      </c>
      <c r="C6" s="66">
        <v>2</v>
      </c>
      <c r="D6" s="65">
        <v>25</v>
      </c>
      <c r="E6" s="66">
        <v>15</v>
      </c>
      <c r="F6" s="67"/>
      <c r="G6" s="65">
        <f t="shared" ref="G6:G37" si="0">B6-C6</f>
        <v>10</v>
      </c>
      <c r="H6" s="66">
        <f t="shared" ref="H6:H37" si="1">D6-E6</f>
        <v>10</v>
      </c>
      <c r="I6" s="20">
        <f t="shared" ref="I6:I37" si="2">IF(C6=0, "-", IF(G6/C6&lt;10, G6/C6, "&gt;999%"))</f>
        <v>5</v>
      </c>
      <c r="J6" s="21">
        <f t="shared" ref="J6:J37" si="3">IF(E6=0, "-", IF(H6/E6&lt;10, H6/E6, "&gt;999%"))</f>
        <v>0.66666666666666663</v>
      </c>
    </row>
    <row r="7" spans="1:10" x14ac:dyDescent="0.25">
      <c r="A7" s="7" t="s">
        <v>32</v>
      </c>
      <c r="B7" s="65">
        <v>2</v>
      </c>
      <c r="C7" s="66">
        <v>1</v>
      </c>
      <c r="D7" s="65">
        <v>7</v>
      </c>
      <c r="E7" s="66">
        <v>5</v>
      </c>
      <c r="F7" s="67"/>
      <c r="G7" s="65">
        <f t="shared" si="0"/>
        <v>1</v>
      </c>
      <c r="H7" s="66">
        <f t="shared" si="1"/>
        <v>2</v>
      </c>
      <c r="I7" s="20">
        <f t="shared" si="2"/>
        <v>1</v>
      </c>
      <c r="J7" s="21">
        <f t="shared" si="3"/>
        <v>0.4</v>
      </c>
    </row>
    <row r="8" spans="1:10" x14ac:dyDescent="0.25">
      <c r="A8" s="7" t="s">
        <v>33</v>
      </c>
      <c r="B8" s="65">
        <v>104</v>
      </c>
      <c r="C8" s="66">
        <v>53</v>
      </c>
      <c r="D8" s="65">
        <v>515</v>
      </c>
      <c r="E8" s="66">
        <v>313</v>
      </c>
      <c r="F8" s="67"/>
      <c r="G8" s="65">
        <f t="shared" si="0"/>
        <v>51</v>
      </c>
      <c r="H8" s="66">
        <f t="shared" si="1"/>
        <v>202</v>
      </c>
      <c r="I8" s="20">
        <f t="shared" si="2"/>
        <v>0.96226415094339623</v>
      </c>
      <c r="J8" s="21">
        <f t="shared" si="3"/>
        <v>0.64536741214057503</v>
      </c>
    </row>
    <row r="9" spans="1:10" x14ac:dyDescent="0.25">
      <c r="A9" s="7" t="s">
        <v>34</v>
      </c>
      <c r="B9" s="65">
        <v>1</v>
      </c>
      <c r="C9" s="66">
        <v>3</v>
      </c>
      <c r="D9" s="65">
        <v>10</v>
      </c>
      <c r="E9" s="66">
        <v>18</v>
      </c>
      <c r="F9" s="67"/>
      <c r="G9" s="65">
        <f t="shared" si="0"/>
        <v>-2</v>
      </c>
      <c r="H9" s="66">
        <f t="shared" si="1"/>
        <v>-8</v>
      </c>
      <c r="I9" s="20">
        <f t="shared" si="2"/>
        <v>-0.66666666666666663</v>
      </c>
      <c r="J9" s="21">
        <f t="shared" si="3"/>
        <v>-0.44444444444444442</v>
      </c>
    </row>
    <row r="10" spans="1:10" x14ac:dyDescent="0.25">
      <c r="A10" s="7" t="s">
        <v>35</v>
      </c>
      <c r="B10" s="65">
        <v>155</v>
      </c>
      <c r="C10" s="66">
        <v>117</v>
      </c>
      <c r="D10" s="65">
        <v>734</v>
      </c>
      <c r="E10" s="66">
        <v>649</v>
      </c>
      <c r="F10" s="67"/>
      <c r="G10" s="65">
        <f t="shared" si="0"/>
        <v>38</v>
      </c>
      <c r="H10" s="66">
        <f t="shared" si="1"/>
        <v>85</v>
      </c>
      <c r="I10" s="20">
        <f t="shared" si="2"/>
        <v>0.3247863247863248</v>
      </c>
      <c r="J10" s="21">
        <f t="shared" si="3"/>
        <v>0.13097072419106318</v>
      </c>
    </row>
    <row r="11" spans="1:10" x14ac:dyDescent="0.25">
      <c r="A11" s="7" t="s">
        <v>36</v>
      </c>
      <c r="B11" s="65">
        <v>215</v>
      </c>
      <c r="C11" s="66">
        <v>0</v>
      </c>
      <c r="D11" s="65">
        <v>765</v>
      </c>
      <c r="E11" s="66">
        <v>0</v>
      </c>
      <c r="F11" s="67"/>
      <c r="G11" s="65">
        <f t="shared" si="0"/>
        <v>215</v>
      </c>
      <c r="H11" s="66">
        <f t="shared" si="1"/>
        <v>765</v>
      </c>
      <c r="I11" s="20" t="str">
        <f t="shared" si="2"/>
        <v>-</v>
      </c>
      <c r="J11" s="21" t="str">
        <f t="shared" si="3"/>
        <v>-</v>
      </c>
    </row>
    <row r="12" spans="1:10" x14ac:dyDescent="0.25">
      <c r="A12" s="7" t="s">
        <v>37</v>
      </c>
      <c r="B12" s="65">
        <v>63</v>
      </c>
      <c r="C12" s="66">
        <v>0</v>
      </c>
      <c r="D12" s="65">
        <v>174</v>
      </c>
      <c r="E12" s="66">
        <v>0</v>
      </c>
      <c r="F12" s="67"/>
      <c r="G12" s="65">
        <f t="shared" si="0"/>
        <v>63</v>
      </c>
      <c r="H12" s="66">
        <f t="shared" si="1"/>
        <v>174</v>
      </c>
      <c r="I12" s="20" t="str">
        <f t="shared" si="2"/>
        <v>-</v>
      </c>
      <c r="J12" s="21" t="str">
        <f t="shared" si="3"/>
        <v>-</v>
      </c>
    </row>
    <row r="13" spans="1:10" x14ac:dyDescent="0.25">
      <c r="A13" s="7" t="s">
        <v>38</v>
      </c>
      <c r="B13" s="65">
        <v>38</v>
      </c>
      <c r="C13" s="66">
        <v>15</v>
      </c>
      <c r="D13" s="65">
        <v>162</v>
      </c>
      <c r="E13" s="66">
        <v>77</v>
      </c>
      <c r="F13" s="67"/>
      <c r="G13" s="65">
        <f t="shared" si="0"/>
        <v>23</v>
      </c>
      <c r="H13" s="66">
        <f t="shared" si="1"/>
        <v>85</v>
      </c>
      <c r="I13" s="20">
        <f t="shared" si="2"/>
        <v>1.5333333333333334</v>
      </c>
      <c r="J13" s="21">
        <f t="shared" si="3"/>
        <v>1.1038961038961039</v>
      </c>
    </row>
    <row r="14" spans="1:10" x14ac:dyDescent="0.25">
      <c r="A14" s="7" t="s">
        <v>39</v>
      </c>
      <c r="B14" s="65">
        <v>0</v>
      </c>
      <c r="C14" s="66">
        <v>0</v>
      </c>
      <c r="D14" s="65">
        <v>0</v>
      </c>
      <c r="E14" s="66">
        <v>7</v>
      </c>
      <c r="F14" s="67"/>
      <c r="G14" s="65">
        <f t="shared" si="0"/>
        <v>0</v>
      </c>
      <c r="H14" s="66">
        <f t="shared" si="1"/>
        <v>-7</v>
      </c>
      <c r="I14" s="20" t="str">
        <f t="shared" si="2"/>
        <v>-</v>
      </c>
      <c r="J14" s="21">
        <f t="shared" si="3"/>
        <v>-1</v>
      </c>
    </row>
    <row r="15" spans="1:10" x14ac:dyDescent="0.25">
      <c r="A15" s="7" t="s">
        <v>40</v>
      </c>
      <c r="B15" s="65">
        <v>1</v>
      </c>
      <c r="C15" s="66">
        <v>1</v>
      </c>
      <c r="D15" s="65">
        <v>7</v>
      </c>
      <c r="E15" s="66">
        <v>19</v>
      </c>
      <c r="F15" s="67"/>
      <c r="G15" s="65">
        <f t="shared" si="0"/>
        <v>0</v>
      </c>
      <c r="H15" s="66">
        <f t="shared" si="1"/>
        <v>-12</v>
      </c>
      <c r="I15" s="20">
        <f t="shared" si="2"/>
        <v>0</v>
      </c>
      <c r="J15" s="21">
        <f t="shared" si="3"/>
        <v>-0.63157894736842102</v>
      </c>
    </row>
    <row r="16" spans="1:10" x14ac:dyDescent="0.25">
      <c r="A16" s="7" t="s">
        <v>41</v>
      </c>
      <c r="B16" s="65">
        <v>41</v>
      </c>
      <c r="C16" s="66">
        <v>0</v>
      </c>
      <c r="D16" s="65">
        <v>143</v>
      </c>
      <c r="E16" s="66">
        <v>0</v>
      </c>
      <c r="F16" s="67"/>
      <c r="G16" s="65">
        <f t="shared" si="0"/>
        <v>41</v>
      </c>
      <c r="H16" s="66">
        <f t="shared" si="1"/>
        <v>143</v>
      </c>
      <c r="I16" s="20" t="str">
        <f t="shared" si="2"/>
        <v>-</v>
      </c>
      <c r="J16" s="21" t="str">
        <f t="shared" si="3"/>
        <v>-</v>
      </c>
    </row>
    <row r="17" spans="1:10" x14ac:dyDescent="0.25">
      <c r="A17" s="7" t="s">
        <v>44</v>
      </c>
      <c r="B17" s="65">
        <v>1</v>
      </c>
      <c r="C17" s="66">
        <v>2</v>
      </c>
      <c r="D17" s="65">
        <v>8</v>
      </c>
      <c r="E17" s="66">
        <v>10</v>
      </c>
      <c r="F17" s="67"/>
      <c r="G17" s="65">
        <f t="shared" si="0"/>
        <v>-1</v>
      </c>
      <c r="H17" s="66">
        <f t="shared" si="1"/>
        <v>-2</v>
      </c>
      <c r="I17" s="20">
        <f t="shared" si="2"/>
        <v>-0.5</v>
      </c>
      <c r="J17" s="21">
        <f t="shared" si="3"/>
        <v>-0.2</v>
      </c>
    </row>
    <row r="18" spans="1:10" x14ac:dyDescent="0.25">
      <c r="A18" s="7" t="s">
        <v>45</v>
      </c>
      <c r="B18" s="65">
        <v>6</v>
      </c>
      <c r="C18" s="66">
        <v>8</v>
      </c>
      <c r="D18" s="65">
        <v>32</v>
      </c>
      <c r="E18" s="66">
        <v>28</v>
      </c>
      <c r="F18" s="67"/>
      <c r="G18" s="65">
        <f t="shared" si="0"/>
        <v>-2</v>
      </c>
      <c r="H18" s="66">
        <f t="shared" si="1"/>
        <v>4</v>
      </c>
      <c r="I18" s="20">
        <f t="shared" si="2"/>
        <v>-0.25</v>
      </c>
      <c r="J18" s="21">
        <f t="shared" si="3"/>
        <v>0.14285714285714285</v>
      </c>
    </row>
    <row r="19" spans="1:10" x14ac:dyDescent="0.25">
      <c r="A19" s="7" t="s">
        <v>46</v>
      </c>
      <c r="B19" s="65">
        <v>10</v>
      </c>
      <c r="C19" s="66">
        <v>1</v>
      </c>
      <c r="D19" s="65">
        <v>46</v>
      </c>
      <c r="E19" s="66">
        <v>13</v>
      </c>
      <c r="F19" s="67"/>
      <c r="G19" s="65">
        <f t="shared" si="0"/>
        <v>9</v>
      </c>
      <c r="H19" s="66">
        <f t="shared" si="1"/>
        <v>33</v>
      </c>
      <c r="I19" s="20">
        <f t="shared" si="2"/>
        <v>9</v>
      </c>
      <c r="J19" s="21">
        <f t="shared" si="3"/>
        <v>2.5384615384615383</v>
      </c>
    </row>
    <row r="20" spans="1:10" x14ac:dyDescent="0.25">
      <c r="A20" s="7" t="s">
        <v>47</v>
      </c>
      <c r="B20" s="65">
        <v>1261</v>
      </c>
      <c r="C20" s="66">
        <v>563</v>
      </c>
      <c r="D20" s="65">
        <v>4581</v>
      </c>
      <c r="E20" s="66">
        <v>3045</v>
      </c>
      <c r="F20" s="67"/>
      <c r="G20" s="65">
        <f t="shared" si="0"/>
        <v>698</v>
      </c>
      <c r="H20" s="66">
        <f t="shared" si="1"/>
        <v>1536</v>
      </c>
      <c r="I20" s="20">
        <f t="shared" si="2"/>
        <v>1.2397868561278864</v>
      </c>
      <c r="J20" s="21">
        <f t="shared" si="3"/>
        <v>0.50443349753694577</v>
      </c>
    </row>
    <row r="21" spans="1:10" x14ac:dyDescent="0.25">
      <c r="A21" s="7" t="s">
        <v>51</v>
      </c>
      <c r="B21" s="65">
        <v>12</v>
      </c>
      <c r="C21" s="66">
        <v>8</v>
      </c>
      <c r="D21" s="65">
        <v>58</v>
      </c>
      <c r="E21" s="66">
        <v>31</v>
      </c>
      <c r="F21" s="67"/>
      <c r="G21" s="65">
        <f t="shared" si="0"/>
        <v>4</v>
      </c>
      <c r="H21" s="66">
        <f t="shared" si="1"/>
        <v>27</v>
      </c>
      <c r="I21" s="20">
        <f t="shared" si="2"/>
        <v>0.5</v>
      </c>
      <c r="J21" s="21">
        <f t="shared" si="3"/>
        <v>0.87096774193548387</v>
      </c>
    </row>
    <row r="22" spans="1:10" x14ac:dyDescent="0.25">
      <c r="A22" s="7" t="s">
        <v>52</v>
      </c>
      <c r="B22" s="65">
        <v>350</v>
      </c>
      <c r="C22" s="66">
        <v>216</v>
      </c>
      <c r="D22" s="65">
        <v>1683</v>
      </c>
      <c r="E22" s="66">
        <v>637</v>
      </c>
      <c r="F22" s="67"/>
      <c r="G22" s="65">
        <f t="shared" si="0"/>
        <v>134</v>
      </c>
      <c r="H22" s="66">
        <f t="shared" si="1"/>
        <v>1046</v>
      </c>
      <c r="I22" s="20">
        <f t="shared" si="2"/>
        <v>0.62037037037037035</v>
      </c>
      <c r="J22" s="21">
        <f t="shared" si="3"/>
        <v>1.642072213500785</v>
      </c>
    </row>
    <row r="23" spans="1:10" x14ac:dyDescent="0.25">
      <c r="A23" s="7" t="s">
        <v>54</v>
      </c>
      <c r="B23" s="65">
        <v>92</v>
      </c>
      <c r="C23" s="66">
        <v>74</v>
      </c>
      <c r="D23" s="65">
        <v>643</v>
      </c>
      <c r="E23" s="66">
        <v>658</v>
      </c>
      <c r="F23" s="67"/>
      <c r="G23" s="65">
        <f t="shared" si="0"/>
        <v>18</v>
      </c>
      <c r="H23" s="66">
        <f t="shared" si="1"/>
        <v>-15</v>
      </c>
      <c r="I23" s="20">
        <f t="shared" si="2"/>
        <v>0.24324324324324326</v>
      </c>
      <c r="J23" s="21">
        <f t="shared" si="3"/>
        <v>-2.2796352583586626E-2</v>
      </c>
    </row>
    <row r="24" spans="1:10" x14ac:dyDescent="0.25">
      <c r="A24" s="7" t="s">
        <v>55</v>
      </c>
      <c r="B24" s="65">
        <v>603</v>
      </c>
      <c r="C24" s="66">
        <v>685</v>
      </c>
      <c r="D24" s="65">
        <v>4029</v>
      </c>
      <c r="E24" s="66">
        <v>3372</v>
      </c>
      <c r="F24" s="67"/>
      <c r="G24" s="65">
        <f t="shared" si="0"/>
        <v>-82</v>
      </c>
      <c r="H24" s="66">
        <f t="shared" si="1"/>
        <v>657</v>
      </c>
      <c r="I24" s="20">
        <f t="shared" si="2"/>
        <v>-0.11970802919708029</v>
      </c>
      <c r="J24" s="21">
        <f t="shared" si="3"/>
        <v>0.19483985765124556</v>
      </c>
    </row>
    <row r="25" spans="1:10" x14ac:dyDescent="0.25">
      <c r="A25" s="7" t="s">
        <v>59</v>
      </c>
      <c r="B25" s="65">
        <v>688</v>
      </c>
      <c r="C25" s="66">
        <v>432</v>
      </c>
      <c r="D25" s="65">
        <v>3573</v>
      </c>
      <c r="E25" s="66">
        <v>2325</v>
      </c>
      <c r="F25" s="67"/>
      <c r="G25" s="65">
        <f t="shared" si="0"/>
        <v>256</v>
      </c>
      <c r="H25" s="66">
        <f t="shared" si="1"/>
        <v>1248</v>
      </c>
      <c r="I25" s="20">
        <f t="shared" si="2"/>
        <v>0.59259259259259256</v>
      </c>
      <c r="J25" s="21">
        <f t="shared" si="3"/>
        <v>0.53677419354838707</v>
      </c>
    </row>
    <row r="26" spans="1:10" x14ac:dyDescent="0.25">
      <c r="A26" s="7" t="s">
        <v>60</v>
      </c>
      <c r="B26" s="65">
        <v>0</v>
      </c>
      <c r="C26" s="66">
        <v>1</v>
      </c>
      <c r="D26" s="65">
        <v>0</v>
      </c>
      <c r="E26" s="66">
        <v>1</v>
      </c>
      <c r="F26" s="67"/>
      <c r="G26" s="65">
        <f t="shared" si="0"/>
        <v>-1</v>
      </c>
      <c r="H26" s="66">
        <f t="shared" si="1"/>
        <v>-1</v>
      </c>
      <c r="I26" s="20">
        <f t="shared" si="2"/>
        <v>-1</v>
      </c>
      <c r="J26" s="21">
        <f t="shared" si="3"/>
        <v>-1</v>
      </c>
    </row>
    <row r="27" spans="1:10" x14ac:dyDescent="0.25">
      <c r="A27" s="7" t="s">
        <v>62</v>
      </c>
      <c r="B27" s="65">
        <v>6</v>
      </c>
      <c r="C27" s="66">
        <v>13</v>
      </c>
      <c r="D27" s="65">
        <v>26</v>
      </c>
      <c r="E27" s="66">
        <v>56</v>
      </c>
      <c r="F27" s="67"/>
      <c r="G27" s="65">
        <f t="shared" si="0"/>
        <v>-7</v>
      </c>
      <c r="H27" s="66">
        <f t="shared" si="1"/>
        <v>-30</v>
      </c>
      <c r="I27" s="20">
        <f t="shared" si="2"/>
        <v>-0.53846153846153844</v>
      </c>
      <c r="J27" s="21">
        <f t="shared" si="3"/>
        <v>-0.5357142857142857</v>
      </c>
    </row>
    <row r="28" spans="1:10" x14ac:dyDescent="0.25">
      <c r="A28" s="7" t="s">
        <v>63</v>
      </c>
      <c r="B28" s="65">
        <v>48</v>
      </c>
      <c r="C28" s="66">
        <v>40</v>
      </c>
      <c r="D28" s="65">
        <v>216</v>
      </c>
      <c r="E28" s="66">
        <v>224</v>
      </c>
      <c r="F28" s="67"/>
      <c r="G28" s="65">
        <f t="shared" si="0"/>
        <v>8</v>
      </c>
      <c r="H28" s="66">
        <f t="shared" si="1"/>
        <v>-8</v>
      </c>
      <c r="I28" s="20">
        <f t="shared" si="2"/>
        <v>0.2</v>
      </c>
      <c r="J28" s="21">
        <f t="shared" si="3"/>
        <v>-3.5714285714285712E-2</v>
      </c>
    </row>
    <row r="29" spans="1:10" x14ac:dyDescent="0.25">
      <c r="A29" s="7" t="s">
        <v>65</v>
      </c>
      <c r="B29" s="65">
        <v>565</v>
      </c>
      <c r="C29" s="66">
        <v>770</v>
      </c>
      <c r="D29" s="65">
        <v>3637</v>
      </c>
      <c r="E29" s="66">
        <v>3473</v>
      </c>
      <c r="F29" s="67"/>
      <c r="G29" s="65">
        <f t="shared" si="0"/>
        <v>-205</v>
      </c>
      <c r="H29" s="66">
        <f t="shared" si="1"/>
        <v>164</v>
      </c>
      <c r="I29" s="20">
        <f t="shared" si="2"/>
        <v>-0.26623376623376621</v>
      </c>
      <c r="J29" s="21">
        <f t="shared" si="3"/>
        <v>4.7221422401382093E-2</v>
      </c>
    </row>
    <row r="30" spans="1:10" x14ac:dyDescent="0.25">
      <c r="A30" s="7" t="s">
        <v>66</v>
      </c>
      <c r="B30" s="65">
        <v>5</v>
      </c>
      <c r="C30" s="66">
        <v>1</v>
      </c>
      <c r="D30" s="65">
        <v>13</v>
      </c>
      <c r="E30" s="66">
        <v>5</v>
      </c>
      <c r="F30" s="67"/>
      <c r="G30" s="65">
        <f t="shared" si="0"/>
        <v>4</v>
      </c>
      <c r="H30" s="66">
        <f t="shared" si="1"/>
        <v>8</v>
      </c>
      <c r="I30" s="20">
        <f t="shared" si="2"/>
        <v>4</v>
      </c>
      <c r="J30" s="21">
        <f t="shared" si="3"/>
        <v>1.6</v>
      </c>
    </row>
    <row r="31" spans="1:10" x14ac:dyDescent="0.25">
      <c r="A31" s="7" t="s">
        <v>67</v>
      </c>
      <c r="B31" s="65">
        <v>86</v>
      </c>
      <c r="C31" s="66">
        <v>48</v>
      </c>
      <c r="D31" s="65">
        <v>375</v>
      </c>
      <c r="E31" s="66">
        <v>277</v>
      </c>
      <c r="F31" s="67"/>
      <c r="G31" s="65">
        <f t="shared" si="0"/>
        <v>38</v>
      </c>
      <c r="H31" s="66">
        <f t="shared" si="1"/>
        <v>98</v>
      </c>
      <c r="I31" s="20">
        <f t="shared" si="2"/>
        <v>0.79166666666666663</v>
      </c>
      <c r="J31" s="21">
        <f t="shared" si="3"/>
        <v>0.35379061371841153</v>
      </c>
    </row>
    <row r="32" spans="1:10" x14ac:dyDescent="0.25">
      <c r="A32" s="7" t="s">
        <v>68</v>
      </c>
      <c r="B32" s="65">
        <v>230</v>
      </c>
      <c r="C32" s="66">
        <v>72</v>
      </c>
      <c r="D32" s="65">
        <v>796</v>
      </c>
      <c r="E32" s="66">
        <v>453</v>
      </c>
      <c r="F32" s="67"/>
      <c r="G32" s="65">
        <f t="shared" si="0"/>
        <v>158</v>
      </c>
      <c r="H32" s="66">
        <f t="shared" si="1"/>
        <v>343</v>
      </c>
      <c r="I32" s="20">
        <f t="shared" si="2"/>
        <v>2.1944444444444446</v>
      </c>
      <c r="J32" s="21">
        <f t="shared" si="3"/>
        <v>0.75717439293598232</v>
      </c>
    </row>
    <row r="33" spans="1:10" x14ac:dyDescent="0.25">
      <c r="A33" s="7" t="s">
        <v>69</v>
      </c>
      <c r="B33" s="65">
        <v>135</v>
      </c>
      <c r="C33" s="66">
        <v>38</v>
      </c>
      <c r="D33" s="65">
        <v>494</v>
      </c>
      <c r="E33" s="66">
        <v>282</v>
      </c>
      <c r="F33" s="67"/>
      <c r="G33" s="65">
        <f t="shared" si="0"/>
        <v>97</v>
      </c>
      <c r="H33" s="66">
        <f t="shared" si="1"/>
        <v>212</v>
      </c>
      <c r="I33" s="20">
        <f t="shared" si="2"/>
        <v>2.5526315789473686</v>
      </c>
      <c r="J33" s="21">
        <f t="shared" si="3"/>
        <v>0.75177304964539005</v>
      </c>
    </row>
    <row r="34" spans="1:10" x14ac:dyDescent="0.25">
      <c r="A34" s="7" t="s">
        <v>70</v>
      </c>
      <c r="B34" s="65">
        <v>2</v>
      </c>
      <c r="C34" s="66">
        <v>1</v>
      </c>
      <c r="D34" s="65">
        <v>8</v>
      </c>
      <c r="E34" s="66">
        <v>5</v>
      </c>
      <c r="F34" s="67"/>
      <c r="G34" s="65">
        <f t="shared" si="0"/>
        <v>1</v>
      </c>
      <c r="H34" s="66">
        <f t="shared" si="1"/>
        <v>3</v>
      </c>
      <c r="I34" s="20">
        <f t="shared" si="2"/>
        <v>1</v>
      </c>
      <c r="J34" s="21">
        <f t="shared" si="3"/>
        <v>0.6</v>
      </c>
    </row>
    <row r="35" spans="1:10" x14ac:dyDescent="0.25">
      <c r="A35" s="7" t="s">
        <v>73</v>
      </c>
      <c r="B35" s="65">
        <v>8</v>
      </c>
      <c r="C35" s="66">
        <v>6</v>
      </c>
      <c r="D35" s="65">
        <v>36</v>
      </c>
      <c r="E35" s="66">
        <v>31</v>
      </c>
      <c r="F35" s="67"/>
      <c r="G35" s="65">
        <f t="shared" si="0"/>
        <v>2</v>
      </c>
      <c r="H35" s="66">
        <f t="shared" si="1"/>
        <v>5</v>
      </c>
      <c r="I35" s="20">
        <f t="shared" si="2"/>
        <v>0.33333333333333331</v>
      </c>
      <c r="J35" s="21">
        <f t="shared" si="3"/>
        <v>0.16129032258064516</v>
      </c>
    </row>
    <row r="36" spans="1:10" x14ac:dyDescent="0.25">
      <c r="A36" s="7" t="s">
        <v>74</v>
      </c>
      <c r="B36" s="65">
        <v>761</v>
      </c>
      <c r="C36" s="66">
        <v>550</v>
      </c>
      <c r="D36" s="65">
        <v>4079</v>
      </c>
      <c r="E36" s="66">
        <v>4062</v>
      </c>
      <c r="F36" s="67"/>
      <c r="G36" s="65">
        <f t="shared" si="0"/>
        <v>211</v>
      </c>
      <c r="H36" s="66">
        <f t="shared" si="1"/>
        <v>17</v>
      </c>
      <c r="I36" s="20">
        <f t="shared" si="2"/>
        <v>0.38363636363636361</v>
      </c>
      <c r="J36" s="21">
        <f t="shared" si="3"/>
        <v>4.1851304775972426E-3</v>
      </c>
    </row>
    <row r="37" spans="1:10" x14ac:dyDescent="0.25">
      <c r="A37" s="7" t="s">
        <v>75</v>
      </c>
      <c r="B37" s="65">
        <v>0</v>
      </c>
      <c r="C37" s="66">
        <v>0</v>
      </c>
      <c r="D37" s="65">
        <v>1</v>
      </c>
      <c r="E37" s="66">
        <v>0</v>
      </c>
      <c r="F37" s="67"/>
      <c r="G37" s="65">
        <f t="shared" si="0"/>
        <v>0</v>
      </c>
      <c r="H37" s="66">
        <f t="shared" si="1"/>
        <v>1</v>
      </c>
      <c r="I37" s="20" t="str">
        <f t="shared" si="2"/>
        <v>-</v>
      </c>
      <c r="J37" s="21" t="str">
        <f t="shared" si="3"/>
        <v>-</v>
      </c>
    </row>
    <row r="38" spans="1:10" x14ac:dyDescent="0.25">
      <c r="A38" s="7" t="s">
        <v>76</v>
      </c>
      <c r="B38" s="65">
        <v>127</v>
      </c>
      <c r="C38" s="66">
        <v>204</v>
      </c>
      <c r="D38" s="65">
        <v>735</v>
      </c>
      <c r="E38" s="66">
        <v>763</v>
      </c>
      <c r="F38" s="67"/>
      <c r="G38" s="65">
        <f t="shared" ref="G38:G69" si="4">B38-C38</f>
        <v>-77</v>
      </c>
      <c r="H38" s="66">
        <f t="shared" ref="H38:H69" si="5">D38-E38</f>
        <v>-28</v>
      </c>
      <c r="I38" s="20">
        <f t="shared" ref="I38:I69" si="6">IF(C38=0, "-", IF(G38/C38&lt;10, G38/C38, "&gt;999%"))</f>
        <v>-0.37745098039215685</v>
      </c>
      <c r="J38" s="21">
        <f t="shared" ref="J38:J69" si="7">IF(E38=0, "-", IF(H38/E38&lt;10, H38/E38, "&gt;999%"))</f>
        <v>-3.669724770642202E-2</v>
      </c>
    </row>
    <row r="39" spans="1:10" x14ac:dyDescent="0.25">
      <c r="A39" s="7" t="s">
        <v>78</v>
      </c>
      <c r="B39" s="65">
        <v>31</v>
      </c>
      <c r="C39" s="66">
        <v>26</v>
      </c>
      <c r="D39" s="65">
        <v>128</v>
      </c>
      <c r="E39" s="66">
        <v>129</v>
      </c>
      <c r="F39" s="67"/>
      <c r="G39" s="65">
        <f t="shared" si="4"/>
        <v>5</v>
      </c>
      <c r="H39" s="66">
        <f t="shared" si="5"/>
        <v>-1</v>
      </c>
      <c r="I39" s="20">
        <f t="shared" si="6"/>
        <v>0.19230769230769232</v>
      </c>
      <c r="J39" s="21">
        <f t="shared" si="7"/>
        <v>-7.7519379844961239E-3</v>
      </c>
    </row>
    <row r="40" spans="1:10" x14ac:dyDescent="0.25">
      <c r="A40" s="7" t="s">
        <v>79</v>
      </c>
      <c r="B40" s="65">
        <v>801</v>
      </c>
      <c r="C40" s="66">
        <v>384</v>
      </c>
      <c r="D40" s="65">
        <v>3173</v>
      </c>
      <c r="E40" s="66">
        <v>2229</v>
      </c>
      <c r="F40" s="67"/>
      <c r="G40" s="65">
        <f t="shared" si="4"/>
        <v>417</v>
      </c>
      <c r="H40" s="66">
        <f t="shared" si="5"/>
        <v>944</v>
      </c>
      <c r="I40" s="20">
        <f t="shared" si="6"/>
        <v>1.0859375</v>
      </c>
      <c r="J40" s="21">
        <f t="shared" si="7"/>
        <v>0.42350829968595782</v>
      </c>
    </row>
    <row r="41" spans="1:10" x14ac:dyDescent="0.25">
      <c r="A41" s="7" t="s">
        <v>80</v>
      </c>
      <c r="B41" s="65">
        <v>35</v>
      </c>
      <c r="C41" s="66">
        <v>19</v>
      </c>
      <c r="D41" s="65">
        <v>127</v>
      </c>
      <c r="E41" s="66">
        <v>132</v>
      </c>
      <c r="F41" s="67"/>
      <c r="G41" s="65">
        <f t="shared" si="4"/>
        <v>16</v>
      </c>
      <c r="H41" s="66">
        <f t="shared" si="5"/>
        <v>-5</v>
      </c>
      <c r="I41" s="20">
        <f t="shared" si="6"/>
        <v>0.84210526315789469</v>
      </c>
      <c r="J41" s="21">
        <f t="shared" si="7"/>
        <v>-3.787878787878788E-2</v>
      </c>
    </row>
    <row r="42" spans="1:10" x14ac:dyDescent="0.25">
      <c r="A42" s="7" t="s">
        <v>81</v>
      </c>
      <c r="B42" s="65">
        <v>417</v>
      </c>
      <c r="C42" s="66">
        <v>550</v>
      </c>
      <c r="D42" s="65">
        <v>3315</v>
      </c>
      <c r="E42" s="66">
        <v>4917</v>
      </c>
      <c r="F42" s="67"/>
      <c r="G42" s="65">
        <f t="shared" si="4"/>
        <v>-133</v>
      </c>
      <c r="H42" s="66">
        <f t="shared" si="5"/>
        <v>-1602</v>
      </c>
      <c r="I42" s="20">
        <f t="shared" si="6"/>
        <v>-0.24181818181818182</v>
      </c>
      <c r="J42" s="21">
        <f t="shared" si="7"/>
        <v>-0.32580841976815134</v>
      </c>
    </row>
    <row r="43" spans="1:10" x14ac:dyDescent="0.25">
      <c r="A43" s="7" t="s">
        <v>82</v>
      </c>
      <c r="B43" s="65">
        <v>329</v>
      </c>
      <c r="C43" s="66">
        <v>241</v>
      </c>
      <c r="D43" s="65">
        <v>1647</v>
      </c>
      <c r="E43" s="66">
        <v>1791</v>
      </c>
      <c r="F43" s="67"/>
      <c r="G43" s="65">
        <f t="shared" si="4"/>
        <v>88</v>
      </c>
      <c r="H43" s="66">
        <f t="shared" si="5"/>
        <v>-144</v>
      </c>
      <c r="I43" s="20">
        <f t="shared" si="6"/>
        <v>0.36514522821576761</v>
      </c>
      <c r="J43" s="21">
        <f t="shared" si="7"/>
        <v>-8.0402010050251257E-2</v>
      </c>
    </row>
    <row r="44" spans="1:10" x14ac:dyDescent="0.25">
      <c r="A44" s="7" t="s">
        <v>83</v>
      </c>
      <c r="B44" s="65">
        <v>15</v>
      </c>
      <c r="C44" s="66">
        <v>11</v>
      </c>
      <c r="D44" s="65">
        <v>64</v>
      </c>
      <c r="E44" s="66">
        <v>49</v>
      </c>
      <c r="F44" s="67"/>
      <c r="G44" s="65">
        <f t="shared" si="4"/>
        <v>4</v>
      </c>
      <c r="H44" s="66">
        <f t="shared" si="5"/>
        <v>15</v>
      </c>
      <c r="I44" s="20">
        <f t="shared" si="6"/>
        <v>0.36363636363636365</v>
      </c>
      <c r="J44" s="21">
        <f t="shared" si="7"/>
        <v>0.30612244897959184</v>
      </c>
    </row>
    <row r="45" spans="1:10" x14ac:dyDescent="0.25">
      <c r="A45" s="7" t="s">
        <v>84</v>
      </c>
      <c r="B45" s="65">
        <v>5</v>
      </c>
      <c r="C45" s="66">
        <v>15</v>
      </c>
      <c r="D45" s="65">
        <v>39</v>
      </c>
      <c r="E45" s="66">
        <v>32</v>
      </c>
      <c r="F45" s="67"/>
      <c r="G45" s="65">
        <f t="shared" si="4"/>
        <v>-10</v>
      </c>
      <c r="H45" s="66">
        <f t="shared" si="5"/>
        <v>7</v>
      </c>
      <c r="I45" s="20">
        <f t="shared" si="6"/>
        <v>-0.66666666666666663</v>
      </c>
      <c r="J45" s="21">
        <f t="shared" si="7"/>
        <v>0.21875</v>
      </c>
    </row>
    <row r="46" spans="1:10" x14ac:dyDescent="0.25">
      <c r="A46" s="7" t="s">
        <v>85</v>
      </c>
      <c r="B46" s="65">
        <v>38</v>
      </c>
      <c r="C46" s="66">
        <v>29</v>
      </c>
      <c r="D46" s="65">
        <v>224</v>
      </c>
      <c r="E46" s="66">
        <v>189</v>
      </c>
      <c r="F46" s="67"/>
      <c r="G46" s="65">
        <f t="shared" si="4"/>
        <v>9</v>
      </c>
      <c r="H46" s="66">
        <f t="shared" si="5"/>
        <v>35</v>
      </c>
      <c r="I46" s="20">
        <f t="shared" si="6"/>
        <v>0.31034482758620691</v>
      </c>
      <c r="J46" s="21">
        <f t="shared" si="7"/>
        <v>0.18518518518518517</v>
      </c>
    </row>
    <row r="47" spans="1:10" x14ac:dyDescent="0.25">
      <c r="A47" s="7" t="s">
        <v>86</v>
      </c>
      <c r="B47" s="65">
        <v>120</v>
      </c>
      <c r="C47" s="66">
        <v>70</v>
      </c>
      <c r="D47" s="65">
        <v>403</v>
      </c>
      <c r="E47" s="66">
        <v>245</v>
      </c>
      <c r="F47" s="67"/>
      <c r="G47" s="65">
        <f t="shared" si="4"/>
        <v>50</v>
      </c>
      <c r="H47" s="66">
        <f t="shared" si="5"/>
        <v>158</v>
      </c>
      <c r="I47" s="20">
        <f t="shared" si="6"/>
        <v>0.7142857142857143</v>
      </c>
      <c r="J47" s="21">
        <f t="shared" si="7"/>
        <v>0.64489795918367343</v>
      </c>
    </row>
    <row r="48" spans="1:10" x14ac:dyDescent="0.25">
      <c r="A48" s="7" t="s">
        <v>87</v>
      </c>
      <c r="B48" s="65">
        <v>49</v>
      </c>
      <c r="C48" s="66">
        <v>92</v>
      </c>
      <c r="D48" s="65">
        <v>275</v>
      </c>
      <c r="E48" s="66">
        <v>430</v>
      </c>
      <c r="F48" s="67"/>
      <c r="G48" s="65">
        <f t="shared" si="4"/>
        <v>-43</v>
      </c>
      <c r="H48" s="66">
        <f t="shared" si="5"/>
        <v>-155</v>
      </c>
      <c r="I48" s="20">
        <f t="shared" si="6"/>
        <v>-0.46739130434782611</v>
      </c>
      <c r="J48" s="21">
        <f t="shared" si="7"/>
        <v>-0.36046511627906974</v>
      </c>
    </row>
    <row r="49" spans="1:10" x14ac:dyDescent="0.25">
      <c r="A49" s="7" t="s">
        <v>88</v>
      </c>
      <c r="B49" s="65">
        <v>0</v>
      </c>
      <c r="C49" s="66">
        <v>0</v>
      </c>
      <c r="D49" s="65">
        <v>2</v>
      </c>
      <c r="E49" s="66">
        <v>5</v>
      </c>
      <c r="F49" s="67"/>
      <c r="G49" s="65">
        <f t="shared" si="4"/>
        <v>0</v>
      </c>
      <c r="H49" s="66">
        <f t="shared" si="5"/>
        <v>-3</v>
      </c>
      <c r="I49" s="20" t="str">
        <f t="shared" si="6"/>
        <v>-</v>
      </c>
      <c r="J49" s="21">
        <f t="shared" si="7"/>
        <v>-0.6</v>
      </c>
    </row>
    <row r="50" spans="1:10" x14ac:dyDescent="0.25">
      <c r="A50" s="7" t="s">
        <v>91</v>
      </c>
      <c r="B50" s="65">
        <v>52</v>
      </c>
      <c r="C50" s="66">
        <v>29</v>
      </c>
      <c r="D50" s="65">
        <v>265</v>
      </c>
      <c r="E50" s="66">
        <v>170</v>
      </c>
      <c r="F50" s="67"/>
      <c r="G50" s="65">
        <f t="shared" si="4"/>
        <v>23</v>
      </c>
      <c r="H50" s="66">
        <f t="shared" si="5"/>
        <v>95</v>
      </c>
      <c r="I50" s="20">
        <f t="shared" si="6"/>
        <v>0.7931034482758621</v>
      </c>
      <c r="J50" s="21">
        <f t="shared" si="7"/>
        <v>0.55882352941176472</v>
      </c>
    </row>
    <row r="51" spans="1:10" x14ac:dyDescent="0.25">
      <c r="A51" s="7" t="s">
        <v>92</v>
      </c>
      <c r="B51" s="65">
        <v>84</v>
      </c>
      <c r="C51" s="66">
        <v>26</v>
      </c>
      <c r="D51" s="65">
        <v>414</v>
      </c>
      <c r="E51" s="66">
        <v>164</v>
      </c>
      <c r="F51" s="67"/>
      <c r="G51" s="65">
        <f t="shared" si="4"/>
        <v>58</v>
      </c>
      <c r="H51" s="66">
        <f t="shared" si="5"/>
        <v>250</v>
      </c>
      <c r="I51" s="20">
        <f t="shared" si="6"/>
        <v>2.2307692307692308</v>
      </c>
      <c r="J51" s="21">
        <f t="shared" si="7"/>
        <v>1.524390243902439</v>
      </c>
    </row>
    <row r="52" spans="1:10" x14ac:dyDescent="0.25">
      <c r="A52" s="7" t="s">
        <v>93</v>
      </c>
      <c r="B52" s="65">
        <v>475</v>
      </c>
      <c r="C52" s="66">
        <v>294</v>
      </c>
      <c r="D52" s="65">
        <v>2092</v>
      </c>
      <c r="E52" s="66">
        <v>1593</v>
      </c>
      <c r="F52" s="67"/>
      <c r="G52" s="65">
        <f t="shared" si="4"/>
        <v>181</v>
      </c>
      <c r="H52" s="66">
        <f t="shared" si="5"/>
        <v>499</v>
      </c>
      <c r="I52" s="20">
        <f t="shared" si="6"/>
        <v>0.61564625850340138</v>
      </c>
      <c r="J52" s="21">
        <f t="shared" si="7"/>
        <v>0.31324544883866917</v>
      </c>
    </row>
    <row r="53" spans="1:10" x14ac:dyDescent="0.25">
      <c r="A53" s="7" t="s">
        <v>94</v>
      </c>
      <c r="B53" s="65">
        <v>320</v>
      </c>
      <c r="C53" s="66">
        <v>359</v>
      </c>
      <c r="D53" s="65">
        <v>1290</v>
      </c>
      <c r="E53" s="66">
        <v>1751</v>
      </c>
      <c r="F53" s="67"/>
      <c r="G53" s="65">
        <f t="shared" si="4"/>
        <v>-39</v>
      </c>
      <c r="H53" s="66">
        <f t="shared" si="5"/>
        <v>-461</v>
      </c>
      <c r="I53" s="20">
        <f t="shared" si="6"/>
        <v>-0.10863509749303621</v>
      </c>
      <c r="J53" s="21">
        <f t="shared" si="7"/>
        <v>-0.26327812678469448</v>
      </c>
    </row>
    <row r="54" spans="1:10" x14ac:dyDescent="0.25">
      <c r="A54" s="7" t="s">
        <v>95</v>
      </c>
      <c r="B54" s="65">
        <v>761</v>
      </c>
      <c r="C54" s="66">
        <v>12</v>
      </c>
      <c r="D54" s="65">
        <v>2231</v>
      </c>
      <c r="E54" s="66">
        <v>398</v>
      </c>
      <c r="F54" s="67"/>
      <c r="G54" s="65">
        <f t="shared" si="4"/>
        <v>749</v>
      </c>
      <c r="H54" s="66">
        <f t="shared" si="5"/>
        <v>1833</v>
      </c>
      <c r="I54" s="20" t="str">
        <f t="shared" si="6"/>
        <v>&gt;999%</v>
      </c>
      <c r="J54" s="21">
        <f t="shared" si="7"/>
        <v>4.6055276381909547</v>
      </c>
    </row>
    <row r="55" spans="1:10" x14ac:dyDescent="0.25">
      <c r="A55" s="7" t="s">
        <v>96</v>
      </c>
      <c r="B55" s="65">
        <v>2836</v>
      </c>
      <c r="C55" s="66">
        <v>3000</v>
      </c>
      <c r="D55" s="65">
        <v>13105</v>
      </c>
      <c r="E55" s="66">
        <v>14703</v>
      </c>
      <c r="F55" s="67"/>
      <c r="G55" s="65">
        <f t="shared" si="4"/>
        <v>-164</v>
      </c>
      <c r="H55" s="66">
        <f t="shared" si="5"/>
        <v>-1598</v>
      </c>
      <c r="I55" s="20">
        <f t="shared" si="6"/>
        <v>-5.4666666666666669E-2</v>
      </c>
      <c r="J55" s="21">
        <f t="shared" si="7"/>
        <v>-0.10868530231925458</v>
      </c>
    </row>
    <row r="56" spans="1:10" x14ac:dyDescent="0.25">
      <c r="A56" s="7" t="s">
        <v>98</v>
      </c>
      <c r="B56" s="65">
        <v>395</v>
      </c>
      <c r="C56" s="66">
        <v>204</v>
      </c>
      <c r="D56" s="65">
        <v>1743</v>
      </c>
      <c r="E56" s="66">
        <v>910</v>
      </c>
      <c r="F56" s="67"/>
      <c r="G56" s="65">
        <f t="shared" si="4"/>
        <v>191</v>
      </c>
      <c r="H56" s="66">
        <f t="shared" si="5"/>
        <v>833</v>
      </c>
      <c r="I56" s="20">
        <f t="shared" si="6"/>
        <v>0.93627450980392157</v>
      </c>
      <c r="J56" s="21">
        <f t="shared" si="7"/>
        <v>0.91538461538461535</v>
      </c>
    </row>
    <row r="57" spans="1:10" x14ac:dyDescent="0.25">
      <c r="A57" s="7" t="s">
        <v>99</v>
      </c>
      <c r="B57" s="65">
        <v>105</v>
      </c>
      <c r="C57" s="66">
        <v>64</v>
      </c>
      <c r="D57" s="65">
        <v>437</v>
      </c>
      <c r="E57" s="66">
        <v>355</v>
      </c>
      <c r="F57" s="67"/>
      <c r="G57" s="65">
        <f t="shared" si="4"/>
        <v>41</v>
      </c>
      <c r="H57" s="66">
        <f t="shared" si="5"/>
        <v>82</v>
      </c>
      <c r="I57" s="20">
        <f t="shared" si="6"/>
        <v>0.640625</v>
      </c>
      <c r="J57" s="21">
        <f t="shared" si="7"/>
        <v>0.23098591549295774</v>
      </c>
    </row>
    <row r="58" spans="1:10" x14ac:dyDescent="0.25">
      <c r="A58" s="142" t="s">
        <v>42</v>
      </c>
      <c r="B58" s="143">
        <v>4</v>
      </c>
      <c r="C58" s="144">
        <v>2</v>
      </c>
      <c r="D58" s="143">
        <v>18</v>
      </c>
      <c r="E58" s="144">
        <v>8</v>
      </c>
      <c r="F58" s="145"/>
      <c r="G58" s="143">
        <f t="shared" si="4"/>
        <v>2</v>
      </c>
      <c r="H58" s="144">
        <f t="shared" si="5"/>
        <v>10</v>
      </c>
      <c r="I58" s="151">
        <f t="shared" si="6"/>
        <v>1</v>
      </c>
      <c r="J58" s="152">
        <f t="shared" si="7"/>
        <v>1.25</v>
      </c>
    </row>
    <row r="59" spans="1:10" x14ac:dyDescent="0.25">
      <c r="A59" s="7" t="s">
        <v>43</v>
      </c>
      <c r="B59" s="65">
        <v>0</v>
      </c>
      <c r="C59" s="66">
        <v>2</v>
      </c>
      <c r="D59" s="65">
        <v>0</v>
      </c>
      <c r="E59" s="66">
        <v>5</v>
      </c>
      <c r="F59" s="67"/>
      <c r="G59" s="65">
        <f t="shared" si="4"/>
        <v>-2</v>
      </c>
      <c r="H59" s="66">
        <f t="shared" si="5"/>
        <v>-5</v>
      </c>
      <c r="I59" s="20">
        <f t="shared" si="6"/>
        <v>-1</v>
      </c>
      <c r="J59" s="21">
        <f t="shared" si="7"/>
        <v>-1</v>
      </c>
    </row>
    <row r="60" spans="1:10" x14ac:dyDescent="0.25">
      <c r="A60" s="7" t="s">
        <v>48</v>
      </c>
      <c r="B60" s="65">
        <v>5</v>
      </c>
      <c r="C60" s="66">
        <v>0</v>
      </c>
      <c r="D60" s="65">
        <v>5</v>
      </c>
      <c r="E60" s="66">
        <v>0</v>
      </c>
      <c r="F60" s="67"/>
      <c r="G60" s="65">
        <f t="shared" si="4"/>
        <v>5</v>
      </c>
      <c r="H60" s="66">
        <f t="shared" si="5"/>
        <v>5</v>
      </c>
      <c r="I60" s="20" t="str">
        <f t="shared" si="6"/>
        <v>-</v>
      </c>
      <c r="J60" s="21" t="str">
        <f t="shared" si="7"/>
        <v>-</v>
      </c>
    </row>
    <row r="61" spans="1:10" x14ac:dyDescent="0.25">
      <c r="A61" s="7" t="s">
        <v>49</v>
      </c>
      <c r="B61" s="65">
        <v>7</v>
      </c>
      <c r="C61" s="66">
        <v>11</v>
      </c>
      <c r="D61" s="65">
        <v>43</v>
      </c>
      <c r="E61" s="66">
        <v>48</v>
      </c>
      <c r="F61" s="67"/>
      <c r="G61" s="65">
        <f t="shared" si="4"/>
        <v>-4</v>
      </c>
      <c r="H61" s="66">
        <f t="shared" si="5"/>
        <v>-5</v>
      </c>
      <c r="I61" s="20">
        <f t="shared" si="6"/>
        <v>-0.36363636363636365</v>
      </c>
      <c r="J61" s="21">
        <f t="shared" si="7"/>
        <v>-0.10416666666666667</v>
      </c>
    </row>
    <row r="62" spans="1:10" x14ac:dyDescent="0.25">
      <c r="A62" s="7" t="s">
        <v>50</v>
      </c>
      <c r="B62" s="65">
        <v>56</v>
      </c>
      <c r="C62" s="66">
        <v>59</v>
      </c>
      <c r="D62" s="65">
        <v>288</v>
      </c>
      <c r="E62" s="66">
        <v>294</v>
      </c>
      <c r="F62" s="67"/>
      <c r="G62" s="65">
        <f t="shared" si="4"/>
        <v>-3</v>
      </c>
      <c r="H62" s="66">
        <f t="shared" si="5"/>
        <v>-6</v>
      </c>
      <c r="I62" s="20">
        <f t="shared" si="6"/>
        <v>-5.0847457627118647E-2</v>
      </c>
      <c r="J62" s="21">
        <f t="shared" si="7"/>
        <v>-2.0408163265306121E-2</v>
      </c>
    </row>
    <row r="63" spans="1:10" x14ac:dyDescent="0.25">
      <c r="A63" s="7" t="s">
        <v>53</v>
      </c>
      <c r="B63" s="65">
        <v>79</v>
      </c>
      <c r="C63" s="66">
        <v>70</v>
      </c>
      <c r="D63" s="65">
        <v>304</v>
      </c>
      <c r="E63" s="66">
        <v>294</v>
      </c>
      <c r="F63" s="67"/>
      <c r="G63" s="65">
        <f t="shared" si="4"/>
        <v>9</v>
      </c>
      <c r="H63" s="66">
        <f t="shared" si="5"/>
        <v>10</v>
      </c>
      <c r="I63" s="20">
        <f t="shared" si="6"/>
        <v>0.12857142857142856</v>
      </c>
      <c r="J63" s="21">
        <f t="shared" si="7"/>
        <v>3.4013605442176874E-2</v>
      </c>
    </row>
    <row r="64" spans="1:10" x14ac:dyDescent="0.25">
      <c r="A64" s="7" t="s">
        <v>56</v>
      </c>
      <c r="B64" s="65">
        <v>9</v>
      </c>
      <c r="C64" s="66">
        <v>8</v>
      </c>
      <c r="D64" s="65">
        <v>23</v>
      </c>
      <c r="E64" s="66">
        <v>18</v>
      </c>
      <c r="F64" s="67"/>
      <c r="G64" s="65">
        <f t="shared" si="4"/>
        <v>1</v>
      </c>
      <c r="H64" s="66">
        <f t="shared" si="5"/>
        <v>5</v>
      </c>
      <c r="I64" s="20">
        <f t="shared" si="6"/>
        <v>0.125</v>
      </c>
      <c r="J64" s="21">
        <f t="shared" si="7"/>
        <v>0.27777777777777779</v>
      </c>
    </row>
    <row r="65" spans="1:10" x14ac:dyDescent="0.25">
      <c r="A65" s="7" t="s">
        <v>57</v>
      </c>
      <c r="B65" s="65">
        <v>0</v>
      </c>
      <c r="C65" s="66">
        <v>0</v>
      </c>
      <c r="D65" s="65">
        <v>0</v>
      </c>
      <c r="E65" s="66">
        <v>2</v>
      </c>
      <c r="F65" s="67"/>
      <c r="G65" s="65">
        <f t="shared" si="4"/>
        <v>0</v>
      </c>
      <c r="H65" s="66">
        <f t="shared" si="5"/>
        <v>-2</v>
      </c>
      <c r="I65" s="20" t="str">
        <f t="shared" si="6"/>
        <v>-</v>
      </c>
      <c r="J65" s="21">
        <f t="shared" si="7"/>
        <v>-1</v>
      </c>
    </row>
    <row r="66" spans="1:10" x14ac:dyDescent="0.25">
      <c r="A66" s="7" t="s">
        <v>58</v>
      </c>
      <c r="B66" s="65">
        <v>205</v>
      </c>
      <c r="C66" s="66">
        <v>143</v>
      </c>
      <c r="D66" s="65">
        <v>907</v>
      </c>
      <c r="E66" s="66">
        <v>673</v>
      </c>
      <c r="F66" s="67"/>
      <c r="G66" s="65">
        <f t="shared" si="4"/>
        <v>62</v>
      </c>
      <c r="H66" s="66">
        <f t="shared" si="5"/>
        <v>234</v>
      </c>
      <c r="I66" s="20">
        <f t="shared" si="6"/>
        <v>0.43356643356643354</v>
      </c>
      <c r="J66" s="21">
        <f t="shared" si="7"/>
        <v>0.3476968796433878</v>
      </c>
    </row>
    <row r="67" spans="1:10" x14ac:dyDescent="0.25">
      <c r="A67" s="7" t="s">
        <v>61</v>
      </c>
      <c r="B67" s="65">
        <v>18</v>
      </c>
      <c r="C67" s="66">
        <v>23</v>
      </c>
      <c r="D67" s="65">
        <v>66</v>
      </c>
      <c r="E67" s="66">
        <v>70</v>
      </c>
      <c r="F67" s="67"/>
      <c r="G67" s="65">
        <f t="shared" si="4"/>
        <v>-5</v>
      </c>
      <c r="H67" s="66">
        <f t="shared" si="5"/>
        <v>-4</v>
      </c>
      <c r="I67" s="20">
        <f t="shared" si="6"/>
        <v>-0.21739130434782608</v>
      </c>
      <c r="J67" s="21">
        <f t="shared" si="7"/>
        <v>-5.7142857142857141E-2</v>
      </c>
    </row>
    <row r="68" spans="1:10" x14ac:dyDescent="0.25">
      <c r="A68" s="7" t="s">
        <v>64</v>
      </c>
      <c r="B68" s="65">
        <v>33</v>
      </c>
      <c r="C68" s="66">
        <v>30</v>
      </c>
      <c r="D68" s="65">
        <v>145</v>
      </c>
      <c r="E68" s="66">
        <v>154</v>
      </c>
      <c r="F68" s="67"/>
      <c r="G68" s="65">
        <f t="shared" si="4"/>
        <v>3</v>
      </c>
      <c r="H68" s="66">
        <f t="shared" si="5"/>
        <v>-9</v>
      </c>
      <c r="I68" s="20">
        <f t="shared" si="6"/>
        <v>0.1</v>
      </c>
      <c r="J68" s="21">
        <f t="shared" si="7"/>
        <v>-5.844155844155844E-2</v>
      </c>
    </row>
    <row r="69" spans="1:10" x14ac:dyDescent="0.25">
      <c r="A69" s="7" t="s">
        <v>71</v>
      </c>
      <c r="B69" s="65">
        <v>33</v>
      </c>
      <c r="C69" s="66">
        <v>5</v>
      </c>
      <c r="D69" s="65">
        <v>78</v>
      </c>
      <c r="E69" s="66">
        <v>38</v>
      </c>
      <c r="F69" s="67"/>
      <c r="G69" s="65">
        <f t="shared" si="4"/>
        <v>28</v>
      </c>
      <c r="H69" s="66">
        <f t="shared" si="5"/>
        <v>40</v>
      </c>
      <c r="I69" s="20">
        <f t="shared" si="6"/>
        <v>5.6</v>
      </c>
      <c r="J69" s="21">
        <f t="shared" si="7"/>
        <v>1.0526315789473684</v>
      </c>
    </row>
    <row r="70" spans="1:10" x14ac:dyDescent="0.25">
      <c r="A70" s="7" t="s">
        <v>72</v>
      </c>
      <c r="B70" s="65">
        <v>8</v>
      </c>
      <c r="C70" s="66">
        <v>23</v>
      </c>
      <c r="D70" s="65">
        <v>37</v>
      </c>
      <c r="E70" s="66">
        <v>83</v>
      </c>
      <c r="F70" s="67"/>
      <c r="G70" s="65">
        <f t="shared" ref="G70:G76" si="8">B70-C70</f>
        <v>-15</v>
      </c>
      <c r="H70" s="66">
        <f t="shared" ref="H70:H76" si="9">D70-E70</f>
        <v>-46</v>
      </c>
      <c r="I70" s="20">
        <f t="shared" ref="I70:I76" si="10">IF(C70=0, "-", IF(G70/C70&lt;10, G70/C70, "&gt;999%"))</f>
        <v>-0.65217391304347827</v>
      </c>
      <c r="J70" s="21">
        <f t="shared" ref="J70:J76" si="11">IF(E70=0, "-", IF(H70/E70&lt;10, H70/E70, "&gt;999%"))</f>
        <v>-0.55421686746987953</v>
      </c>
    </row>
    <row r="71" spans="1:10" x14ac:dyDescent="0.25">
      <c r="A71" s="7" t="s">
        <v>77</v>
      </c>
      <c r="B71" s="65">
        <v>7</v>
      </c>
      <c r="C71" s="66">
        <v>12</v>
      </c>
      <c r="D71" s="65">
        <v>38</v>
      </c>
      <c r="E71" s="66">
        <v>45</v>
      </c>
      <c r="F71" s="67"/>
      <c r="G71" s="65">
        <f t="shared" si="8"/>
        <v>-5</v>
      </c>
      <c r="H71" s="66">
        <f t="shared" si="9"/>
        <v>-7</v>
      </c>
      <c r="I71" s="20">
        <f t="shared" si="10"/>
        <v>-0.41666666666666669</v>
      </c>
      <c r="J71" s="21">
        <f t="shared" si="11"/>
        <v>-0.15555555555555556</v>
      </c>
    </row>
    <row r="72" spans="1:10" x14ac:dyDescent="0.25">
      <c r="A72" s="7" t="s">
        <v>89</v>
      </c>
      <c r="B72" s="65">
        <v>22</v>
      </c>
      <c r="C72" s="66">
        <v>21</v>
      </c>
      <c r="D72" s="65">
        <v>97</v>
      </c>
      <c r="E72" s="66">
        <v>84</v>
      </c>
      <c r="F72" s="67"/>
      <c r="G72" s="65">
        <f t="shared" si="8"/>
        <v>1</v>
      </c>
      <c r="H72" s="66">
        <f t="shared" si="9"/>
        <v>13</v>
      </c>
      <c r="I72" s="20">
        <f t="shared" si="10"/>
        <v>4.7619047619047616E-2</v>
      </c>
      <c r="J72" s="21">
        <f t="shared" si="11"/>
        <v>0.15476190476190477</v>
      </c>
    </row>
    <row r="73" spans="1:10" x14ac:dyDescent="0.25">
      <c r="A73" s="7" t="s">
        <v>90</v>
      </c>
      <c r="B73" s="65">
        <v>0</v>
      </c>
      <c r="C73" s="66">
        <v>1</v>
      </c>
      <c r="D73" s="65">
        <v>1</v>
      </c>
      <c r="E73" s="66">
        <v>1</v>
      </c>
      <c r="F73" s="67"/>
      <c r="G73" s="65">
        <f t="shared" si="8"/>
        <v>-1</v>
      </c>
      <c r="H73" s="66">
        <f t="shared" si="9"/>
        <v>0</v>
      </c>
      <c r="I73" s="20">
        <f t="shared" si="10"/>
        <v>-1</v>
      </c>
      <c r="J73" s="21">
        <f t="shared" si="11"/>
        <v>0</v>
      </c>
    </row>
    <row r="74" spans="1:10" x14ac:dyDescent="0.25">
      <c r="A74" s="7" t="s">
        <v>97</v>
      </c>
      <c r="B74" s="65">
        <v>19</v>
      </c>
      <c r="C74" s="66">
        <v>17</v>
      </c>
      <c r="D74" s="65">
        <v>82</v>
      </c>
      <c r="E74" s="66">
        <v>64</v>
      </c>
      <c r="F74" s="67"/>
      <c r="G74" s="65">
        <f t="shared" si="8"/>
        <v>2</v>
      </c>
      <c r="H74" s="66">
        <f t="shared" si="9"/>
        <v>18</v>
      </c>
      <c r="I74" s="20">
        <f t="shared" si="10"/>
        <v>0.11764705882352941</v>
      </c>
      <c r="J74" s="21">
        <f t="shared" si="11"/>
        <v>0.28125</v>
      </c>
    </row>
    <row r="75" spans="1:10" x14ac:dyDescent="0.25">
      <c r="A75" s="7" t="s">
        <v>100</v>
      </c>
      <c r="B75" s="65">
        <v>71</v>
      </c>
      <c r="C75" s="66">
        <v>33</v>
      </c>
      <c r="D75" s="65">
        <v>201</v>
      </c>
      <c r="E75" s="66">
        <v>130</v>
      </c>
      <c r="F75" s="67"/>
      <c r="G75" s="65">
        <f t="shared" si="8"/>
        <v>38</v>
      </c>
      <c r="H75" s="66">
        <f t="shared" si="9"/>
        <v>71</v>
      </c>
      <c r="I75" s="20">
        <f t="shared" si="10"/>
        <v>1.1515151515151516</v>
      </c>
      <c r="J75" s="21">
        <f t="shared" si="11"/>
        <v>0.5461538461538461</v>
      </c>
    </row>
    <row r="76" spans="1:10" x14ac:dyDescent="0.25">
      <c r="A76" s="7" t="s">
        <v>101</v>
      </c>
      <c r="B76" s="65">
        <v>1</v>
      </c>
      <c r="C76" s="66">
        <v>3</v>
      </c>
      <c r="D76" s="65">
        <v>6</v>
      </c>
      <c r="E76" s="66">
        <v>8</v>
      </c>
      <c r="F76" s="67"/>
      <c r="G76" s="65">
        <f t="shared" si="8"/>
        <v>-2</v>
      </c>
      <c r="H76" s="66">
        <f t="shared" si="9"/>
        <v>-2</v>
      </c>
      <c r="I76" s="20">
        <f t="shared" si="10"/>
        <v>-0.66666666666666663</v>
      </c>
      <c r="J76" s="21">
        <f t="shared" si="11"/>
        <v>-0.25</v>
      </c>
    </row>
    <row r="77" spans="1:10" x14ac:dyDescent="0.25">
      <c r="A77" s="1"/>
      <c r="B77" s="68"/>
      <c r="C77" s="69"/>
      <c r="D77" s="68"/>
      <c r="E77" s="69"/>
      <c r="F77" s="70"/>
      <c r="G77" s="68"/>
      <c r="H77" s="69"/>
      <c r="I77" s="5"/>
      <c r="J77" s="6"/>
    </row>
    <row r="78" spans="1:10" s="43" customFormat="1" ht="13" x14ac:dyDescent="0.3">
      <c r="A78" s="27" t="s">
        <v>5</v>
      </c>
      <c r="B78" s="71">
        <f>SUM(B6:B77)</f>
        <v>13073</v>
      </c>
      <c r="C78" s="72">
        <f>SUM(C6:C77)</f>
        <v>9813</v>
      </c>
      <c r="D78" s="71">
        <f>SUM(D6:D77)</f>
        <v>60924</v>
      </c>
      <c r="E78" s="72">
        <f>SUM(E6:E77)</f>
        <v>53065</v>
      </c>
      <c r="F78" s="73"/>
      <c r="G78" s="71">
        <f>SUM(G6:G77)</f>
        <v>3260</v>
      </c>
      <c r="H78" s="72">
        <f>SUM(H6:H77)</f>
        <v>7859</v>
      </c>
      <c r="I78" s="37">
        <f>IF(C78=0, 0, G78/C78)</f>
        <v>0.33221237134413534</v>
      </c>
      <c r="J78" s="38">
        <f>IF(E78=0, 0, H78/E78)</f>
        <v>0.14810138509375295</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77"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8"/>
  <sheetViews>
    <sheetView tabSelected="1" zoomScaleNormal="100" workbookViewId="0">
      <selection activeCell="M1" sqref="M1"/>
    </sheetView>
  </sheetViews>
  <sheetFormatPr defaultRowHeight="12.5" x14ac:dyDescent="0.25"/>
  <cols>
    <col min="1" max="1" width="25.1796875" bestFit="1" customWidth="1"/>
    <col min="2" max="5" width="10.1796875" customWidth="1"/>
    <col min="6" max="6" width="1.7265625" customWidth="1"/>
    <col min="7" max="8" width="10.1796875" customWidth="1"/>
  </cols>
  <sheetData>
    <row r="1" spans="1:8" s="52" customFormat="1" ht="20" x14ac:dyDescent="0.4">
      <c r="A1" s="4" t="s">
        <v>10</v>
      </c>
      <c r="B1" s="198" t="s">
        <v>22</v>
      </c>
      <c r="C1" s="199"/>
      <c r="D1" s="199"/>
      <c r="E1" s="199"/>
      <c r="F1" s="199"/>
      <c r="G1" s="199"/>
      <c r="H1" s="199"/>
    </row>
    <row r="2" spans="1:8" s="52" customFormat="1" ht="20" x14ac:dyDescent="0.4">
      <c r="A2" s="4" t="s">
        <v>112</v>
      </c>
      <c r="B2" s="202" t="s">
        <v>103</v>
      </c>
      <c r="C2" s="203"/>
      <c r="D2" s="203"/>
      <c r="E2" s="203"/>
      <c r="F2" s="203"/>
      <c r="G2" s="203"/>
      <c r="H2" s="203"/>
    </row>
    <row r="4" spans="1:8" ht="13" x14ac:dyDescent="0.3">
      <c r="A4" s="60"/>
      <c r="B4" s="196" t="s">
        <v>1</v>
      </c>
      <c r="C4" s="197"/>
      <c r="D4" s="196" t="s">
        <v>2</v>
      </c>
      <c r="E4" s="197"/>
      <c r="F4" s="59"/>
      <c r="G4" s="196" t="s">
        <v>6</v>
      </c>
      <c r="H4" s="197"/>
    </row>
    <row r="5" spans="1:8" ht="13" x14ac:dyDescent="0.3">
      <c r="A5" s="27" t="s">
        <v>0</v>
      </c>
      <c r="B5" s="57">
        <f>VALUE(RIGHT(B2, 4))</f>
        <v>2023</v>
      </c>
      <c r="C5" s="58">
        <f>B5-1</f>
        <v>2022</v>
      </c>
      <c r="D5" s="57">
        <f>B5</f>
        <v>2023</v>
      </c>
      <c r="E5" s="58">
        <f>C5</f>
        <v>2022</v>
      </c>
      <c r="F5" s="64"/>
      <c r="G5" s="57" t="s">
        <v>4</v>
      </c>
      <c r="H5" s="58" t="s">
        <v>2</v>
      </c>
    </row>
    <row r="6" spans="1:8" x14ac:dyDescent="0.25">
      <c r="A6" s="7" t="s">
        <v>31</v>
      </c>
      <c r="B6" s="16">
        <v>9.1792243555419595E-2</v>
      </c>
      <c r="C6" s="17">
        <v>2.0381127076327301E-2</v>
      </c>
      <c r="D6" s="16">
        <v>4.1034731796992997E-2</v>
      </c>
      <c r="E6" s="17">
        <v>2.8267219447846999E-2</v>
      </c>
      <c r="F6" s="12"/>
      <c r="G6" s="10">
        <f t="shared" ref="G6:G37" si="0">B6-C6</f>
        <v>7.141111647909229E-2</v>
      </c>
      <c r="H6" s="11">
        <f t="shared" ref="H6:H37" si="1">D6-E6</f>
        <v>1.2767512349145999E-2</v>
      </c>
    </row>
    <row r="7" spans="1:8" x14ac:dyDescent="0.25">
      <c r="A7" s="7" t="s">
        <v>32</v>
      </c>
      <c r="B7" s="16">
        <v>1.5298707259236601E-2</v>
      </c>
      <c r="C7" s="17">
        <v>1.0190563538163701E-2</v>
      </c>
      <c r="D7" s="16">
        <v>1.1489724903158001E-2</v>
      </c>
      <c r="E7" s="17">
        <v>9.4224064826156587E-3</v>
      </c>
      <c r="F7" s="12"/>
      <c r="G7" s="10">
        <f t="shared" si="0"/>
        <v>5.1081437210729001E-3</v>
      </c>
      <c r="H7" s="11">
        <f t="shared" si="1"/>
        <v>2.0673184205423425E-3</v>
      </c>
    </row>
    <row r="8" spans="1:8" x14ac:dyDescent="0.25">
      <c r="A8" s="7" t="s">
        <v>33</v>
      </c>
      <c r="B8" s="16">
        <v>0.79553277748030304</v>
      </c>
      <c r="C8" s="17">
        <v>0.54009986752267403</v>
      </c>
      <c r="D8" s="16">
        <v>0.84531547501805504</v>
      </c>
      <c r="E8" s="17">
        <v>0.58984264581173995</v>
      </c>
      <c r="F8" s="12"/>
      <c r="G8" s="10">
        <f t="shared" si="0"/>
        <v>0.25543290995762902</v>
      </c>
      <c r="H8" s="11">
        <f t="shared" si="1"/>
        <v>0.25547282920631509</v>
      </c>
    </row>
    <row r="9" spans="1:8" x14ac:dyDescent="0.25">
      <c r="A9" s="7" t="s">
        <v>34</v>
      </c>
      <c r="B9" s="16">
        <v>7.6493536296183004E-3</v>
      </c>
      <c r="C9" s="17">
        <v>3.0571690614491002E-2</v>
      </c>
      <c r="D9" s="16">
        <v>1.6413892718797198E-2</v>
      </c>
      <c r="E9" s="17">
        <v>3.3920663337416397E-2</v>
      </c>
      <c r="F9" s="12"/>
      <c r="G9" s="10">
        <f t="shared" si="0"/>
        <v>-2.2922336984872702E-2</v>
      </c>
      <c r="H9" s="11">
        <f t="shared" si="1"/>
        <v>-1.7506770618619199E-2</v>
      </c>
    </row>
    <row r="10" spans="1:8" x14ac:dyDescent="0.25">
      <c r="A10" s="7" t="s">
        <v>35</v>
      </c>
      <c r="B10" s="16">
        <v>1.1856498125908399</v>
      </c>
      <c r="C10" s="17">
        <v>1.19229593396515</v>
      </c>
      <c r="D10" s="16">
        <v>1.2047797255597099</v>
      </c>
      <c r="E10" s="17">
        <v>1.22302836144351</v>
      </c>
      <c r="F10" s="12"/>
      <c r="G10" s="10">
        <f t="shared" si="0"/>
        <v>-6.6461213743100878E-3</v>
      </c>
      <c r="H10" s="11">
        <f t="shared" si="1"/>
        <v>-1.8248635883800102E-2</v>
      </c>
    </row>
    <row r="11" spans="1:8" x14ac:dyDescent="0.25">
      <c r="A11" s="7" t="s">
        <v>36</v>
      </c>
      <c r="B11" s="16">
        <v>1.64461103036793</v>
      </c>
      <c r="C11" s="17">
        <v>0</v>
      </c>
      <c r="D11" s="16">
        <v>1.25566279298799</v>
      </c>
      <c r="E11" s="17">
        <v>0</v>
      </c>
      <c r="F11" s="12"/>
      <c r="G11" s="10">
        <f t="shared" si="0"/>
        <v>1.64461103036793</v>
      </c>
      <c r="H11" s="11">
        <f t="shared" si="1"/>
        <v>1.25566279298799</v>
      </c>
    </row>
    <row r="12" spans="1:8" x14ac:dyDescent="0.25">
      <c r="A12" s="7" t="s">
        <v>37</v>
      </c>
      <c r="B12" s="16">
        <v>0.48190927866595296</v>
      </c>
      <c r="C12" s="17">
        <v>0</v>
      </c>
      <c r="D12" s="16">
        <v>0.285601733307071</v>
      </c>
      <c r="E12" s="17">
        <v>0</v>
      </c>
      <c r="F12" s="12"/>
      <c r="G12" s="10">
        <f t="shared" si="0"/>
        <v>0.48190927866595296</v>
      </c>
      <c r="H12" s="11">
        <f t="shared" si="1"/>
        <v>0.285601733307071</v>
      </c>
    </row>
    <row r="13" spans="1:8" x14ac:dyDescent="0.25">
      <c r="A13" s="7" t="s">
        <v>38</v>
      </c>
      <c r="B13" s="16">
        <v>0.29067543792549499</v>
      </c>
      <c r="C13" s="17">
        <v>0.15285845307245499</v>
      </c>
      <c r="D13" s="16">
        <v>0.26590506204451403</v>
      </c>
      <c r="E13" s="17">
        <v>0.145105059832281</v>
      </c>
      <c r="F13" s="12"/>
      <c r="G13" s="10">
        <f t="shared" si="0"/>
        <v>0.13781698485304</v>
      </c>
      <c r="H13" s="11">
        <f t="shared" si="1"/>
        <v>0.12080000221223303</v>
      </c>
    </row>
    <row r="14" spans="1:8" x14ac:dyDescent="0.25">
      <c r="A14" s="7" t="s">
        <v>39</v>
      </c>
      <c r="B14" s="16">
        <v>0</v>
      </c>
      <c r="C14" s="17">
        <v>0</v>
      </c>
      <c r="D14" s="16">
        <v>0</v>
      </c>
      <c r="E14" s="17">
        <v>1.31913690756619E-2</v>
      </c>
      <c r="F14" s="12"/>
      <c r="G14" s="10">
        <f t="shared" si="0"/>
        <v>0</v>
      </c>
      <c r="H14" s="11">
        <f t="shared" si="1"/>
        <v>-1.31913690756619E-2</v>
      </c>
    </row>
    <row r="15" spans="1:8" x14ac:dyDescent="0.25">
      <c r="A15" s="7" t="s">
        <v>40</v>
      </c>
      <c r="B15" s="16">
        <v>7.6493536296183004E-3</v>
      </c>
      <c r="C15" s="17">
        <v>1.0190563538163701E-2</v>
      </c>
      <c r="D15" s="16">
        <v>1.1489724903158001E-2</v>
      </c>
      <c r="E15" s="17">
        <v>3.5805144633939495E-2</v>
      </c>
      <c r="F15" s="12"/>
      <c r="G15" s="10">
        <f t="shared" si="0"/>
        <v>-2.5412099085454004E-3</v>
      </c>
      <c r="H15" s="11">
        <f t="shared" si="1"/>
        <v>-2.4315419730781496E-2</v>
      </c>
    </row>
    <row r="16" spans="1:8" x14ac:dyDescent="0.25">
      <c r="A16" s="7" t="s">
        <v>41</v>
      </c>
      <c r="B16" s="16">
        <v>0.31362349881435003</v>
      </c>
      <c r="C16" s="17">
        <v>0</v>
      </c>
      <c r="D16" s="16">
        <v>0.2347186658788</v>
      </c>
      <c r="E16" s="17">
        <v>0</v>
      </c>
      <c r="F16" s="12"/>
      <c r="G16" s="10">
        <f t="shared" si="0"/>
        <v>0.31362349881435003</v>
      </c>
      <c r="H16" s="11">
        <f t="shared" si="1"/>
        <v>0.2347186658788</v>
      </c>
    </row>
    <row r="17" spans="1:8" x14ac:dyDescent="0.25">
      <c r="A17" s="7" t="s">
        <v>44</v>
      </c>
      <c r="B17" s="16">
        <v>7.6493536296183004E-3</v>
      </c>
      <c r="C17" s="17">
        <v>2.0381127076327301E-2</v>
      </c>
      <c r="D17" s="16">
        <v>1.31311141750378E-2</v>
      </c>
      <c r="E17" s="17">
        <v>1.88448129652313E-2</v>
      </c>
      <c r="F17" s="12"/>
      <c r="G17" s="10">
        <f t="shared" si="0"/>
        <v>-1.2731773446709001E-2</v>
      </c>
      <c r="H17" s="11">
        <f t="shared" si="1"/>
        <v>-5.7136987901935006E-3</v>
      </c>
    </row>
    <row r="18" spans="1:8" x14ac:dyDescent="0.25">
      <c r="A18" s="7" t="s">
        <v>45</v>
      </c>
      <c r="B18" s="16">
        <v>4.5896121777709797E-2</v>
      </c>
      <c r="C18" s="17">
        <v>8.1524508305309301E-2</v>
      </c>
      <c r="D18" s="16">
        <v>5.2524456700150997E-2</v>
      </c>
      <c r="E18" s="17">
        <v>5.2765476302647697E-2</v>
      </c>
      <c r="F18" s="12"/>
      <c r="G18" s="10">
        <f t="shared" si="0"/>
        <v>-3.5628386527599504E-2</v>
      </c>
      <c r="H18" s="11">
        <f t="shared" si="1"/>
        <v>-2.410196024967004E-4</v>
      </c>
    </row>
    <row r="19" spans="1:8" x14ac:dyDescent="0.25">
      <c r="A19" s="7" t="s">
        <v>46</v>
      </c>
      <c r="B19" s="16">
        <v>7.6493536296182996E-2</v>
      </c>
      <c r="C19" s="17">
        <v>1.0190563538163701E-2</v>
      </c>
      <c r="D19" s="16">
        <v>7.55039065064671E-2</v>
      </c>
      <c r="E19" s="17">
        <v>2.4498256854800698E-2</v>
      </c>
      <c r="F19" s="12"/>
      <c r="G19" s="10">
        <f t="shared" si="0"/>
        <v>6.6302972758019302E-2</v>
      </c>
      <c r="H19" s="11">
        <f t="shared" si="1"/>
        <v>5.1005649651666402E-2</v>
      </c>
    </row>
    <row r="20" spans="1:8" x14ac:dyDescent="0.25">
      <c r="A20" s="7" t="s">
        <v>47</v>
      </c>
      <c r="B20" s="16">
        <v>9.6458349269486696</v>
      </c>
      <c r="C20" s="17">
        <v>5.7372872719861396</v>
      </c>
      <c r="D20" s="16">
        <v>7.5192042544809903</v>
      </c>
      <c r="E20" s="17">
        <v>5.7382455479129399</v>
      </c>
      <c r="F20" s="12"/>
      <c r="G20" s="10">
        <f t="shared" si="0"/>
        <v>3.90854765496253</v>
      </c>
      <c r="H20" s="11">
        <f t="shared" si="1"/>
        <v>1.7809587065680503</v>
      </c>
    </row>
    <row r="21" spans="1:8" x14ac:dyDescent="0.25">
      <c r="A21" s="7" t="s">
        <v>51</v>
      </c>
      <c r="B21" s="16">
        <v>9.1792243555419595E-2</v>
      </c>
      <c r="C21" s="17">
        <v>8.1524508305309301E-2</v>
      </c>
      <c r="D21" s="16">
        <v>9.52005777690237E-2</v>
      </c>
      <c r="E21" s="17">
        <v>5.8418920192217096E-2</v>
      </c>
      <c r="F21" s="12"/>
      <c r="G21" s="10">
        <f t="shared" si="0"/>
        <v>1.0267735250110294E-2</v>
      </c>
      <c r="H21" s="11">
        <f t="shared" si="1"/>
        <v>3.6781657576806605E-2</v>
      </c>
    </row>
    <row r="22" spans="1:8" x14ac:dyDescent="0.25">
      <c r="A22" s="7" t="s">
        <v>52</v>
      </c>
      <c r="B22" s="16">
        <v>2.6772737703664</v>
      </c>
      <c r="C22" s="17">
        <v>2.2011617242433501</v>
      </c>
      <c r="D22" s="16">
        <v>2.7624581445735701</v>
      </c>
      <c r="E22" s="17">
        <v>1.20041458588524</v>
      </c>
      <c r="F22" s="12"/>
      <c r="G22" s="10">
        <f t="shared" si="0"/>
        <v>0.47611204612304991</v>
      </c>
      <c r="H22" s="11">
        <f t="shared" si="1"/>
        <v>1.5620435586883301</v>
      </c>
    </row>
    <row r="23" spans="1:8" x14ac:dyDescent="0.25">
      <c r="A23" s="7" t="s">
        <v>54</v>
      </c>
      <c r="B23" s="16">
        <v>0.703740533924883</v>
      </c>
      <c r="C23" s="17">
        <v>0.75410170182411096</v>
      </c>
      <c r="D23" s="16">
        <v>1.05541330181866</v>
      </c>
      <c r="E23" s="17">
        <v>1.2399886931122202</v>
      </c>
      <c r="F23" s="12"/>
      <c r="G23" s="10">
        <f t="shared" si="0"/>
        <v>-5.0361167899227954E-2</v>
      </c>
      <c r="H23" s="11">
        <f t="shared" si="1"/>
        <v>-0.18457539129356015</v>
      </c>
    </row>
    <row r="24" spans="1:8" x14ac:dyDescent="0.25">
      <c r="A24" s="7" t="s">
        <v>55</v>
      </c>
      <c r="B24" s="16">
        <v>4.6125602386598299</v>
      </c>
      <c r="C24" s="17">
        <v>6.9805360236421103</v>
      </c>
      <c r="D24" s="16">
        <v>6.6131573764033904</v>
      </c>
      <c r="E24" s="17">
        <v>6.3544709318759995</v>
      </c>
      <c r="F24" s="12"/>
      <c r="G24" s="10">
        <f t="shared" si="0"/>
        <v>-2.3679757849822805</v>
      </c>
      <c r="H24" s="11">
        <f t="shared" si="1"/>
        <v>0.25868644452739087</v>
      </c>
    </row>
    <row r="25" spans="1:8" x14ac:dyDescent="0.25">
      <c r="A25" s="7" t="s">
        <v>59</v>
      </c>
      <c r="B25" s="16">
        <v>5.2627552971773897</v>
      </c>
      <c r="C25" s="17">
        <v>4.4023234484867002</v>
      </c>
      <c r="D25" s="16">
        <v>5.8646838684262406</v>
      </c>
      <c r="E25" s="17">
        <v>4.3814190144162799</v>
      </c>
      <c r="F25" s="12"/>
      <c r="G25" s="10">
        <f t="shared" si="0"/>
        <v>0.86043184869068945</v>
      </c>
      <c r="H25" s="11">
        <f t="shared" si="1"/>
        <v>1.4832648540099607</v>
      </c>
    </row>
    <row r="26" spans="1:8" x14ac:dyDescent="0.25">
      <c r="A26" s="7" t="s">
        <v>60</v>
      </c>
      <c r="B26" s="16">
        <v>0</v>
      </c>
      <c r="C26" s="17">
        <v>1.0190563538163701E-2</v>
      </c>
      <c r="D26" s="16">
        <v>0</v>
      </c>
      <c r="E26" s="17">
        <v>1.8844812965231298E-3</v>
      </c>
      <c r="F26" s="12"/>
      <c r="G26" s="10">
        <f t="shared" si="0"/>
        <v>-1.0190563538163701E-2</v>
      </c>
      <c r="H26" s="11">
        <f t="shared" si="1"/>
        <v>-1.8844812965231298E-3</v>
      </c>
    </row>
    <row r="27" spans="1:8" x14ac:dyDescent="0.25">
      <c r="A27" s="7" t="s">
        <v>62</v>
      </c>
      <c r="B27" s="16">
        <v>4.5896121777709797E-2</v>
      </c>
      <c r="C27" s="17">
        <v>0.13247732599612799</v>
      </c>
      <c r="D27" s="16">
        <v>4.2676121068872697E-2</v>
      </c>
      <c r="E27" s="17">
        <v>0.10553095260529501</v>
      </c>
      <c r="F27" s="12"/>
      <c r="G27" s="10">
        <f t="shared" si="0"/>
        <v>-8.6581204218418195E-2</v>
      </c>
      <c r="H27" s="11">
        <f t="shared" si="1"/>
        <v>-6.2854831536422309E-2</v>
      </c>
    </row>
    <row r="28" spans="1:8" x14ac:dyDescent="0.25">
      <c r="A28" s="7" t="s">
        <v>63</v>
      </c>
      <c r="B28" s="16">
        <v>0.36716897422167799</v>
      </c>
      <c r="C28" s="17">
        <v>0.40762254152654603</v>
      </c>
      <c r="D28" s="16">
        <v>0.354540082726019</v>
      </c>
      <c r="E28" s="17">
        <v>0.42212381042118202</v>
      </c>
      <c r="F28" s="12"/>
      <c r="G28" s="10">
        <f t="shared" si="0"/>
        <v>-4.0453567304868043E-2</v>
      </c>
      <c r="H28" s="11">
        <f t="shared" si="1"/>
        <v>-6.7583727695163021E-2</v>
      </c>
    </row>
    <row r="29" spans="1:8" x14ac:dyDescent="0.25">
      <c r="A29" s="7" t="s">
        <v>65</v>
      </c>
      <c r="B29" s="16">
        <v>4.32188480073434</v>
      </c>
      <c r="C29" s="17">
        <v>7.8467339243860206</v>
      </c>
      <c r="D29" s="16">
        <v>5.96973278182654</v>
      </c>
      <c r="E29" s="17">
        <v>6.5448035428248392</v>
      </c>
      <c r="F29" s="12"/>
      <c r="G29" s="10">
        <f t="shared" si="0"/>
        <v>-3.5248491236516806</v>
      </c>
      <c r="H29" s="11">
        <f t="shared" si="1"/>
        <v>-0.57507076099829924</v>
      </c>
    </row>
    <row r="30" spans="1:8" x14ac:dyDescent="0.25">
      <c r="A30" s="7" t="s">
        <v>66</v>
      </c>
      <c r="B30" s="16">
        <v>3.8246768148091498E-2</v>
      </c>
      <c r="C30" s="17">
        <v>1.0190563538163701E-2</v>
      </c>
      <c r="D30" s="16">
        <v>2.13380605344363E-2</v>
      </c>
      <c r="E30" s="17">
        <v>9.4224064826156587E-3</v>
      </c>
      <c r="F30" s="12"/>
      <c r="G30" s="10">
        <f t="shared" si="0"/>
        <v>2.8056204609927797E-2</v>
      </c>
      <c r="H30" s="11">
        <f t="shared" si="1"/>
        <v>1.1915654051820641E-2</v>
      </c>
    </row>
    <row r="31" spans="1:8" x14ac:dyDescent="0.25">
      <c r="A31" s="7" t="s">
        <v>67</v>
      </c>
      <c r="B31" s="16">
        <v>0.65784441214717404</v>
      </c>
      <c r="C31" s="17">
        <v>0.48914704983185603</v>
      </c>
      <c r="D31" s="16">
        <v>0.61552097695489494</v>
      </c>
      <c r="E31" s="17">
        <v>0.52200131913690806</v>
      </c>
      <c r="F31" s="12"/>
      <c r="G31" s="10">
        <f t="shared" si="0"/>
        <v>0.16869736231531801</v>
      </c>
      <c r="H31" s="11">
        <f t="shared" si="1"/>
        <v>9.3519657817986879E-2</v>
      </c>
    </row>
    <row r="32" spans="1:8" x14ac:dyDescent="0.25">
      <c r="A32" s="7" t="s">
        <v>68</v>
      </c>
      <c r="B32" s="16">
        <v>1.7593513348122098</v>
      </c>
      <c r="C32" s="17">
        <v>0.73372057474778407</v>
      </c>
      <c r="D32" s="16">
        <v>1.3065458604162601</v>
      </c>
      <c r="E32" s="17">
        <v>0.85367002732497899</v>
      </c>
      <c r="F32" s="12"/>
      <c r="G32" s="10">
        <f t="shared" si="0"/>
        <v>1.0256307600644257</v>
      </c>
      <c r="H32" s="11">
        <f t="shared" si="1"/>
        <v>0.4528758330912811</v>
      </c>
    </row>
    <row r="33" spans="1:8" x14ac:dyDescent="0.25">
      <c r="A33" s="7" t="s">
        <v>69</v>
      </c>
      <c r="B33" s="16">
        <v>1.03266273999847</v>
      </c>
      <c r="C33" s="17">
        <v>0.38724141445021898</v>
      </c>
      <c r="D33" s="16">
        <v>0.81084630030858096</v>
      </c>
      <c r="E33" s="17">
        <v>0.531423725619523</v>
      </c>
      <c r="F33" s="12"/>
      <c r="G33" s="10">
        <f t="shared" si="0"/>
        <v>0.64542132554825105</v>
      </c>
      <c r="H33" s="11">
        <f t="shared" si="1"/>
        <v>0.27942257468905796</v>
      </c>
    </row>
    <row r="34" spans="1:8" x14ac:dyDescent="0.25">
      <c r="A34" s="7" t="s">
        <v>70</v>
      </c>
      <c r="B34" s="16">
        <v>1.5298707259236601E-2</v>
      </c>
      <c r="C34" s="17">
        <v>1.0190563538163701E-2</v>
      </c>
      <c r="D34" s="16">
        <v>1.31311141750378E-2</v>
      </c>
      <c r="E34" s="17">
        <v>9.4224064826156587E-3</v>
      </c>
      <c r="F34" s="12"/>
      <c r="G34" s="10">
        <f t="shared" si="0"/>
        <v>5.1081437210729001E-3</v>
      </c>
      <c r="H34" s="11">
        <f t="shared" si="1"/>
        <v>3.7087076924221408E-3</v>
      </c>
    </row>
    <row r="35" spans="1:8" x14ac:dyDescent="0.25">
      <c r="A35" s="7" t="s">
        <v>73</v>
      </c>
      <c r="B35" s="16">
        <v>6.1194829036946403E-2</v>
      </c>
      <c r="C35" s="17">
        <v>6.1143381228982004E-2</v>
      </c>
      <c r="D35" s="16">
        <v>5.9090013787669898E-2</v>
      </c>
      <c r="E35" s="17">
        <v>5.8418920192217096E-2</v>
      </c>
      <c r="F35" s="12"/>
      <c r="G35" s="10">
        <f t="shared" si="0"/>
        <v>5.144780796439985E-5</v>
      </c>
      <c r="H35" s="11">
        <f t="shared" si="1"/>
        <v>6.7109359545280273E-4</v>
      </c>
    </row>
    <row r="36" spans="1:8" x14ac:dyDescent="0.25">
      <c r="A36" s="7" t="s">
        <v>74</v>
      </c>
      <c r="B36" s="16">
        <v>5.8211581121395195</v>
      </c>
      <c r="C36" s="17">
        <v>5.6048099459900103</v>
      </c>
      <c r="D36" s="16">
        <v>6.6952268399973702</v>
      </c>
      <c r="E36" s="17">
        <v>7.6547630264769602</v>
      </c>
      <c r="F36" s="12"/>
      <c r="G36" s="10">
        <f t="shared" si="0"/>
        <v>0.21634816614950925</v>
      </c>
      <c r="H36" s="11">
        <f t="shared" si="1"/>
        <v>-0.95953618647958994</v>
      </c>
    </row>
    <row r="37" spans="1:8" x14ac:dyDescent="0.25">
      <c r="A37" s="7" t="s">
        <v>75</v>
      </c>
      <c r="B37" s="16">
        <v>0</v>
      </c>
      <c r="C37" s="17">
        <v>0</v>
      </c>
      <c r="D37" s="16">
        <v>1.6413892718797202E-3</v>
      </c>
      <c r="E37" s="17">
        <v>0</v>
      </c>
      <c r="F37" s="12"/>
      <c r="G37" s="10">
        <f t="shared" si="0"/>
        <v>0</v>
      </c>
      <c r="H37" s="11">
        <f t="shared" si="1"/>
        <v>1.6413892718797202E-3</v>
      </c>
    </row>
    <row r="38" spans="1:8" x14ac:dyDescent="0.25">
      <c r="A38" s="7" t="s">
        <v>76</v>
      </c>
      <c r="B38" s="16">
        <v>0.97146791096152407</v>
      </c>
      <c r="C38" s="17">
        <v>2.0788749617853899</v>
      </c>
      <c r="D38" s="16">
        <v>1.20642111483159</v>
      </c>
      <c r="E38" s="17">
        <v>1.4378592292471499</v>
      </c>
      <c r="F38" s="12"/>
      <c r="G38" s="10">
        <f t="shared" ref="G38:G69" si="2">B38-C38</f>
        <v>-1.1074070508238658</v>
      </c>
      <c r="H38" s="11">
        <f t="shared" ref="H38:H69" si="3">D38-E38</f>
        <v>-0.23143811441555995</v>
      </c>
    </row>
    <row r="39" spans="1:8" x14ac:dyDescent="0.25">
      <c r="A39" s="7" t="s">
        <v>78</v>
      </c>
      <c r="B39" s="16">
        <v>0.23712996251816701</v>
      </c>
      <c r="C39" s="17">
        <v>0.26495465199225499</v>
      </c>
      <c r="D39" s="16">
        <v>0.21009782680060399</v>
      </c>
      <c r="E39" s="17">
        <v>0.24309808725148399</v>
      </c>
      <c r="F39" s="12"/>
      <c r="G39" s="10">
        <f t="shared" si="2"/>
        <v>-2.7824689474087977E-2</v>
      </c>
      <c r="H39" s="11">
        <f t="shared" si="3"/>
        <v>-3.3000260450880003E-2</v>
      </c>
    </row>
    <row r="40" spans="1:8" x14ac:dyDescent="0.25">
      <c r="A40" s="7" t="s">
        <v>79</v>
      </c>
      <c r="B40" s="16">
        <v>6.1271322573242601</v>
      </c>
      <c r="C40" s="17">
        <v>3.9131763986548505</v>
      </c>
      <c r="D40" s="16">
        <v>5.2081281596743505</v>
      </c>
      <c r="E40" s="17">
        <v>4.20050880995006</v>
      </c>
      <c r="F40" s="12"/>
      <c r="G40" s="10">
        <f t="shared" si="2"/>
        <v>2.2139558586694097</v>
      </c>
      <c r="H40" s="11">
        <f t="shared" si="3"/>
        <v>1.0076193497242905</v>
      </c>
    </row>
    <row r="41" spans="1:8" x14ac:dyDescent="0.25">
      <c r="A41" s="7" t="s">
        <v>80</v>
      </c>
      <c r="B41" s="16">
        <v>0.26772737703664001</v>
      </c>
      <c r="C41" s="17">
        <v>0.19362070722510999</v>
      </c>
      <c r="D41" s="16">
        <v>0.20845643752872403</v>
      </c>
      <c r="E41" s="17">
        <v>0.24875153114105303</v>
      </c>
      <c r="F41" s="12"/>
      <c r="G41" s="10">
        <f t="shared" si="2"/>
        <v>7.4106669811530024E-2</v>
      </c>
      <c r="H41" s="11">
        <f t="shared" si="3"/>
        <v>-4.0295093612328997E-2</v>
      </c>
    </row>
    <row r="42" spans="1:8" x14ac:dyDescent="0.25">
      <c r="A42" s="7" t="s">
        <v>81</v>
      </c>
      <c r="B42" s="16">
        <v>3.18978046355083</v>
      </c>
      <c r="C42" s="17">
        <v>5.6048099459900103</v>
      </c>
      <c r="D42" s="16">
        <v>5.4412054362812698</v>
      </c>
      <c r="E42" s="17">
        <v>9.265994535004241</v>
      </c>
      <c r="F42" s="12"/>
      <c r="G42" s="10">
        <f t="shared" si="2"/>
        <v>-2.4150294824391803</v>
      </c>
      <c r="H42" s="11">
        <f t="shared" si="3"/>
        <v>-3.8247890987229711</v>
      </c>
    </row>
    <row r="43" spans="1:8" x14ac:dyDescent="0.25">
      <c r="A43" s="7" t="s">
        <v>82</v>
      </c>
      <c r="B43" s="16">
        <v>2.5166373441444199</v>
      </c>
      <c r="C43" s="17">
        <v>2.4559258126974401</v>
      </c>
      <c r="D43" s="16">
        <v>2.7033681307859001</v>
      </c>
      <c r="E43" s="17">
        <v>3.37510600207293</v>
      </c>
      <c r="F43" s="12"/>
      <c r="G43" s="10">
        <f t="shared" si="2"/>
        <v>6.0711531446979716E-2</v>
      </c>
      <c r="H43" s="11">
        <f t="shared" si="3"/>
        <v>-0.67173787128702989</v>
      </c>
    </row>
    <row r="44" spans="1:8" x14ac:dyDescent="0.25">
      <c r="A44" s="7" t="s">
        <v>83</v>
      </c>
      <c r="B44" s="16">
        <v>0.11474030444427401</v>
      </c>
      <c r="C44" s="17">
        <v>0.11209619891979999</v>
      </c>
      <c r="D44" s="16">
        <v>0.10504891340030199</v>
      </c>
      <c r="E44" s="17">
        <v>9.2339583529633493E-2</v>
      </c>
      <c r="F44" s="12"/>
      <c r="G44" s="10">
        <f t="shared" si="2"/>
        <v>2.6441055244740136E-3</v>
      </c>
      <c r="H44" s="11">
        <f t="shared" si="3"/>
        <v>1.2709329870668501E-2</v>
      </c>
    </row>
    <row r="45" spans="1:8" x14ac:dyDescent="0.25">
      <c r="A45" s="7" t="s">
        <v>84</v>
      </c>
      <c r="B45" s="16">
        <v>3.8246768148091498E-2</v>
      </c>
      <c r="C45" s="17">
        <v>0.15285845307245499</v>
      </c>
      <c r="D45" s="16">
        <v>6.4014181603308989E-2</v>
      </c>
      <c r="E45" s="17">
        <v>6.0303401488740201E-2</v>
      </c>
      <c r="F45" s="12"/>
      <c r="G45" s="10">
        <f t="shared" si="2"/>
        <v>-0.11461168492436349</v>
      </c>
      <c r="H45" s="11">
        <f t="shared" si="3"/>
        <v>3.7107801145687888E-3</v>
      </c>
    </row>
    <row r="46" spans="1:8" x14ac:dyDescent="0.25">
      <c r="A46" s="7" t="s">
        <v>85</v>
      </c>
      <c r="B46" s="16">
        <v>0.29067543792549499</v>
      </c>
      <c r="C46" s="17">
        <v>0.29552634260674598</v>
      </c>
      <c r="D46" s="16">
        <v>0.36767119690105704</v>
      </c>
      <c r="E46" s="17">
        <v>0.35616696504287199</v>
      </c>
      <c r="F46" s="12"/>
      <c r="G46" s="10">
        <f t="shared" si="2"/>
        <v>-4.8509046812509893E-3</v>
      </c>
      <c r="H46" s="11">
        <f t="shared" si="3"/>
        <v>1.1504231858185054E-2</v>
      </c>
    </row>
    <row r="47" spans="1:8" x14ac:dyDescent="0.25">
      <c r="A47" s="7" t="s">
        <v>86</v>
      </c>
      <c r="B47" s="16">
        <v>0.91792243555419606</v>
      </c>
      <c r="C47" s="17">
        <v>0.71333944767145596</v>
      </c>
      <c r="D47" s="16">
        <v>0.66147987656752694</v>
      </c>
      <c r="E47" s="17">
        <v>0.46169791764816698</v>
      </c>
      <c r="F47" s="12"/>
      <c r="G47" s="10">
        <f t="shared" si="2"/>
        <v>0.2045829878827401</v>
      </c>
      <c r="H47" s="11">
        <f t="shared" si="3"/>
        <v>0.19978195891935996</v>
      </c>
    </row>
    <row r="48" spans="1:8" x14ac:dyDescent="0.25">
      <c r="A48" s="7" t="s">
        <v>87</v>
      </c>
      <c r="B48" s="16">
        <v>0.37481832785129698</v>
      </c>
      <c r="C48" s="17">
        <v>0.93753184551105695</v>
      </c>
      <c r="D48" s="16">
        <v>0.45138204976692298</v>
      </c>
      <c r="E48" s="17">
        <v>0.81032695750494699</v>
      </c>
      <c r="F48" s="12"/>
      <c r="G48" s="10">
        <f t="shared" si="2"/>
        <v>-0.56271351765975997</v>
      </c>
      <c r="H48" s="11">
        <f t="shared" si="3"/>
        <v>-0.35894490773802401</v>
      </c>
    </row>
    <row r="49" spans="1:8" x14ac:dyDescent="0.25">
      <c r="A49" s="7" t="s">
        <v>88</v>
      </c>
      <c r="B49" s="16">
        <v>0</v>
      </c>
      <c r="C49" s="17">
        <v>0</v>
      </c>
      <c r="D49" s="16">
        <v>3.2827785437594403E-3</v>
      </c>
      <c r="E49" s="17">
        <v>9.4224064826156587E-3</v>
      </c>
      <c r="F49" s="12"/>
      <c r="G49" s="10">
        <f t="shared" si="2"/>
        <v>0</v>
      </c>
      <c r="H49" s="11">
        <f t="shared" si="3"/>
        <v>-6.1396279388562184E-3</v>
      </c>
    </row>
    <row r="50" spans="1:8" x14ac:dyDescent="0.25">
      <c r="A50" s="7" t="s">
        <v>91</v>
      </c>
      <c r="B50" s="16">
        <v>0.39776638874015102</v>
      </c>
      <c r="C50" s="17">
        <v>0.29552634260674598</v>
      </c>
      <c r="D50" s="16">
        <v>0.43496815704812597</v>
      </c>
      <c r="E50" s="17">
        <v>0.32036182040893202</v>
      </c>
      <c r="F50" s="12"/>
      <c r="G50" s="10">
        <f t="shared" si="2"/>
        <v>0.10224004613340504</v>
      </c>
      <c r="H50" s="11">
        <f t="shared" si="3"/>
        <v>0.11460633663919395</v>
      </c>
    </row>
    <row r="51" spans="1:8" x14ac:dyDescent="0.25">
      <c r="A51" s="7" t="s">
        <v>92</v>
      </c>
      <c r="B51" s="16">
        <v>0.64254570488793705</v>
      </c>
      <c r="C51" s="17">
        <v>0.26495465199225499</v>
      </c>
      <c r="D51" s="16">
        <v>0.67953515855820401</v>
      </c>
      <c r="E51" s="17">
        <v>0.309054932629794</v>
      </c>
      <c r="F51" s="12"/>
      <c r="G51" s="10">
        <f t="shared" si="2"/>
        <v>0.37759105289568207</v>
      </c>
      <c r="H51" s="11">
        <f t="shared" si="3"/>
        <v>0.37048022592841001</v>
      </c>
    </row>
    <row r="52" spans="1:8" x14ac:dyDescent="0.25">
      <c r="A52" s="7" t="s">
        <v>93</v>
      </c>
      <c r="B52" s="16">
        <v>3.6334429740686902</v>
      </c>
      <c r="C52" s="17">
        <v>2.9960256802201197</v>
      </c>
      <c r="D52" s="16">
        <v>3.4337863567723699</v>
      </c>
      <c r="E52" s="17">
        <v>3.00197870536135</v>
      </c>
      <c r="F52" s="12"/>
      <c r="G52" s="10">
        <f t="shared" si="2"/>
        <v>0.63741729384857049</v>
      </c>
      <c r="H52" s="11">
        <f t="shared" si="3"/>
        <v>0.43180765141101984</v>
      </c>
    </row>
    <row r="53" spans="1:8" x14ac:dyDescent="0.25">
      <c r="A53" s="7" t="s">
        <v>94</v>
      </c>
      <c r="B53" s="16">
        <v>2.4477931614778603</v>
      </c>
      <c r="C53" s="17">
        <v>3.6584123102007502</v>
      </c>
      <c r="D53" s="16">
        <v>2.1173921607248398</v>
      </c>
      <c r="E53" s="17">
        <v>3.2997267502120002</v>
      </c>
      <c r="F53" s="12"/>
      <c r="G53" s="10">
        <f t="shared" si="2"/>
        <v>-1.2106191487228899</v>
      </c>
      <c r="H53" s="11">
        <f t="shared" si="3"/>
        <v>-1.1823345894871604</v>
      </c>
    </row>
    <row r="54" spans="1:8" x14ac:dyDescent="0.25">
      <c r="A54" s="7" t="s">
        <v>95</v>
      </c>
      <c r="B54" s="16">
        <v>5.8211581121395195</v>
      </c>
      <c r="C54" s="17">
        <v>0.12228676245796401</v>
      </c>
      <c r="D54" s="16">
        <v>3.6619394655636501</v>
      </c>
      <c r="E54" s="17">
        <v>0.75002355601620696</v>
      </c>
      <c r="F54" s="12"/>
      <c r="G54" s="10">
        <f t="shared" si="2"/>
        <v>5.6988713496815553</v>
      </c>
      <c r="H54" s="11">
        <f t="shared" si="3"/>
        <v>2.9119159095474432</v>
      </c>
    </row>
    <row r="55" spans="1:8" x14ac:dyDescent="0.25">
      <c r="A55" s="7" t="s">
        <v>96</v>
      </c>
      <c r="B55" s="16">
        <v>21.693566893597499</v>
      </c>
      <c r="C55" s="17">
        <v>30.571690614490997</v>
      </c>
      <c r="D55" s="16">
        <v>21.510406407983702</v>
      </c>
      <c r="E55" s="17">
        <v>27.707528502779599</v>
      </c>
      <c r="F55" s="12"/>
      <c r="G55" s="10">
        <f t="shared" si="2"/>
        <v>-8.8781237208934982</v>
      </c>
      <c r="H55" s="11">
        <f t="shared" si="3"/>
        <v>-6.1971220947958976</v>
      </c>
    </row>
    <row r="56" spans="1:8" x14ac:dyDescent="0.25">
      <c r="A56" s="7" t="s">
        <v>98</v>
      </c>
      <c r="B56" s="16">
        <v>3.0214946836992302</v>
      </c>
      <c r="C56" s="17">
        <v>2.0788749617853899</v>
      </c>
      <c r="D56" s="16">
        <v>2.8609415008863501</v>
      </c>
      <c r="E56" s="17">
        <v>1.7148779798360498</v>
      </c>
      <c r="F56" s="12"/>
      <c r="G56" s="10">
        <f t="shared" si="2"/>
        <v>0.94261972191384036</v>
      </c>
      <c r="H56" s="11">
        <f t="shared" si="3"/>
        <v>1.1460635210503003</v>
      </c>
    </row>
    <row r="57" spans="1:8" x14ac:dyDescent="0.25">
      <c r="A57" s="7" t="s">
        <v>99</v>
      </c>
      <c r="B57" s="16">
        <v>0.80318213110992098</v>
      </c>
      <c r="C57" s="17">
        <v>0.65219606644247408</v>
      </c>
      <c r="D57" s="16">
        <v>0.71728711181143701</v>
      </c>
      <c r="E57" s="17">
        <v>0.66899086026571197</v>
      </c>
      <c r="F57" s="12"/>
      <c r="G57" s="10">
        <f t="shared" si="2"/>
        <v>0.15098606466744691</v>
      </c>
      <c r="H57" s="11">
        <f t="shared" si="3"/>
        <v>4.8296251545725033E-2</v>
      </c>
    </row>
    <row r="58" spans="1:8" x14ac:dyDescent="0.25">
      <c r="A58" s="142" t="s">
        <v>42</v>
      </c>
      <c r="B58" s="153">
        <v>3.0597414518473202E-2</v>
      </c>
      <c r="C58" s="154">
        <v>2.0381127076327301E-2</v>
      </c>
      <c r="D58" s="153">
        <v>2.9545006893834901E-2</v>
      </c>
      <c r="E58" s="154">
        <v>1.50758503721851E-2</v>
      </c>
      <c r="F58" s="155"/>
      <c r="G58" s="156">
        <f t="shared" si="2"/>
        <v>1.0216287442145901E-2</v>
      </c>
      <c r="H58" s="157">
        <f t="shared" si="3"/>
        <v>1.44691565216498E-2</v>
      </c>
    </row>
    <row r="59" spans="1:8" x14ac:dyDescent="0.25">
      <c r="A59" s="7" t="s">
        <v>43</v>
      </c>
      <c r="B59" s="16">
        <v>0</v>
      </c>
      <c r="C59" s="17">
        <v>2.0381127076327301E-2</v>
      </c>
      <c r="D59" s="16">
        <v>0</v>
      </c>
      <c r="E59" s="17">
        <v>9.4224064826156587E-3</v>
      </c>
      <c r="F59" s="12"/>
      <c r="G59" s="10">
        <f t="shared" si="2"/>
        <v>-2.0381127076327301E-2</v>
      </c>
      <c r="H59" s="11">
        <f t="shared" si="3"/>
        <v>-9.4224064826156587E-3</v>
      </c>
    </row>
    <row r="60" spans="1:8" x14ac:dyDescent="0.25">
      <c r="A60" s="7" t="s">
        <v>48</v>
      </c>
      <c r="B60" s="16">
        <v>3.8246768148091498E-2</v>
      </c>
      <c r="C60" s="17">
        <v>0</v>
      </c>
      <c r="D60" s="16">
        <v>8.2069463593985904E-3</v>
      </c>
      <c r="E60" s="17">
        <v>0</v>
      </c>
      <c r="F60" s="12"/>
      <c r="G60" s="10">
        <f t="shared" si="2"/>
        <v>3.8246768148091498E-2</v>
      </c>
      <c r="H60" s="11">
        <f t="shared" si="3"/>
        <v>8.2069463593985904E-3</v>
      </c>
    </row>
    <row r="61" spans="1:8" x14ac:dyDescent="0.25">
      <c r="A61" s="7" t="s">
        <v>49</v>
      </c>
      <c r="B61" s="16">
        <v>5.3545475407328104E-2</v>
      </c>
      <c r="C61" s="17">
        <v>0.11209619891979999</v>
      </c>
      <c r="D61" s="16">
        <v>7.0579738690827898E-2</v>
      </c>
      <c r="E61" s="17">
        <v>9.0455102233110291E-2</v>
      </c>
      <c r="F61" s="12"/>
      <c r="G61" s="10">
        <f t="shared" si="2"/>
        <v>-5.855072351247189E-2</v>
      </c>
      <c r="H61" s="11">
        <f t="shared" si="3"/>
        <v>-1.9875363542282393E-2</v>
      </c>
    </row>
    <row r="62" spans="1:8" x14ac:dyDescent="0.25">
      <c r="A62" s="7" t="s">
        <v>50</v>
      </c>
      <c r="B62" s="16">
        <v>0.428363803258625</v>
      </c>
      <c r="C62" s="17">
        <v>0.60124324875165602</v>
      </c>
      <c r="D62" s="16">
        <v>0.47272011030135902</v>
      </c>
      <c r="E62" s="17">
        <v>0.55403750117780104</v>
      </c>
      <c r="F62" s="12"/>
      <c r="G62" s="10">
        <f t="shared" si="2"/>
        <v>-0.17287944549303103</v>
      </c>
      <c r="H62" s="11">
        <f t="shared" si="3"/>
        <v>-8.1317390876442019E-2</v>
      </c>
    </row>
    <row r="63" spans="1:8" x14ac:dyDescent="0.25">
      <c r="A63" s="7" t="s">
        <v>53</v>
      </c>
      <c r="B63" s="16">
        <v>0.60429893673984492</v>
      </c>
      <c r="C63" s="17">
        <v>0.71333944767145596</v>
      </c>
      <c r="D63" s="16">
        <v>0.49898233865143499</v>
      </c>
      <c r="E63" s="17">
        <v>0.55403750117780104</v>
      </c>
      <c r="F63" s="12"/>
      <c r="G63" s="10">
        <f t="shared" si="2"/>
        <v>-0.10904051093161105</v>
      </c>
      <c r="H63" s="11">
        <f t="shared" si="3"/>
        <v>-5.5055162526366053E-2</v>
      </c>
    </row>
    <row r="64" spans="1:8" x14ac:dyDescent="0.25">
      <c r="A64" s="7" t="s">
        <v>56</v>
      </c>
      <c r="B64" s="16">
        <v>6.8844182666564696E-2</v>
      </c>
      <c r="C64" s="17">
        <v>8.1524508305309301E-2</v>
      </c>
      <c r="D64" s="16">
        <v>3.7751953253233501E-2</v>
      </c>
      <c r="E64" s="17">
        <v>3.3920663337416397E-2</v>
      </c>
      <c r="F64" s="12"/>
      <c r="G64" s="10">
        <f t="shared" si="2"/>
        <v>-1.2680325638744605E-2</v>
      </c>
      <c r="H64" s="11">
        <f t="shared" si="3"/>
        <v>3.8312899158171043E-3</v>
      </c>
    </row>
    <row r="65" spans="1:8" x14ac:dyDescent="0.25">
      <c r="A65" s="7" t="s">
        <v>57</v>
      </c>
      <c r="B65" s="16">
        <v>0</v>
      </c>
      <c r="C65" s="17">
        <v>0</v>
      </c>
      <c r="D65" s="16">
        <v>0</v>
      </c>
      <c r="E65" s="17">
        <v>3.7689625930462595E-3</v>
      </c>
      <c r="F65" s="12"/>
      <c r="G65" s="10">
        <f t="shared" si="2"/>
        <v>0</v>
      </c>
      <c r="H65" s="11">
        <f t="shared" si="3"/>
        <v>-3.7689625930462595E-3</v>
      </c>
    </row>
    <row r="66" spans="1:8" x14ac:dyDescent="0.25">
      <c r="A66" s="7" t="s">
        <v>58</v>
      </c>
      <c r="B66" s="16">
        <v>1.5681174940717499</v>
      </c>
      <c r="C66" s="17">
        <v>1.4572505859574001</v>
      </c>
      <c r="D66" s="16">
        <v>1.48874006959491</v>
      </c>
      <c r="E66" s="17">
        <v>1.2682559125600699</v>
      </c>
      <c r="F66" s="12"/>
      <c r="G66" s="10">
        <f t="shared" si="2"/>
        <v>0.11086690811434985</v>
      </c>
      <c r="H66" s="11">
        <f t="shared" si="3"/>
        <v>0.22048415703484014</v>
      </c>
    </row>
    <row r="67" spans="1:8" x14ac:dyDescent="0.25">
      <c r="A67" s="7" t="s">
        <v>61</v>
      </c>
      <c r="B67" s="16">
        <v>0.137688365333129</v>
      </c>
      <c r="C67" s="17">
        <v>0.23438296137776399</v>
      </c>
      <c r="D67" s="16">
        <v>0.108331691944061</v>
      </c>
      <c r="E67" s="17">
        <v>0.13191369075661899</v>
      </c>
      <c r="F67" s="12"/>
      <c r="G67" s="10">
        <f t="shared" si="2"/>
        <v>-9.6694596044634984E-2</v>
      </c>
      <c r="H67" s="11">
        <f t="shared" si="3"/>
        <v>-2.3581998812557986E-2</v>
      </c>
    </row>
    <row r="68" spans="1:8" x14ac:dyDescent="0.25">
      <c r="A68" s="7" t="s">
        <v>64</v>
      </c>
      <c r="B68" s="16">
        <v>0.25242866977740402</v>
      </c>
      <c r="C68" s="17">
        <v>0.30571690614490998</v>
      </c>
      <c r="D68" s="16">
        <v>0.23800144442255899</v>
      </c>
      <c r="E68" s="17">
        <v>0.29021011966456201</v>
      </c>
      <c r="F68" s="12"/>
      <c r="G68" s="10">
        <f t="shared" si="2"/>
        <v>-5.3288236367505959E-2</v>
      </c>
      <c r="H68" s="11">
        <f t="shared" si="3"/>
        <v>-5.2208675242003011E-2</v>
      </c>
    </row>
    <row r="69" spans="1:8" x14ac:dyDescent="0.25">
      <c r="A69" s="7" t="s">
        <v>71</v>
      </c>
      <c r="B69" s="16">
        <v>0.25242866977740402</v>
      </c>
      <c r="C69" s="17">
        <v>5.0952817690818296E-2</v>
      </c>
      <c r="D69" s="16">
        <v>0.12802836320661798</v>
      </c>
      <c r="E69" s="17">
        <v>7.161028926787899E-2</v>
      </c>
      <c r="F69" s="12"/>
      <c r="G69" s="10">
        <f t="shared" si="2"/>
        <v>0.20147585208658572</v>
      </c>
      <c r="H69" s="11">
        <f t="shared" si="3"/>
        <v>5.6418073938738988E-2</v>
      </c>
    </row>
    <row r="70" spans="1:8" x14ac:dyDescent="0.25">
      <c r="A70" s="7" t="s">
        <v>72</v>
      </c>
      <c r="B70" s="16">
        <v>6.1194829036946403E-2</v>
      </c>
      <c r="C70" s="17">
        <v>0.23438296137776399</v>
      </c>
      <c r="D70" s="16">
        <v>6.0731403059549605E-2</v>
      </c>
      <c r="E70" s="17">
        <v>0.15641194761141999</v>
      </c>
      <c r="F70" s="12"/>
      <c r="G70" s="10">
        <f t="shared" ref="G70:G76" si="4">B70-C70</f>
        <v>-0.17318813234081759</v>
      </c>
      <c r="H70" s="11">
        <f t="shared" ref="H70:H76" si="5">D70-E70</f>
        <v>-9.5680544551870389E-2</v>
      </c>
    </row>
    <row r="71" spans="1:8" x14ac:dyDescent="0.25">
      <c r="A71" s="7" t="s">
        <v>77</v>
      </c>
      <c r="B71" s="16">
        <v>5.3545475407328104E-2</v>
      </c>
      <c r="C71" s="17">
        <v>0.12228676245796401</v>
      </c>
      <c r="D71" s="16">
        <v>6.2372792331429297E-2</v>
      </c>
      <c r="E71" s="17">
        <v>8.4801658343540892E-2</v>
      </c>
      <c r="F71" s="12"/>
      <c r="G71" s="10">
        <f t="shared" si="4"/>
        <v>-6.8741287050635896E-2</v>
      </c>
      <c r="H71" s="11">
        <f t="shared" si="5"/>
        <v>-2.2428866012111595E-2</v>
      </c>
    </row>
    <row r="72" spans="1:8" x14ac:dyDescent="0.25">
      <c r="A72" s="7" t="s">
        <v>89</v>
      </c>
      <c r="B72" s="16">
        <v>0.16828577985160301</v>
      </c>
      <c r="C72" s="17">
        <v>0.21400183430143699</v>
      </c>
      <c r="D72" s="16">
        <v>0.15921475937233301</v>
      </c>
      <c r="E72" s="17">
        <v>0.15829642890794299</v>
      </c>
      <c r="F72" s="12"/>
      <c r="G72" s="10">
        <f t="shared" si="4"/>
        <v>-4.5716054449833982E-2</v>
      </c>
      <c r="H72" s="11">
        <f t="shared" si="5"/>
        <v>9.1833046439002142E-4</v>
      </c>
    </row>
    <row r="73" spans="1:8" x14ac:dyDescent="0.25">
      <c r="A73" s="7" t="s">
        <v>90</v>
      </c>
      <c r="B73" s="16">
        <v>0</v>
      </c>
      <c r="C73" s="17">
        <v>1.0190563538163701E-2</v>
      </c>
      <c r="D73" s="16">
        <v>1.6413892718797202E-3</v>
      </c>
      <c r="E73" s="17">
        <v>1.8844812965231298E-3</v>
      </c>
      <c r="F73" s="12"/>
      <c r="G73" s="10">
        <f t="shared" si="4"/>
        <v>-1.0190563538163701E-2</v>
      </c>
      <c r="H73" s="11">
        <f t="shared" si="5"/>
        <v>-2.4309202464340958E-4</v>
      </c>
    </row>
    <row r="74" spans="1:8" x14ac:dyDescent="0.25">
      <c r="A74" s="7" t="s">
        <v>97</v>
      </c>
      <c r="B74" s="16">
        <v>0.145337718962748</v>
      </c>
      <c r="C74" s="17">
        <v>0.17323958014878199</v>
      </c>
      <c r="D74" s="16">
        <v>0.134593920294137</v>
      </c>
      <c r="E74" s="17">
        <v>0.12060680297748</v>
      </c>
      <c r="F74" s="12"/>
      <c r="G74" s="10">
        <f t="shared" si="4"/>
        <v>-2.7901861186033994E-2</v>
      </c>
      <c r="H74" s="11">
        <f t="shared" si="5"/>
        <v>1.3987117316657E-2</v>
      </c>
    </row>
    <row r="75" spans="1:8" x14ac:dyDescent="0.25">
      <c r="A75" s="7" t="s">
        <v>100</v>
      </c>
      <c r="B75" s="16">
        <v>0.54310410770289896</v>
      </c>
      <c r="C75" s="17">
        <v>0.33628859675940098</v>
      </c>
      <c r="D75" s="16">
        <v>0.32991924364782399</v>
      </c>
      <c r="E75" s="17">
        <v>0.24498256854800698</v>
      </c>
      <c r="F75" s="12"/>
      <c r="G75" s="10">
        <f t="shared" si="4"/>
        <v>0.20681551094349798</v>
      </c>
      <c r="H75" s="11">
        <f t="shared" si="5"/>
        <v>8.4936675099817005E-2</v>
      </c>
    </row>
    <row r="76" spans="1:8" x14ac:dyDescent="0.25">
      <c r="A76" s="7" t="s">
        <v>101</v>
      </c>
      <c r="B76" s="16">
        <v>7.6493536296183004E-3</v>
      </c>
      <c r="C76" s="17">
        <v>3.0571690614491002E-2</v>
      </c>
      <c r="D76" s="16">
        <v>9.8483356312783089E-3</v>
      </c>
      <c r="E76" s="17">
        <v>1.50758503721851E-2</v>
      </c>
      <c r="F76" s="12"/>
      <c r="G76" s="10">
        <f t="shared" si="4"/>
        <v>-2.2922336984872702E-2</v>
      </c>
      <c r="H76" s="11">
        <f t="shared" si="5"/>
        <v>-5.2275147409067916E-3</v>
      </c>
    </row>
    <row r="77" spans="1:8" x14ac:dyDescent="0.25">
      <c r="A77" s="1"/>
      <c r="B77" s="18"/>
      <c r="C77" s="19"/>
      <c r="D77" s="18"/>
      <c r="E77" s="19"/>
      <c r="F77" s="15"/>
      <c r="G77" s="13"/>
      <c r="H77" s="14"/>
    </row>
    <row r="78" spans="1:8" s="43" customFormat="1" ht="13" x14ac:dyDescent="0.3">
      <c r="A78" s="27" t="s">
        <v>5</v>
      </c>
      <c r="B78" s="44">
        <f>SUM(B6:B77)</f>
        <v>100.00000000000001</v>
      </c>
      <c r="C78" s="45">
        <f>SUM(C6:C77)</f>
        <v>100.00000000000003</v>
      </c>
      <c r="D78" s="44">
        <f>SUM(D6:D77)</f>
        <v>100</v>
      </c>
      <c r="E78" s="45">
        <f>SUM(E6:E77)</f>
        <v>99.999999999999972</v>
      </c>
      <c r="F78" s="49"/>
      <c r="G78" s="50">
        <f>SUM(G6:G77)</f>
        <v>-1.7572748811645056E-14</v>
      </c>
      <c r="H78" s="51">
        <f>SUM(H6:H77)</f>
        <v>1.6380993783648989E-14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scale="77"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zoomScaleNormal="100" workbookViewId="0">
      <selection activeCell="M1" sqref="M1"/>
    </sheetView>
  </sheetViews>
  <sheetFormatPr defaultRowHeight="12.5" x14ac:dyDescent="0.25"/>
  <cols>
    <col min="1" max="1" width="17.54296875" bestFit="1" customWidth="1"/>
    <col min="2" max="5" width="8.26953125" customWidth="1"/>
    <col min="6" max="6" width="1.7265625" customWidth="1"/>
    <col min="7" max="10" width="8.26953125" customWidth="1"/>
  </cols>
  <sheetData>
    <row r="1" spans="1:10" s="52" customFormat="1" ht="20" x14ac:dyDescent="0.4">
      <c r="A1" s="4" t="s">
        <v>10</v>
      </c>
      <c r="B1" s="198" t="s">
        <v>19</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60" customFormat="1" ht="13" x14ac:dyDescent="0.3">
      <c r="A7" s="159" t="s">
        <v>113</v>
      </c>
      <c r="B7" s="78">
        <f>SUM($B8:$B11)</f>
        <v>1822</v>
      </c>
      <c r="C7" s="79">
        <f>SUM($C8:$C11)</f>
        <v>1635</v>
      </c>
      <c r="D7" s="78">
        <f>SUM($D8:$D11)</f>
        <v>9728</v>
      </c>
      <c r="E7" s="79">
        <f>SUM($E8:$E11)</f>
        <v>8785</v>
      </c>
      <c r="F7" s="80"/>
      <c r="G7" s="78">
        <f>B7-C7</f>
        <v>187</v>
      </c>
      <c r="H7" s="79">
        <f>D7-E7</f>
        <v>943</v>
      </c>
      <c r="I7" s="54">
        <f>IF(C7=0, "-", IF(G7/C7&lt;10, G7/C7, "&gt;999%"))</f>
        <v>0.11437308868501529</v>
      </c>
      <c r="J7" s="55">
        <f>IF(E7=0, "-", IF(H7/E7&lt;10, H7/E7, "&gt;999%"))</f>
        <v>0.10734206033010814</v>
      </c>
    </row>
    <row r="8" spans="1:10" x14ac:dyDescent="0.25">
      <c r="A8" s="158" t="s">
        <v>163</v>
      </c>
      <c r="B8" s="65">
        <v>1062</v>
      </c>
      <c r="C8" s="66">
        <v>889</v>
      </c>
      <c r="D8" s="65">
        <v>5934</v>
      </c>
      <c r="E8" s="66">
        <v>5198</v>
      </c>
      <c r="F8" s="67"/>
      <c r="G8" s="65">
        <f>B8-C8</f>
        <v>173</v>
      </c>
      <c r="H8" s="66">
        <f>D8-E8</f>
        <v>736</v>
      </c>
      <c r="I8" s="8">
        <f>IF(C8=0, "-", IF(G8/C8&lt;10, G8/C8, "&gt;999%"))</f>
        <v>0.19460067491563554</v>
      </c>
      <c r="J8" s="9">
        <f>IF(E8=0, "-", IF(H8/E8&lt;10, H8/E8, "&gt;999%"))</f>
        <v>0.1415929203539823</v>
      </c>
    </row>
    <row r="9" spans="1:10" x14ac:dyDescent="0.25">
      <c r="A9" s="158" t="s">
        <v>164</v>
      </c>
      <c r="B9" s="65">
        <v>482</v>
      </c>
      <c r="C9" s="66">
        <v>449</v>
      </c>
      <c r="D9" s="65">
        <v>2560</v>
      </c>
      <c r="E9" s="66">
        <v>2009</v>
      </c>
      <c r="F9" s="67"/>
      <c r="G9" s="65">
        <f>B9-C9</f>
        <v>33</v>
      </c>
      <c r="H9" s="66">
        <f>D9-E9</f>
        <v>551</v>
      </c>
      <c r="I9" s="8">
        <f>IF(C9=0, "-", IF(G9/C9&lt;10, G9/C9, "&gt;999%"))</f>
        <v>7.3496659242761692E-2</v>
      </c>
      <c r="J9" s="9">
        <f>IF(E9=0, "-", IF(H9/E9&lt;10, H9/E9, "&gt;999%"))</f>
        <v>0.27426580388252864</v>
      </c>
    </row>
    <row r="10" spans="1:10" x14ac:dyDescent="0.25">
      <c r="A10" s="158" t="s">
        <v>165</v>
      </c>
      <c r="B10" s="65">
        <v>53</v>
      </c>
      <c r="C10" s="66">
        <v>59</v>
      </c>
      <c r="D10" s="65">
        <v>234</v>
      </c>
      <c r="E10" s="66">
        <v>330</v>
      </c>
      <c r="F10" s="67"/>
      <c r="G10" s="65">
        <f>B10-C10</f>
        <v>-6</v>
      </c>
      <c r="H10" s="66">
        <f>D10-E10</f>
        <v>-96</v>
      </c>
      <c r="I10" s="8">
        <f>IF(C10=0, "-", IF(G10/C10&lt;10, G10/C10, "&gt;999%"))</f>
        <v>-0.10169491525423729</v>
      </c>
      <c r="J10" s="9">
        <f>IF(E10=0, "-", IF(H10/E10&lt;10, H10/E10, "&gt;999%"))</f>
        <v>-0.29090909090909089</v>
      </c>
    </row>
    <row r="11" spans="1:10" x14ac:dyDescent="0.25">
      <c r="A11" s="158" t="s">
        <v>166</v>
      </c>
      <c r="B11" s="65">
        <v>225</v>
      </c>
      <c r="C11" s="66">
        <v>238</v>
      </c>
      <c r="D11" s="65">
        <v>1000</v>
      </c>
      <c r="E11" s="66">
        <v>1248</v>
      </c>
      <c r="F11" s="67"/>
      <c r="G11" s="65">
        <f>B11-C11</f>
        <v>-13</v>
      </c>
      <c r="H11" s="66">
        <f>D11-E11</f>
        <v>-248</v>
      </c>
      <c r="I11" s="8">
        <f>IF(C11=0, "-", IF(G11/C11&lt;10, G11/C11, "&gt;999%"))</f>
        <v>-5.4621848739495799E-2</v>
      </c>
      <c r="J11" s="9">
        <f>IF(E11=0, "-", IF(H11/E11&lt;10, H11/E11, "&gt;999%"))</f>
        <v>-0.19871794871794871</v>
      </c>
    </row>
    <row r="12" spans="1:10" x14ac:dyDescent="0.25">
      <c r="A12" s="7"/>
      <c r="B12" s="65"/>
      <c r="C12" s="66"/>
      <c r="D12" s="65"/>
      <c r="E12" s="66"/>
      <c r="F12" s="67"/>
      <c r="G12" s="65"/>
      <c r="H12" s="66"/>
      <c r="I12" s="8"/>
      <c r="J12" s="9"/>
    </row>
    <row r="13" spans="1:10" s="160" customFormat="1" ht="13" x14ac:dyDescent="0.3">
      <c r="A13" s="159" t="s">
        <v>122</v>
      </c>
      <c r="B13" s="78">
        <f>SUM($B14:$B17)</f>
        <v>7018</v>
      </c>
      <c r="C13" s="79">
        <f>SUM($C14:$C17)</f>
        <v>5039</v>
      </c>
      <c r="D13" s="78">
        <f>SUM($D14:$D17)</f>
        <v>32896</v>
      </c>
      <c r="E13" s="79">
        <f>SUM($E14:$E17)</f>
        <v>27606</v>
      </c>
      <c r="F13" s="80"/>
      <c r="G13" s="78">
        <f>B13-C13</f>
        <v>1979</v>
      </c>
      <c r="H13" s="79">
        <f>D13-E13</f>
        <v>5290</v>
      </c>
      <c r="I13" s="54">
        <f>IF(C13=0, "-", IF(G13/C13&lt;10, G13/C13, "&gt;999%"))</f>
        <v>0.39273665409803532</v>
      </c>
      <c r="J13" s="55">
        <f>IF(E13=0, "-", IF(H13/E13&lt;10, H13/E13, "&gt;999%"))</f>
        <v>0.19162500905600233</v>
      </c>
    </row>
    <row r="14" spans="1:10" x14ac:dyDescent="0.25">
      <c r="A14" s="158" t="s">
        <v>163</v>
      </c>
      <c r="B14" s="65">
        <v>4445</v>
      </c>
      <c r="C14" s="66">
        <v>3109</v>
      </c>
      <c r="D14" s="65">
        <v>21017</v>
      </c>
      <c r="E14" s="66">
        <v>18183</v>
      </c>
      <c r="F14" s="67"/>
      <c r="G14" s="65">
        <f>B14-C14</f>
        <v>1336</v>
      </c>
      <c r="H14" s="66">
        <f>D14-E14</f>
        <v>2834</v>
      </c>
      <c r="I14" s="8">
        <f>IF(C14=0, "-", IF(G14/C14&lt;10, G14/C14, "&gt;999%"))</f>
        <v>0.42972016725635254</v>
      </c>
      <c r="J14" s="9">
        <f>IF(E14=0, "-", IF(H14/E14&lt;10, H14/E14, "&gt;999%"))</f>
        <v>0.15585986910850794</v>
      </c>
    </row>
    <row r="15" spans="1:10" x14ac:dyDescent="0.25">
      <c r="A15" s="158" t="s">
        <v>164</v>
      </c>
      <c r="B15" s="65">
        <v>1902</v>
      </c>
      <c r="C15" s="66">
        <v>1496</v>
      </c>
      <c r="D15" s="65">
        <v>8929</v>
      </c>
      <c r="E15" s="66">
        <v>7367</v>
      </c>
      <c r="F15" s="67"/>
      <c r="G15" s="65">
        <f>B15-C15</f>
        <v>406</v>
      </c>
      <c r="H15" s="66">
        <f>D15-E15</f>
        <v>1562</v>
      </c>
      <c r="I15" s="8">
        <f>IF(C15=0, "-", IF(G15/C15&lt;10, G15/C15, "&gt;999%"))</f>
        <v>0.27139037433155078</v>
      </c>
      <c r="J15" s="9">
        <f>IF(E15=0, "-", IF(H15/E15&lt;10, H15/E15, "&gt;999%"))</f>
        <v>0.21202660513098956</v>
      </c>
    </row>
    <row r="16" spans="1:10" x14ac:dyDescent="0.25">
      <c r="A16" s="158" t="s">
        <v>165</v>
      </c>
      <c r="B16" s="65">
        <v>135</v>
      </c>
      <c r="C16" s="66">
        <v>95</v>
      </c>
      <c r="D16" s="65">
        <v>613</v>
      </c>
      <c r="E16" s="66">
        <v>539</v>
      </c>
      <c r="F16" s="67"/>
      <c r="G16" s="65">
        <f>B16-C16</f>
        <v>40</v>
      </c>
      <c r="H16" s="66">
        <f>D16-E16</f>
        <v>74</v>
      </c>
      <c r="I16" s="8">
        <f>IF(C16=0, "-", IF(G16/C16&lt;10, G16/C16, "&gt;999%"))</f>
        <v>0.42105263157894735</v>
      </c>
      <c r="J16" s="9">
        <f>IF(E16=0, "-", IF(H16/E16&lt;10, H16/E16, "&gt;999%"))</f>
        <v>0.13729128014842301</v>
      </c>
    </row>
    <row r="17" spans="1:10" x14ac:dyDescent="0.25">
      <c r="A17" s="158" t="s">
        <v>166</v>
      </c>
      <c r="B17" s="65">
        <v>536</v>
      </c>
      <c r="C17" s="66">
        <v>339</v>
      </c>
      <c r="D17" s="65">
        <v>2337</v>
      </c>
      <c r="E17" s="66">
        <v>1517</v>
      </c>
      <c r="F17" s="67"/>
      <c r="G17" s="65">
        <f>B17-C17</f>
        <v>197</v>
      </c>
      <c r="H17" s="66">
        <f>D17-E17</f>
        <v>820</v>
      </c>
      <c r="I17" s="8">
        <f>IF(C17=0, "-", IF(G17/C17&lt;10, G17/C17, "&gt;999%"))</f>
        <v>0.58112094395280234</v>
      </c>
      <c r="J17" s="9">
        <f>IF(E17=0, "-", IF(H17/E17&lt;10, H17/E17, "&gt;999%"))</f>
        <v>0.54054054054054057</v>
      </c>
    </row>
    <row r="18" spans="1:10" ht="13" x14ac:dyDescent="0.3">
      <c r="A18" s="22"/>
      <c r="B18" s="74"/>
      <c r="C18" s="75"/>
      <c r="D18" s="74"/>
      <c r="E18" s="75"/>
      <c r="F18" s="76"/>
      <c r="G18" s="74"/>
      <c r="H18" s="75"/>
      <c r="I18" s="23"/>
      <c r="J18" s="24"/>
    </row>
    <row r="19" spans="1:10" s="160" customFormat="1" ht="13" x14ac:dyDescent="0.3">
      <c r="A19" s="159" t="s">
        <v>128</v>
      </c>
      <c r="B19" s="78">
        <f>SUM($B20:$B23)</f>
        <v>3526</v>
      </c>
      <c r="C19" s="79">
        <f>SUM($C20:$C23)</f>
        <v>2612</v>
      </c>
      <c r="D19" s="78">
        <f>SUM($D20:$D23)</f>
        <v>15599</v>
      </c>
      <c r="E19" s="79">
        <f>SUM($E20:$E23)</f>
        <v>14389</v>
      </c>
      <c r="F19" s="80"/>
      <c r="G19" s="78">
        <f>B19-C19</f>
        <v>914</v>
      </c>
      <c r="H19" s="79">
        <f>D19-E19</f>
        <v>1210</v>
      </c>
      <c r="I19" s="54">
        <f>IF(C19=0, "-", IF(G19/C19&lt;10, G19/C19, "&gt;999%"))</f>
        <v>0.34992343032159268</v>
      </c>
      <c r="J19" s="55">
        <f>IF(E19=0, "-", IF(H19/E19&lt;10, H19/E19, "&gt;999%"))</f>
        <v>8.4092014733476966E-2</v>
      </c>
    </row>
    <row r="20" spans="1:10" x14ac:dyDescent="0.25">
      <c r="A20" s="158" t="s">
        <v>163</v>
      </c>
      <c r="B20" s="65">
        <v>937</v>
      </c>
      <c r="C20" s="66">
        <v>614</v>
      </c>
      <c r="D20" s="65">
        <v>4122</v>
      </c>
      <c r="E20" s="66">
        <v>3671</v>
      </c>
      <c r="F20" s="67"/>
      <c r="G20" s="65">
        <f>B20-C20</f>
        <v>323</v>
      </c>
      <c r="H20" s="66">
        <f>D20-E20</f>
        <v>451</v>
      </c>
      <c r="I20" s="8">
        <f>IF(C20=0, "-", IF(G20/C20&lt;10, G20/C20, "&gt;999%"))</f>
        <v>0.52605863192182412</v>
      </c>
      <c r="J20" s="9">
        <f>IF(E20=0, "-", IF(H20/E20&lt;10, H20/E20, "&gt;999%"))</f>
        <v>0.12285480795423591</v>
      </c>
    </row>
    <row r="21" spans="1:10" x14ac:dyDescent="0.25">
      <c r="A21" s="158" t="s">
        <v>164</v>
      </c>
      <c r="B21" s="65">
        <v>2186</v>
      </c>
      <c r="C21" s="66">
        <v>1561</v>
      </c>
      <c r="D21" s="65">
        <v>9341</v>
      </c>
      <c r="E21" s="66">
        <v>8623</v>
      </c>
      <c r="F21" s="67"/>
      <c r="G21" s="65">
        <f>B21-C21</f>
        <v>625</v>
      </c>
      <c r="H21" s="66">
        <f>D21-E21</f>
        <v>718</v>
      </c>
      <c r="I21" s="8">
        <f>IF(C21=0, "-", IF(G21/C21&lt;10, G21/C21, "&gt;999%"))</f>
        <v>0.40038436899423446</v>
      </c>
      <c r="J21" s="9">
        <f>IF(E21=0, "-", IF(H21/E21&lt;10, H21/E21, "&gt;999%"))</f>
        <v>8.3265684796474546E-2</v>
      </c>
    </row>
    <row r="22" spans="1:10" x14ac:dyDescent="0.25">
      <c r="A22" s="158" t="s">
        <v>165</v>
      </c>
      <c r="B22" s="65">
        <v>137</v>
      </c>
      <c r="C22" s="66">
        <v>135</v>
      </c>
      <c r="D22" s="65">
        <v>743</v>
      </c>
      <c r="E22" s="66">
        <v>718</v>
      </c>
      <c r="F22" s="67"/>
      <c r="G22" s="65">
        <f>B22-C22</f>
        <v>2</v>
      </c>
      <c r="H22" s="66">
        <f>D22-E22</f>
        <v>25</v>
      </c>
      <c r="I22" s="8">
        <f>IF(C22=0, "-", IF(G22/C22&lt;10, G22/C22, "&gt;999%"))</f>
        <v>1.4814814814814815E-2</v>
      </c>
      <c r="J22" s="9">
        <f>IF(E22=0, "-", IF(H22/E22&lt;10, H22/E22, "&gt;999%"))</f>
        <v>3.4818941504178275E-2</v>
      </c>
    </row>
    <row r="23" spans="1:10" x14ac:dyDescent="0.25">
      <c r="A23" s="158" t="s">
        <v>166</v>
      </c>
      <c r="B23" s="65">
        <v>266</v>
      </c>
      <c r="C23" s="66">
        <v>302</v>
      </c>
      <c r="D23" s="65">
        <v>1393</v>
      </c>
      <c r="E23" s="66">
        <v>1377</v>
      </c>
      <c r="F23" s="67"/>
      <c r="G23" s="65">
        <f>B23-C23</f>
        <v>-36</v>
      </c>
      <c r="H23" s="66">
        <f>D23-E23</f>
        <v>16</v>
      </c>
      <c r="I23" s="8">
        <f>IF(C23=0, "-", IF(G23/C23&lt;10, G23/C23, "&gt;999%"))</f>
        <v>-0.11920529801324503</v>
      </c>
      <c r="J23" s="9">
        <f>IF(E23=0, "-", IF(H23/E23&lt;10, H23/E23, "&gt;999%"))</f>
        <v>1.1619462599854757E-2</v>
      </c>
    </row>
    <row r="24" spans="1:10" x14ac:dyDescent="0.25">
      <c r="A24" s="7"/>
      <c r="B24" s="65"/>
      <c r="C24" s="66"/>
      <c r="D24" s="65"/>
      <c r="E24" s="66"/>
      <c r="F24" s="67"/>
      <c r="G24" s="65"/>
      <c r="H24" s="66"/>
      <c r="I24" s="8"/>
      <c r="J24" s="9"/>
    </row>
    <row r="25" spans="1:10" s="43" customFormat="1" ht="13" x14ac:dyDescent="0.3">
      <c r="A25" s="53" t="s">
        <v>29</v>
      </c>
      <c r="B25" s="78">
        <f>SUM($B26:$B29)</f>
        <v>12366</v>
      </c>
      <c r="C25" s="79">
        <f>SUM($C26:$C29)</f>
        <v>9286</v>
      </c>
      <c r="D25" s="78">
        <f>SUM($D26:$D29)</f>
        <v>58223</v>
      </c>
      <c r="E25" s="79">
        <f>SUM($E26:$E29)</f>
        <v>50780</v>
      </c>
      <c r="F25" s="80"/>
      <c r="G25" s="78">
        <f>B25-C25</f>
        <v>3080</v>
      </c>
      <c r="H25" s="79">
        <f>D25-E25</f>
        <v>7443</v>
      </c>
      <c r="I25" s="54">
        <f>IF(C25=0, "-", IF(G25/C25&lt;10, G25/C25, "&gt;999%"))</f>
        <v>0.33168210208916649</v>
      </c>
      <c r="J25" s="55">
        <f>IF(E25=0, "-", IF(H25/E25&lt;10, H25/E25, "&gt;999%"))</f>
        <v>0.14657345411579362</v>
      </c>
    </row>
    <row r="26" spans="1:10" x14ac:dyDescent="0.25">
      <c r="A26" s="158" t="s">
        <v>163</v>
      </c>
      <c r="B26" s="65">
        <v>6444</v>
      </c>
      <c r="C26" s="66">
        <v>4612</v>
      </c>
      <c r="D26" s="65">
        <v>31073</v>
      </c>
      <c r="E26" s="66">
        <v>27052</v>
      </c>
      <c r="F26" s="67"/>
      <c r="G26" s="65">
        <f>B26-C26</f>
        <v>1832</v>
      </c>
      <c r="H26" s="66">
        <f>D26-E26</f>
        <v>4021</v>
      </c>
      <c r="I26" s="8">
        <f>IF(C26=0, "-", IF(G26/C26&lt;10, G26/C26, "&gt;999%"))</f>
        <v>0.39722463139635733</v>
      </c>
      <c r="J26" s="9">
        <f>IF(E26=0, "-", IF(H26/E26&lt;10, H26/E26, "&gt;999%"))</f>
        <v>0.14863965695697176</v>
      </c>
    </row>
    <row r="27" spans="1:10" x14ac:dyDescent="0.25">
      <c r="A27" s="158" t="s">
        <v>164</v>
      </c>
      <c r="B27" s="65">
        <v>4570</v>
      </c>
      <c r="C27" s="66">
        <v>3506</v>
      </c>
      <c r="D27" s="65">
        <v>20830</v>
      </c>
      <c r="E27" s="66">
        <v>17999</v>
      </c>
      <c r="F27" s="67"/>
      <c r="G27" s="65">
        <f>B27-C27</f>
        <v>1064</v>
      </c>
      <c r="H27" s="66">
        <f>D27-E27</f>
        <v>2831</v>
      </c>
      <c r="I27" s="8">
        <f>IF(C27=0, "-", IF(G27/C27&lt;10, G27/C27, "&gt;999%"))</f>
        <v>0.30347974900171137</v>
      </c>
      <c r="J27" s="9">
        <f>IF(E27=0, "-", IF(H27/E27&lt;10, H27/E27, "&gt;999%"))</f>
        <v>0.15728651591755097</v>
      </c>
    </row>
    <row r="28" spans="1:10" x14ac:dyDescent="0.25">
      <c r="A28" s="158" t="s">
        <v>165</v>
      </c>
      <c r="B28" s="65">
        <v>325</v>
      </c>
      <c r="C28" s="66">
        <v>289</v>
      </c>
      <c r="D28" s="65">
        <v>1590</v>
      </c>
      <c r="E28" s="66">
        <v>1587</v>
      </c>
      <c r="F28" s="67"/>
      <c r="G28" s="65">
        <f>B28-C28</f>
        <v>36</v>
      </c>
      <c r="H28" s="66">
        <f>D28-E28</f>
        <v>3</v>
      </c>
      <c r="I28" s="8">
        <f>IF(C28=0, "-", IF(G28/C28&lt;10, G28/C28, "&gt;999%"))</f>
        <v>0.1245674740484429</v>
      </c>
      <c r="J28" s="9">
        <f>IF(E28=0, "-", IF(H28/E28&lt;10, H28/E28, "&gt;999%"))</f>
        <v>1.890359168241966E-3</v>
      </c>
    </row>
    <row r="29" spans="1:10" x14ac:dyDescent="0.25">
      <c r="A29" s="158" t="s">
        <v>166</v>
      </c>
      <c r="B29" s="65">
        <v>1027</v>
      </c>
      <c r="C29" s="66">
        <v>879</v>
      </c>
      <c r="D29" s="65">
        <v>4730</v>
      </c>
      <c r="E29" s="66">
        <v>4142</v>
      </c>
      <c r="F29" s="67"/>
      <c r="G29" s="65">
        <f>B29-C29</f>
        <v>148</v>
      </c>
      <c r="H29" s="66">
        <f>D29-E29</f>
        <v>588</v>
      </c>
      <c r="I29" s="8">
        <f>IF(C29=0, "-", IF(G29/C29&lt;10, G29/C29, "&gt;999%"))</f>
        <v>0.16837315130830488</v>
      </c>
      <c r="J29" s="9">
        <f>IF(E29=0, "-", IF(H29/E29&lt;10, H29/E29, "&gt;999%"))</f>
        <v>0.14196040560115886</v>
      </c>
    </row>
    <row r="30" spans="1:10" x14ac:dyDescent="0.25">
      <c r="A30" s="7"/>
      <c r="B30" s="65"/>
      <c r="C30" s="66"/>
      <c r="D30" s="65"/>
      <c r="E30" s="66"/>
      <c r="F30" s="67"/>
      <c r="G30" s="65"/>
      <c r="H30" s="66"/>
      <c r="I30" s="8"/>
      <c r="J30" s="9"/>
    </row>
    <row r="31" spans="1:10" s="43" customFormat="1" ht="13" x14ac:dyDescent="0.3">
      <c r="A31" s="22" t="s">
        <v>129</v>
      </c>
      <c r="B31" s="78">
        <v>707</v>
      </c>
      <c r="C31" s="79">
        <v>527</v>
      </c>
      <c r="D31" s="78">
        <v>2701</v>
      </c>
      <c r="E31" s="79">
        <v>2285</v>
      </c>
      <c r="F31" s="80"/>
      <c r="G31" s="78">
        <f>B31-C31</f>
        <v>180</v>
      </c>
      <c r="H31" s="79">
        <f>D31-E31</f>
        <v>416</v>
      </c>
      <c r="I31" s="54">
        <f>IF(C31=0, "-", IF(G31/C31&lt;10, G31/C31, "&gt;999%"))</f>
        <v>0.34155597722960152</v>
      </c>
      <c r="J31" s="55">
        <f>IF(E31=0, "-", IF(H31/E31&lt;10, H31/E31, "&gt;999%"))</f>
        <v>0.18205689277899342</v>
      </c>
    </row>
    <row r="32" spans="1:10" x14ac:dyDescent="0.25">
      <c r="A32" s="1"/>
      <c r="B32" s="68"/>
      <c r="C32" s="69"/>
      <c r="D32" s="68"/>
      <c r="E32" s="69"/>
      <c r="F32" s="70"/>
      <c r="G32" s="68"/>
      <c r="H32" s="69"/>
      <c r="I32" s="5"/>
      <c r="J32" s="6"/>
    </row>
    <row r="33" spans="1:10" s="43" customFormat="1" ht="13" x14ac:dyDescent="0.3">
      <c r="A33" s="27" t="s">
        <v>5</v>
      </c>
      <c r="B33" s="71">
        <f>SUM(B26:B32)</f>
        <v>13073</v>
      </c>
      <c r="C33" s="77">
        <f>SUM(C26:C32)</f>
        <v>9813</v>
      </c>
      <c r="D33" s="71">
        <f>SUM(D26:D32)</f>
        <v>60924</v>
      </c>
      <c r="E33" s="77">
        <f>SUM(E26:E32)</f>
        <v>53065</v>
      </c>
      <c r="F33" s="73"/>
      <c r="G33" s="71">
        <f>B33-C33</f>
        <v>3260</v>
      </c>
      <c r="H33" s="72">
        <f>D33-E33</f>
        <v>7859</v>
      </c>
      <c r="I33" s="37">
        <f>IF(C33=0, 0, G33/C33)</f>
        <v>0.33221237134413534</v>
      </c>
      <c r="J33" s="38">
        <f>IF(E33=0, 0, H33/E33)</f>
        <v>0.14810138509375295</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zoomScaleNormal="100" workbookViewId="0">
      <selection activeCell="M1" sqref="M1"/>
    </sheetView>
  </sheetViews>
  <sheetFormatPr defaultRowHeight="12.5" x14ac:dyDescent="0.25"/>
  <cols>
    <col min="1" max="1" width="31.90625" bestFit="1" customWidth="1"/>
    <col min="2" max="5" width="10.1796875" customWidth="1"/>
    <col min="6" max="6" width="1.7265625" customWidth="1"/>
    <col min="7" max="10" width="10.1796875" customWidth="1"/>
  </cols>
  <sheetData>
    <row r="1" spans="1:10" s="52" customFormat="1" ht="20" x14ac:dyDescent="0.4">
      <c r="A1" s="4" t="s">
        <v>10</v>
      </c>
      <c r="B1" s="198" t="s">
        <v>30</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39" customFormat="1" ht="13" x14ac:dyDescent="0.3">
      <c r="A7" s="159" t="s">
        <v>113</v>
      </c>
      <c r="B7" s="65"/>
      <c r="C7" s="66"/>
      <c r="D7" s="65"/>
      <c r="E7" s="66"/>
      <c r="F7" s="67"/>
      <c r="G7" s="65"/>
      <c r="H7" s="66"/>
      <c r="I7" s="20"/>
      <c r="J7" s="21"/>
    </row>
    <row r="8" spans="1:10" x14ac:dyDescent="0.25">
      <c r="A8" s="158" t="s">
        <v>167</v>
      </c>
      <c r="B8" s="65">
        <v>65</v>
      </c>
      <c r="C8" s="66">
        <v>123</v>
      </c>
      <c r="D8" s="65">
        <v>497</v>
      </c>
      <c r="E8" s="66">
        <v>383</v>
      </c>
      <c r="F8" s="67"/>
      <c r="G8" s="65">
        <f>B8-C8</f>
        <v>-58</v>
      </c>
      <c r="H8" s="66">
        <f>D8-E8</f>
        <v>114</v>
      </c>
      <c r="I8" s="20">
        <f>IF(C8=0, "-", IF(G8/C8&lt;10, G8/C8, "&gt;999%"))</f>
        <v>-0.47154471544715448</v>
      </c>
      <c r="J8" s="21">
        <f>IF(E8=0, "-", IF(H8/E8&lt;10, H8/E8, "&gt;999%"))</f>
        <v>0.29765013054830286</v>
      </c>
    </row>
    <row r="9" spans="1:10" x14ac:dyDescent="0.25">
      <c r="A9" s="158" t="s">
        <v>168</v>
      </c>
      <c r="B9" s="65">
        <v>318</v>
      </c>
      <c r="C9" s="66">
        <v>39</v>
      </c>
      <c r="D9" s="65">
        <v>1242</v>
      </c>
      <c r="E9" s="66">
        <v>526</v>
      </c>
      <c r="F9" s="67"/>
      <c r="G9" s="65">
        <f>B9-C9</f>
        <v>279</v>
      </c>
      <c r="H9" s="66">
        <f>D9-E9</f>
        <v>716</v>
      </c>
      <c r="I9" s="20">
        <f>IF(C9=0, "-", IF(G9/C9&lt;10, G9/C9, "&gt;999%"))</f>
        <v>7.1538461538461542</v>
      </c>
      <c r="J9" s="21">
        <f>IF(E9=0, "-", IF(H9/E9&lt;10, H9/E9, "&gt;999%"))</f>
        <v>1.3612167300380229</v>
      </c>
    </row>
    <row r="10" spans="1:10" x14ac:dyDescent="0.25">
      <c r="A10" s="158" t="s">
        <v>169</v>
      </c>
      <c r="B10" s="65">
        <v>332</v>
      </c>
      <c r="C10" s="66">
        <v>282</v>
      </c>
      <c r="D10" s="65">
        <v>1285</v>
      </c>
      <c r="E10" s="66">
        <v>1400</v>
      </c>
      <c r="F10" s="67"/>
      <c r="G10" s="65">
        <f>B10-C10</f>
        <v>50</v>
      </c>
      <c r="H10" s="66">
        <f>D10-E10</f>
        <v>-115</v>
      </c>
      <c r="I10" s="20">
        <f>IF(C10=0, "-", IF(G10/C10&lt;10, G10/C10, "&gt;999%"))</f>
        <v>0.1773049645390071</v>
      </c>
      <c r="J10" s="21">
        <f>IF(E10=0, "-", IF(H10/E10&lt;10, H10/E10, "&gt;999%"))</f>
        <v>-8.2142857142857142E-2</v>
      </c>
    </row>
    <row r="11" spans="1:10" x14ac:dyDescent="0.25">
      <c r="A11" s="158" t="s">
        <v>170</v>
      </c>
      <c r="B11" s="65">
        <v>1106</v>
      </c>
      <c r="C11" s="66">
        <v>1191</v>
      </c>
      <c r="D11" s="65">
        <v>6687</v>
      </c>
      <c r="E11" s="66">
        <v>6467</v>
      </c>
      <c r="F11" s="67"/>
      <c r="G11" s="65">
        <f>B11-C11</f>
        <v>-85</v>
      </c>
      <c r="H11" s="66">
        <f>D11-E11</f>
        <v>220</v>
      </c>
      <c r="I11" s="20">
        <f>IF(C11=0, "-", IF(G11/C11&lt;10, G11/C11, "&gt;999%"))</f>
        <v>-7.1368597816960533E-2</v>
      </c>
      <c r="J11" s="21">
        <f>IF(E11=0, "-", IF(H11/E11&lt;10, H11/E11, "&gt;999%"))</f>
        <v>3.4018865006958401E-2</v>
      </c>
    </row>
    <row r="12" spans="1:10" x14ac:dyDescent="0.25">
      <c r="A12" s="158" t="s">
        <v>171</v>
      </c>
      <c r="B12" s="65">
        <v>1</v>
      </c>
      <c r="C12" s="66">
        <v>0</v>
      </c>
      <c r="D12" s="65">
        <v>17</v>
      </c>
      <c r="E12" s="66">
        <v>9</v>
      </c>
      <c r="F12" s="67"/>
      <c r="G12" s="65">
        <f>B12-C12</f>
        <v>1</v>
      </c>
      <c r="H12" s="66">
        <f>D12-E12</f>
        <v>8</v>
      </c>
      <c r="I12" s="20" t="str">
        <f>IF(C12=0, "-", IF(G12/C12&lt;10, G12/C12, "&gt;999%"))</f>
        <v>-</v>
      </c>
      <c r="J12" s="21">
        <f>IF(E12=0, "-", IF(H12/E12&lt;10, H12/E12, "&gt;999%"))</f>
        <v>0.88888888888888884</v>
      </c>
    </row>
    <row r="13" spans="1:10" x14ac:dyDescent="0.25">
      <c r="A13" s="7"/>
      <c r="B13" s="65"/>
      <c r="C13" s="66"/>
      <c r="D13" s="65"/>
      <c r="E13" s="66"/>
      <c r="F13" s="67"/>
      <c r="G13" s="65"/>
      <c r="H13" s="66"/>
      <c r="I13" s="20"/>
      <c r="J13" s="21"/>
    </row>
    <row r="14" spans="1:10" s="139" customFormat="1" ht="13" x14ac:dyDescent="0.3">
      <c r="A14" s="159" t="s">
        <v>122</v>
      </c>
      <c r="B14" s="65"/>
      <c r="C14" s="66"/>
      <c r="D14" s="65"/>
      <c r="E14" s="66"/>
      <c r="F14" s="67"/>
      <c r="G14" s="65"/>
      <c r="H14" s="66"/>
      <c r="I14" s="20"/>
      <c r="J14" s="21"/>
    </row>
    <row r="15" spans="1:10" x14ac:dyDescent="0.25">
      <c r="A15" s="158" t="s">
        <v>167</v>
      </c>
      <c r="B15" s="65">
        <v>1465</v>
      </c>
      <c r="C15" s="66">
        <v>1330</v>
      </c>
      <c r="D15" s="65">
        <v>6977</v>
      </c>
      <c r="E15" s="66">
        <v>6969</v>
      </c>
      <c r="F15" s="67"/>
      <c r="G15" s="65">
        <f>B15-C15</f>
        <v>135</v>
      </c>
      <c r="H15" s="66">
        <f>D15-E15</f>
        <v>8</v>
      </c>
      <c r="I15" s="20">
        <f>IF(C15=0, "-", IF(G15/C15&lt;10, G15/C15, "&gt;999%"))</f>
        <v>0.10150375939849623</v>
      </c>
      <c r="J15" s="21">
        <f>IF(E15=0, "-", IF(H15/E15&lt;10, H15/E15, "&gt;999%"))</f>
        <v>1.1479408810446262E-3</v>
      </c>
    </row>
    <row r="16" spans="1:10" x14ac:dyDescent="0.25">
      <c r="A16" s="158" t="s">
        <v>168</v>
      </c>
      <c r="B16" s="65">
        <v>860</v>
      </c>
      <c r="C16" s="66">
        <v>45</v>
      </c>
      <c r="D16" s="65">
        <v>2747</v>
      </c>
      <c r="E16" s="66">
        <v>286</v>
      </c>
      <c r="F16" s="67"/>
      <c r="G16" s="65">
        <f>B16-C16</f>
        <v>815</v>
      </c>
      <c r="H16" s="66">
        <f>D16-E16</f>
        <v>2461</v>
      </c>
      <c r="I16" s="20" t="str">
        <f>IF(C16=0, "-", IF(G16/C16&lt;10, G16/C16, "&gt;999%"))</f>
        <v>&gt;999%</v>
      </c>
      <c r="J16" s="21">
        <f>IF(E16=0, "-", IF(H16/E16&lt;10, H16/E16, "&gt;999%"))</f>
        <v>8.604895104895105</v>
      </c>
    </row>
    <row r="17" spans="1:10" x14ac:dyDescent="0.25">
      <c r="A17" s="158" t="s">
        <v>169</v>
      </c>
      <c r="B17" s="65">
        <v>647</v>
      </c>
      <c r="C17" s="66">
        <v>526</v>
      </c>
      <c r="D17" s="65">
        <v>2988</v>
      </c>
      <c r="E17" s="66">
        <v>2567</v>
      </c>
      <c r="F17" s="67"/>
      <c r="G17" s="65">
        <f>B17-C17</f>
        <v>121</v>
      </c>
      <c r="H17" s="66">
        <f>D17-E17</f>
        <v>421</v>
      </c>
      <c r="I17" s="20">
        <f>IF(C17=0, "-", IF(G17/C17&lt;10, G17/C17, "&gt;999%"))</f>
        <v>0.23003802281368821</v>
      </c>
      <c r="J17" s="21">
        <f>IF(E17=0, "-", IF(H17/E17&lt;10, H17/E17, "&gt;999%"))</f>
        <v>0.16400467471756916</v>
      </c>
    </row>
    <row r="18" spans="1:10" x14ac:dyDescent="0.25">
      <c r="A18" s="158" t="s">
        <v>170</v>
      </c>
      <c r="B18" s="65">
        <v>3966</v>
      </c>
      <c r="C18" s="66">
        <v>3093</v>
      </c>
      <c r="D18" s="65">
        <v>19854</v>
      </c>
      <c r="E18" s="66">
        <v>17598</v>
      </c>
      <c r="F18" s="67"/>
      <c r="G18" s="65">
        <f>B18-C18</f>
        <v>873</v>
      </c>
      <c r="H18" s="66">
        <f>D18-E18</f>
        <v>2256</v>
      </c>
      <c r="I18" s="20">
        <f>IF(C18=0, "-", IF(G18/C18&lt;10, G18/C18, "&gt;999%"))</f>
        <v>0.28225024248302621</v>
      </c>
      <c r="J18" s="21">
        <f>IF(E18=0, "-", IF(H18/E18&lt;10, H18/E18, "&gt;999%"))</f>
        <v>0.12819638595294919</v>
      </c>
    </row>
    <row r="19" spans="1:10" x14ac:dyDescent="0.25">
      <c r="A19" s="158" t="s">
        <v>171</v>
      </c>
      <c r="B19" s="65">
        <v>80</v>
      </c>
      <c r="C19" s="66">
        <v>45</v>
      </c>
      <c r="D19" s="65">
        <v>330</v>
      </c>
      <c r="E19" s="66">
        <v>186</v>
      </c>
      <c r="F19" s="67"/>
      <c r="G19" s="65">
        <f>B19-C19</f>
        <v>35</v>
      </c>
      <c r="H19" s="66">
        <f>D19-E19</f>
        <v>144</v>
      </c>
      <c r="I19" s="20">
        <f>IF(C19=0, "-", IF(G19/C19&lt;10, G19/C19, "&gt;999%"))</f>
        <v>0.77777777777777779</v>
      </c>
      <c r="J19" s="21">
        <f>IF(E19=0, "-", IF(H19/E19&lt;10, H19/E19, "&gt;999%"))</f>
        <v>0.77419354838709675</v>
      </c>
    </row>
    <row r="20" spans="1:10" x14ac:dyDescent="0.25">
      <c r="A20" s="7"/>
      <c r="B20" s="65"/>
      <c r="C20" s="66"/>
      <c r="D20" s="65"/>
      <c r="E20" s="66"/>
      <c r="F20" s="67"/>
      <c r="G20" s="65"/>
      <c r="H20" s="66"/>
      <c r="I20" s="20"/>
      <c r="J20" s="21"/>
    </row>
    <row r="21" spans="1:10" s="139" customFormat="1" ht="13" x14ac:dyDescent="0.3">
      <c r="A21" s="159" t="s">
        <v>128</v>
      </c>
      <c r="B21" s="65"/>
      <c r="C21" s="66"/>
      <c r="D21" s="65"/>
      <c r="E21" s="66"/>
      <c r="F21" s="67"/>
      <c r="G21" s="65"/>
      <c r="H21" s="66"/>
      <c r="I21" s="20"/>
      <c r="J21" s="21"/>
    </row>
    <row r="22" spans="1:10" x14ac:dyDescent="0.25">
      <c r="A22" s="158" t="s">
        <v>167</v>
      </c>
      <c r="B22" s="65">
        <v>3137</v>
      </c>
      <c r="C22" s="66">
        <v>2378</v>
      </c>
      <c r="D22" s="65">
        <v>14196</v>
      </c>
      <c r="E22" s="66">
        <v>13474</v>
      </c>
      <c r="F22" s="67"/>
      <c r="G22" s="65">
        <f>B22-C22</f>
        <v>759</v>
      </c>
      <c r="H22" s="66">
        <f>D22-E22</f>
        <v>722</v>
      </c>
      <c r="I22" s="20">
        <f>IF(C22=0, "-", IF(G22/C22&lt;10, G22/C22, "&gt;999%"))</f>
        <v>0.31917577796467622</v>
      </c>
      <c r="J22" s="21">
        <f>IF(E22=0, "-", IF(H22/E22&lt;10, H22/E22, "&gt;999%"))</f>
        <v>5.3584681609024791E-2</v>
      </c>
    </row>
    <row r="23" spans="1:10" x14ac:dyDescent="0.25">
      <c r="A23" s="158" t="s">
        <v>168</v>
      </c>
      <c r="B23" s="65">
        <v>2</v>
      </c>
      <c r="C23" s="66">
        <v>0</v>
      </c>
      <c r="D23" s="65">
        <v>8</v>
      </c>
      <c r="E23" s="66">
        <v>3</v>
      </c>
      <c r="F23" s="67"/>
      <c r="G23" s="65">
        <f>B23-C23</f>
        <v>2</v>
      </c>
      <c r="H23" s="66">
        <f>D23-E23</f>
        <v>5</v>
      </c>
      <c r="I23" s="20" t="str">
        <f>IF(C23=0, "-", IF(G23/C23&lt;10, G23/C23, "&gt;999%"))</f>
        <v>-</v>
      </c>
      <c r="J23" s="21">
        <f>IF(E23=0, "-", IF(H23/E23&lt;10, H23/E23, "&gt;999%"))</f>
        <v>1.6666666666666667</v>
      </c>
    </row>
    <row r="24" spans="1:10" x14ac:dyDescent="0.25">
      <c r="A24" s="158" t="s">
        <v>170</v>
      </c>
      <c r="B24" s="65">
        <v>387</v>
      </c>
      <c r="C24" s="66">
        <v>234</v>
      </c>
      <c r="D24" s="65">
        <v>1395</v>
      </c>
      <c r="E24" s="66">
        <v>912</v>
      </c>
      <c r="F24" s="67"/>
      <c r="G24" s="65">
        <f>B24-C24</f>
        <v>153</v>
      </c>
      <c r="H24" s="66">
        <f>D24-E24</f>
        <v>483</v>
      </c>
      <c r="I24" s="20">
        <f>IF(C24=0, "-", IF(G24/C24&lt;10, G24/C24, "&gt;999%"))</f>
        <v>0.65384615384615385</v>
      </c>
      <c r="J24" s="21">
        <f>IF(E24=0, "-", IF(H24/E24&lt;10, H24/E24, "&gt;999%"))</f>
        <v>0.52960526315789469</v>
      </c>
    </row>
    <row r="25" spans="1:10" x14ac:dyDescent="0.25">
      <c r="A25" s="7"/>
      <c r="B25" s="65"/>
      <c r="C25" s="66"/>
      <c r="D25" s="65"/>
      <c r="E25" s="66"/>
      <c r="F25" s="67"/>
      <c r="G25" s="65"/>
      <c r="H25" s="66"/>
      <c r="I25" s="20"/>
      <c r="J25" s="21"/>
    </row>
    <row r="26" spans="1:10" x14ac:dyDescent="0.25">
      <c r="A26" s="7" t="s">
        <v>129</v>
      </c>
      <c r="B26" s="65">
        <v>707</v>
      </c>
      <c r="C26" s="66">
        <v>527</v>
      </c>
      <c r="D26" s="65">
        <v>2701</v>
      </c>
      <c r="E26" s="66">
        <v>2285</v>
      </c>
      <c r="F26" s="67"/>
      <c r="G26" s="65">
        <f>B26-C26</f>
        <v>180</v>
      </c>
      <c r="H26" s="66">
        <f>D26-E26</f>
        <v>416</v>
      </c>
      <c r="I26" s="20">
        <f>IF(C26=0, "-", IF(G26/C26&lt;10, G26/C26, "&gt;999%"))</f>
        <v>0.34155597722960152</v>
      </c>
      <c r="J26" s="21">
        <f>IF(E26=0, "-", IF(H26/E26&lt;10, H26/E26, "&gt;999%"))</f>
        <v>0.18205689277899342</v>
      </c>
    </row>
    <row r="27" spans="1:10" x14ac:dyDescent="0.25">
      <c r="A27" s="1"/>
      <c r="B27" s="68"/>
      <c r="C27" s="69"/>
      <c r="D27" s="68"/>
      <c r="E27" s="69"/>
      <c r="F27" s="70"/>
      <c r="G27" s="68"/>
      <c r="H27" s="69"/>
      <c r="I27" s="5"/>
      <c r="J27" s="6"/>
    </row>
    <row r="28" spans="1:10" s="43" customFormat="1" ht="13" x14ac:dyDescent="0.3">
      <c r="A28" s="27" t="s">
        <v>5</v>
      </c>
      <c r="B28" s="71">
        <f>SUM(B6:B27)</f>
        <v>13073</v>
      </c>
      <c r="C28" s="77">
        <f>SUM(C6:C27)</f>
        <v>9813</v>
      </c>
      <c r="D28" s="71">
        <f>SUM(D6:D27)</f>
        <v>60924</v>
      </c>
      <c r="E28" s="77">
        <f>SUM(E6:E27)</f>
        <v>53065</v>
      </c>
      <c r="F28" s="73"/>
      <c r="G28" s="71">
        <f>B28-C28</f>
        <v>3260</v>
      </c>
      <c r="H28" s="72">
        <f>D28-E28</f>
        <v>7859</v>
      </c>
      <c r="I28" s="37">
        <f>IF(C28=0, 0, G28/C28)</f>
        <v>0.33221237134413534</v>
      </c>
      <c r="J28" s="38">
        <f>IF(E28=0, 0, H28/E28)</f>
        <v>0.14810138509375295</v>
      </c>
    </row>
    <row r="29" spans="1:10" s="43" customFormat="1" ht="13" x14ac:dyDescent="0.3">
      <c r="A29" s="22"/>
      <c r="B29" s="78"/>
      <c r="C29" s="98"/>
      <c r="D29" s="78"/>
      <c r="E29" s="98"/>
      <c r="F29" s="80"/>
      <c r="G29" s="78"/>
      <c r="H29" s="79"/>
      <c r="I29" s="54"/>
      <c r="J29" s="55"/>
    </row>
    <row r="30" spans="1:10" s="139" customFormat="1" ht="13" x14ac:dyDescent="0.3">
      <c r="A30" s="161" t="s">
        <v>172</v>
      </c>
      <c r="B30" s="74"/>
      <c r="C30" s="75"/>
      <c r="D30" s="74"/>
      <c r="E30" s="75"/>
      <c r="F30" s="76"/>
      <c r="G30" s="74"/>
      <c r="H30" s="75"/>
      <c r="I30" s="23"/>
      <c r="J30" s="24"/>
    </row>
    <row r="31" spans="1:10" x14ac:dyDescent="0.25">
      <c r="A31" s="7" t="s">
        <v>167</v>
      </c>
      <c r="B31" s="65">
        <v>4667</v>
      </c>
      <c r="C31" s="66">
        <v>3831</v>
      </c>
      <c r="D31" s="65">
        <v>21670</v>
      </c>
      <c r="E31" s="66">
        <v>20826</v>
      </c>
      <c r="F31" s="67"/>
      <c r="G31" s="65">
        <f>B31-C31</f>
        <v>836</v>
      </c>
      <c r="H31" s="66">
        <f>D31-E31</f>
        <v>844</v>
      </c>
      <c r="I31" s="20">
        <f>IF(C31=0, "-", IF(G31/C31&lt;10, G31/C31, "&gt;999%"))</f>
        <v>0.21821978595666927</v>
      </c>
      <c r="J31" s="21">
        <f>IF(E31=0, "-", IF(H31/E31&lt;10, H31/E31, "&gt;999%"))</f>
        <v>4.0526265245366372E-2</v>
      </c>
    </row>
    <row r="32" spans="1:10" x14ac:dyDescent="0.25">
      <c r="A32" s="7" t="s">
        <v>168</v>
      </c>
      <c r="B32" s="65">
        <v>1180</v>
      </c>
      <c r="C32" s="66">
        <v>84</v>
      </c>
      <c r="D32" s="65">
        <v>3997</v>
      </c>
      <c r="E32" s="66">
        <v>815</v>
      </c>
      <c r="F32" s="67"/>
      <c r="G32" s="65">
        <f>B32-C32</f>
        <v>1096</v>
      </c>
      <c r="H32" s="66">
        <f>D32-E32</f>
        <v>3182</v>
      </c>
      <c r="I32" s="20" t="str">
        <f>IF(C32=0, "-", IF(G32/C32&lt;10, G32/C32, "&gt;999%"))</f>
        <v>&gt;999%</v>
      </c>
      <c r="J32" s="21">
        <f>IF(E32=0, "-", IF(H32/E32&lt;10, H32/E32, "&gt;999%"))</f>
        <v>3.9042944785276075</v>
      </c>
    </row>
    <row r="33" spans="1:10" x14ac:dyDescent="0.25">
      <c r="A33" s="7" t="s">
        <v>169</v>
      </c>
      <c r="B33" s="65">
        <v>979</v>
      </c>
      <c r="C33" s="66">
        <v>808</v>
      </c>
      <c r="D33" s="65">
        <v>4273</v>
      </c>
      <c r="E33" s="66">
        <v>3967</v>
      </c>
      <c r="F33" s="67"/>
      <c r="G33" s="65">
        <f>B33-C33</f>
        <v>171</v>
      </c>
      <c r="H33" s="66">
        <f>D33-E33</f>
        <v>306</v>
      </c>
      <c r="I33" s="20">
        <f>IF(C33=0, "-", IF(G33/C33&lt;10, G33/C33, "&gt;999%"))</f>
        <v>0.21163366336633663</v>
      </c>
      <c r="J33" s="21">
        <f>IF(E33=0, "-", IF(H33/E33&lt;10, H33/E33, "&gt;999%"))</f>
        <v>7.7136375094529877E-2</v>
      </c>
    </row>
    <row r="34" spans="1:10" x14ac:dyDescent="0.25">
      <c r="A34" s="7" t="s">
        <v>170</v>
      </c>
      <c r="B34" s="65">
        <v>5459</v>
      </c>
      <c r="C34" s="66">
        <v>4518</v>
      </c>
      <c r="D34" s="65">
        <v>27936</v>
      </c>
      <c r="E34" s="66">
        <v>24977</v>
      </c>
      <c r="F34" s="67"/>
      <c r="G34" s="65">
        <f>B34-C34</f>
        <v>941</v>
      </c>
      <c r="H34" s="66">
        <f>D34-E34</f>
        <v>2959</v>
      </c>
      <c r="I34" s="20">
        <f>IF(C34=0, "-", IF(G34/C34&lt;10, G34/C34, "&gt;999%"))</f>
        <v>0.2082779991146525</v>
      </c>
      <c r="J34" s="21">
        <f>IF(E34=0, "-", IF(H34/E34&lt;10, H34/E34, "&gt;999%"))</f>
        <v>0.11846899147215438</v>
      </c>
    </row>
    <row r="35" spans="1:10" x14ac:dyDescent="0.25">
      <c r="A35" s="7" t="s">
        <v>171</v>
      </c>
      <c r="B35" s="65">
        <v>81</v>
      </c>
      <c r="C35" s="66">
        <v>45</v>
      </c>
      <c r="D35" s="65">
        <v>347</v>
      </c>
      <c r="E35" s="66">
        <v>195</v>
      </c>
      <c r="F35" s="67"/>
      <c r="G35" s="65">
        <f>B35-C35</f>
        <v>36</v>
      </c>
      <c r="H35" s="66">
        <f>D35-E35</f>
        <v>152</v>
      </c>
      <c r="I35" s="20">
        <f>IF(C35=0, "-", IF(G35/C35&lt;10, G35/C35, "&gt;999%"))</f>
        <v>0.8</v>
      </c>
      <c r="J35" s="21">
        <f>IF(E35=0, "-", IF(H35/E35&lt;10, H35/E35, "&gt;999%"))</f>
        <v>0.77948717948717949</v>
      </c>
    </row>
    <row r="36" spans="1:10" x14ac:dyDescent="0.25">
      <c r="A36" s="7"/>
      <c r="B36" s="65"/>
      <c r="C36" s="66"/>
      <c r="D36" s="65"/>
      <c r="E36" s="66"/>
      <c r="F36" s="67"/>
      <c r="G36" s="65"/>
      <c r="H36" s="66"/>
      <c r="I36" s="20"/>
      <c r="J36" s="21"/>
    </row>
    <row r="37" spans="1:10" x14ac:dyDescent="0.25">
      <c r="A37" s="7" t="s">
        <v>129</v>
      </c>
      <c r="B37" s="65">
        <v>707</v>
      </c>
      <c r="C37" s="66">
        <v>527</v>
      </c>
      <c r="D37" s="65">
        <v>2701</v>
      </c>
      <c r="E37" s="66">
        <v>2285</v>
      </c>
      <c r="F37" s="67"/>
      <c r="G37" s="65">
        <f>B37-C37</f>
        <v>180</v>
      </c>
      <c r="H37" s="66">
        <f>D37-E37</f>
        <v>416</v>
      </c>
      <c r="I37" s="20">
        <f>IF(C37=0, "-", IF(G37/C37&lt;10, G37/C37, "&gt;999%"))</f>
        <v>0.34155597722960152</v>
      </c>
      <c r="J37" s="21">
        <f>IF(E37=0, "-", IF(H37/E37&lt;10, H37/E37, "&gt;999%"))</f>
        <v>0.18205689277899342</v>
      </c>
    </row>
    <row r="38" spans="1:10" x14ac:dyDescent="0.25">
      <c r="A38" s="7"/>
      <c r="B38" s="65"/>
      <c r="C38" s="66"/>
      <c r="D38" s="65"/>
      <c r="E38" s="66"/>
      <c r="F38" s="67"/>
      <c r="G38" s="65"/>
      <c r="H38" s="66"/>
      <c r="I38" s="20"/>
      <c r="J38" s="21"/>
    </row>
    <row r="39" spans="1:10" s="43" customFormat="1" ht="13" x14ac:dyDescent="0.3">
      <c r="A39" s="27" t="s">
        <v>5</v>
      </c>
      <c r="B39" s="71">
        <f>SUM(B29:B38)</f>
        <v>13073</v>
      </c>
      <c r="C39" s="77">
        <f>SUM(C29:C38)</f>
        <v>9813</v>
      </c>
      <c r="D39" s="71">
        <f>SUM(D29:D38)</f>
        <v>60924</v>
      </c>
      <c r="E39" s="77">
        <f>SUM(E29:E38)</f>
        <v>53065</v>
      </c>
      <c r="F39" s="73"/>
      <c r="G39" s="71">
        <f>B39-C39</f>
        <v>3260</v>
      </c>
      <c r="H39" s="72">
        <f>D39-E39</f>
        <v>7859</v>
      </c>
      <c r="I39" s="37">
        <f>IF(C39=0, 0, G39/C39)</f>
        <v>0.33221237134413534</v>
      </c>
      <c r="J39" s="38">
        <f>IF(E39=0, 0, H39/E39)</f>
        <v>0.14810138509375295</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zoomScaleNormal="100" workbookViewId="0">
      <selection activeCell="M1" sqref="M1"/>
    </sheetView>
  </sheetViews>
  <sheetFormatPr defaultRowHeight="12.5" x14ac:dyDescent="0.25"/>
  <cols>
    <col min="1" max="1" width="25.08984375" bestFit="1" customWidth="1"/>
    <col min="2" max="5" width="8.54296875" customWidth="1"/>
    <col min="6" max="6" width="1.7265625" customWidth="1"/>
    <col min="7" max="10" width="8.26953125" customWidth="1"/>
  </cols>
  <sheetData>
    <row r="1" spans="1:10" s="52" customFormat="1" ht="20" x14ac:dyDescent="0.4">
      <c r="A1" s="4" t="s">
        <v>10</v>
      </c>
      <c r="B1" s="198" t="s">
        <v>20</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ht="13" x14ac:dyDescent="0.3">
      <c r="A7" s="22" t="s">
        <v>25</v>
      </c>
      <c r="B7" s="74"/>
      <c r="C7" s="75"/>
      <c r="D7" s="74"/>
      <c r="E7" s="75"/>
      <c r="F7" s="76"/>
      <c r="G7" s="74"/>
      <c r="H7" s="75"/>
      <c r="I7" s="23"/>
      <c r="J7" s="24"/>
    </row>
    <row r="8" spans="1:10" ht="13" x14ac:dyDescent="0.3">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ht="13" x14ac:dyDescent="0.3">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ht="13" x14ac:dyDescent="0.3">
      <c r="A12" s="22"/>
      <c r="B12" s="78"/>
      <c r="C12" s="79"/>
      <c r="D12" s="78"/>
      <c r="E12" s="79"/>
      <c r="F12" s="80"/>
      <c r="G12" s="78"/>
      <c r="H12" s="79"/>
      <c r="I12" s="54"/>
      <c r="J12" s="55"/>
    </row>
    <row r="13" spans="1:10" ht="13" x14ac:dyDescent="0.3">
      <c r="A13" s="22" t="s">
        <v>27</v>
      </c>
      <c r="B13" s="65"/>
      <c r="C13" s="66"/>
      <c r="D13" s="65"/>
      <c r="E13" s="66"/>
      <c r="F13" s="67"/>
      <c r="G13" s="65"/>
      <c r="H13" s="66"/>
      <c r="I13" s="20"/>
      <c r="J13" s="21"/>
    </row>
    <row r="14" spans="1:10" ht="13" x14ac:dyDescent="0.3">
      <c r="A14" s="22"/>
      <c r="B14" s="65"/>
      <c r="C14" s="66"/>
      <c r="D14" s="65"/>
      <c r="E14" s="66"/>
      <c r="F14" s="67"/>
      <c r="G14" s="65"/>
      <c r="H14" s="66"/>
      <c r="I14" s="20"/>
      <c r="J14" s="21"/>
    </row>
    <row r="15" spans="1:10" x14ac:dyDescent="0.25">
      <c r="A15" s="7" t="s">
        <v>200</v>
      </c>
      <c r="B15" s="65">
        <v>3</v>
      </c>
      <c r="C15" s="66">
        <v>29</v>
      </c>
      <c r="D15" s="65">
        <v>55</v>
      </c>
      <c r="E15" s="66">
        <v>187</v>
      </c>
      <c r="F15" s="67"/>
      <c r="G15" s="65">
        <f t="shared" ref="G15:G42" si="0">B15-C15</f>
        <v>-26</v>
      </c>
      <c r="H15" s="66">
        <f t="shared" ref="H15:H42" si="1">D15-E15</f>
        <v>-132</v>
      </c>
      <c r="I15" s="20">
        <f t="shared" ref="I15:I42" si="2">IF(C15=0, "-", IF(G15/C15&lt;10, G15/C15, "&gt;999%"))</f>
        <v>-0.89655172413793105</v>
      </c>
      <c r="J15" s="21">
        <f t="shared" ref="J15:J42" si="3">IF(E15=0, "-", IF(H15/E15&lt;10, H15/E15, "&gt;999%"))</f>
        <v>-0.70588235294117652</v>
      </c>
    </row>
    <row r="16" spans="1:10" x14ac:dyDescent="0.25">
      <c r="A16" s="7" t="s">
        <v>199</v>
      </c>
      <c r="B16" s="65">
        <v>11</v>
      </c>
      <c r="C16" s="66">
        <v>33</v>
      </c>
      <c r="D16" s="65">
        <v>51</v>
      </c>
      <c r="E16" s="66">
        <v>97</v>
      </c>
      <c r="F16" s="67"/>
      <c r="G16" s="65">
        <f t="shared" si="0"/>
        <v>-22</v>
      </c>
      <c r="H16" s="66">
        <f t="shared" si="1"/>
        <v>-46</v>
      </c>
      <c r="I16" s="20">
        <f t="shared" si="2"/>
        <v>-0.66666666666666663</v>
      </c>
      <c r="J16" s="21">
        <f t="shared" si="3"/>
        <v>-0.47422680412371132</v>
      </c>
    </row>
    <row r="17" spans="1:10" x14ac:dyDescent="0.25">
      <c r="A17" s="7" t="s">
        <v>198</v>
      </c>
      <c r="B17" s="65">
        <v>0</v>
      </c>
      <c r="C17" s="66">
        <v>13</v>
      </c>
      <c r="D17" s="65">
        <v>2</v>
      </c>
      <c r="E17" s="66">
        <v>86</v>
      </c>
      <c r="F17" s="67"/>
      <c r="G17" s="65">
        <f t="shared" si="0"/>
        <v>-13</v>
      </c>
      <c r="H17" s="66">
        <f t="shared" si="1"/>
        <v>-84</v>
      </c>
      <c r="I17" s="20">
        <f t="shared" si="2"/>
        <v>-1</v>
      </c>
      <c r="J17" s="21">
        <f t="shared" si="3"/>
        <v>-0.97674418604651159</v>
      </c>
    </row>
    <row r="18" spans="1:10" x14ac:dyDescent="0.25">
      <c r="A18" s="7" t="s">
        <v>197</v>
      </c>
      <c r="B18" s="65">
        <v>2526</v>
      </c>
      <c r="C18" s="66">
        <v>736</v>
      </c>
      <c r="D18" s="65">
        <v>9274</v>
      </c>
      <c r="E18" s="66">
        <v>4007</v>
      </c>
      <c r="F18" s="67"/>
      <c r="G18" s="65">
        <f t="shared" si="0"/>
        <v>1790</v>
      </c>
      <c r="H18" s="66">
        <f t="shared" si="1"/>
        <v>5267</v>
      </c>
      <c r="I18" s="20">
        <f t="shared" si="2"/>
        <v>2.4320652173913042</v>
      </c>
      <c r="J18" s="21">
        <f t="shared" si="3"/>
        <v>1.3144497130022461</v>
      </c>
    </row>
    <row r="19" spans="1:10" x14ac:dyDescent="0.25">
      <c r="A19" s="7" t="s">
        <v>196</v>
      </c>
      <c r="B19" s="65">
        <v>69</v>
      </c>
      <c r="C19" s="66">
        <v>40</v>
      </c>
      <c r="D19" s="65">
        <v>326</v>
      </c>
      <c r="E19" s="66">
        <v>226</v>
      </c>
      <c r="F19" s="67"/>
      <c r="G19" s="65">
        <f t="shared" si="0"/>
        <v>29</v>
      </c>
      <c r="H19" s="66">
        <f t="shared" si="1"/>
        <v>100</v>
      </c>
      <c r="I19" s="20">
        <f t="shared" si="2"/>
        <v>0.72499999999999998</v>
      </c>
      <c r="J19" s="21">
        <f t="shared" si="3"/>
        <v>0.44247787610619471</v>
      </c>
    </row>
    <row r="20" spans="1:10" x14ac:dyDescent="0.25">
      <c r="A20" s="7" t="s">
        <v>195</v>
      </c>
      <c r="B20" s="65">
        <v>152</v>
      </c>
      <c r="C20" s="66">
        <v>58</v>
      </c>
      <c r="D20" s="65">
        <v>695</v>
      </c>
      <c r="E20" s="66">
        <v>459</v>
      </c>
      <c r="F20" s="67"/>
      <c r="G20" s="65">
        <f t="shared" si="0"/>
        <v>94</v>
      </c>
      <c r="H20" s="66">
        <f t="shared" si="1"/>
        <v>236</v>
      </c>
      <c r="I20" s="20">
        <f t="shared" si="2"/>
        <v>1.6206896551724137</v>
      </c>
      <c r="J20" s="21">
        <f t="shared" si="3"/>
        <v>0.51416122004357301</v>
      </c>
    </row>
    <row r="21" spans="1:10" x14ac:dyDescent="0.25">
      <c r="A21" s="7" t="s">
        <v>194</v>
      </c>
      <c r="B21" s="65">
        <v>0</v>
      </c>
      <c r="C21" s="66">
        <v>0</v>
      </c>
      <c r="D21" s="65">
        <v>0</v>
      </c>
      <c r="E21" s="66">
        <v>21</v>
      </c>
      <c r="F21" s="67"/>
      <c r="G21" s="65">
        <f t="shared" si="0"/>
        <v>0</v>
      </c>
      <c r="H21" s="66">
        <f t="shared" si="1"/>
        <v>-21</v>
      </c>
      <c r="I21" s="20" t="str">
        <f t="shared" si="2"/>
        <v>-</v>
      </c>
      <c r="J21" s="21">
        <f t="shared" si="3"/>
        <v>-1</v>
      </c>
    </row>
    <row r="22" spans="1:10" x14ac:dyDescent="0.25">
      <c r="A22" s="7" t="s">
        <v>193</v>
      </c>
      <c r="B22" s="65">
        <v>29</v>
      </c>
      <c r="C22" s="66">
        <v>96</v>
      </c>
      <c r="D22" s="65">
        <v>101</v>
      </c>
      <c r="E22" s="66">
        <v>268</v>
      </c>
      <c r="F22" s="67"/>
      <c r="G22" s="65">
        <f t="shared" si="0"/>
        <v>-67</v>
      </c>
      <c r="H22" s="66">
        <f t="shared" si="1"/>
        <v>-167</v>
      </c>
      <c r="I22" s="20">
        <f t="shared" si="2"/>
        <v>-0.69791666666666663</v>
      </c>
      <c r="J22" s="21">
        <f t="shared" si="3"/>
        <v>-0.62313432835820892</v>
      </c>
    </row>
    <row r="23" spans="1:10" x14ac:dyDescent="0.25">
      <c r="A23" s="7" t="s">
        <v>192</v>
      </c>
      <c r="B23" s="65">
        <v>359</v>
      </c>
      <c r="C23" s="66">
        <v>295</v>
      </c>
      <c r="D23" s="65">
        <v>1721</v>
      </c>
      <c r="E23" s="66">
        <v>1198</v>
      </c>
      <c r="F23" s="67"/>
      <c r="G23" s="65">
        <f t="shared" si="0"/>
        <v>64</v>
      </c>
      <c r="H23" s="66">
        <f t="shared" si="1"/>
        <v>523</v>
      </c>
      <c r="I23" s="20">
        <f t="shared" si="2"/>
        <v>0.21694915254237288</v>
      </c>
      <c r="J23" s="21">
        <f t="shared" si="3"/>
        <v>0.43656093489148579</v>
      </c>
    </row>
    <row r="24" spans="1:10" x14ac:dyDescent="0.25">
      <c r="A24" s="7" t="s">
        <v>191</v>
      </c>
      <c r="B24" s="65">
        <v>56</v>
      </c>
      <c r="C24" s="66">
        <v>76</v>
      </c>
      <c r="D24" s="65">
        <v>359</v>
      </c>
      <c r="E24" s="66">
        <v>316</v>
      </c>
      <c r="F24" s="67"/>
      <c r="G24" s="65">
        <f t="shared" si="0"/>
        <v>-20</v>
      </c>
      <c r="H24" s="66">
        <f t="shared" si="1"/>
        <v>43</v>
      </c>
      <c r="I24" s="20">
        <f t="shared" si="2"/>
        <v>-0.26315789473684209</v>
      </c>
      <c r="J24" s="21">
        <f t="shared" si="3"/>
        <v>0.13607594936708861</v>
      </c>
    </row>
    <row r="25" spans="1:10" x14ac:dyDescent="0.25">
      <c r="A25" s="7" t="s">
        <v>190</v>
      </c>
      <c r="B25" s="65">
        <v>5</v>
      </c>
      <c r="C25" s="66">
        <v>131</v>
      </c>
      <c r="D25" s="65">
        <v>46</v>
      </c>
      <c r="E25" s="66">
        <v>638</v>
      </c>
      <c r="F25" s="67"/>
      <c r="G25" s="65">
        <f t="shared" si="0"/>
        <v>-126</v>
      </c>
      <c r="H25" s="66">
        <f t="shared" si="1"/>
        <v>-592</v>
      </c>
      <c r="I25" s="20">
        <f t="shared" si="2"/>
        <v>-0.96183206106870234</v>
      </c>
      <c r="J25" s="21">
        <f t="shared" si="3"/>
        <v>-0.92789968652037613</v>
      </c>
    </row>
    <row r="26" spans="1:10" x14ac:dyDescent="0.25">
      <c r="A26" s="7" t="s">
        <v>189</v>
      </c>
      <c r="B26" s="65">
        <v>23</v>
      </c>
      <c r="C26" s="66">
        <v>0</v>
      </c>
      <c r="D26" s="65">
        <v>56</v>
      </c>
      <c r="E26" s="66">
        <v>0</v>
      </c>
      <c r="F26" s="67"/>
      <c r="G26" s="65">
        <f t="shared" si="0"/>
        <v>23</v>
      </c>
      <c r="H26" s="66">
        <f t="shared" si="1"/>
        <v>56</v>
      </c>
      <c r="I26" s="20" t="str">
        <f t="shared" si="2"/>
        <v>-</v>
      </c>
      <c r="J26" s="21" t="str">
        <f t="shared" si="3"/>
        <v>-</v>
      </c>
    </row>
    <row r="27" spans="1:10" x14ac:dyDescent="0.25">
      <c r="A27" s="7" t="s">
        <v>188</v>
      </c>
      <c r="B27" s="65">
        <v>36</v>
      </c>
      <c r="C27" s="66">
        <v>20</v>
      </c>
      <c r="D27" s="65">
        <v>128</v>
      </c>
      <c r="E27" s="66">
        <v>95</v>
      </c>
      <c r="F27" s="67"/>
      <c r="G27" s="65">
        <f t="shared" si="0"/>
        <v>16</v>
      </c>
      <c r="H27" s="66">
        <f t="shared" si="1"/>
        <v>33</v>
      </c>
      <c r="I27" s="20">
        <f t="shared" si="2"/>
        <v>0.8</v>
      </c>
      <c r="J27" s="21">
        <f t="shared" si="3"/>
        <v>0.3473684210526316</v>
      </c>
    </row>
    <row r="28" spans="1:10" x14ac:dyDescent="0.25">
      <c r="A28" s="7" t="s">
        <v>187</v>
      </c>
      <c r="B28" s="65">
        <v>3639</v>
      </c>
      <c r="C28" s="66">
        <v>3254</v>
      </c>
      <c r="D28" s="65">
        <v>17837</v>
      </c>
      <c r="E28" s="66">
        <v>19033</v>
      </c>
      <c r="F28" s="67"/>
      <c r="G28" s="65">
        <f t="shared" si="0"/>
        <v>385</v>
      </c>
      <c r="H28" s="66">
        <f t="shared" si="1"/>
        <v>-1196</v>
      </c>
      <c r="I28" s="20">
        <f t="shared" si="2"/>
        <v>0.1183159188690842</v>
      </c>
      <c r="J28" s="21">
        <f t="shared" si="3"/>
        <v>-6.2838228340251143E-2</v>
      </c>
    </row>
    <row r="29" spans="1:10" x14ac:dyDescent="0.25">
      <c r="A29" s="7" t="s">
        <v>186</v>
      </c>
      <c r="B29" s="65">
        <v>1280</v>
      </c>
      <c r="C29" s="66">
        <v>1505</v>
      </c>
      <c r="D29" s="65">
        <v>8241</v>
      </c>
      <c r="E29" s="66">
        <v>7189</v>
      </c>
      <c r="F29" s="67"/>
      <c r="G29" s="65">
        <f t="shared" si="0"/>
        <v>-225</v>
      </c>
      <c r="H29" s="66">
        <f t="shared" si="1"/>
        <v>1052</v>
      </c>
      <c r="I29" s="20">
        <f t="shared" si="2"/>
        <v>-0.14950166112956811</v>
      </c>
      <c r="J29" s="21">
        <f t="shared" si="3"/>
        <v>0.1463346779802476</v>
      </c>
    </row>
    <row r="30" spans="1:10" x14ac:dyDescent="0.25">
      <c r="A30" s="7" t="s">
        <v>185</v>
      </c>
      <c r="B30" s="65">
        <v>162</v>
      </c>
      <c r="C30" s="66">
        <v>91</v>
      </c>
      <c r="D30" s="65">
        <v>600</v>
      </c>
      <c r="E30" s="66">
        <v>340</v>
      </c>
      <c r="F30" s="67"/>
      <c r="G30" s="65">
        <f t="shared" si="0"/>
        <v>71</v>
      </c>
      <c r="H30" s="66">
        <f t="shared" si="1"/>
        <v>260</v>
      </c>
      <c r="I30" s="20">
        <f t="shared" si="2"/>
        <v>0.78021978021978022</v>
      </c>
      <c r="J30" s="21">
        <f t="shared" si="3"/>
        <v>0.76470588235294112</v>
      </c>
    </row>
    <row r="31" spans="1:10" x14ac:dyDescent="0.25">
      <c r="A31" s="7" t="s">
        <v>183</v>
      </c>
      <c r="B31" s="65">
        <v>26</v>
      </c>
      <c r="C31" s="66">
        <v>12</v>
      </c>
      <c r="D31" s="65">
        <v>131</v>
      </c>
      <c r="E31" s="66">
        <v>61</v>
      </c>
      <c r="F31" s="67"/>
      <c r="G31" s="65">
        <f t="shared" si="0"/>
        <v>14</v>
      </c>
      <c r="H31" s="66">
        <f t="shared" si="1"/>
        <v>70</v>
      </c>
      <c r="I31" s="20">
        <f t="shared" si="2"/>
        <v>1.1666666666666667</v>
      </c>
      <c r="J31" s="21">
        <f t="shared" si="3"/>
        <v>1.1475409836065573</v>
      </c>
    </row>
    <row r="32" spans="1:10" x14ac:dyDescent="0.25">
      <c r="A32" s="7" t="s">
        <v>182</v>
      </c>
      <c r="B32" s="65">
        <v>57</v>
      </c>
      <c r="C32" s="66">
        <v>0</v>
      </c>
      <c r="D32" s="65">
        <v>365</v>
      </c>
      <c r="E32" s="66">
        <v>109</v>
      </c>
      <c r="F32" s="67"/>
      <c r="G32" s="65">
        <f t="shared" si="0"/>
        <v>57</v>
      </c>
      <c r="H32" s="66">
        <f t="shared" si="1"/>
        <v>256</v>
      </c>
      <c r="I32" s="20" t="str">
        <f t="shared" si="2"/>
        <v>-</v>
      </c>
      <c r="J32" s="21">
        <f t="shared" si="3"/>
        <v>2.3486238532110093</v>
      </c>
    </row>
    <row r="33" spans="1:10" x14ac:dyDescent="0.25">
      <c r="A33" s="7" t="s">
        <v>181</v>
      </c>
      <c r="B33" s="65">
        <v>22</v>
      </c>
      <c r="C33" s="66">
        <v>28</v>
      </c>
      <c r="D33" s="65">
        <v>107</v>
      </c>
      <c r="E33" s="66">
        <v>69</v>
      </c>
      <c r="F33" s="67"/>
      <c r="G33" s="65">
        <f t="shared" si="0"/>
        <v>-6</v>
      </c>
      <c r="H33" s="66">
        <f t="shared" si="1"/>
        <v>38</v>
      </c>
      <c r="I33" s="20">
        <f t="shared" si="2"/>
        <v>-0.21428571428571427</v>
      </c>
      <c r="J33" s="21">
        <f t="shared" si="3"/>
        <v>0.55072463768115942</v>
      </c>
    </row>
    <row r="34" spans="1:10" x14ac:dyDescent="0.25">
      <c r="A34" s="7" t="s">
        <v>180</v>
      </c>
      <c r="B34" s="65">
        <v>94</v>
      </c>
      <c r="C34" s="66">
        <v>44</v>
      </c>
      <c r="D34" s="65">
        <v>374</v>
      </c>
      <c r="E34" s="66">
        <v>190</v>
      </c>
      <c r="F34" s="67"/>
      <c r="G34" s="65">
        <f t="shared" si="0"/>
        <v>50</v>
      </c>
      <c r="H34" s="66">
        <f t="shared" si="1"/>
        <v>184</v>
      </c>
      <c r="I34" s="20">
        <f t="shared" si="2"/>
        <v>1.1363636363636365</v>
      </c>
      <c r="J34" s="21">
        <f t="shared" si="3"/>
        <v>0.96842105263157896</v>
      </c>
    </row>
    <row r="35" spans="1:10" x14ac:dyDescent="0.25">
      <c r="A35" s="7" t="s">
        <v>179</v>
      </c>
      <c r="B35" s="65">
        <v>102</v>
      </c>
      <c r="C35" s="66">
        <v>42</v>
      </c>
      <c r="D35" s="65">
        <v>335</v>
      </c>
      <c r="E35" s="66">
        <v>261</v>
      </c>
      <c r="F35" s="67"/>
      <c r="G35" s="65">
        <f t="shared" si="0"/>
        <v>60</v>
      </c>
      <c r="H35" s="66">
        <f t="shared" si="1"/>
        <v>74</v>
      </c>
      <c r="I35" s="20">
        <f t="shared" si="2"/>
        <v>1.4285714285714286</v>
      </c>
      <c r="J35" s="21">
        <f t="shared" si="3"/>
        <v>0.28352490421455939</v>
      </c>
    </row>
    <row r="36" spans="1:10" x14ac:dyDescent="0.25">
      <c r="A36" s="7" t="s">
        <v>178</v>
      </c>
      <c r="B36" s="65">
        <v>135</v>
      </c>
      <c r="C36" s="66">
        <v>106</v>
      </c>
      <c r="D36" s="65">
        <v>609</v>
      </c>
      <c r="E36" s="66">
        <v>426</v>
      </c>
      <c r="F36" s="67"/>
      <c r="G36" s="65">
        <f t="shared" si="0"/>
        <v>29</v>
      </c>
      <c r="H36" s="66">
        <f t="shared" si="1"/>
        <v>183</v>
      </c>
      <c r="I36" s="20">
        <f t="shared" si="2"/>
        <v>0.27358490566037735</v>
      </c>
      <c r="J36" s="21">
        <f t="shared" si="3"/>
        <v>0.42957746478873238</v>
      </c>
    </row>
    <row r="37" spans="1:10" x14ac:dyDescent="0.25">
      <c r="A37" s="7" t="s">
        <v>177</v>
      </c>
      <c r="B37" s="65">
        <v>6</v>
      </c>
      <c r="C37" s="66">
        <v>14</v>
      </c>
      <c r="D37" s="65">
        <v>35</v>
      </c>
      <c r="E37" s="66">
        <v>26</v>
      </c>
      <c r="F37" s="67"/>
      <c r="G37" s="65">
        <f t="shared" si="0"/>
        <v>-8</v>
      </c>
      <c r="H37" s="66">
        <f t="shared" si="1"/>
        <v>9</v>
      </c>
      <c r="I37" s="20">
        <f t="shared" si="2"/>
        <v>-0.5714285714285714</v>
      </c>
      <c r="J37" s="21">
        <f t="shared" si="3"/>
        <v>0.34615384615384615</v>
      </c>
    </row>
    <row r="38" spans="1:10" x14ac:dyDescent="0.25">
      <c r="A38" s="7" t="s">
        <v>176</v>
      </c>
      <c r="B38" s="65">
        <v>3338</v>
      </c>
      <c r="C38" s="66">
        <v>2323</v>
      </c>
      <c r="D38" s="65">
        <v>15326</v>
      </c>
      <c r="E38" s="66">
        <v>14241</v>
      </c>
      <c r="F38" s="67"/>
      <c r="G38" s="65">
        <f t="shared" si="0"/>
        <v>1015</v>
      </c>
      <c r="H38" s="66">
        <f t="shared" si="1"/>
        <v>1085</v>
      </c>
      <c r="I38" s="20">
        <f t="shared" si="2"/>
        <v>0.43693499784761086</v>
      </c>
      <c r="J38" s="21">
        <f t="shared" si="3"/>
        <v>7.6188469910820872E-2</v>
      </c>
    </row>
    <row r="39" spans="1:10" x14ac:dyDescent="0.25">
      <c r="A39" s="7" t="s">
        <v>175</v>
      </c>
      <c r="B39" s="65">
        <v>33</v>
      </c>
      <c r="C39" s="66">
        <v>24</v>
      </c>
      <c r="D39" s="65">
        <v>227</v>
      </c>
      <c r="E39" s="66">
        <v>96</v>
      </c>
      <c r="F39" s="67"/>
      <c r="G39" s="65">
        <f t="shared" si="0"/>
        <v>9</v>
      </c>
      <c r="H39" s="66">
        <f t="shared" si="1"/>
        <v>131</v>
      </c>
      <c r="I39" s="20">
        <f t="shared" si="2"/>
        <v>0.375</v>
      </c>
      <c r="J39" s="21">
        <f t="shared" si="3"/>
        <v>1.3645833333333333</v>
      </c>
    </row>
    <row r="40" spans="1:10" x14ac:dyDescent="0.25">
      <c r="A40" s="7" t="s">
        <v>173</v>
      </c>
      <c r="B40" s="65">
        <v>342</v>
      </c>
      <c r="C40" s="66">
        <v>387</v>
      </c>
      <c r="D40" s="65">
        <v>1604</v>
      </c>
      <c r="E40" s="66">
        <v>1424</v>
      </c>
      <c r="F40" s="67"/>
      <c r="G40" s="65">
        <f t="shared" si="0"/>
        <v>-45</v>
      </c>
      <c r="H40" s="66">
        <f t="shared" si="1"/>
        <v>180</v>
      </c>
      <c r="I40" s="20">
        <f t="shared" si="2"/>
        <v>-0.11627906976744186</v>
      </c>
      <c r="J40" s="21">
        <f t="shared" si="3"/>
        <v>0.12640449438202248</v>
      </c>
    </row>
    <row r="41" spans="1:10" x14ac:dyDescent="0.25">
      <c r="A41" s="7" t="s">
        <v>174</v>
      </c>
      <c r="B41" s="65">
        <v>0</v>
      </c>
      <c r="C41" s="66">
        <v>1</v>
      </c>
      <c r="D41" s="65">
        <v>3</v>
      </c>
      <c r="E41" s="66">
        <v>1</v>
      </c>
      <c r="F41" s="67"/>
      <c r="G41" s="65">
        <f t="shared" si="0"/>
        <v>-1</v>
      </c>
      <c r="H41" s="66">
        <f t="shared" si="1"/>
        <v>2</v>
      </c>
      <c r="I41" s="20">
        <f t="shared" si="2"/>
        <v>-1</v>
      </c>
      <c r="J41" s="21">
        <f t="shared" si="3"/>
        <v>2</v>
      </c>
    </row>
    <row r="42" spans="1:10" x14ac:dyDescent="0.25">
      <c r="A42" s="7" t="s">
        <v>184</v>
      </c>
      <c r="B42" s="65">
        <v>568</v>
      </c>
      <c r="C42" s="66">
        <v>455</v>
      </c>
      <c r="D42" s="65">
        <v>2316</v>
      </c>
      <c r="E42" s="66">
        <v>2001</v>
      </c>
      <c r="F42" s="67"/>
      <c r="G42" s="65">
        <f t="shared" si="0"/>
        <v>113</v>
      </c>
      <c r="H42" s="66">
        <f t="shared" si="1"/>
        <v>315</v>
      </c>
      <c r="I42" s="20">
        <f t="shared" si="2"/>
        <v>0.24835164835164836</v>
      </c>
      <c r="J42" s="21">
        <f t="shared" si="3"/>
        <v>0.15742128935532235</v>
      </c>
    </row>
    <row r="43" spans="1:10" x14ac:dyDescent="0.25">
      <c r="A43" s="7"/>
      <c r="B43" s="65"/>
      <c r="C43" s="66"/>
      <c r="D43" s="65"/>
      <c r="E43" s="66"/>
      <c r="F43" s="67"/>
      <c r="G43" s="65"/>
      <c r="H43" s="66"/>
      <c r="I43" s="20"/>
      <c r="J43" s="21"/>
    </row>
    <row r="44" spans="1:10" s="43" customFormat="1" ht="13" x14ac:dyDescent="0.3">
      <c r="A44" s="27" t="s">
        <v>28</v>
      </c>
      <c r="B44" s="71">
        <f>SUM(B15:B43)</f>
        <v>13073</v>
      </c>
      <c r="C44" s="72">
        <f>SUM(C15:C43)</f>
        <v>9813</v>
      </c>
      <c r="D44" s="71">
        <f>SUM(D15:D43)</f>
        <v>60924</v>
      </c>
      <c r="E44" s="72">
        <f>SUM(E15:E43)</f>
        <v>53065</v>
      </c>
      <c r="F44" s="73"/>
      <c r="G44" s="71">
        <f>B44-C44</f>
        <v>3260</v>
      </c>
      <c r="H44" s="72">
        <f>D44-E44</f>
        <v>7859</v>
      </c>
      <c r="I44" s="37">
        <f>IF(C44=0, "-", G44/C44)</f>
        <v>0.33221237134413534</v>
      </c>
      <c r="J44" s="38">
        <f>IF(E44=0, "-", H44/E44)</f>
        <v>0.14810138509375295</v>
      </c>
    </row>
    <row r="45" spans="1:10" s="43" customFormat="1" ht="13" x14ac:dyDescent="0.3">
      <c r="A45" s="27" t="s">
        <v>0</v>
      </c>
      <c r="B45" s="71">
        <f>B11+B44</f>
        <v>13073</v>
      </c>
      <c r="C45" s="77">
        <f>C11+C44</f>
        <v>9813</v>
      </c>
      <c r="D45" s="71">
        <f>D11+D44</f>
        <v>60924</v>
      </c>
      <c r="E45" s="77">
        <f>E11+E44</f>
        <v>53065</v>
      </c>
      <c r="F45" s="73"/>
      <c r="G45" s="71">
        <f>B45-C45</f>
        <v>3260</v>
      </c>
      <c r="H45" s="72">
        <f>D45-E45</f>
        <v>7859</v>
      </c>
      <c r="I45" s="37">
        <f>IF(C45=0, "-", G45/C45)</f>
        <v>0.33221237134413534</v>
      </c>
      <c r="J45" s="38">
        <f>IF(E45=0, "-", H45/E45)</f>
        <v>0.14810138509375295</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39"/>
  <sheetViews>
    <sheetView tabSelected="1" zoomScaleNormal="100" workbookViewId="0">
      <selection activeCell="M1" sqref="M1"/>
    </sheetView>
  </sheetViews>
  <sheetFormatPr defaultRowHeight="12.5" x14ac:dyDescent="0.25"/>
  <cols>
    <col min="1" max="1" width="29"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164" t="s">
        <v>114</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114</v>
      </c>
      <c r="B6" s="61" t="s">
        <v>12</v>
      </c>
      <c r="C6" s="62" t="s">
        <v>13</v>
      </c>
      <c r="D6" s="61" t="s">
        <v>12</v>
      </c>
      <c r="E6" s="63" t="s">
        <v>13</v>
      </c>
      <c r="F6" s="62" t="s">
        <v>12</v>
      </c>
      <c r="G6" s="62" t="s">
        <v>13</v>
      </c>
      <c r="H6" s="61" t="s">
        <v>12</v>
      </c>
      <c r="I6" s="63" t="s">
        <v>13</v>
      </c>
      <c r="J6" s="61"/>
      <c r="K6" s="63"/>
    </row>
    <row r="7" spans="1:11" x14ac:dyDescent="0.25">
      <c r="A7" s="7" t="s">
        <v>201</v>
      </c>
      <c r="B7" s="65">
        <v>6</v>
      </c>
      <c r="C7" s="34">
        <f>IF(B11=0, "-", B7/B11)</f>
        <v>0.1875</v>
      </c>
      <c r="D7" s="65">
        <v>8</v>
      </c>
      <c r="E7" s="9">
        <f>IF(D11=0, "-", D7/D11)</f>
        <v>0.29629629629629628</v>
      </c>
      <c r="F7" s="81">
        <v>32</v>
      </c>
      <c r="G7" s="34">
        <f>IF(F11=0, "-", F7/F11)</f>
        <v>9.1168091168091173E-2</v>
      </c>
      <c r="H7" s="65">
        <v>28</v>
      </c>
      <c r="I7" s="9">
        <f>IF(H11=0, "-", H7/H11)</f>
        <v>9.3645484949832769E-2</v>
      </c>
      <c r="J7" s="8">
        <f>IF(D7=0, "-", IF((B7-D7)/D7&lt;10, (B7-D7)/D7, "&gt;999%"))</f>
        <v>-0.25</v>
      </c>
      <c r="K7" s="9">
        <f>IF(H7=0, "-", IF((F7-H7)/H7&lt;10, (F7-H7)/H7, "&gt;999%"))</f>
        <v>0.14285714285714285</v>
      </c>
    </row>
    <row r="8" spans="1:11" x14ac:dyDescent="0.25">
      <c r="A8" s="7" t="s">
        <v>202</v>
      </c>
      <c r="B8" s="65">
        <v>26</v>
      </c>
      <c r="C8" s="34">
        <f>IF(B11=0, "-", B8/B11)</f>
        <v>0.8125</v>
      </c>
      <c r="D8" s="65">
        <v>16</v>
      </c>
      <c r="E8" s="9">
        <f>IF(D11=0, "-", D8/D11)</f>
        <v>0.59259259259259256</v>
      </c>
      <c r="F8" s="81">
        <v>319</v>
      </c>
      <c r="G8" s="34">
        <f>IF(F11=0, "-", F8/F11)</f>
        <v>0.90883190883190879</v>
      </c>
      <c r="H8" s="65">
        <v>205</v>
      </c>
      <c r="I8" s="9">
        <f>IF(H11=0, "-", H8/H11)</f>
        <v>0.68561872909698995</v>
      </c>
      <c r="J8" s="8">
        <f>IF(D8=0, "-", IF((B8-D8)/D8&lt;10, (B8-D8)/D8, "&gt;999%"))</f>
        <v>0.625</v>
      </c>
      <c r="K8" s="9">
        <f>IF(H8=0, "-", IF((F8-H8)/H8&lt;10, (F8-H8)/H8, "&gt;999%"))</f>
        <v>0.55609756097560981</v>
      </c>
    </row>
    <row r="9" spans="1:11" x14ac:dyDescent="0.25">
      <c r="A9" s="7" t="s">
        <v>203</v>
      </c>
      <c r="B9" s="65">
        <v>0</v>
      </c>
      <c r="C9" s="34">
        <f>IF(B11=0, "-", B9/B11)</f>
        <v>0</v>
      </c>
      <c r="D9" s="65">
        <v>3</v>
      </c>
      <c r="E9" s="9">
        <f>IF(D11=0, "-", D9/D11)</f>
        <v>0.1111111111111111</v>
      </c>
      <c r="F9" s="81">
        <v>0</v>
      </c>
      <c r="G9" s="34">
        <f>IF(F11=0, "-", F9/F11)</f>
        <v>0</v>
      </c>
      <c r="H9" s="65">
        <v>66</v>
      </c>
      <c r="I9" s="9">
        <f>IF(H11=0, "-", H9/H11)</f>
        <v>0.22073578595317725</v>
      </c>
      <c r="J9" s="8">
        <f>IF(D9=0, "-", IF((B9-D9)/D9&lt;10, (B9-D9)/D9, "&gt;999%"))</f>
        <v>-1</v>
      </c>
      <c r="K9" s="9">
        <f>IF(H9=0, "-", IF((F9-H9)/H9&lt;10, (F9-H9)/H9, "&gt;999%"))</f>
        <v>-1</v>
      </c>
    </row>
    <row r="10" spans="1:11" x14ac:dyDescent="0.25">
      <c r="A10" s="2"/>
      <c r="B10" s="68"/>
      <c r="C10" s="33"/>
      <c r="D10" s="68"/>
      <c r="E10" s="6"/>
      <c r="F10" s="82"/>
      <c r="G10" s="33"/>
      <c r="H10" s="68"/>
      <c r="I10" s="6"/>
      <c r="J10" s="5"/>
      <c r="K10" s="6"/>
    </row>
    <row r="11" spans="1:11" s="43" customFormat="1" ht="13" x14ac:dyDescent="0.3">
      <c r="A11" s="162" t="s">
        <v>590</v>
      </c>
      <c r="B11" s="71">
        <f>SUM(B7:B10)</f>
        <v>32</v>
      </c>
      <c r="C11" s="40">
        <f>B11/13073</f>
        <v>2.4477931614778551E-3</v>
      </c>
      <c r="D11" s="71">
        <f>SUM(D7:D10)</f>
        <v>27</v>
      </c>
      <c r="E11" s="41">
        <f>D11/9813</f>
        <v>2.7514521553041885E-3</v>
      </c>
      <c r="F11" s="77">
        <f>SUM(F7:F10)</f>
        <v>351</v>
      </c>
      <c r="G11" s="42">
        <f>F11/60924</f>
        <v>5.7612763442978134E-3</v>
      </c>
      <c r="H11" s="71">
        <f>SUM(H7:H10)</f>
        <v>299</v>
      </c>
      <c r="I11" s="41">
        <f>H11/53065</f>
        <v>5.6345990766041645E-3</v>
      </c>
      <c r="J11" s="37">
        <f>IF(D11=0, "-", IF((B11-D11)/D11&lt;10, (B11-D11)/D11, "&gt;999%"))</f>
        <v>0.18518518518518517</v>
      </c>
      <c r="K11" s="38">
        <f>IF(H11=0, "-", IF((F11-H11)/H11&lt;10, (F11-H11)/H11, "&gt;999%"))</f>
        <v>0.17391304347826086</v>
      </c>
    </row>
    <row r="12" spans="1:11" x14ac:dyDescent="0.25">
      <c r="B12" s="83"/>
      <c r="D12" s="83"/>
      <c r="F12" s="83"/>
      <c r="H12" s="83"/>
    </row>
    <row r="13" spans="1:11" s="43" customFormat="1" ht="13" x14ac:dyDescent="0.3">
      <c r="A13" s="162" t="s">
        <v>590</v>
      </c>
      <c r="B13" s="71">
        <v>32</v>
      </c>
      <c r="C13" s="40">
        <f>B13/13073</f>
        <v>2.4477931614778551E-3</v>
      </c>
      <c r="D13" s="71">
        <v>27</v>
      </c>
      <c r="E13" s="41">
        <f>D13/9813</f>
        <v>2.7514521553041885E-3</v>
      </c>
      <c r="F13" s="77">
        <v>351</v>
      </c>
      <c r="G13" s="42">
        <f>F13/60924</f>
        <v>5.7612763442978134E-3</v>
      </c>
      <c r="H13" s="71">
        <v>299</v>
      </c>
      <c r="I13" s="41">
        <f>H13/53065</f>
        <v>5.6345990766041645E-3</v>
      </c>
      <c r="J13" s="37">
        <f>IF(D13=0, "-", IF((B13-D13)/D13&lt;10, (B13-D13)/D13, "&gt;999%"))</f>
        <v>0.18518518518518517</v>
      </c>
      <c r="K13" s="38">
        <f>IF(H13=0, "-", IF((F13-H13)/H13&lt;10, (F13-H13)/H13, "&gt;999%"))</f>
        <v>0.17391304347826086</v>
      </c>
    </row>
    <row r="14" spans="1:11" x14ac:dyDescent="0.25">
      <c r="B14" s="83"/>
      <c r="D14" s="83"/>
      <c r="F14" s="83"/>
      <c r="H14" s="83"/>
    </row>
    <row r="15" spans="1:11" ht="15.5" x14ac:dyDescent="0.35">
      <c r="A15" s="164" t="s">
        <v>115</v>
      </c>
      <c r="B15" s="196" t="s">
        <v>1</v>
      </c>
      <c r="C15" s="200"/>
      <c r="D15" s="200"/>
      <c r="E15" s="197"/>
      <c r="F15" s="196" t="s">
        <v>14</v>
      </c>
      <c r="G15" s="200"/>
      <c r="H15" s="200"/>
      <c r="I15" s="197"/>
      <c r="J15" s="196" t="s">
        <v>15</v>
      </c>
      <c r="K15" s="197"/>
    </row>
    <row r="16" spans="1:11" ht="13" x14ac:dyDescent="0.3">
      <c r="A16" s="22"/>
      <c r="B16" s="196">
        <f>VALUE(RIGHT($B$2, 4))</f>
        <v>2023</v>
      </c>
      <c r="C16" s="197"/>
      <c r="D16" s="196">
        <f>B16-1</f>
        <v>2022</v>
      </c>
      <c r="E16" s="204"/>
      <c r="F16" s="196">
        <f>B16</f>
        <v>2023</v>
      </c>
      <c r="G16" s="204"/>
      <c r="H16" s="196">
        <f>D16</f>
        <v>2022</v>
      </c>
      <c r="I16" s="204"/>
      <c r="J16" s="140" t="s">
        <v>4</v>
      </c>
      <c r="K16" s="141" t="s">
        <v>2</v>
      </c>
    </row>
    <row r="17" spans="1:11" ht="13" x14ac:dyDescent="0.3">
      <c r="A17" s="163" t="s">
        <v>140</v>
      </c>
      <c r="B17" s="61" t="s">
        <v>12</v>
      </c>
      <c r="C17" s="62" t="s">
        <v>13</v>
      </c>
      <c r="D17" s="61" t="s">
        <v>12</v>
      </c>
      <c r="E17" s="63" t="s">
        <v>13</v>
      </c>
      <c r="F17" s="62" t="s">
        <v>12</v>
      </c>
      <c r="G17" s="62" t="s">
        <v>13</v>
      </c>
      <c r="H17" s="61" t="s">
        <v>12</v>
      </c>
      <c r="I17" s="63" t="s">
        <v>13</v>
      </c>
      <c r="J17" s="61"/>
      <c r="K17" s="63"/>
    </row>
    <row r="18" spans="1:11" x14ac:dyDescent="0.25">
      <c r="A18" s="7" t="s">
        <v>204</v>
      </c>
      <c r="B18" s="65">
        <v>0</v>
      </c>
      <c r="C18" s="34">
        <f>IF(B28=0, "-", B18/B28)</f>
        <v>0</v>
      </c>
      <c r="D18" s="65">
        <v>5</v>
      </c>
      <c r="E18" s="9">
        <f>IF(D28=0, "-", D18/D28)</f>
        <v>1.1111111111111112E-2</v>
      </c>
      <c r="F18" s="81">
        <v>11</v>
      </c>
      <c r="G18" s="34">
        <f>IF(F28=0, "-", F18/F28)</f>
        <v>5.3423992229237492E-3</v>
      </c>
      <c r="H18" s="65">
        <v>6</v>
      </c>
      <c r="I18" s="9">
        <f>IF(H28=0, "-", H18/H28)</f>
        <v>2.6773761713520749E-3</v>
      </c>
      <c r="J18" s="8">
        <f t="shared" ref="J18:J26" si="0">IF(D18=0, "-", IF((B18-D18)/D18&lt;10, (B18-D18)/D18, "&gt;999%"))</f>
        <v>-1</v>
      </c>
      <c r="K18" s="9">
        <f t="shared" ref="K18:K26" si="1">IF(H18=0, "-", IF((F18-H18)/H18&lt;10, (F18-H18)/H18, "&gt;999%"))</f>
        <v>0.83333333333333337</v>
      </c>
    </row>
    <row r="19" spans="1:11" x14ac:dyDescent="0.25">
      <c r="A19" s="7" t="s">
        <v>205</v>
      </c>
      <c r="B19" s="65">
        <v>1</v>
      </c>
      <c r="C19" s="34">
        <f>IF(B28=0, "-", B19/B28)</f>
        <v>2.631578947368421E-3</v>
      </c>
      <c r="D19" s="65">
        <v>10</v>
      </c>
      <c r="E19" s="9">
        <f>IF(D28=0, "-", D19/D28)</f>
        <v>2.2222222222222223E-2</v>
      </c>
      <c r="F19" s="81">
        <v>41</v>
      </c>
      <c r="G19" s="34">
        <f>IF(F28=0, "-", F19/F28)</f>
        <v>1.9912578921806701E-2</v>
      </c>
      <c r="H19" s="65">
        <v>30</v>
      </c>
      <c r="I19" s="9">
        <f>IF(H28=0, "-", H19/H28)</f>
        <v>1.3386880856760375E-2</v>
      </c>
      <c r="J19" s="8">
        <f t="shared" si="0"/>
        <v>-0.9</v>
      </c>
      <c r="K19" s="9">
        <f t="shared" si="1"/>
        <v>0.36666666666666664</v>
      </c>
    </row>
    <row r="20" spans="1:11" x14ac:dyDescent="0.25">
      <c r="A20" s="7" t="s">
        <v>206</v>
      </c>
      <c r="B20" s="65">
        <v>19</v>
      </c>
      <c r="C20" s="34">
        <f>IF(B28=0, "-", B20/B28)</f>
        <v>0.05</v>
      </c>
      <c r="D20" s="65">
        <v>28</v>
      </c>
      <c r="E20" s="9">
        <f>IF(D28=0, "-", D20/D28)</f>
        <v>6.222222222222222E-2</v>
      </c>
      <c r="F20" s="81">
        <v>235</v>
      </c>
      <c r="G20" s="34">
        <f>IF(F28=0, "-", F20/F28)</f>
        <v>0.11413307430791647</v>
      </c>
      <c r="H20" s="65">
        <v>173</v>
      </c>
      <c r="I20" s="9">
        <f>IF(H28=0, "-", H20/H28)</f>
        <v>7.7197679607318159E-2</v>
      </c>
      <c r="J20" s="8">
        <f t="shared" si="0"/>
        <v>-0.32142857142857145</v>
      </c>
      <c r="K20" s="9">
        <f t="shared" si="1"/>
        <v>0.3583815028901734</v>
      </c>
    </row>
    <row r="21" spans="1:11" x14ac:dyDescent="0.25">
      <c r="A21" s="7" t="s">
        <v>207</v>
      </c>
      <c r="B21" s="65">
        <v>39</v>
      </c>
      <c r="C21" s="34">
        <f>IF(B28=0, "-", B21/B28)</f>
        <v>0.10263157894736842</v>
      </c>
      <c r="D21" s="65">
        <v>33</v>
      </c>
      <c r="E21" s="9">
        <f>IF(D28=0, "-", D21/D28)</f>
        <v>7.3333333333333334E-2</v>
      </c>
      <c r="F21" s="81">
        <v>192</v>
      </c>
      <c r="G21" s="34">
        <f>IF(F28=0, "-", F21/F28)</f>
        <v>9.3249150072850895E-2</v>
      </c>
      <c r="H21" s="65">
        <v>177</v>
      </c>
      <c r="I21" s="9">
        <f>IF(H28=0, "-", H21/H28)</f>
        <v>7.8982597054886208E-2</v>
      </c>
      <c r="J21" s="8">
        <f t="shared" si="0"/>
        <v>0.18181818181818182</v>
      </c>
      <c r="K21" s="9">
        <f t="shared" si="1"/>
        <v>8.4745762711864403E-2</v>
      </c>
    </row>
    <row r="22" spans="1:11" x14ac:dyDescent="0.25">
      <c r="A22" s="7" t="s">
        <v>208</v>
      </c>
      <c r="B22" s="65">
        <v>128</v>
      </c>
      <c r="C22" s="34">
        <f>IF(B28=0, "-", B22/B28)</f>
        <v>0.33684210526315789</v>
      </c>
      <c r="D22" s="65">
        <v>125</v>
      </c>
      <c r="E22" s="9">
        <f>IF(D28=0, "-", D22/D28)</f>
        <v>0.27777777777777779</v>
      </c>
      <c r="F22" s="81">
        <v>878</v>
      </c>
      <c r="G22" s="34">
        <f>IF(F28=0, "-", F22/F28)</f>
        <v>0.42642059252064107</v>
      </c>
      <c r="H22" s="65">
        <v>768</v>
      </c>
      <c r="I22" s="9">
        <f>IF(H28=0, "-", H22/H28)</f>
        <v>0.34270414993306558</v>
      </c>
      <c r="J22" s="8">
        <f t="shared" si="0"/>
        <v>2.4E-2</v>
      </c>
      <c r="K22" s="9">
        <f t="shared" si="1"/>
        <v>0.14322916666666666</v>
      </c>
    </row>
    <row r="23" spans="1:11" x14ac:dyDescent="0.25">
      <c r="A23" s="7" t="s">
        <v>209</v>
      </c>
      <c r="B23" s="65">
        <v>5</v>
      </c>
      <c r="C23" s="34">
        <f>IF(B28=0, "-", B23/B28)</f>
        <v>1.3157894736842105E-2</v>
      </c>
      <c r="D23" s="65">
        <v>131</v>
      </c>
      <c r="E23" s="9">
        <f>IF(D28=0, "-", D23/D28)</f>
        <v>0.2911111111111111</v>
      </c>
      <c r="F23" s="81">
        <v>46</v>
      </c>
      <c r="G23" s="34">
        <f>IF(F28=0, "-", F23/F28)</f>
        <v>2.2340942204953862E-2</v>
      </c>
      <c r="H23" s="65">
        <v>638</v>
      </c>
      <c r="I23" s="9">
        <f>IF(H28=0, "-", H23/H28)</f>
        <v>0.284694332887104</v>
      </c>
      <c r="J23" s="8">
        <f t="shared" si="0"/>
        <v>-0.96183206106870234</v>
      </c>
      <c r="K23" s="9">
        <f t="shared" si="1"/>
        <v>-0.92789968652037613</v>
      </c>
    </row>
    <row r="24" spans="1:11" x14ac:dyDescent="0.25">
      <c r="A24" s="7" t="s">
        <v>210</v>
      </c>
      <c r="B24" s="65">
        <v>164</v>
      </c>
      <c r="C24" s="34">
        <f>IF(B28=0, "-", B24/B28)</f>
        <v>0.43157894736842106</v>
      </c>
      <c r="D24" s="65">
        <v>68</v>
      </c>
      <c r="E24" s="9">
        <f>IF(D28=0, "-", D24/D28)</f>
        <v>0.15111111111111111</v>
      </c>
      <c r="F24" s="81">
        <v>522</v>
      </c>
      <c r="G24" s="34">
        <f>IF(F28=0, "-", F24/F28)</f>
        <v>0.25352112676056338</v>
      </c>
      <c r="H24" s="65">
        <v>227</v>
      </c>
      <c r="I24" s="9">
        <f>IF(H28=0, "-", H24/H28)</f>
        <v>0.10129406514948684</v>
      </c>
      <c r="J24" s="8">
        <f t="shared" si="0"/>
        <v>1.411764705882353</v>
      </c>
      <c r="K24" s="9">
        <f t="shared" si="1"/>
        <v>1.2995594713656389</v>
      </c>
    </row>
    <row r="25" spans="1:11" x14ac:dyDescent="0.25">
      <c r="A25" s="7" t="s">
        <v>211</v>
      </c>
      <c r="B25" s="65">
        <v>20</v>
      </c>
      <c r="C25" s="34">
        <f>IF(B28=0, "-", B25/B28)</f>
        <v>5.2631578947368418E-2</v>
      </c>
      <c r="D25" s="65">
        <v>39</v>
      </c>
      <c r="E25" s="9">
        <f>IF(D28=0, "-", D25/D28)</f>
        <v>8.666666666666667E-2</v>
      </c>
      <c r="F25" s="81">
        <v>110</v>
      </c>
      <c r="G25" s="34">
        <f>IF(F28=0, "-", F25/F28)</f>
        <v>5.3423992229237494E-2</v>
      </c>
      <c r="H25" s="65">
        <v>159</v>
      </c>
      <c r="I25" s="9">
        <f>IF(H28=0, "-", H25/H28)</f>
        <v>7.0950468540829981E-2</v>
      </c>
      <c r="J25" s="8">
        <f t="shared" si="0"/>
        <v>-0.48717948717948717</v>
      </c>
      <c r="K25" s="9">
        <f t="shared" si="1"/>
        <v>-0.3081761006289308</v>
      </c>
    </row>
    <row r="26" spans="1:11" x14ac:dyDescent="0.25">
      <c r="A26" s="7" t="s">
        <v>212</v>
      </c>
      <c r="B26" s="65">
        <v>4</v>
      </c>
      <c r="C26" s="34">
        <f>IF(B28=0, "-", B26/B28)</f>
        <v>1.0526315789473684E-2</v>
      </c>
      <c r="D26" s="65">
        <v>11</v>
      </c>
      <c r="E26" s="9">
        <f>IF(D28=0, "-", D26/D28)</f>
        <v>2.4444444444444446E-2</v>
      </c>
      <c r="F26" s="81">
        <v>24</v>
      </c>
      <c r="G26" s="34">
        <f>IF(F28=0, "-", F26/F28)</f>
        <v>1.1656143759106362E-2</v>
      </c>
      <c r="H26" s="65">
        <v>63</v>
      </c>
      <c r="I26" s="9">
        <f>IF(H28=0, "-", H26/H28)</f>
        <v>2.8112449799196786E-2</v>
      </c>
      <c r="J26" s="8">
        <f t="shared" si="0"/>
        <v>-0.63636363636363635</v>
      </c>
      <c r="K26" s="9">
        <f t="shared" si="1"/>
        <v>-0.61904761904761907</v>
      </c>
    </row>
    <row r="27" spans="1:11" x14ac:dyDescent="0.25">
      <c r="A27" s="2"/>
      <c r="B27" s="68"/>
      <c r="C27" s="33"/>
      <c r="D27" s="68"/>
      <c r="E27" s="6"/>
      <c r="F27" s="82"/>
      <c r="G27" s="33"/>
      <c r="H27" s="68"/>
      <c r="I27" s="6"/>
      <c r="J27" s="5"/>
      <c r="K27" s="6"/>
    </row>
    <row r="28" spans="1:11" s="43" customFormat="1" ht="13" x14ac:dyDescent="0.3">
      <c r="A28" s="162" t="s">
        <v>589</v>
      </c>
      <c r="B28" s="71">
        <f>SUM(B18:B27)</f>
        <v>380</v>
      </c>
      <c r="C28" s="40">
        <f>B28/13073</f>
        <v>2.9067543792549531E-2</v>
      </c>
      <c r="D28" s="71">
        <f>SUM(D18:D27)</f>
        <v>450</v>
      </c>
      <c r="E28" s="41">
        <f>D28/9813</f>
        <v>4.585753592173647E-2</v>
      </c>
      <c r="F28" s="77">
        <f>SUM(F18:F27)</f>
        <v>2059</v>
      </c>
      <c r="G28" s="42">
        <f>F28/60924</f>
        <v>3.3796205108003415E-2</v>
      </c>
      <c r="H28" s="71">
        <f>SUM(H18:H27)</f>
        <v>2241</v>
      </c>
      <c r="I28" s="41">
        <f>H28/53065</f>
        <v>4.223122585508339E-2</v>
      </c>
      <c r="J28" s="37">
        <f>IF(D28=0, "-", IF((B28-D28)/D28&lt;10, (B28-D28)/D28, "&gt;999%"))</f>
        <v>-0.15555555555555556</v>
      </c>
      <c r="K28" s="38">
        <f>IF(H28=0, "-", IF((F28-H28)/H28&lt;10, (F28-H28)/H28, "&gt;999%"))</f>
        <v>-8.121374386434628E-2</v>
      </c>
    </row>
    <row r="29" spans="1:11" x14ac:dyDescent="0.25">
      <c r="B29" s="83"/>
      <c r="D29" s="83"/>
      <c r="F29" s="83"/>
      <c r="H29" s="83"/>
    </row>
    <row r="30" spans="1:11" ht="13" x14ac:dyDescent="0.3">
      <c r="A30" s="163" t="s">
        <v>141</v>
      </c>
      <c r="B30" s="61" t="s">
        <v>12</v>
      </c>
      <c r="C30" s="62" t="s">
        <v>13</v>
      </c>
      <c r="D30" s="61" t="s">
        <v>12</v>
      </c>
      <c r="E30" s="63" t="s">
        <v>13</v>
      </c>
      <c r="F30" s="62" t="s">
        <v>12</v>
      </c>
      <c r="G30" s="62" t="s">
        <v>13</v>
      </c>
      <c r="H30" s="61" t="s">
        <v>12</v>
      </c>
      <c r="I30" s="63" t="s">
        <v>13</v>
      </c>
      <c r="J30" s="61"/>
      <c r="K30" s="63"/>
    </row>
    <row r="31" spans="1:11" x14ac:dyDescent="0.25">
      <c r="A31" s="7" t="s">
        <v>213</v>
      </c>
      <c r="B31" s="65">
        <v>2</v>
      </c>
      <c r="C31" s="34">
        <f>IF(B36=0, "-", B31/B36)</f>
        <v>9.5238095238095233E-2</v>
      </c>
      <c r="D31" s="65">
        <v>0</v>
      </c>
      <c r="E31" s="9">
        <f>IF(D36=0, "-", D31/D36)</f>
        <v>0</v>
      </c>
      <c r="F31" s="81">
        <v>11</v>
      </c>
      <c r="G31" s="34">
        <f>IF(F36=0, "-", F31/F36)</f>
        <v>0.14102564102564102</v>
      </c>
      <c r="H31" s="65">
        <v>19</v>
      </c>
      <c r="I31" s="9">
        <f>IF(H36=0, "-", H31/H36)</f>
        <v>0.2087912087912088</v>
      </c>
      <c r="J31" s="8" t="str">
        <f>IF(D31=0, "-", IF((B31-D31)/D31&lt;10, (B31-D31)/D31, "&gt;999%"))</f>
        <v>-</v>
      </c>
      <c r="K31" s="9">
        <f>IF(H31=0, "-", IF((F31-H31)/H31&lt;10, (F31-H31)/H31, "&gt;999%"))</f>
        <v>-0.42105263157894735</v>
      </c>
    </row>
    <row r="32" spans="1:11" x14ac:dyDescent="0.25">
      <c r="A32" s="7" t="s">
        <v>214</v>
      </c>
      <c r="B32" s="65">
        <v>0</v>
      </c>
      <c r="C32" s="34">
        <f>IF(B36=0, "-", B32/B36)</f>
        <v>0</v>
      </c>
      <c r="D32" s="65">
        <v>1</v>
      </c>
      <c r="E32" s="9">
        <f>IF(D36=0, "-", D32/D36)</f>
        <v>6.6666666666666666E-2</v>
      </c>
      <c r="F32" s="81">
        <v>1</v>
      </c>
      <c r="G32" s="34">
        <f>IF(F36=0, "-", F32/F36)</f>
        <v>1.282051282051282E-2</v>
      </c>
      <c r="H32" s="65">
        <v>3</v>
      </c>
      <c r="I32" s="9">
        <f>IF(H36=0, "-", H32/H36)</f>
        <v>3.2967032967032968E-2</v>
      </c>
      <c r="J32" s="8">
        <f>IF(D32=0, "-", IF((B32-D32)/D32&lt;10, (B32-D32)/D32, "&gt;999%"))</f>
        <v>-1</v>
      </c>
      <c r="K32" s="9">
        <f>IF(H32=0, "-", IF((F32-H32)/H32&lt;10, (F32-H32)/H32, "&gt;999%"))</f>
        <v>-0.66666666666666663</v>
      </c>
    </row>
    <row r="33" spans="1:11" x14ac:dyDescent="0.25">
      <c r="A33" s="7" t="s">
        <v>215</v>
      </c>
      <c r="B33" s="65">
        <v>17</v>
      </c>
      <c r="C33" s="34">
        <f>IF(B36=0, "-", B33/B36)</f>
        <v>0.80952380952380953</v>
      </c>
      <c r="D33" s="65">
        <v>14</v>
      </c>
      <c r="E33" s="9">
        <f>IF(D36=0, "-", D33/D36)</f>
        <v>0.93333333333333335</v>
      </c>
      <c r="F33" s="81">
        <v>51</v>
      </c>
      <c r="G33" s="34">
        <f>IF(F36=0, "-", F33/F36)</f>
        <v>0.65384615384615385</v>
      </c>
      <c r="H33" s="65">
        <v>69</v>
      </c>
      <c r="I33" s="9">
        <f>IF(H36=0, "-", H33/H36)</f>
        <v>0.75824175824175821</v>
      </c>
      <c r="J33" s="8">
        <f>IF(D33=0, "-", IF((B33-D33)/D33&lt;10, (B33-D33)/D33, "&gt;999%"))</f>
        <v>0.21428571428571427</v>
      </c>
      <c r="K33" s="9">
        <f>IF(H33=0, "-", IF((F33-H33)/H33&lt;10, (F33-H33)/H33, "&gt;999%"))</f>
        <v>-0.2608695652173913</v>
      </c>
    </row>
    <row r="34" spans="1:11" x14ac:dyDescent="0.25">
      <c r="A34" s="7" t="s">
        <v>216</v>
      </c>
      <c r="B34" s="65">
        <v>2</v>
      </c>
      <c r="C34" s="34">
        <f>IF(B36=0, "-", B34/B36)</f>
        <v>9.5238095238095233E-2</v>
      </c>
      <c r="D34" s="65">
        <v>0</v>
      </c>
      <c r="E34" s="9">
        <f>IF(D36=0, "-", D34/D36)</f>
        <v>0</v>
      </c>
      <c r="F34" s="81">
        <v>15</v>
      </c>
      <c r="G34" s="34">
        <f>IF(F36=0, "-", F34/F36)</f>
        <v>0.19230769230769232</v>
      </c>
      <c r="H34" s="65">
        <v>0</v>
      </c>
      <c r="I34" s="9">
        <f>IF(H36=0, "-", H34/H36)</f>
        <v>0</v>
      </c>
      <c r="J34" s="8" t="str">
        <f>IF(D34=0, "-", IF((B34-D34)/D34&lt;10, (B34-D34)/D34, "&gt;999%"))</f>
        <v>-</v>
      </c>
      <c r="K34" s="9" t="str">
        <f>IF(H34=0, "-", IF((F34-H34)/H34&lt;10, (F34-H34)/H34, "&gt;999%"))</f>
        <v>-</v>
      </c>
    </row>
    <row r="35" spans="1:11" x14ac:dyDescent="0.25">
      <c r="A35" s="2"/>
      <c r="B35" s="68"/>
      <c r="C35" s="33"/>
      <c r="D35" s="68"/>
      <c r="E35" s="6"/>
      <c r="F35" s="82"/>
      <c r="G35" s="33"/>
      <c r="H35" s="68"/>
      <c r="I35" s="6"/>
      <c r="J35" s="5"/>
      <c r="K35" s="6"/>
    </row>
    <row r="36" spans="1:11" s="43" customFormat="1" ht="13" x14ac:dyDescent="0.3">
      <c r="A36" s="162" t="s">
        <v>588</v>
      </c>
      <c r="B36" s="71">
        <f>SUM(B31:B35)</f>
        <v>21</v>
      </c>
      <c r="C36" s="40">
        <f>B36/13073</f>
        <v>1.6063642622198425E-3</v>
      </c>
      <c r="D36" s="71">
        <f>SUM(D31:D35)</f>
        <v>15</v>
      </c>
      <c r="E36" s="41">
        <f>D36/9813</f>
        <v>1.5285845307245491E-3</v>
      </c>
      <c r="F36" s="77">
        <f>SUM(F31:F35)</f>
        <v>78</v>
      </c>
      <c r="G36" s="42">
        <f>F36/60924</f>
        <v>1.2802836320661808E-3</v>
      </c>
      <c r="H36" s="71">
        <f>SUM(H31:H35)</f>
        <v>91</v>
      </c>
      <c r="I36" s="41">
        <f>H36/53065</f>
        <v>1.71487797983605E-3</v>
      </c>
      <c r="J36" s="37">
        <f>IF(D36=0, "-", IF((B36-D36)/D36&lt;10, (B36-D36)/D36, "&gt;999%"))</f>
        <v>0.4</v>
      </c>
      <c r="K36" s="38">
        <f>IF(H36=0, "-", IF((F36-H36)/H36&lt;10, (F36-H36)/H36, "&gt;999%"))</f>
        <v>-0.14285714285714285</v>
      </c>
    </row>
    <row r="37" spans="1:11" x14ac:dyDescent="0.25">
      <c r="B37" s="83"/>
      <c r="D37" s="83"/>
      <c r="F37" s="83"/>
      <c r="H37" s="83"/>
    </row>
    <row r="38" spans="1:11" s="43" customFormat="1" ht="13" x14ac:dyDescent="0.3">
      <c r="A38" s="162" t="s">
        <v>587</v>
      </c>
      <c r="B38" s="71">
        <v>401</v>
      </c>
      <c r="C38" s="40">
        <f>B38/13073</f>
        <v>3.0673908054769373E-2</v>
      </c>
      <c r="D38" s="71">
        <v>465</v>
      </c>
      <c r="E38" s="41">
        <f>D38/9813</f>
        <v>4.7386120452461024E-2</v>
      </c>
      <c r="F38" s="77">
        <v>2137</v>
      </c>
      <c r="G38" s="42">
        <f>F38/60924</f>
        <v>3.5076488740069592E-2</v>
      </c>
      <c r="H38" s="71">
        <v>2332</v>
      </c>
      <c r="I38" s="41">
        <f>H38/53065</f>
        <v>4.3946103834919439E-2</v>
      </c>
      <c r="J38" s="37">
        <f>IF(D38=0, "-", IF((B38-D38)/D38&lt;10, (B38-D38)/D38, "&gt;999%"))</f>
        <v>-0.13763440860215054</v>
      </c>
      <c r="K38" s="38">
        <f>IF(H38=0, "-", IF((F38-H38)/H38&lt;10, (F38-H38)/H38, "&gt;999%"))</f>
        <v>-8.3619210977701544E-2</v>
      </c>
    </row>
    <row r="39" spans="1:11" x14ac:dyDescent="0.25">
      <c r="B39" s="83"/>
      <c r="D39" s="83"/>
      <c r="F39" s="83"/>
      <c r="H39" s="83"/>
    </row>
    <row r="40" spans="1:11" ht="15.5" x14ac:dyDescent="0.35">
      <c r="A40" s="164" t="s">
        <v>116</v>
      </c>
      <c r="B40" s="196" t="s">
        <v>1</v>
      </c>
      <c r="C40" s="200"/>
      <c r="D40" s="200"/>
      <c r="E40" s="197"/>
      <c r="F40" s="196" t="s">
        <v>14</v>
      </c>
      <c r="G40" s="200"/>
      <c r="H40" s="200"/>
      <c r="I40" s="197"/>
      <c r="J40" s="196" t="s">
        <v>15</v>
      </c>
      <c r="K40" s="197"/>
    </row>
    <row r="41" spans="1:11" ht="13" x14ac:dyDescent="0.3">
      <c r="A41" s="22"/>
      <c r="B41" s="196">
        <f>VALUE(RIGHT($B$2, 4))</f>
        <v>2023</v>
      </c>
      <c r="C41" s="197"/>
      <c r="D41" s="196">
        <f>B41-1</f>
        <v>2022</v>
      </c>
      <c r="E41" s="204"/>
      <c r="F41" s="196">
        <f>B41</f>
        <v>2023</v>
      </c>
      <c r="G41" s="204"/>
      <c r="H41" s="196">
        <f>D41</f>
        <v>2022</v>
      </c>
      <c r="I41" s="204"/>
      <c r="J41" s="140" t="s">
        <v>4</v>
      </c>
      <c r="K41" s="141" t="s">
        <v>2</v>
      </c>
    </row>
    <row r="42" spans="1:11" ht="13" x14ac:dyDescent="0.3">
      <c r="A42" s="163" t="s">
        <v>142</v>
      </c>
      <c r="B42" s="61" t="s">
        <v>12</v>
      </c>
      <c r="C42" s="62" t="s">
        <v>13</v>
      </c>
      <c r="D42" s="61" t="s">
        <v>12</v>
      </c>
      <c r="E42" s="63" t="s">
        <v>13</v>
      </c>
      <c r="F42" s="62" t="s">
        <v>12</v>
      </c>
      <c r="G42" s="62" t="s">
        <v>13</v>
      </c>
      <c r="H42" s="61" t="s">
        <v>12</v>
      </c>
      <c r="I42" s="63" t="s">
        <v>13</v>
      </c>
      <c r="J42" s="61"/>
      <c r="K42" s="63"/>
    </row>
    <row r="43" spans="1:11" x14ac:dyDescent="0.25">
      <c r="A43" s="7" t="s">
        <v>217</v>
      </c>
      <c r="B43" s="65">
        <v>180</v>
      </c>
      <c r="C43" s="34">
        <f>IF(B52=0, "-", B43/B52)</f>
        <v>0.36885245901639346</v>
      </c>
      <c r="D43" s="65">
        <v>122</v>
      </c>
      <c r="E43" s="9">
        <f>IF(D52=0, "-", D43/D52)</f>
        <v>0.1796759941089838</v>
      </c>
      <c r="F43" s="81">
        <v>1479</v>
      </c>
      <c r="G43" s="34">
        <f>IF(F52=0, "-", F43/F52)</f>
        <v>0.46818613485280153</v>
      </c>
      <c r="H43" s="65">
        <v>1007</v>
      </c>
      <c r="I43" s="9">
        <f>IF(H52=0, "-", H43/H52)</f>
        <v>0.29358600583090377</v>
      </c>
      <c r="J43" s="8">
        <f t="shared" ref="J43:J50" si="2">IF(D43=0, "-", IF((B43-D43)/D43&lt;10, (B43-D43)/D43, "&gt;999%"))</f>
        <v>0.47540983606557374</v>
      </c>
      <c r="K43" s="9">
        <f t="shared" ref="K43:K50" si="3">IF(H43=0, "-", IF((F43-H43)/H43&lt;10, (F43-H43)/H43, "&gt;999%"))</f>
        <v>0.46871896722939427</v>
      </c>
    </row>
    <row r="44" spans="1:11" x14ac:dyDescent="0.25">
      <c r="A44" s="7" t="s">
        <v>218</v>
      </c>
      <c r="B44" s="65">
        <v>0</v>
      </c>
      <c r="C44" s="34">
        <f>IF(B52=0, "-", B44/B52)</f>
        <v>0</v>
      </c>
      <c r="D44" s="65">
        <v>3</v>
      </c>
      <c r="E44" s="9">
        <f>IF(D52=0, "-", D44/D52)</f>
        <v>4.418262150220913E-3</v>
      </c>
      <c r="F44" s="81">
        <v>1</v>
      </c>
      <c r="G44" s="34">
        <f>IF(F52=0, "-", F44/F52)</f>
        <v>3.1655587211142766E-4</v>
      </c>
      <c r="H44" s="65">
        <v>26</v>
      </c>
      <c r="I44" s="9">
        <f>IF(H52=0, "-", H44/H52)</f>
        <v>7.5801749271137029E-3</v>
      </c>
      <c r="J44" s="8">
        <f t="shared" si="2"/>
        <v>-1</v>
      </c>
      <c r="K44" s="9">
        <f t="shared" si="3"/>
        <v>-0.96153846153846156</v>
      </c>
    </row>
    <row r="45" spans="1:11" x14ac:dyDescent="0.25">
      <c r="A45" s="7" t="s">
        <v>219</v>
      </c>
      <c r="B45" s="65">
        <v>27</v>
      </c>
      <c r="C45" s="34">
        <f>IF(B52=0, "-", B45/B52)</f>
        <v>5.5327868852459015E-2</v>
      </c>
      <c r="D45" s="65">
        <v>126</v>
      </c>
      <c r="E45" s="9">
        <f>IF(D52=0, "-", D45/D52)</f>
        <v>0.18556701030927836</v>
      </c>
      <c r="F45" s="81">
        <v>222</v>
      </c>
      <c r="G45" s="34">
        <f>IF(F52=0, "-", F45/F52)</f>
        <v>7.0275403608736936E-2</v>
      </c>
      <c r="H45" s="65">
        <v>678</v>
      </c>
      <c r="I45" s="9">
        <f>IF(H52=0, "-", H45/H52)</f>
        <v>0.19766763848396501</v>
      </c>
      <c r="J45" s="8">
        <f t="shared" si="2"/>
        <v>-0.7857142857142857</v>
      </c>
      <c r="K45" s="9">
        <f t="shared" si="3"/>
        <v>-0.67256637168141598</v>
      </c>
    </row>
    <row r="46" spans="1:11" x14ac:dyDescent="0.25">
      <c r="A46" s="7" t="s">
        <v>220</v>
      </c>
      <c r="B46" s="65">
        <v>51</v>
      </c>
      <c r="C46" s="34">
        <f>IF(B52=0, "-", B46/B52)</f>
        <v>0.10450819672131148</v>
      </c>
      <c r="D46" s="65">
        <v>40</v>
      </c>
      <c r="E46" s="9">
        <f>IF(D52=0, "-", D46/D52)</f>
        <v>5.8910162002945507E-2</v>
      </c>
      <c r="F46" s="81">
        <v>371</v>
      </c>
      <c r="G46" s="34">
        <f>IF(F52=0, "-", F46/F52)</f>
        <v>0.11744222855333966</v>
      </c>
      <c r="H46" s="65">
        <v>273</v>
      </c>
      <c r="I46" s="9">
        <f>IF(H52=0, "-", H46/H52)</f>
        <v>7.9591836734693874E-2</v>
      </c>
      <c r="J46" s="8">
        <f t="shared" si="2"/>
        <v>0.27500000000000002</v>
      </c>
      <c r="K46" s="9">
        <f t="shared" si="3"/>
        <v>0.35897435897435898</v>
      </c>
    </row>
    <row r="47" spans="1:11" x14ac:dyDescent="0.25">
      <c r="A47" s="7" t="s">
        <v>221</v>
      </c>
      <c r="B47" s="65">
        <v>9</v>
      </c>
      <c r="C47" s="34">
        <f>IF(B52=0, "-", B47/B52)</f>
        <v>1.8442622950819672E-2</v>
      </c>
      <c r="D47" s="65">
        <v>2</v>
      </c>
      <c r="E47" s="9">
        <f>IF(D52=0, "-", D47/D52)</f>
        <v>2.9455081001472753E-3</v>
      </c>
      <c r="F47" s="81">
        <v>20</v>
      </c>
      <c r="G47" s="34">
        <f>IF(F52=0, "-", F47/F52)</f>
        <v>6.3311174422285531E-3</v>
      </c>
      <c r="H47" s="65">
        <v>9</v>
      </c>
      <c r="I47" s="9">
        <f>IF(H52=0, "-", H47/H52)</f>
        <v>2.6239067055393588E-3</v>
      </c>
      <c r="J47" s="8">
        <f t="shared" si="2"/>
        <v>3.5</v>
      </c>
      <c r="K47" s="9">
        <f t="shared" si="3"/>
        <v>1.2222222222222223</v>
      </c>
    </row>
    <row r="48" spans="1:11" x14ac:dyDescent="0.25">
      <c r="A48" s="7" t="s">
        <v>222</v>
      </c>
      <c r="B48" s="65">
        <v>13</v>
      </c>
      <c r="C48" s="34">
        <f>IF(B52=0, "-", B48/B52)</f>
        <v>2.663934426229508E-2</v>
      </c>
      <c r="D48" s="65">
        <v>21</v>
      </c>
      <c r="E48" s="9">
        <f>IF(D52=0, "-", D48/D52)</f>
        <v>3.0927835051546393E-2</v>
      </c>
      <c r="F48" s="81">
        <v>113</v>
      </c>
      <c r="G48" s="34">
        <f>IF(F52=0, "-", F48/F52)</f>
        <v>3.5770813548591324E-2</v>
      </c>
      <c r="H48" s="65">
        <v>122</v>
      </c>
      <c r="I48" s="9">
        <f>IF(H52=0, "-", H48/H52)</f>
        <v>3.5568513119533525E-2</v>
      </c>
      <c r="J48" s="8">
        <f t="shared" si="2"/>
        <v>-0.38095238095238093</v>
      </c>
      <c r="K48" s="9">
        <f t="shared" si="3"/>
        <v>-7.3770491803278687E-2</v>
      </c>
    </row>
    <row r="49" spans="1:11" x14ac:dyDescent="0.25">
      <c r="A49" s="7" t="s">
        <v>223</v>
      </c>
      <c r="B49" s="65">
        <v>208</v>
      </c>
      <c r="C49" s="34">
        <f>IF(B52=0, "-", B49/B52)</f>
        <v>0.42622950819672129</v>
      </c>
      <c r="D49" s="65">
        <v>365</v>
      </c>
      <c r="E49" s="9">
        <f>IF(D52=0, "-", D49/D52)</f>
        <v>0.53755522827687774</v>
      </c>
      <c r="F49" s="81">
        <v>953</v>
      </c>
      <c r="G49" s="34">
        <f>IF(F52=0, "-", F49/F52)</f>
        <v>0.30167774612219056</v>
      </c>
      <c r="H49" s="65">
        <v>1305</v>
      </c>
      <c r="I49" s="9">
        <f>IF(H52=0, "-", H49/H52)</f>
        <v>0.38046647230320702</v>
      </c>
      <c r="J49" s="8">
        <f t="shared" si="2"/>
        <v>-0.43013698630136987</v>
      </c>
      <c r="K49" s="9">
        <f t="shared" si="3"/>
        <v>-0.2697318007662835</v>
      </c>
    </row>
    <row r="50" spans="1:11" x14ac:dyDescent="0.25">
      <c r="A50" s="7" t="s">
        <v>224</v>
      </c>
      <c r="B50" s="65">
        <v>0</v>
      </c>
      <c r="C50" s="34">
        <f>IF(B52=0, "-", B50/B52)</f>
        <v>0</v>
      </c>
      <c r="D50" s="65">
        <v>0</v>
      </c>
      <c r="E50" s="9">
        <f>IF(D52=0, "-", D50/D52)</f>
        <v>0</v>
      </c>
      <c r="F50" s="81">
        <v>0</v>
      </c>
      <c r="G50" s="34">
        <f>IF(F52=0, "-", F50/F52)</f>
        <v>0</v>
      </c>
      <c r="H50" s="65">
        <v>10</v>
      </c>
      <c r="I50" s="9">
        <f>IF(H52=0, "-", H50/H52)</f>
        <v>2.9154518950437317E-3</v>
      </c>
      <c r="J50" s="8" t="str">
        <f t="shared" si="2"/>
        <v>-</v>
      </c>
      <c r="K50" s="9">
        <f t="shared" si="3"/>
        <v>-1</v>
      </c>
    </row>
    <row r="51" spans="1:11" x14ac:dyDescent="0.25">
      <c r="A51" s="2"/>
      <c r="B51" s="68"/>
      <c r="C51" s="33"/>
      <c r="D51" s="68"/>
      <c r="E51" s="6"/>
      <c r="F51" s="82"/>
      <c r="G51" s="33"/>
      <c r="H51" s="68"/>
      <c r="I51" s="6"/>
      <c r="J51" s="5"/>
      <c r="K51" s="6"/>
    </row>
    <row r="52" spans="1:11" s="43" customFormat="1" ht="13" x14ac:dyDescent="0.3">
      <c r="A52" s="162" t="s">
        <v>586</v>
      </c>
      <c r="B52" s="71">
        <f>SUM(B43:B51)</f>
        <v>488</v>
      </c>
      <c r="C52" s="40">
        <f>B52/13073</f>
        <v>3.7328845712537292E-2</v>
      </c>
      <c r="D52" s="71">
        <f>SUM(D43:D51)</f>
        <v>679</v>
      </c>
      <c r="E52" s="41">
        <f>D52/9813</f>
        <v>6.9193926424131261E-2</v>
      </c>
      <c r="F52" s="77">
        <f>SUM(F43:F51)</f>
        <v>3159</v>
      </c>
      <c r="G52" s="42">
        <f>F52/60924</f>
        <v>5.1851487098680323E-2</v>
      </c>
      <c r="H52" s="71">
        <f>SUM(H43:H51)</f>
        <v>3430</v>
      </c>
      <c r="I52" s="41">
        <f>H52/53065</f>
        <v>6.4637708470743432E-2</v>
      </c>
      <c r="J52" s="37">
        <f>IF(D52=0, "-", IF((B52-D52)/D52&lt;10, (B52-D52)/D52, "&gt;999%"))</f>
        <v>-0.2812960235640648</v>
      </c>
      <c r="K52" s="38">
        <f>IF(H52=0, "-", IF((F52-H52)/H52&lt;10, (F52-H52)/H52, "&gt;999%"))</f>
        <v>-7.9008746355685125E-2</v>
      </c>
    </row>
    <row r="53" spans="1:11" x14ac:dyDescent="0.25">
      <c r="B53" s="83"/>
      <c r="D53" s="83"/>
      <c r="F53" s="83"/>
      <c r="H53" s="83"/>
    </row>
    <row r="54" spans="1:11" ht="13" x14ac:dyDescent="0.3">
      <c r="A54" s="163" t="s">
        <v>143</v>
      </c>
      <c r="B54" s="61" t="s">
        <v>12</v>
      </c>
      <c r="C54" s="62" t="s">
        <v>13</v>
      </c>
      <c r="D54" s="61" t="s">
        <v>12</v>
      </c>
      <c r="E54" s="63" t="s">
        <v>13</v>
      </c>
      <c r="F54" s="62" t="s">
        <v>12</v>
      </c>
      <c r="G54" s="62" t="s">
        <v>13</v>
      </c>
      <c r="H54" s="61" t="s">
        <v>12</v>
      </c>
      <c r="I54" s="63" t="s">
        <v>13</v>
      </c>
      <c r="J54" s="61"/>
      <c r="K54" s="63"/>
    </row>
    <row r="55" spans="1:11" x14ac:dyDescent="0.25">
      <c r="A55" s="7" t="s">
        <v>225</v>
      </c>
      <c r="B55" s="65">
        <v>15</v>
      </c>
      <c r="C55" s="34">
        <f>IF(B72=0, "-", B55/B72)</f>
        <v>0.13157894736842105</v>
      </c>
      <c r="D55" s="65">
        <v>1</v>
      </c>
      <c r="E55" s="9">
        <f>IF(D72=0, "-", D55/D72)</f>
        <v>1.020408163265306E-2</v>
      </c>
      <c r="F55" s="81">
        <v>61</v>
      </c>
      <c r="G55" s="34">
        <f>IF(F72=0, "-", F55/F72)</f>
        <v>0.10971223021582734</v>
      </c>
      <c r="H55" s="65">
        <v>16</v>
      </c>
      <c r="I55" s="9">
        <f>IF(H72=0, "-", H55/H72)</f>
        <v>4.6109510086455328E-2</v>
      </c>
      <c r="J55" s="8" t="str">
        <f t="shared" ref="J55:J70" si="4">IF(D55=0, "-", IF((B55-D55)/D55&lt;10, (B55-D55)/D55, "&gt;999%"))</f>
        <v>&gt;999%</v>
      </c>
      <c r="K55" s="9">
        <f t="shared" ref="K55:K70" si="5">IF(H55=0, "-", IF((F55-H55)/H55&lt;10, (F55-H55)/H55, "&gt;999%"))</f>
        <v>2.8125</v>
      </c>
    </row>
    <row r="56" spans="1:11" x14ac:dyDescent="0.25">
      <c r="A56" s="7" t="s">
        <v>226</v>
      </c>
      <c r="B56" s="65">
        <v>2</v>
      </c>
      <c r="C56" s="34">
        <f>IF(B72=0, "-", B56/B72)</f>
        <v>1.7543859649122806E-2</v>
      </c>
      <c r="D56" s="65">
        <v>9</v>
      </c>
      <c r="E56" s="9">
        <f>IF(D72=0, "-", D56/D72)</f>
        <v>9.1836734693877556E-2</v>
      </c>
      <c r="F56" s="81">
        <v>61</v>
      </c>
      <c r="G56" s="34">
        <f>IF(F72=0, "-", F56/F72)</f>
        <v>0.10971223021582734</v>
      </c>
      <c r="H56" s="65">
        <v>35</v>
      </c>
      <c r="I56" s="9">
        <f>IF(H72=0, "-", H56/H72)</f>
        <v>0.10086455331412104</v>
      </c>
      <c r="J56" s="8">
        <f t="shared" si="4"/>
        <v>-0.77777777777777779</v>
      </c>
      <c r="K56" s="9">
        <f t="shared" si="5"/>
        <v>0.74285714285714288</v>
      </c>
    </row>
    <row r="57" spans="1:11" x14ac:dyDescent="0.25">
      <c r="A57" s="7" t="s">
        <v>227</v>
      </c>
      <c r="B57" s="65">
        <v>4</v>
      </c>
      <c r="C57" s="34">
        <f>IF(B72=0, "-", B57/B72)</f>
        <v>3.5087719298245612E-2</v>
      </c>
      <c r="D57" s="65">
        <v>20</v>
      </c>
      <c r="E57" s="9">
        <f>IF(D72=0, "-", D57/D72)</f>
        <v>0.20408163265306123</v>
      </c>
      <c r="F57" s="81">
        <v>41</v>
      </c>
      <c r="G57" s="34">
        <f>IF(F72=0, "-", F57/F72)</f>
        <v>7.3741007194244604E-2</v>
      </c>
      <c r="H57" s="65">
        <v>38</v>
      </c>
      <c r="I57" s="9">
        <f>IF(H72=0, "-", H57/H72)</f>
        <v>0.10951008645533142</v>
      </c>
      <c r="J57" s="8">
        <f t="shared" si="4"/>
        <v>-0.8</v>
      </c>
      <c r="K57" s="9">
        <f t="shared" si="5"/>
        <v>7.8947368421052627E-2</v>
      </c>
    </row>
    <row r="58" spans="1:11" x14ac:dyDescent="0.25">
      <c r="A58" s="7" t="s">
        <v>228</v>
      </c>
      <c r="B58" s="65">
        <v>10</v>
      </c>
      <c r="C58" s="34">
        <f>IF(B72=0, "-", B58/B72)</f>
        <v>8.771929824561403E-2</v>
      </c>
      <c r="D58" s="65">
        <v>0</v>
      </c>
      <c r="E58" s="9">
        <f>IF(D72=0, "-", D58/D72)</f>
        <v>0</v>
      </c>
      <c r="F58" s="81">
        <v>20</v>
      </c>
      <c r="G58" s="34">
        <f>IF(F72=0, "-", F58/F72)</f>
        <v>3.5971223021582732E-2</v>
      </c>
      <c r="H58" s="65">
        <v>0</v>
      </c>
      <c r="I58" s="9">
        <f>IF(H72=0, "-", H58/H72)</f>
        <v>0</v>
      </c>
      <c r="J58" s="8" t="str">
        <f t="shared" si="4"/>
        <v>-</v>
      </c>
      <c r="K58" s="9" t="str">
        <f t="shared" si="5"/>
        <v>-</v>
      </c>
    </row>
    <row r="59" spans="1:11" x14ac:dyDescent="0.25">
      <c r="A59" s="7" t="s">
        <v>229</v>
      </c>
      <c r="B59" s="65">
        <v>3</v>
      </c>
      <c r="C59" s="34">
        <f>IF(B72=0, "-", B59/B72)</f>
        <v>2.6315789473684209E-2</v>
      </c>
      <c r="D59" s="65">
        <v>0</v>
      </c>
      <c r="E59" s="9">
        <f>IF(D72=0, "-", D59/D72)</f>
        <v>0</v>
      </c>
      <c r="F59" s="81">
        <v>15</v>
      </c>
      <c r="G59" s="34">
        <f>IF(F72=0, "-", F59/F72)</f>
        <v>2.6978417266187049E-2</v>
      </c>
      <c r="H59" s="65">
        <v>0</v>
      </c>
      <c r="I59" s="9">
        <f>IF(H72=0, "-", H59/H72)</f>
        <v>0</v>
      </c>
      <c r="J59" s="8" t="str">
        <f t="shared" si="4"/>
        <v>-</v>
      </c>
      <c r="K59" s="9" t="str">
        <f t="shared" si="5"/>
        <v>-</v>
      </c>
    </row>
    <row r="60" spans="1:11" x14ac:dyDescent="0.25">
      <c r="A60" s="7" t="s">
        <v>230</v>
      </c>
      <c r="B60" s="65">
        <v>0</v>
      </c>
      <c r="C60" s="34">
        <f>IF(B72=0, "-", B60/B72)</f>
        <v>0</v>
      </c>
      <c r="D60" s="65">
        <v>0</v>
      </c>
      <c r="E60" s="9">
        <f>IF(D72=0, "-", D60/D72)</f>
        <v>0</v>
      </c>
      <c r="F60" s="81">
        <v>4</v>
      </c>
      <c r="G60" s="34">
        <f>IF(F72=0, "-", F60/F72)</f>
        <v>7.1942446043165471E-3</v>
      </c>
      <c r="H60" s="65">
        <v>3</v>
      </c>
      <c r="I60" s="9">
        <f>IF(H72=0, "-", H60/H72)</f>
        <v>8.6455331412103754E-3</v>
      </c>
      <c r="J60" s="8" t="str">
        <f t="shared" si="4"/>
        <v>-</v>
      </c>
      <c r="K60" s="9">
        <f t="shared" si="5"/>
        <v>0.33333333333333331</v>
      </c>
    </row>
    <row r="61" spans="1:11" x14ac:dyDescent="0.25">
      <c r="A61" s="7" t="s">
        <v>231</v>
      </c>
      <c r="B61" s="65">
        <v>3</v>
      </c>
      <c r="C61" s="34">
        <f>IF(B72=0, "-", B61/B72)</f>
        <v>2.6315789473684209E-2</v>
      </c>
      <c r="D61" s="65">
        <v>0</v>
      </c>
      <c r="E61" s="9">
        <f>IF(D72=0, "-", D61/D72)</f>
        <v>0</v>
      </c>
      <c r="F61" s="81">
        <v>3</v>
      </c>
      <c r="G61" s="34">
        <f>IF(F72=0, "-", F61/F72)</f>
        <v>5.3956834532374104E-3</v>
      </c>
      <c r="H61" s="65">
        <v>0</v>
      </c>
      <c r="I61" s="9">
        <f>IF(H72=0, "-", H61/H72)</f>
        <v>0</v>
      </c>
      <c r="J61" s="8" t="str">
        <f t="shared" si="4"/>
        <v>-</v>
      </c>
      <c r="K61" s="9" t="str">
        <f t="shared" si="5"/>
        <v>-</v>
      </c>
    </row>
    <row r="62" spans="1:11" x14ac:dyDescent="0.25">
      <c r="A62" s="7" t="s">
        <v>232</v>
      </c>
      <c r="B62" s="65">
        <v>5</v>
      </c>
      <c r="C62" s="34">
        <f>IF(B72=0, "-", B62/B72)</f>
        <v>4.3859649122807015E-2</v>
      </c>
      <c r="D62" s="65">
        <v>4</v>
      </c>
      <c r="E62" s="9">
        <f>IF(D72=0, "-", D62/D72)</f>
        <v>4.0816326530612242E-2</v>
      </c>
      <c r="F62" s="81">
        <v>52</v>
      </c>
      <c r="G62" s="34">
        <f>IF(F72=0, "-", F62/F72)</f>
        <v>9.3525179856115109E-2</v>
      </c>
      <c r="H62" s="65">
        <v>35</v>
      </c>
      <c r="I62" s="9">
        <f>IF(H72=0, "-", H62/H72)</f>
        <v>0.10086455331412104</v>
      </c>
      <c r="J62" s="8">
        <f t="shared" si="4"/>
        <v>0.25</v>
      </c>
      <c r="K62" s="9">
        <f t="shared" si="5"/>
        <v>0.48571428571428571</v>
      </c>
    </row>
    <row r="63" spans="1:11" x14ac:dyDescent="0.25">
      <c r="A63" s="7" t="s">
        <v>233</v>
      </c>
      <c r="B63" s="65">
        <v>2</v>
      </c>
      <c r="C63" s="34">
        <f>IF(B72=0, "-", B63/B72)</f>
        <v>1.7543859649122806E-2</v>
      </c>
      <c r="D63" s="65">
        <v>14</v>
      </c>
      <c r="E63" s="9">
        <f>IF(D72=0, "-", D63/D72)</f>
        <v>0.14285714285714285</v>
      </c>
      <c r="F63" s="81">
        <v>51</v>
      </c>
      <c r="G63" s="34">
        <f>IF(F72=0, "-", F63/F72)</f>
        <v>9.172661870503597E-2</v>
      </c>
      <c r="H63" s="65">
        <v>69</v>
      </c>
      <c r="I63" s="9">
        <f>IF(H72=0, "-", H63/H72)</f>
        <v>0.19884726224783861</v>
      </c>
      <c r="J63" s="8">
        <f t="shared" si="4"/>
        <v>-0.8571428571428571</v>
      </c>
      <c r="K63" s="9">
        <f t="shared" si="5"/>
        <v>-0.2608695652173913</v>
      </c>
    </row>
    <row r="64" spans="1:11" x14ac:dyDescent="0.25">
      <c r="A64" s="7" t="s">
        <v>234</v>
      </c>
      <c r="B64" s="65">
        <v>0</v>
      </c>
      <c r="C64" s="34">
        <f>IF(B72=0, "-", B64/B72)</f>
        <v>0</v>
      </c>
      <c r="D64" s="65">
        <v>5</v>
      </c>
      <c r="E64" s="9">
        <f>IF(D72=0, "-", D64/D72)</f>
        <v>5.1020408163265307E-2</v>
      </c>
      <c r="F64" s="81">
        <v>2</v>
      </c>
      <c r="G64" s="34">
        <f>IF(F72=0, "-", F64/F72)</f>
        <v>3.5971223021582736E-3</v>
      </c>
      <c r="H64" s="65">
        <v>12</v>
      </c>
      <c r="I64" s="9">
        <f>IF(H72=0, "-", H64/H72)</f>
        <v>3.4582132564841501E-2</v>
      </c>
      <c r="J64" s="8">
        <f t="shared" si="4"/>
        <v>-1</v>
      </c>
      <c r="K64" s="9">
        <f t="shared" si="5"/>
        <v>-0.83333333333333337</v>
      </c>
    </row>
    <row r="65" spans="1:11" x14ac:dyDescent="0.25">
      <c r="A65" s="7" t="s">
        <v>235</v>
      </c>
      <c r="B65" s="65">
        <v>6</v>
      </c>
      <c r="C65" s="34">
        <f>IF(B72=0, "-", B65/B72)</f>
        <v>5.2631578947368418E-2</v>
      </c>
      <c r="D65" s="65">
        <v>0</v>
      </c>
      <c r="E65" s="9">
        <f>IF(D72=0, "-", D65/D72)</f>
        <v>0</v>
      </c>
      <c r="F65" s="81">
        <v>10</v>
      </c>
      <c r="G65" s="34">
        <f>IF(F72=0, "-", F65/F72)</f>
        <v>1.7985611510791366E-2</v>
      </c>
      <c r="H65" s="65">
        <v>11</v>
      </c>
      <c r="I65" s="9">
        <f>IF(H72=0, "-", H65/H72)</f>
        <v>3.1700288184438041E-2</v>
      </c>
      <c r="J65" s="8" t="str">
        <f t="shared" si="4"/>
        <v>-</v>
      </c>
      <c r="K65" s="9">
        <f t="shared" si="5"/>
        <v>-9.0909090909090912E-2</v>
      </c>
    </row>
    <row r="66" spans="1:11" x14ac:dyDescent="0.25">
      <c r="A66" s="7" t="s">
        <v>236</v>
      </c>
      <c r="B66" s="65">
        <v>3</v>
      </c>
      <c r="C66" s="34">
        <f>IF(B72=0, "-", B66/B72)</f>
        <v>2.6315789473684209E-2</v>
      </c>
      <c r="D66" s="65">
        <v>1</v>
      </c>
      <c r="E66" s="9">
        <f>IF(D72=0, "-", D66/D72)</f>
        <v>1.020408163265306E-2</v>
      </c>
      <c r="F66" s="81">
        <v>23</v>
      </c>
      <c r="G66" s="34">
        <f>IF(F72=0, "-", F66/F72)</f>
        <v>4.1366906474820143E-2</v>
      </c>
      <c r="H66" s="65">
        <v>17</v>
      </c>
      <c r="I66" s="9">
        <f>IF(H72=0, "-", H66/H72)</f>
        <v>4.8991354466858789E-2</v>
      </c>
      <c r="J66" s="8">
        <f t="shared" si="4"/>
        <v>2</v>
      </c>
      <c r="K66" s="9">
        <f t="shared" si="5"/>
        <v>0.35294117647058826</v>
      </c>
    </row>
    <row r="67" spans="1:11" x14ac:dyDescent="0.25">
      <c r="A67" s="7" t="s">
        <v>237</v>
      </c>
      <c r="B67" s="65">
        <v>2</v>
      </c>
      <c r="C67" s="34">
        <f>IF(B72=0, "-", B67/B72)</f>
        <v>1.7543859649122806E-2</v>
      </c>
      <c r="D67" s="65">
        <v>0</v>
      </c>
      <c r="E67" s="9">
        <f>IF(D72=0, "-", D67/D72)</f>
        <v>0</v>
      </c>
      <c r="F67" s="81">
        <v>5</v>
      </c>
      <c r="G67" s="34">
        <f>IF(F72=0, "-", F67/F72)</f>
        <v>8.9928057553956831E-3</v>
      </c>
      <c r="H67" s="65">
        <v>0</v>
      </c>
      <c r="I67" s="9">
        <f>IF(H72=0, "-", H67/H72)</f>
        <v>0</v>
      </c>
      <c r="J67" s="8" t="str">
        <f t="shared" si="4"/>
        <v>-</v>
      </c>
      <c r="K67" s="9" t="str">
        <f t="shared" si="5"/>
        <v>-</v>
      </c>
    </row>
    <row r="68" spans="1:11" x14ac:dyDescent="0.25">
      <c r="A68" s="7" t="s">
        <v>238</v>
      </c>
      <c r="B68" s="65">
        <v>0</v>
      </c>
      <c r="C68" s="34">
        <f>IF(B72=0, "-", B68/B72)</f>
        <v>0</v>
      </c>
      <c r="D68" s="65">
        <v>0</v>
      </c>
      <c r="E68" s="9">
        <f>IF(D72=0, "-", D68/D72)</f>
        <v>0</v>
      </c>
      <c r="F68" s="81">
        <v>0</v>
      </c>
      <c r="G68" s="34">
        <f>IF(F72=0, "-", F68/F72)</f>
        <v>0</v>
      </c>
      <c r="H68" s="65">
        <v>2</v>
      </c>
      <c r="I68" s="9">
        <f>IF(H72=0, "-", H68/H72)</f>
        <v>5.763688760806916E-3</v>
      </c>
      <c r="J68" s="8" t="str">
        <f t="shared" si="4"/>
        <v>-</v>
      </c>
      <c r="K68" s="9">
        <f t="shared" si="5"/>
        <v>-1</v>
      </c>
    </row>
    <row r="69" spans="1:11" x14ac:dyDescent="0.25">
      <c r="A69" s="7" t="s">
        <v>239</v>
      </c>
      <c r="B69" s="65">
        <v>24</v>
      </c>
      <c r="C69" s="34">
        <f>IF(B72=0, "-", B69/B72)</f>
        <v>0.21052631578947367</v>
      </c>
      <c r="D69" s="65">
        <v>20</v>
      </c>
      <c r="E69" s="9">
        <f>IF(D72=0, "-", D69/D72)</f>
        <v>0.20408163265306123</v>
      </c>
      <c r="F69" s="81">
        <v>116</v>
      </c>
      <c r="G69" s="34">
        <f>IF(F72=0, "-", F69/F72)</f>
        <v>0.20863309352517986</v>
      </c>
      <c r="H69" s="65">
        <v>36</v>
      </c>
      <c r="I69" s="9">
        <f>IF(H72=0, "-", H69/H72)</f>
        <v>0.1037463976945245</v>
      </c>
      <c r="J69" s="8">
        <f t="shared" si="4"/>
        <v>0.2</v>
      </c>
      <c r="K69" s="9">
        <f t="shared" si="5"/>
        <v>2.2222222222222223</v>
      </c>
    </row>
    <row r="70" spans="1:11" x14ac:dyDescent="0.25">
      <c r="A70" s="7" t="s">
        <v>240</v>
      </c>
      <c r="B70" s="65">
        <v>35</v>
      </c>
      <c r="C70" s="34">
        <f>IF(B72=0, "-", B70/B72)</f>
        <v>0.30701754385964913</v>
      </c>
      <c r="D70" s="65">
        <v>24</v>
      </c>
      <c r="E70" s="9">
        <f>IF(D72=0, "-", D70/D72)</f>
        <v>0.24489795918367346</v>
      </c>
      <c r="F70" s="81">
        <v>92</v>
      </c>
      <c r="G70" s="34">
        <f>IF(F72=0, "-", F70/F72)</f>
        <v>0.16546762589928057</v>
      </c>
      <c r="H70" s="65">
        <v>73</v>
      </c>
      <c r="I70" s="9">
        <f>IF(H72=0, "-", H70/H72)</f>
        <v>0.21037463976945245</v>
      </c>
      <c r="J70" s="8">
        <f t="shared" si="4"/>
        <v>0.45833333333333331</v>
      </c>
      <c r="K70" s="9">
        <f t="shared" si="5"/>
        <v>0.26027397260273971</v>
      </c>
    </row>
    <row r="71" spans="1:11" x14ac:dyDescent="0.25">
      <c r="A71" s="2"/>
      <c r="B71" s="68"/>
      <c r="C71" s="33"/>
      <c r="D71" s="68"/>
      <c r="E71" s="6"/>
      <c r="F71" s="82"/>
      <c r="G71" s="33"/>
      <c r="H71" s="68"/>
      <c r="I71" s="6"/>
      <c r="J71" s="5"/>
      <c r="K71" s="6"/>
    </row>
    <row r="72" spans="1:11" s="43" customFormat="1" ht="13" x14ac:dyDescent="0.3">
      <c r="A72" s="162" t="s">
        <v>585</v>
      </c>
      <c r="B72" s="71">
        <f>SUM(B55:B71)</f>
        <v>114</v>
      </c>
      <c r="C72" s="40">
        <f>B72/13073</f>
        <v>8.7202631377648592E-3</v>
      </c>
      <c r="D72" s="71">
        <f>SUM(D55:D71)</f>
        <v>98</v>
      </c>
      <c r="E72" s="41">
        <f>D72/9813</f>
        <v>9.9867522674003881E-3</v>
      </c>
      <c r="F72" s="77">
        <f>SUM(F55:F71)</f>
        <v>556</v>
      </c>
      <c r="G72" s="42">
        <f>F72/60924</f>
        <v>9.126124351651237E-3</v>
      </c>
      <c r="H72" s="71">
        <f>SUM(H55:H71)</f>
        <v>347</v>
      </c>
      <c r="I72" s="41">
        <f>H72/53065</f>
        <v>6.5391500989352685E-3</v>
      </c>
      <c r="J72" s="37">
        <f>IF(D72=0, "-", IF((B72-D72)/D72&lt;10, (B72-D72)/D72, "&gt;999%"))</f>
        <v>0.16326530612244897</v>
      </c>
      <c r="K72" s="38">
        <f>IF(H72=0, "-", IF((F72-H72)/H72&lt;10, (F72-H72)/H72, "&gt;999%"))</f>
        <v>0.60230547550432278</v>
      </c>
    </row>
    <row r="73" spans="1:11" x14ac:dyDescent="0.25">
      <c r="B73" s="83"/>
      <c r="D73" s="83"/>
      <c r="F73" s="83"/>
      <c r="H73" s="83"/>
    </row>
    <row r="74" spans="1:11" s="43" customFormat="1" ht="13" x14ac:dyDescent="0.3">
      <c r="A74" s="162" t="s">
        <v>584</v>
      </c>
      <c r="B74" s="71">
        <v>602</v>
      </c>
      <c r="C74" s="40">
        <f>B74/13073</f>
        <v>4.6049108850302146E-2</v>
      </c>
      <c r="D74" s="71">
        <v>777</v>
      </c>
      <c r="E74" s="41">
        <f>D74/9813</f>
        <v>7.9180678691531642E-2</v>
      </c>
      <c r="F74" s="77">
        <v>3715</v>
      </c>
      <c r="G74" s="42">
        <f>F74/60924</f>
        <v>6.0977611450331558E-2</v>
      </c>
      <c r="H74" s="71">
        <v>3777</v>
      </c>
      <c r="I74" s="41">
        <f>H74/53065</f>
        <v>7.1176858569678703E-2</v>
      </c>
      <c r="J74" s="37">
        <f>IF(D74=0, "-", IF((B74-D74)/D74&lt;10, (B74-D74)/D74, "&gt;999%"))</f>
        <v>-0.22522522522522523</v>
      </c>
      <c r="K74" s="38">
        <f>IF(H74=0, "-", IF((F74-H74)/H74&lt;10, (F74-H74)/H74, "&gt;999%"))</f>
        <v>-1.6415144294413556E-2</v>
      </c>
    </row>
    <row r="75" spans="1:11" x14ac:dyDescent="0.25">
      <c r="B75" s="83"/>
      <c r="D75" s="83"/>
      <c r="F75" s="83"/>
      <c r="H75" s="83"/>
    </row>
    <row r="76" spans="1:11" ht="15.5" x14ac:dyDescent="0.35">
      <c r="A76" s="164" t="s">
        <v>117</v>
      </c>
      <c r="B76" s="196" t="s">
        <v>1</v>
      </c>
      <c r="C76" s="200"/>
      <c r="D76" s="200"/>
      <c r="E76" s="197"/>
      <c r="F76" s="196" t="s">
        <v>14</v>
      </c>
      <c r="G76" s="200"/>
      <c r="H76" s="200"/>
      <c r="I76" s="197"/>
      <c r="J76" s="196" t="s">
        <v>15</v>
      </c>
      <c r="K76" s="197"/>
    </row>
    <row r="77" spans="1:11" ht="13" x14ac:dyDescent="0.3">
      <c r="A77" s="22"/>
      <c r="B77" s="196">
        <f>VALUE(RIGHT($B$2, 4))</f>
        <v>2023</v>
      </c>
      <c r="C77" s="197"/>
      <c r="D77" s="196">
        <f>B77-1</f>
        <v>2022</v>
      </c>
      <c r="E77" s="204"/>
      <c r="F77" s="196">
        <f>B77</f>
        <v>2023</v>
      </c>
      <c r="G77" s="204"/>
      <c r="H77" s="196">
        <f>D77</f>
        <v>2022</v>
      </c>
      <c r="I77" s="204"/>
      <c r="J77" s="140" t="s">
        <v>4</v>
      </c>
      <c r="K77" s="141" t="s">
        <v>2</v>
      </c>
    </row>
    <row r="78" spans="1:11" ht="13" x14ac:dyDescent="0.3">
      <c r="A78" s="163" t="s">
        <v>144</v>
      </c>
      <c r="B78" s="61" t="s">
        <v>12</v>
      </c>
      <c r="C78" s="62" t="s">
        <v>13</v>
      </c>
      <c r="D78" s="61" t="s">
        <v>12</v>
      </c>
      <c r="E78" s="63" t="s">
        <v>13</v>
      </c>
      <c r="F78" s="62" t="s">
        <v>12</v>
      </c>
      <c r="G78" s="62" t="s">
        <v>13</v>
      </c>
      <c r="H78" s="61" t="s">
        <v>12</v>
      </c>
      <c r="I78" s="63" t="s">
        <v>13</v>
      </c>
      <c r="J78" s="61"/>
      <c r="K78" s="63"/>
    </row>
    <row r="79" spans="1:11" x14ac:dyDescent="0.25">
      <c r="A79" s="7" t="s">
        <v>241</v>
      </c>
      <c r="B79" s="65">
        <v>1</v>
      </c>
      <c r="C79" s="34">
        <f>IF(B86=0, "-", B79/B86)</f>
        <v>5.8479532163742687E-3</v>
      </c>
      <c r="D79" s="65">
        <v>1</v>
      </c>
      <c r="E79" s="9">
        <f>IF(D86=0, "-", D79/D86)</f>
        <v>1.6129032258064516E-2</v>
      </c>
      <c r="F79" s="81">
        <v>8</v>
      </c>
      <c r="G79" s="34">
        <f>IF(F86=0, "-", F79/F86)</f>
        <v>1.2718600953895072E-2</v>
      </c>
      <c r="H79" s="65">
        <v>6</v>
      </c>
      <c r="I79" s="9">
        <f>IF(H86=0, "-", H79/H86)</f>
        <v>1.0398613518197574E-2</v>
      </c>
      <c r="J79" s="8">
        <f t="shared" ref="J79:J84" si="6">IF(D79=0, "-", IF((B79-D79)/D79&lt;10, (B79-D79)/D79, "&gt;999%"))</f>
        <v>0</v>
      </c>
      <c r="K79" s="9">
        <f t="shared" ref="K79:K84" si="7">IF(H79=0, "-", IF((F79-H79)/H79&lt;10, (F79-H79)/H79, "&gt;999%"))</f>
        <v>0.33333333333333331</v>
      </c>
    </row>
    <row r="80" spans="1:11" x14ac:dyDescent="0.25">
      <c r="A80" s="7" t="s">
        <v>242</v>
      </c>
      <c r="B80" s="65">
        <v>3</v>
      </c>
      <c r="C80" s="34">
        <f>IF(B86=0, "-", B80/B86)</f>
        <v>1.7543859649122806E-2</v>
      </c>
      <c r="D80" s="65">
        <v>7</v>
      </c>
      <c r="E80" s="9">
        <f>IF(D86=0, "-", D80/D86)</f>
        <v>0.11290322580645161</v>
      </c>
      <c r="F80" s="81">
        <v>13</v>
      </c>
      <c r="G80" s="34">
        <f>IF(F86=0, "-", F80/F86)</f>
        <v>2.066772655007949E-2</v>
      </c>
      <c r="H80" s="65">
        <v>23</v>
      </c>
      <c r="I80" s="9">
        <f>IF(H86=0, "-", H80/H86)</f>
        <v>3.9861351819757362E-2</v>
      </c>
      <c r="J80" s="8">
        <f t="shared" si="6"/>
        <v>-0.5714285714285714</v>
      </c>
      <c r="K80" s="9">
        <f t="shared" si="7"/>
        <v>-0.43478260869565216</v>
      </c>
    </row>
    <row r="81" spans="1:11" x14ac:dyDescent="0.25">
      <c r="A81" s="7" t="s">
        <v>243</v>
      </c>
      <c r="B81" s="65">
        <v>10</v>
      </c>
      <c r="C81" s="34">
        <f>IF(B86=0, "-", B81/B86)</f>
        <v>5.8479532163742687E-2</v>
      </c>
      <c r="D81" s="65">
        <v>3</v>
      </c>
      <c r="E81" s="9">
        <f>IF(D86=0, "-", D81/D86)</f>
        <v>4.8387096774193547E-2</v>
      </c>
      <c r="F81" s="81">
        <v>65</v>
      </c>
      <c r="G81" s="34">
        <f>IF(F86=0, "-", F81/F86)</f>
        <v>0.10333863275039745</v>
      </c>
      <c r="H81" s="65">
        <v>37</v>
      </c>
      <c r="I81" s="9">
        <f>IF(H86=0, "-", H81/H86)</f>
        <v>6.4124783362218371E-2</v>
      </c>
      <c r="J81" s="8">
        <f t="shared" si="6"/>
        <v>2.3333333333333335</v>
      </c>
      <c r="K81" s="9">
        <f t="shared" si="7"/>
        <v>0.7567567567567568</v>
      </c>
    </row>
    <row r="82" spans="1:11" x14ac:dyDescent="0.25">
      <c r="A82" s="7" t="s">
        <v>244</v>
      </c>
      <c r="B82" s="65">
        <v>3</v>
      </c>
      <c r="C82" s="34">
        <f>IF(B86=0, "-", B82/B86)</f>
        <v>1.7543859649122806E-2</v>
      </c>
      <c r="D82" s="65">
        <v>3</v>
      </c>
      <c r="E82" s="9">
        <f>IF(D86=0, "-", D82/D86)</f>
        <v>4.8387096774193547E-2</v>
      </c>
      <c r="F82" s="81">
        <v>44</v>
      </c>
      <c r="G82" s="34">
        <f>IF(F86=0, "-", F82/F86)</f>
        <v>6.9952305246422888E-2</v>
      </c>
      <c r="H82" s="65">
        <v>40</v>
      </c>
      <c r="I82" s="9">
        <f>IF(H86=0, "-", H82/H86)</f>
        <v>6.9324090121317156E-2</v>
      </c>
      <c r="J82" s="8">
        <f t="shared" si="6"/>
        <v>0</v>
      </c>
      <c r="K82" s="9">
        <f t="shared" si="7"/>
        <v>0.1</v>
      </c>
    </row>
    <row r="83" spans="1:11" x14ac:dyDescent="0.25">
      <c r="A83" s="7" t="s">
        <v>245</v>
      </c>
      <c r="B83" s="65">
        <v>139</v>
      </c>
      <c r="C83" s="34">
        <f>IF(B86=0, "-", B83/B86)</f>
        <v>0.8128654970760234</v>
      </c>
      <c r="D83" s="65">
        <v>44</v>
      </c>
      <c r="E83" s="9">
        <f>IF(D86=0, "-", D83/D86)</f>
        <v>0.70967741935483875</v>
      </c>
      <c r="F83" s="81">
        <v>462</v>
      </c>
      <c r="G83" s="34">
        <f>IF(F86=0, "-", F83/F86)</f>
        <v>0.73449920508744038</v>
      </c>
      <c r="H83" s="65">
        <v>443</v>
      </c>
      <c r="I83" s="9">
        <f>IF(H86=0, "-", H83/H86)</f>
        <v>0.76776429809358748</v>
      </c>
      <c r="J83" s="8">
        <f t="shared" si="6"/>
        <v>2.1590909090909092</v>
      </c>
      <c r="K83" s="9">
        <f t="shared" si="7"/>
        <v>4.2889390519187359E-2</v>
      </c>
    </row>
    <row r="84" spans="1:11" x14ac:dyDescent="0.25">
      <c r="A84" s="7" t="s">
        <v>246</v>
      </c>
      <c r="B84" s="65">
        <v>15</v>
      </c>
      <c r="C84" s="34">
        <f>IF(B86=0, "-", B84/B86)</f>
        <v>8.771929824561403E-2</v>
      </c>
      <c r="D84" s="65">
        <v>4</v>
      </c>
      <c r="E84" s="9">
        <f>IF(D86=0, "-", D84/D86)</f>
        <v>6.4516129032258063E-2</v>
      </c>
      <c r="F84" s="81">
        <v>37</v>
      </c>
      <c r="G84" s="34">
        <f>IF(F86=0, "-", F84/F86)</f>
        <v>5.8823529411764705E-2</v>
      </c>
      <c r="H84" s="65">
        <v>28</v>
      </c>
      <c r="I84" s="9">
        <f>IF(H86=0, "-", H84/H86)</f>
        <v>4.852686308492201E-2</v>
      </c>
      <c r="J84" s="8">
        <f t="shared" si="6"/>
        <v>2.75</v>
      </c>
      <c r="K84" s="9">
        <f t="shared" si="7"/>
        <v>0.32142857142857145</v>
      </c>
    </row>
    <row r="85" spans="1:11" x14ac:dyDescent="0.25">
      <c r="A85" s="2"/>
      <c r="B85" s="68"/>
      <c r="C85" s="33"/>
      <c r="D85" s="68"/>
      <c r="E85" s="6"/>
      <c r="F85" s="82"/>
      <c r="G85" s="33"/>
      <c r="H85" s="68"/>
      <c r="I85" s="6"/>
      <c r="J85" s="5"/>
      <c r="K85" s="6"/>
    </row>
    <row r="86" spans="1:11" s="43" customFormat="1" ht="13" x14ac:dyDescent="0.3">
      <c r="A86" s="162" t="s">
        <v>583</v>
      </c>
      <c r="B86" s="71">
        <f>SUM(B79:B85)</f>
        <v>171</v>
      </c>
      <c r="C86" s="40">
        <f>B86/13073</f>
        <v>1.3080394706647288E-2</v>
      </c>
      <c r="D86" s="71">
        <f>SUM(D79:D85)</f>
        <v>62</v>
      </c>
      <c r="E86" s="41">
        <f>D86/9813</f>
        <v>6.3181493936614692E-3</v>
      </c>
      <c r="F86" s="77">
        <f>SUM(F79:F85)</f>
        <v>629</v>
      </c>
      <c r="G86" s="42">
        <f>F86/60924</f>
        <v>1.0324338520123433E-2</v>
      </c>
      <c r="H86" s="71">
        <f>SUM(H79:H85)</f>
        <v>577</v>
      </c>
      <c r="I86" s="41">
        <f>H86/53065</f>
        <v>1.0873457080938473E-2</v>
      </c>
      <c r="J86" s="37">
        <f>IF(D86=0, "-", IF((B86-D86)/D86&lt;10, (B86-D86)/D86, "&gt;999%"))</f>
        <v>1.7580645161290323</v>
      </c>
      <c r="K86" s="38">
        <f>IF(H86=0, "-", IF((F86-H86)/H86&lt;10, (F86-H86)/H86, "&gt;999%"))</f>
        <v>9.0121317157712308E-2</v>
      </c>
    </row>
    <row r="87" spans="1:11" x14ac:dyDescent="0.25">
      <c r="B87" s="83"/>
      <c r="D87" s="83"/>
      <c r="F87" s="83"/>
      <c r="H87" s="83"/>
    </row>
    <row r="88" spans="1:11" ht="13" x14ac:dyDescent="0.3">
      <c r="A88" s="163" t="s">
        <v>145</v>
      </c>
      <c r="B88" s="61" t="s">
        <v>12</v>
      </c>
      <c r="C88" s="62" t="s">
        <v>13</v>
      </c>
      <c r="D88" s="61" t="s">
        <v>12</v>
      </c>
      <c r="E88" s="63" t="s">
        <v>13</v>
      </c>
      <c r="F88" s="62" t="s">
        <v>12</v>
      </c>
      <c r="G88" s="62" t="s">
        <v>13</v>
      </c>
      <c r="H88" s="61" t="s">
        <v>12</v>
      </c>
      <c r="I88" s="63" t="s">
        <v>13</v>
      </c>
      <c r="J88" s="61"/>
      <c r="K88" s="63"/>
    </row>
    <row r="89" spans="1:11" x14ac:dyDescent="0.25">
      <c r="A89" s="7" t="s">
        <v>247</v>
      </c>
      <c r="B89" s="65">
        <v>1</v>
      </c>
      <c r="C89" s="34">
        <f>IF(B108=0, "-", B89/B108)</f>
        <v>2.7397260273972603E-3</v>
      </c>
      <c r="D89" s="65">
        <v>1</v>
      </c>
      <c r="E89" s="9">
        <f>IF(D108=0, "-", D89/D108)</f>
        <v>1.1904761904761904E-2</v>
      </c>
      <c r="F89" s="81">
        <v>8</v>
      </c>
      <c r="G89" s="34">
        <f>IF(F108=0, "-", F89/F108)</f>
        <v>5.1847051198963059E-3</v>
      </c>
      <c r="H89" s="65">
        <v>7</v>
      </c>
      <c r="I89" s="9">
        <f>IF(H108=0, "-", H89/H108)</f>
        <v>8.9171974522292991E-3</v>
      </c>
      <c r="J89" s="8">
        <f t="shared" ref="J89:J106" si="8">IF(D89=0, "-", IF((B89-D89)/D89&lt;10, (B89-D89)/D89, "&gt;999%"))</f>
        <v>0</v>
      </c>
      <c r="K89" s="9">
        <f t="shared" ref="K89:K106" si="9">IF(H89=0, "-", IF((F89-H89)/H89&lt;10, (F89-H89)/H89, "&gt;999%"))</f>
        <v>0.14285714285714285</v>
      </c>
    </row>
    <row r="90" spans="1:11" x14ac:dyDescent="0.25">
      <c r="A90" s="7" t="s">
        <v>248</v>
      </c>
      <c r="B90" s="65">
        <v>3</v>
      </c>
      <c r="C90" s="34">
        <f>IF(B108=0, "-", B90/B108)</f>
        <v>8.21917808219178E-3</v>
      </c>
      <c r="D90" s="65">
        <v>2</v>
      </c>
      <c r="E90" s="9">
        <f>IF(D108=0, "-", D90/D108)</f>
        <v>2.3809523809523808E-2</v>
      </c>
      <c r="F90" s="81">
        <v>22</v>
      </c>
      <c r="G90" s="34">
        <f>IF(F108=0, "-", F90/F108)</f>
        <v>1.4257939079714841E-2</v>
      </c>
      <c r="H90" s="65">
        <v>9</v>
      </c>
      <c r="I90" s="9">
        <f>IF(H108=0, "-", H90/H108)</f>
        <v>1.1464968152866241E-2</v>
      </c>
      <c r="J90" s="8">
        <f t="shared" si="8"/>
        <v>0.5</v>
      </c>
      <c r="K90" s="9">
        <f t="shared" si="9"/>
        <v>1.4444444444444444</v>
      </c>
    </row>
    <row r="91" spans="1:11" x14ac:dyDescent="0.25">
      <c r="A91" s="7" t="s">
        <v>249</v>
      </c>
      <c r="B91" s="65">
        <v>2</v>
      </c>
      <c r="C91" s="34">
        <f>IF(B108=0, "-", B91/B108)</f>
        <v>5.4794520547945206E-3</v>
      </c>
      <c r="D91" s="65">
        <v>2</v>
      </c>
      <c r="E91" s="9">
        <f>IF(D108=0, "-", D91/D108)</f>
        <v>2.3809523809523808E-2</v>
      </c>
      <c r="F91" s="81">
        <v>16</v>
      </c>
      <c r="G91" s="34">
        <f>IF(F108=0, "-", F91/F108)</f>
        <v>1.0369410239792612E-2</v>
      </c>
      <c r="H91" s="65">
        <v>7</v>
      </c>
      <c r="I91" s="9">
        <f>IF(H108=0, "-", H91/H108)</f>
        <v>8.9171974522292991E-3</v>
      </c>
      <c r="J91" s="8">
        <f t="shared" si="8"/>
        <v>0</v>
      </c>
      <c r="K91" s="9">
        <f t="shared" si="9"/>
        <v>1.2857142857142858</v>
      </c>
    </row>
    <row r="92" spans="1:11" x14ac:dyDescent="0.25">
      <c r="A92" s="7" t="s">
        <v>250</v>
      </c>
      <c r="B92" s="65">
        <v>24</v>
      </c>
      <c r="C92" s="34">
        <f>IF(B108=0, "-", B92/B108)</f>
        <v>6.575342465753424E-2</v>
      </c>
      <c r="D92" s="65">
        <v>6</v>
      </c>
      <c r="E92" s="9">
        <f>IF(D108=0, "-", D92/D108)</f>
        <v>7.1428571428571425E-2</v>
      </c>
      <c r="F92" s="81">
        <v>78</v>
      </c>
      <c r="G92" s="34">
        <f>IF(F108=0, "-", F92/F108)</f>
        <v>5.0550874918988985E-2</v>
      </c>
      <c r="H92" s="65">
        <v>53</v>
      </c>
      <c r="I92" s="9">
        <f>IF(H108=0, "-", H92/H108)</f>
        <v>6.751592356687898E-2</v>
      </c>
      <c r="J92" s="8">
        <f t="shared" si="8"/>
        <v>3</v>
      </c>
      <c r="K92" s="9">
        <f t="shared" si="9"/>
        <v>0.47169811320754718</v>
      </c>
    </row>
    <row r="93" spans="1:11" x14ac:dyDescent="0.25">
      <c r="A93" s="7" t="s">
        <v>251</v>
      </c>
      <c r="B93" s="65">
        <v>3</v>
      </c>
      <c r="C93" s="34">
        <f>IF(B108=0, "-", B93/B108)</f>
        <v>8.21917808219178E-3</v>
      </c>
      <c r="D93" s="65">
        <v>3</v>
      </c>
      <c r="E93" s="9">
        <f>IF(D108=0, "-", D93/D108)</f>
        <v>3.5714285714285712E-2</v>
      </c>
      <c r="F93" s="81">
        <v>34</v>
      </c>
      <c r="G93" s="34">
        <f>IF(F108=0, "-", F93/F108)</f>
        <v>2.2034996759559299E-2</v>
      </c>
      <c r="H93" s="65">
        <v>24</v>
      </c>
      <c r="I93" s="9">
        <f>IF(H108=0, "-", H93/H108)</f>
        <v>3.0573248407643312E-2</v>
      </c>
      <c r="J93" s="8">
        <f t="shared" si="8"/>
        <v>0</v>
      </c>
      <c r="K93" s="9">
        <f t="shared" si="9"/>
        <v>0.41666666666666669</v>
      </c>
    </row>
    <row r="94" spans="1:11" x14ac:dyDescent="0.25">
      <c r="A94" s="7" t="s">
        <v>252</v>
      </c>
      <c r="B94" s="65">
        <v>6</v>
      </c>
      <c r="C94" s="34">
        <f>IF(B108=0, "-", B94/B108)</f>
        <v>1.643835616438356E-2</v>
      </c>
      <c r="D94" s="65">
        <v>3</v>
      </c>
      <c r="E94" s="9">
        <f>IF(D108=0, "-", D94/D108)</f>
        <v>3.5714285714285712E-2</v>
      </c>
      <c r="F94" s="81">
        <v>10</v>
      </c>
      <c r="G94" s="34">
        <f>IF(F108=0, "-", F94/F108)</f>
        <v>6.4808813998703824E-3</v>
      </c>
      <c r="H94" s="65">
        <v>14</v>
      </c>
      <c r="I94" s="9">
        <f>IF(H108=0, "-", H94/H108)</f>
        <v>1.7834394904458598E-2</v>
      </c>
      <c r="J94" s="8">
        <f t="shared" si="8"/>
        <v>1</v>
      </c>
      <c r="K94" s="9">
        <f t="shared" si="9"/>
        <v>-0.2857142857142857</v>
      </c>
    </row>
    <row r="95" spans="1:11" x14ac:dyDescent="0.25">
      <c r="A95" s="7" t="s">
        <v>253</v>
      </c>
      <c r="B95" s="65">
        <v>0</v>
      </c>
      <c r="C95" s="34">
        <f>IF(B108=0, "-", B95/B108)</f>
        <v>0</v>
      </c>
      <c r="D95" s="65">
        <v>0</v>
      </c>
      <c r="E95" s="9">
        <f>IF(D108=0, "-", D95/D108)</f>
        <v>0</v>
      </c>
      <c r="F95" s="81">
        <v>2</v>
      </c>
      <c r="G95" s="34">
        <f>IF(F108=0, "-", F95/F108)</f>
        <v>1.2961762799740765E-3</v>
      </c>
      <c r="H95" s="65">
        <v>3</v>
      </c>
      <c r="I95" s="9">
        <f>IF(H108=0, "-", H95/H108)</f>
        <v>3.821656050955414E-3</v>
      </c>
      <c r="J95" s="8" t="str">
        <f t="shared" si="8"/>
        <v>-</v>
      </c>
      <c r="K95" s="9">
        <f t="shared" si="9"/>
        <v>-0.33333333333333331</v>
      </c>
    </row>
    <row r="96" spans="1:11" x14ac:dyDescent="0.25">
      <c r="A96" s="7" t="s">
        <v>254</v>
      </c>
      <c r="B96" s="65">
        <v>4</v>
      </c>
      <c r="C96" s="34">
        <f>IF(B108=0, "-", B96/B108)</f>
        <v>1.0958904109589041E-2</v>
      </c>
      <c r="D96" s="65">
        <v>0</v>
      </c>
      <c r="E96" s="9">
        <f>IF(D108=0, "-", D96/D108)</f>
        <v>0</v>
      </c>
      <c r="F96" s="81">
        <v>24</v>
      </c>
      <c r="G96" s="34">
        <f>IF(F108=0, "-", F96/F108)</f>
        <v>1.5554115359688918E-2</v>
      </c>
      <c r="H96" s="65">
        <v>0</v>
      </c>
      <c r="I96" s="9">
        <f>IF(H108=0, "-", H96/H108)</f>
        <v>0</v>
      </c>
      <c r="J96" s="8" t="str">
        <f t="shared" si="8"/>
        <v>-</v>
      </c>
      <c r="K96" s="9" t="str">
        <f t="shared" si="9"/>
        <v>-</v>
      </c>
    </row>
    <row r="97" spans="1:11" x14ac:dyDescent="0.25">
      <c r="A97" s="7" t="s">
        <v>255</v>
      </c>
      <c r="B97" s="65">
        <v>2</v>
      </c>
      <c r="C97" s="34">
        <f>IF(B108=0, "-", B97/B108)</f>
        <v>5.4794520547945206E-3</v>
      </c>
      <c r="D97" s="65">
        <v>2</v>
      </c>
      <c r="E97" s="9">
        <f>IF(D108=0, "-", D97/D108)</f>
        <v>2.3809523809523808E-2</v>
      </c>
      <c r="F97" s="81">
        <v>12</v>
      </c>
      <c r="G97" s="34">
        <f>IF(F108=0, "-", F97/F108)</f>
        <v>7.7770576798444589E-3</v>
      </c>
      <c r="H97" s="65">
        <v>9</v>
      </c>
      <c r="I97" s="9">
        <f>IF(H108=0, "-", H97/H108)</f>
        <v>1.1464968152866241E-2</v>
      </c>
      <c r="J97" s="8">
        <f t="shared" si="8"/>
        <v>0</v>
      </c>
      <c r="K97" s="9">
        <f t="shared" si="9"/>
        <v>0.33333333333333331</v>
      </c>
    </row>
    <row r="98" spans="1:11" x14ac:dyDescent="0.25">
      <c r="A98" s="7" t="s">
        <v>256</v>
      </c>
      <c r="B98" s="65">
        <v>16</v>
      </c>
      <c r="C98" s="34">
        <f>IF(B108=0, "-", B98/B108)</f>
        <v>4.3835616438356165E-2</v>
      </c>
      <c r="D98" s="65">
        <v>5</v>
      </c>
      <c r="E98" s="9">
        <f>IF(D108=0, "-", D98/D108)</f>
        <v>5.9523809523809521E-2</v>
      </c>
      <c r="F98" s="81">
        <v>53</v>
      </c>
      <c r="G98" s="34">
        <f>IF(F108=0, "-", F98/F108)</f>
        <v>3.4348671419313026E-2</v>
      </c>
      <c r="H98" s="65">
        <v>45</v>
      </c>
      <c r="I98" s="9">
        <f>IF(H108=0, "-", H98/H108)</f>
        <v>5.7324840764331211E-2</v>
      </c>
      <c r="J98" s="8">
        <f t="shared" si="8"/>
        <v>2.2000000000000002</v>
      </c>
      <c r="K98" s="9">
        <f t="shared" si="9"/>
        <v>0.17777777777777778</v>
      </c>
    </row>
    <row r="99" spans="1:11" x14ac:dyDescent="0.25">
      <c r="A99" s="7" t="s">
        <v>257</v>
      </c>
      <c r="B99" s="65">
        <v>18</v>
      </c>
      <c r="C99" s="34">
        <f>IF(B108=0, "-", B99/B108)</f>
        <v>4.9315068493150684E-2</v>
      </c>
      <c r="D99" s="65">
        <v>20</v>
      </c>
      <c r="E99" s="9">
        <f>IF(D108=0, "-", D99/D108)</f>
        <v>0.23809523809523808</v>
      </c>
      <c r="F99" s="81">
        <v>118</v>
      </c>
      <c r="G99" s="34">
        <f>IF(F108=0, "-", F99/F108)</f>
        <v>7.6474400518470514E-2</v>
      </c>
      <c r="H99" s="65">
        <v>87</v>
      </c>
      <c r="I99" s="9">
        <f>IF(H108=0, "-", H99/H108)</f>
        <v>0.11082802547770701</v>
      </c>
      <c r="J99" s="8">
        <f t="shared" si="8"/>
        <v>-0.1</v>
      </c>
      <c r="K99" s="9">
        <f t="shared" si="9"/>
        <v>0.35632183908045978</v>
      </c>
    </row>
    <row r="100" spans="1:11" x14ac:dyDescent="0.25">
      <c r="A100" s="7" t="s">
        <v>258</v>
      </c>
      <c r="B100" s="65">
        <v>6</v>
      </c>
      <c r="C100" s="34">
        <f>IF(B108=0, "-", B100/B108)</f>
        <v>1.643835616438356E-2</v>
      </c>
      <c r="D100" s="65">
        <v>11</v>
      </c>
      <c r="E100" s="9">
        <f>IF(D108=0, "-", D100/D108)</f>
        <v>0.13095238095238096</v>
      </c>
      <c r="F100" s="81">
        <v>47</v>
      </c>
      <c r="G100" s="34">
        <f>IF(F108=0, "-", F100/F108)</f>
        <v>3.0460142579390798E-2</v>
      </c>
      <c r="H100" s="65">
        <v>70</v>
      </c>
      <c r="I100" s="9">
        <f>IF(H108=0, "-", H100/H108)</f>
        <v>8.9171974522292988E-2</v>
      </c>
      <c r="J100" s="8">
        <f t="shared" si="8"/>
        <v>-0.45454545454545453</v>
      </c>
      <c r="K100" s="9">
        <f t="shared" si="9"/>
        <v>-0.32857142857142857</v>
      </c>
    </row>
    <row r="101" spans="1:11" x14ac:dyDescent="0.25">
      <c r="A101" s="7" t="s">
        <v>259</v>
      </c>
      <c r="B101" s="65">
        <v>0</v>
      </c>
      <c r="C101" s="34">
        <f>IF(B108=0, "-", B101/B108)</f>
        <v>0</v>
      </c>
      <c r="D101" s="65">
        <v>0</v>
      </c>
      <c r="E101" s="9">
        <f>IF(D108=0, "-", D101/D108)</f>
        <v>0</v>
      </c>
      <c r="F101" s="81">
        <v>1</v>
      </c>
      <c r="G101" s="34">
        <f>IF(F108=0, "-", F101/F108)</f>
        <v>6.4808813998703824E-4</v>
      </c>
      <c r="H101" s="65">
        <v>5</v>
      </c>
      <c r="I101" s="9">
        <f>IF(H108=0, "-", H101/H108)</f>
        <v>6.369426751592357E-3</v>
      </c>
      <c r="J101" s="8" t="str">
        <f t="shared" si="8"/>
        <v>-</v>
      </c>
      <c r="K101" s="9">
        <f t="shared" si="9"/>
        <v>-0.8</v>
      </c>
    </row>
    <row r="102" spans="1:11" x14ac:dyDescent="0.25">
      <c r="A102" s="7" t="s">
        <v>260</v>
      </c>
      <c r="B102" s="65">
        <v>5</v>
      </c>
      <c r="C102" s="34">
        <f>IF(B108=0, "-", B102/B108)</f>
        <v>1.3698630136986301E-2</v>
      </c>
      <c r="D102" s="65">
        <v>15</v>
      </c>
      <c r="E102" s="9">
        <f>IF(D108=0, "-", D102/D108)</f>
        <v>0.17857142857142858</v>
      </c>
      <c r="F102" s="81">
        <v>39</v>
      </c>
      <c r="G102" s="34">
        <f>IF(F108=0, "-", F102/F108)</f>
        <v>2.5275437459494492E-2</v>
      </c>
      <c r="H102" s="65">
        <v>32</v>
      </c>
      <c r="I102" s="9">
        <f>IF(H108=0, "-", H102/H108)</f>
        <v>4.0764331210191081E-2</v>
      </c>
      <c r="J102" s="8">
        <f t="shared" si="8"/>
        <v>-0.66666666666666663</v>
      </c>
      <c r="K102" s="9">
        <f t="shared" si="9"/>
        <v>0.21875</v>
      </c>
    </row>
    <row r="103" spans="1:11" x14ac:dyDescent="0.25">
      <c r="A103" s="7" t="s">
        <v>261</v>
      </c>
      <c r="B103" s="65">
        <v>269</v>
      </c>
      <c r="C103" s="34">
        <f>IF(B108=0, "-", B103/B108)</f>
        <v>0.73698630136986298</v>
      </c>
      <c r="D103" s="65">
        <v>12</v>
      </c>
      <c r="E103" s="9">
        <f>IF(D108=0, "-", D103/D108)</f>
        <v>0.14285714285714285</v>
      </c>
      <c r="F103" s="81">
        <v>1048</v>
      </c>
      <c r="G103" s="34">
        <f>IF(F108=0, "-", F103/F108)</f>
        <v>0.67919637070641603</v>
      </c>
      <c r="H103" s="65">
        <v>398</v>
      </c>
      <c r="I103" s="9">
        <f>IF(H108=0, "-", H103/H108)</f>
        <v>0.50700636942675159</v>
      </c>
      <c r="J103" s="8" t="str">
        <f t="shared" si="8"/>
        <v>&gt;999%</v>
      </c>
      <c r="K103" s="9">
        <f t="shared" si="9"/>
        <v>1.6331658291457287</v>
      </c>
    </row>
    <row r="104" spans="1:11" x14ac:dyDescent="0.25">
      <c r="A104" s="7" t="s">
        <v>262</v>
      </c>
      <c r="B104" s="65">
        <v>6</v>
      </c>
      <c r="C104" s="34">
        <f>IF(B108=0, "-", B104/B108)</f>
        <v>1.643835616438356E-2</v>
      </c>
      <c r="D104" s="65">
        <v>0</v>
      </c>
      <c r="E104" s="9">
        <f>IF(D108=0, "-", D104/D108)</f>
        <v>0</v>
      </c>
      <c r="F104" s="81">
        <v>27</v>
      </c>
      <c r="G104" s="34">
        <f>IF(F108=0, "-", F104/F108)</f>
        <v>1.7498379779650033E-2</v>
      </c>
      <c r="H104" s="65">
        <v>10</v>
      </c>
      <c r="I104" s="9">
        <f>IF(H108=0, "-", H104/H108)</f>
        <v>1.2738853503184714E-2</v>
      </c>
      <c r="J104" s="8" t="str">
        <f t="shared" si="8"/>
        <v>-</v>
      </c>
      <c r="K104" s="9">
        <f t="shared" si="9"/>
        <v>1.7</v>
      </c>
    </row>
    <row r="105" spans="1:11" x14ac:dyDescent="0.25">
      <c r="A105" s="7" t="s">
        <v>263</v>
      </c>
      <c r="B105" s="65">
        <v>0</v>
      </c>
      <c r="C105" s="34">
        <f>IF(B108=0, "-", B105/B108)</f>
        <v>0</v>
      </c>
      <c r="D105" s="65">
        <v>1</v>
      </c>
      <c r="E105" s="9">
        <f>IF(D108=0, "-", D105/D108)</f>
        <v>1.1904761904761904E-2</v>
      </c>
      <c r="F105" s="81">
        <v>2</v>
      </c>
      <c r="G105" s="34">
        <f>IF(F108=0, "-", F105/F108)</f>
        <v>1.2961762799740765E-3</v>
      </c>
      <c r="H105" s="65">
        <v>7</v>
      </c>
      <c r="I105" s="9">
        <f>IF(H108=0, "-", H105/H108)</f>
        <v>8.9171974522292991E-3</v>
      </c>
      <c r="J105" s="8">
        <f t="shared" si="8"/>
        <v>-1</v>
      </c>
      <c r="K105" s="9">
        <f t="shared" si="9"/>
        <v>-0.7142857142857143</v>
      </c>
    </row>
    <row r="106" spans="1:11" x14ac:dyDescent="0.25">
      <c r="A106" s="7" t="s">
        <v>264</v>
      </c>
      <c r="B106" s="65">
        <v>0</v>
      </c>
      <c r="C106" s="34">
        <f>IF(B108=0, "-", B106/B108)</f>
        <v>0</v>
      </c>
      <c r="D106" s="65">
        <v>1</v>
      </c>
      <c r="E106" s="9">
        <f>IF(D108=0, "-", D106/D108)</f>
        <v>1.1904761904761904E-2</v>
      </c>
      <c r="F106" s="81">
        <v>2</v>
      </c>
      <c r="G106" s="34">
        <f>IF(F108=0, "-", F106/F108)</f>
        <v>1.2961762799740765E-3</v>
      </c>
      <c r="H106" s="65">
        <v>5</v>
      </c>
      <c r="I106" s="9">
        <f>IF(H108=0, "-", H106/H108)</f>
        <v>6.369426751592357E-3</v>
      </c>
      <c r="J106" s="8">
        <f t="shared" si="8"/>
        <v>-1</v>
      </c>
      <c r="K106" s="9">
        <f t="shared" si="9"/>
        <v>-0.6</v>
      </c>
    </row>
    <row r="107" spans="1:11" x14ac:dyDescent="0.25">
      <c r="A107" s="2"/>
      <c r="B107" s="68"/>
      <c r="C107" s="33"/>
      <c r="D107" s="68"/>
      <c r="E107" s="6"/>
      <c r="F107" s="82"/>
      <c r="G107" s="33"/>
      <c r="H107" s="68"/>
      <c r="I107" s="6"/>
      <c r="J107" s="5"/>
      <c r="K107" s="6"/>
    </row>
    <row r="108" spans="1:11" s="43" customFormat="1" ht="13" x14ac:dyDescent="0.3">
      <c r="A108" s="162" t="s">
        <v>582</v>
      </c>
      <c r="B108" s="71">
        <f>SUM(B89:B107)</f>
        <v>365</v>
      </c>
      <c r="C108" s="40">
        <f>B108/13073</f>
        <v>2.7920140748106784E-2</v>
      </c>
      <c r="D108" s="71">
        <f>SUM(D89:D107)</f>
        <v>84</v>
      </c>
      <c r="E108" s="41">
        <f>D108/9813</f>
        <v>8.5600733720574747E-3</v>
      </c>
      <c r="F108" s="77">
        <f>SUM(F89:F107)</f>
        <v>1543</v>
      </c>
      <c r="G108" s="42">
        <f>F108/60924</f>
        <v>2.5326636465104062E-2</v>
      </c>
      <c r="H108" s="71">
        <f>SUM(H89:H107)</f>
        <v>785</v>
      </c>
      <c r="I108" s="41">
        <f>H108/53065</f>
        <v>1.4793178177706586E-2</v>
      </c>
      <c r="J108" s="37">
        <f>IF(D108=0, "-", IF((B108-D108)/D108&lt;10, (B108-D108)/D108, "&gt;999%"))</f>
        <v>3.3452380952380953</v>
      </c>
      <c r="K108" s="38">
        <f>IF(H108=0, "-", IF((F108-H108)/H108&lt;10, (F108-H108)/H108, "&gt;999%"))</f>
        <v>0.96560509554140128</v>
      </c>
    </row>
    <row r="109" spans="1:11" x14ac:dyDescent="0.25">
      <c r="B109" s="83"/>
      <c r="D109" s="83"/>
      <c r="F109" s="83"/>
      <c r="H109" s="83"/>
    </row>
    <row r="110" spans="1:11" s="43" customFormat="1" ht="13" x14ac:dyDescent="0.3">
      <c r="A110" s="162" t="s">
        <v>581</v>
      </c>
      <c r="B110" s="71">
        <v>536</v>
      </c>
      <c r="C110" s="40">
        <f>B110/13073</f>
        <v>4.1000535454754072E-2</v>
      </c>
      <c r="D110" s="71">
        <v>146</v>
      </c>
      <c r="E110" s="41">
        <f>D110/9813</f>
        <v>1.4878222765718945E-2</v>
      </c>
      <c r="F110" s="77">
        <v>2172</v>
      </c>
      <c r="G110" s="42">
        <f>F110/60924</f>
        <v>3.5650974985227499E-2</v>
      </c>
      <c r="H110" s="71">
        <v>1362</v>
      </c>
      <c r="I110" s="41">
        <f>H110/53065</f>
        <v>2.5666635258645057E-2</v>
      </c>
      <c r="J110" s="37">
        <f>IF(D110=0, "-", IF((B110-D110)/D110&lt;10, (B110-D110)/D110, "&gt;999%"))</f>
        <v>2.6712328767123288</v>
      </c>
      <c r="K110" s="38">
        <f>IF(H110=0, "-", IF((F110-H110)/H110&lt;10, (F110-H110)/H110, "&gt;999%"))</f>
        <v>0.59471365638766516</v>
      </c>
    </row>
    <row r="111" spans="1:11" x14ac:dyDescent="0.25">
      <c r="B111" s="83"/>
      <c r="D111" s="83"/>
      <c r="F111" s="83"/>
      <c r="H111" s="83"/>
    </row>
    <row r="112" spans="1:11" ht="15.5" x14ac:dyDescent="0.35">
      <c r="A112" s="164" t="s">
        <v>118</v>
      </c>
      <c r="B112" s="196" t="s">
        <v>1</v>
      </c>
      <c r="C112" s="200"/>
      <c r="D112" s="200"/>
      <c r="E112" s="197"/>
      <c r="F112" s="196" t="s">
        <v>14</v>
      </c>
      <c r="G112" s="200"/>
      <c r="H112" s="200"/>
      <c r="I112" s="197"/>
      <c r="J112" s="196" t="s">
        <v>15</v>
      </c>
      <c r="K112" s="197"/>
    </row>
    <row r="113" spans="1:11" ht="13" x14ac:dyDescent="0.3">
      <c r="A113" s="22"/>
      <c r="B113" s="196">
        <f>VALUE(RIGHT($B$2, 4))</f>
        <v>2023</v>
      </c>
      <c r="C113" s="197"/>
      <c r="D113" s="196">
        <f>B113-1</f>
        <v>2022</v>
      </c>
      <c r="E113" s="204"/>
      <c r="F113" s="196">
        <f>B113</f>
        <v>2023</v>
      </c>
      <c r="G113" s="204"/>
      <c r="H113" s="196">
        <f>D113</f>
        <v>2022</v>
      </c>
      <c r="I113" s="204"/>
      <c r="J113" s="140" t="s">
        <v>4</v>
      </c>
      <c r="K113" s="141" t="s">
        <v>2</v>
      </c>
    </row>
    <row r="114" spans="1:11" ht="13" x14ac:dyDescent="0.3">
      <c r="A114" s="163" t="s">
        <v>146</v>
      </c>
      <c r="B114" s="61" t="s">
        <v>12</v>
      </c>
      <c r="C114" s="62" t="s">
        <v>13</v>
      </c>
      <c r="D114" s="61" t="s">
        <v>12</v>
      </c>
      <c r="E114" s="63" t="s">
        <v>13</v>
      </c>
      <c r="F114" s="62" t="s">
        <v>12</v>
      </c>
      <c r="G114" s="62" t="s">
        <v>13</v>
      </c>
      <c r="H114" s="61" t="s">
        <v>12</v>
      </c>
      <c r="I114" s="63" t="s">
        <v>13</v>
      </c>
      <c r="J114" s="61"/>
      <c r="K114" s="63"/>
    </row>
    <row r="115" spans="1:11" x14ac:dyDescent="0.25">
      <c r="A115" s="7" t="s">
        <v>265</v>
      </c>
      <c r="B115" s="65">
        <v>0</v>
      </c>
      <c r="C115" s="34">
        <f>IF(B119=0, "-", B115/B119)</f>
        <v>0</v>
      </c>
      <c r="D115" s="65">
        <v>0</v>
      </c>
      <c r="E115" s="9">
        <f>IF(D119=0, "-", D115/D119)</f>
        <v>0</v>
      </c>
      <c r="F115" s="81">
        <v>2</v>
      </c>
      <c r="G115" s="34">
        <f>IF(F119=0, "-", F115/F119)</f>
        <v>1.020408163265306E-2</v>
      </c>
      <c r="H115" s="65">
        <v>0</v>
      </c>
      <c r="I115" s="9">
        <f>IF(H119=0, "-", H115/H119)</f>
        <v>0</v>
      </c>
      <c r="J115" s="8" t="str">
        <f>IF(D115=0, "-", IF((B115-D115)/D115&lt;10, (B115-D115)/D115, "&gt;999%"))</f>
        <v>-</v>
      </c>
      <c r="K115" s="9" t="str">
        <f>IF(H115=0, "-", IF((F115-H115)/H115&lt;10, (F115-H115)/H115, "&gt;999%"))</f>
        <v>-</v>
      </c>
    </row>
    <row r="116" spans="1:11" x14ac:dyDescent="0.25">
      <c r="A116" s="7" t="s">
        <v>266</v>
      </c>
      <c r="B116" s="65">
        <v>43</v>
      </c>
      <c r="C116" s="34">
        <f>IF(B119=0, "-", B116/B119)</f>
        <v>0.79629629629629628</v>
      </c>
      <c r="D116" s="65">
        <v>19</v>
      </c>
      <c r="E116" s="9">
        <f>IF(D119=0, "-", D116/D119)</f>
        <v>0.73076923076923073</v>
      </c>
      <c r="F116" s="81">
        <v>148</v>
      </c>
      <c r="G116" s="34">
        <f>IF(F119=0, "-", F116/F119)</f>
        <v>0.75510204081632648</v>
      </c>
      <c r="H116" s="65">
        <v>152</v>
      </c>
      <c r="I116" s="9">
        <f>IF(H119=0, "-", H116/H119)</f>
        <v>0.80423280423280419</v>
      </c>
      <c r="J116" s="8">
        <f>IF(D116=0, "-", IF((B116-D116)/D116&lt;10, (B116-D116)/D116, "&gt;999%"))</f>
        <v>1.263157894736842</v>
      </c>
      <c r="K116" s="9">
        <f>IF(H116=0, "-", IF((F116-H116)/H116&lt;10, (F116-H116)/H116, "&gt;999%"))</f>
        <v>-2.6315789473684209E-2</v>
      </c>
    </row>
    <row r="117" spans="1:11" x14ac:dyDescent="0.25">
      <c r="A117" s="7" t="s">
        <v>267</v>
      </c>
      <c r="B117" s="65">
        <v>11</v>
      </c>
      <c r="C117" s="34">
        <f>IF(B119=0, "-", B117/B119)</f>
        <v>0.20370370370370369</v>
      </c>
      <c r="D117" s="65">
        <v>7</v>
      </c>
      <c r="E117" s="9">
        <f>IF(D119=0, "-", D117/D119)</f>
        <v>0.26923076923076922</v>
      </c>
      <c r="F117" s="81">
        <v>46</v>
      </c>
      <c r="G117" s="34">
        <f>IF(F119=0, "-", F117/F119)</f>
        <v>0.23469387755102042</v>
      </c>
      <c r="H117" s="65">
        <v>37</v>
      </c>
      <c r="I117" s="9">
        <f>IF(H119=0, "-", H117/H119)</f>
        <v>0.19576719576719576</v>
      </c>
      <c r="J117" s="8">
        <f>IF(D117=0, "-", IF((B117-D117)/D117&lt;10, (B117-D117)/D117, "&gt;999%"))</f>
        <v>0.5714285714285714</v>
      </c>
      <c r="K117" s="9">
        <f>IF(H117=0, "-", IF((F117-H117)/H117&lt;10, (F117-H117)/H117, "&gt;999%"))</f>
        <v>0.24324324324324326</v>
      </c>
    </row>
    <row r="118" spans="1:11" x14ac:dyDescent="0.25">
      <c r="A118" s="2"/>
      <c r="B118" s="68"/>
      <c r="C118" s="33"/>
      <c r="D118" s="68"/>
      <c r="E118" s="6"/>
      <c r="F118" s="82"/>
      <c r="G118" s="33"/>
      <c r="H118" s="68"/>
      <c r="I118" s="6"/>
      <c r="J118" s="5"/>
      <c r="K118" s="6"/>
    </row>
    <row r="119" spans="1:11" s="43" customFormat="1" ht="13" x14ac:dyDescent="0.3">
      <c r="A119" s="162" t="s">
        <v>580</v>
      </c>
      <c r="B119" s="71">
        <f>SUM(B115:B118)</f>
        <v>54</v>
      </c>
      <c r="C119" s="40">
        <f>B119/13073</f>
        <v>4.1306509599938809E-3</v>
      </c>
      <c r="D119" s="71">
        <f>SUM(D115:D118)</f>
        <v>26</v>
      </c>
      <c r="E119" s="41">
        <f>D119/9813</f>
        <v>2.6495465199225516E-3</v>
      </c>
      <c r="F119" s="77">
        <f>SUM(F115:F118)</f>
        <v>196</v>
      </c>
      <c r="G119" s="42">
        <f>F119/60924</f>
        <v>3.2171229728842491E-3</v>
      </c>
      <c r="H119" s="71">
        <f>SUM(H115:H118)</f>
        <v>189</v>
      </c>
      <c r="I119" s="41">
        <f>H119/53065</f>
        <v>3.5616696504287195E-3</v>
      </c>
      <c r="J119" s="37">
        <f>IF(D119=0, "-", IF((B119-D119)/D119&lt;10, (B119-D119)/D119, "&gt;999%"))</f>
        <v>1.0769230769230769</v>
      </c>
      <c r="K119" s="38">
        <f>IF(H119=0, "-", IF((F119-H119)/H119&lt;10, (F119-H119)/H119, "&gt;999%"))</f>
        <v>3.7037037037037035E-2</v>
      </c>
    </row>
    <row r="120" spans="1:11" x14ac:dyDescent="0.25">
      <c r="B120" s="83"/>
      <c r="D120" s="83"/>
      <c r="F120" s="83"/>
      <c r="H120" s="83"/>
    </row>
    <row r="121" spans="1:11" ht="13" x14ac:dyDescent="0.3">
      <c r="A121" s="163" t="s">
        <v>147</v>
      </c>
      <c r="B121" s="61" t="s">
        <v>12</v>
      </c>
      <c r="C121" s="62" t="s">
        <v>13</v>
      </c>
      <c r="D121" s="61" t="s">
        <v>12</v>
      </c>
      <c r="E121" s="63" t="s">
        <v>13</v>
      </c>
      <c r="F121" s="62" t="s">
        <v>12</v>
      </c>
      <c r="G121" s="62" t="s">
        <v>13</v>
      </c>
      <c r="H121" s="61" t="s">
        <v>12</v>
      </c>
      <c r="I121" s="63" t="s">
        <v>13</v>
      </c>
      <c r="J121" s="61"/>
      <c r="K121" s="63"/>
    </row>
    <row r="122" spans="1:11" x14ac:dyDescent="0.25">
      <c r="A122" s="7" t="s">
        <v>268</v>
      </c>
      <c r="B122" s="65">
        <v>1</v>
      </c>
      <c r="C122" s="34">
        <f>IF(B134=0, "-", B122/B134)</f>
        <v>7.6923076923076927E-2</v>
      </c>
      <c r="D122" s="65">
        <v>1</v>
      </c>
      <c r="E122" s="9">
        <f>IF(D134=0, "-", D122/D134)</f>
        <v>0.1</v>
      </c>
      <c r="F122" s="81">
        <v>7</v>
      </c>
      <c r="G122" s="34">
        <f>IF(F134=0, "-", F122/F134)</f>
        <v>8.9743589743589744E-2</v>
      </c>
      <c r="H122" s="65">
        <v>6</v>
      </c>
      <c r="I122" s="9">
        <f>IF(H134=0, "-", H122/H134)</f>
        <v>0.1</v>
      </c>
      <c r="J122" s="8">
        <f t="shared" ref="J122:J132" si="10">IF(D122=0, "-", IF((B122-D122)/D122&lt;10, (B122-D122)/D122, "&gt;999%"))</f>
        <v>0</v>
      </c>
      <c r="K122" s="9">
        <f t="shared" ref="K122:K132" si="11">IF(H122=0, "-", IF((F122-H122)/H122&lt;10, (F122-H122)/H122, "&gt;999%"))</f>
        <v>0.16666666666666666</v>
      </c>
    </row>
    <row r="123" spans="1:11" x14ac:dyDescent="0.25">
      <c r="A123" s="7" t="s">
        <v>269</v>
      </c>
      <c r="B123" s="65">
        <v>0</v>
      </c>
      <c r="C123" s="34">
        <f>IF(B134=0, "-", B123/B134)</f>
        <v>0</v>
      </c>
      <c r="D123" s="65">
        <v>0</v>
      </c>
      <c r="E123" s="9">
        <f>IF(D134=0, "-", D123/D134)</f>
        <v>0</v>
      </c>
      <c r="F123" s="81">
        <v>2</v>
      </c>
      <c r="G123" s="34">
        <f>IF(F134=0, "-", F123/F134)</f>
        <v>2.564102564102564E-2</v>
      </c>
      <c r="H123" s="65">
        <v>1</v>
      </c>
      <c r="I123" s="9">
        <f>IF(H134=0, "-", H123/H134)</f>
        <v>1.6666666666666666E-2</v>
      </c>
      <c r="J123" s="8" t="str">
        <f t="shared" si="10"/>
        <v>-</v>
      </c>
      <c r="K123" s="9">
        <f t="shared" si="11"/>
        <v>1</v>
      </c>
    </row>
    <row r="124" spans="1:11" x14ac:dyDescent="0.25">
      <c r="A124" s="7" t="s">
        <v>270</v>
      </c>
      <c r="B124" s="65">
        <v>4</v>
      </c>
      <c r="C124" s="34">
        <f>IF(B134=0, "-", B124/B134)</f>
        <v>0.30769230769230771</v>
      </c>
      <c r="D124" s="65">
        <v>0</v>
      </c>
      <c r="E124" s="9">
        <f>IF(D134=0, "-", D124/D134)</f>
        <v>0</v>
      </c>
      <c r="F124" s="81">
        <v>16</v>
      </c>
      <c r="G124" s="34">
        <f>IF(F134=0, "-", F124/F134)</f>
        <v>0.20512820512820512</v>
      </c>
      <c r="H124" s="65">
        <v>0</v>
      </c>
      <c r="I124" s="9">
        <f>IF(H134=0, "-", H124/H134)</f>
        <v>0</v>
      </c>
      <c r="J124" s="8" t="str">
        <f t="shared" si="10"/>
        <v>-</v>
      </c>
      <c r="K124" s="9" t="str">
        <f t="shared" si="11"/>
        <v>-</v>
      </c>
    </row>
    <row r="125" spans="1:11" x14ac:dyDescent="0.25">
      <c r="A125" s="7" t="s">
        <v>271</v>
      </c>
      <c r="B125" s="65">
        <v>1</v>
      </c>
      <c r="C125" s="34">
        <f>IF(B134=0, "-", B125/B134)</f>
        <v>7.6923076923076927E-2</v>
      </c>
      <c r="D125" s="65">
        <v>2</v>
      </c>
      <c r="E125" s="9">
        <f>IF(D134=0, "-", D125/D134)</f>
        <v>0.2</v>
      </c>
      <c r="F125" s="81">
        <v>3</v>
      </c>
      <c r="G125" s="34">
        <f>IF(F134=0, "-", F125/F134)</f>
        <v>3.8461538461538464E-2</v>
      </c>
      <c r="H125" s="65">
        <v>7</v>
      </c>
      <c r="I125" s="9">
        <f>IF(H134=0, "-", H125/H134)</f>
        <v>0.11666666666666667</v>
      </c>
      <c r="J125" s="8">
        <f t="shared" si="10"/>
        <v>-0.5</v>
      </c>
      <c r="K125" s="9">
        <f t="shared" si="11"/>
        <v>-0.5714285714285714</v>
      </c>
    </row>
    <row r="126" spans="1:11" x14ac:dyDescent="0.25">
      <c r="A126" s="7" t="s">
        <v>272</v>
      </c>
      <c r="B126" s="65">
        <v>0</v>
      </c>
      <c r="C126" s="34">
        <f>IF(B134=0, "-", B126/B134)</f>
        <v>0</v>
      </c>
      <c r="D126" s="65">
        <v>0</v>
      </c>
      <c r="E126" s="9">
        <f>IF(D134=0, "-", D126/D134)</f>
        <v>0</v>
      </c>
      <c r="F126" s="81">
        <v>2</v>
      </c>
      <c r="G126" s="34">
        <f>IF(F134=0, "-", F126/F134)</f>
        <v>2.564102564102564E-2</v>
      </c>
      <c r="H126" s="65">
        <v>0</v>
      </c>
      <c r="I126" s="9">
        <f>IF(H134=0, "-", H126/H134)</f>
        <v>0</v>
      </c>
      <c r="J126" s="8" t="str">
        <f t="shared" si="10"/>
        <v>-</v>
      </c>
      <c r="K126" s="9" t="str">
        <f t="shared" si="11"/>
        <v>-</v>
      </c>
    </row>
    <row r="127" spans="1:11" x14ac:dyDescent="0.25">
      <c r="A127" s="7" t="s">
        <v>273</v>
      </c>
      <c r="B127" s="65">
        <v>0</v>
      </c>
      <c r="C127" s="34">
        <f>IF(B134=0, "-", B127/B134)</f>
        <v>0</v>
      </c>
      <c r="D127" s="65">
        <v>0</v>
      </c>
      <c r="E127" s="9">
        <f>IF(D134=0, "-", D127/D134)</f>
        <v>0</v>
      </c>
      <c r="F127" s="81">
        <v>0</v>
      </c>
      <c r="G127" s="34">
        <f>IF(F134=0, "-", F127/F134)</f>
        <v>0</v>
      </c>
      <c r="H127" s="65">
        <v>1</v>
      </c>
      <c r="I127" s="9">
        <f>IF(H134=0, "-", H127/H134)</f>
        <v>1.6666666666666666E-2</v>
      </c>
      <c r="J127" s="8" t="str">
        <f t="shared" si="10"/>
        <v>-</v>
      </c>
      <c r="K127" s="9">
        <f t="shared" si="11"/>
        <v>-1</v>
      </c>
    </row>
    <row r="128" spans="1:11" x14ac:dyDescent="0.25">
      <c r="A128" s="7" t="s">
        <v>274</v>
      </c>
      <c r="B128" s="65">
        <v>0</v>
      </c>
      <c r="C128" s="34">
        <f>IF(B134=0, "-", B128/B134)</f>
        <v>0</v>
      </c>
      <c r="D128" s="65">
        <v>1</v>
      </c>
      <c r="E128" s="9">
        <f>IF(D134=0, "-", D128/D134)</f>
        <v>0.1</v>
      </c>
      <c r="F128" s="81">
        <v>2</v>
      </c>
      <c r="G128" s="34">
        <f>IF(F134=0, "-", F128/F134)</f>
        <v>2.564102564102564E-2</v>
      </c>
      <c r="H128" s="65">
        <v>6</v>
      </c>
      <c r="I128" s="9">
        <f>IF(H134=0, "-", H128/H134)</f>
        <v>0.1</v>
      </c>
      <c r="J128" s="8">
        <f t="shared" si="10"/>
        <v>-1</v>
      </c>
      <c r="K128" s="9">
        <f t="shared" si="11"/>
        <v>-0.66666666666666663</v>
      </c>
    </row>
    <row r="129" spans="1:11" x14ac:dyDescent="0.25">
      <c r="A129" s="7" t="s">
        <v>275</v>
      </c>
      <c r="B129" s="65">
        <v>0</v>
      </c>
      <c r="C129" s="34">
        <f>IF(B134=0, "-", B129/B134)</f>
        <v>0</v>
      </c>
      <c r="D129" s="65">
        <v>1</v>
      </c>
      <c r="E129" s="9">
        <f>IF(D134=0, "-", D129/D134)</f>
        <v>0.1</v>
      </c>
      <c r="F129" s="81">
        <v>0</v>
      </c>
      <c r="G129" s="34">
        <f>IF(F134=0, "-", F129/F134)</f>
        <v>0</v>
      </c>
      <c r="H129" s="65">
        <v>2</v>
      </c>
      <c r="I129" s="9">
        <f>IF(H134=0, "-", H129/H134)</f>
        <v>3.3333333333333333E-2</v>
      </c>
      <c r="J129" s="8">
        <f t="shared" si="10"/>
        <v>-1</v>
      </c>
      <c r="K129" s="9">
        <f t="shared" si="11"/>
        <v>-1</v>
      </c>
    </row>
    <row r="130" spans="1:11" x14ac:dyDescent="0.25">
      <c r="A130" s="7" t="s">
        <v>276</v>
      </c>
      <c r="B130" s="65">
        <v>1</v>
      </c>
      <c r="C130" s="34">
        <f>IF(B134=0, "-", B130/B134)</f>
        <v>7.6923076923076927E-2</v>
      </c>
      <c r="D130" s="65">
        <v>4</v>
      </c>
      <c r="E130" s="9">
        <f>IF(D134=0, "-", D130/D134)</f>
        <v>0.4</v>
      </c>
      <c r="F130" s="81">
        <v>12</v>
      </c>
      <c r="G130" s="34">
        <f>IF(F134=0, "-", F130/F134)</f>
        <v>0.15384615384615385</v>
      </c>
      <c r="H130" s="65">
        <v>12</v>
      </c>
      <c r="I130" s="9">
        <f>IF(H134=0, "-", H130/H134)</f>
        <v>0.2</v>
      </c>
      <c r="J130" s="8">
        <f t="shared" si="10"/>
        <v>-0.75</v>
      </c>
      <c r="K130" s="9">
        <f t="shared" si="11"/>
        <v>0</v>
      </c>
    </row>
    <row r="131" spans="1:11" x14ac:dyDescent="0.25">
      <c r="A131" s="7" t="s">
        <v>277</v>
      </c>
      <c r="B131" s="65">
        <v>3</v>
      </c>
      <c r="C131" s="34">
        <f>IF(B134=0, "-", B131/B134)</f>
        <v>0.23076923076923078</v>
      </c>
      <c r="D131" s="65">
        <v>0</v>
      </c>
      <c r="E131" s="9">
        <f>IF(D134=0, "-", D131/D134)</f>
        <v>0</v>
      </c>
      <c r="F131" s="81">
        <v>16</v>
      </c>
      <c r="G131" s="34">
        <f>IF(F134=0, "-", F131/F134)</f>
        <v>0.20512820512820512</v>
      </c>
      <c r="H131" s="65">
        <v>0</v>
      </c>
      <c r="I131" s="9">
        <f>IF(H134=0, "-", H131/H134)</f>
        <v>0</v>
      </c>
      <c r="J131" s="8" t="str">
        <f t="shared" si="10"/>
        <v>-</v>
      </c>
      <c r="K131" s="9" t="str">
        <f t="shared" si="11"/>
        <v>-</v>
      </c>
    </row>
    <row r="132" spans="1:11" x14ac:dyDescent="0.25">
      <c r="A132" s="7" t="s">
        <v>278</v>
      </c>
      <c r="B132" s="65">
        <v>3</v>
      </c>
      <c r="C132" s="34">
        <f>IF(B134=0, "-", B132/B134)</f>
        <v>0.23076923076923078</v>
      </c>
      <c r="D132" s="65">
        <v>1</v>
      </c>
      <c r="E132" s="9">
        <f>IF(D134=0, "-", D132/D134)</f>
        <v>0.1</v>
      </c>
      <c r="F132" s="81">
        <v>18</v>
      </c>
      <c r="G132" s="34">
        <f>IF(F134=0, "-", F132/F134)</f>
        <v>0.23076923076923078</v>
      </c>
      <c r="H132" s="65">
        <v>25</v>
      </c>
      <c r="I132" s="9">
        <f>IF(H134=0, "-", H132/H134)</f>
        <v>0.41666666666666669</v>
      </c>
      <c r="J132" s="8">
        <f t="shared" si="10"/>
        <v>2</v>
      </c>
      <c r="K132" s="9">
        <f t="shared" si="11"/>
        <v>-0.28000000000000003</v>
      </c>
    </row>
    <row r="133" spans="1:11" x14ac:dyDescent="0.25">
      <c r="A133" s="2"/>
      <c r="B133" s="68"/>
      <c r="C133" s="33"/>
      <c r="D133" s="68"/>
      <c r="E133" s="6"/>
      <c r="F133" s="82"/>
      <c r="G133" s="33"/>
      <c r="H133" s="68"/>
      <c r="I133" s="6"/>
      <c r="J133" s="5"/>
      <c r="K133" s="6"/>
    </row>
    <row r="134" spans="1:11" s="43" customFormat="1" ht="13" x14ac:dyDescent="0.3">
      <c r="A134" s="162" t="s">
        <v>579</v>
      </c>
      <c r="B134" s="71">
        <f>SUM(B122:B133)</f>
        <v>13</v>
      </c>
      <c r="C134" s="40">
        <f>B134/13073</f>
        <v>9.9441597185037861E-4</v>
      </c>
      <c r="D134" s="71">
        <f>SUM(D122:D133)</f>
        <v>10</v>
      </c>
      <c r="E134" s="41">
        <f>D134/9813</f>
        <v>1.0190563538163661E-3</v>
      </c>
      <c r="F134" s="77">
        <f>SUM(F122:F133)</f>
        <v>78</v>
      </c>
      <c r="G134" s="42">
        <f>F134/60924</f>
        <v>1.2802836320661808E-3</v>
      </c>
      <c r="H134" s="71">
        <f>SUM(H122:H133)</f>
        <v>60</v>
      </c>
      <c r="I134" s="41">
        <f>H134/53065</f>
        <v>1.1306887779138793E-3</v>
      </c>
      <c r="J134" s="37">
        <f>IF(D134=0, "-", IF((B134-D134)/D134&lt;10, (B134-D134)/D134, "&gt;999%"))</f>
        <v>0.3</v>
      </c>
      <c r="K134" s="38">
        <f>IF(H134=0, "-", IF((F134-H134)/H134&lt;10, (F134-H134)/H134, "&gt;999%"))</f>
        <v>0.3</v>
      </c>
    </row>
    <row r="135" spans="1:11" x14ac:dyDescent="0.25">
      <c r="B135" s="83"/>
      <c r="D135" s="83"/>
      <c r="F135" s="83"/>
      <c r="H135" s="83"/>
    </row>
    <row r="136" spans="1:11" s="43" customFormat="1" ht="13" x14ac:dyDescent="0.3">
      <c r="A136" s="162" t="s">
        <v>578</v>
      </c>
      <c r="B136" s="71">
        <v>67</v>
      </c>
      <c r="C136" s="40">
        <f>B136/13073</f>
        <v>5.125066931844259E-3</v>
      </c>
      <c r="D136" s="71">
        <v>36</v>
      </c>
      <c r="E136" s="41">
        <f>D136/9813</f>
        <v>3.6686028737389176E-3</v>
      </c>
      <c r="F136" s="77">
        <v>274</v>
      </c>
      <c r="G136" s="42">
        <f>F136/60924</f>
        <v>4.4974066049504298E-3</v>
      </c>
      <c r="H136" s="71">
        <v>249</v>
      </c>
      <c r="I136" s="41">
        <f>H136/53065</f>
        <v>4.692358428342599E-3</v>
      </c>
      <c r="J136" s="37">
        <f>IF(D136=0, "-", IF((B136-D136)/D136&lt;10, (B136-D136)/D136, "&gt;999%"))</f>
        <v>0.86111111111111116</v>
      </c>
      <c r="K136" s="38">
        <f>IF(H136=0, "-", IF((F136-H136)/H136&lt;10, (F136-H136)/H136, "&gt;999%"))</f>
        <v>0.10040160642570281</v>
      </c>
    </row>
    <row r="137" spans="1:11" x14ac:dyDescent="0.25">
      <c r="B137" s="83"/>
      <c r="D137" s="83"/>
      <c r="F137" s="83"/>
      <c r="H137" s="83"/>
    </row>
    <row r="138" spans="1:11" ht="15.5" x14ac:dyDescent="0.35">
      <c r="A138" s="164" t="s">
        <v>119</v>
      </c>
      <c r="B138" s="196" t="s">
        <v>1</v>
      </c>
      <c r="C138" s="200"/>
      <c r="D138" s="200"/>
      <c r="E138" s="197"/>
      <c r="F138" s="196" t="s">
        <v>14</v>
      </c>
      <c r="G138" s="200"/>
      <c r="H138" s="200"/>
      <c r="I138" s="197"/>
      <c r="J138" s="196" t="s">
        <v>15</v>
      </c>
      <c r="K138" s="197"/>
    </row>
    <row r="139" spans="1:11" ht="13" x14ac:dyDescent="0.3">
      <c r="A139" s="22"/>
      <c r="B139" s="196">
        <f>VALUE(RIGHT($B$2, 4))</f>
        <v>2023</v>
      </c>
      <c r="C139" s="197"/>
      <c r="D139" s="196">
        <f>B139-1</f>
        <v>2022</v>
      </c>
      <c r="E139" s="204"/>
      <c r="F139" s="196">
        <f>B139</f>
        <v>2023</v>
      </c>
      <c r="G139" s="204"/>
      <c r="H139" s="196">
        <f>D139</f>
        <v>2022</v>
      </c>
      <c r="I139" s="204"/>
      <c r="J139" s="140" t="s">
        <v>4</v>
      </c>
      <c r="K139" s="141" t="s">
        <v>2</v>
      </c>
    </row>
    <row r="140" spans="1:11" ht="13" x14ac:dyDescent="0.3">
      <c r="A140" s="163" t="s">
        <v>148</v>
      </c>
      <c r="B140" s="61" t="s">
        <v>12</v>
      </c>
      <c r="C140" s="62" t="s">
        <v>13</v>
      </c>
      <c r="D140" s="61" t="s">
        <v>12</v>
      </c>
      <c r="E140" s="63" t="s">
        <v>13</v>
      </c>
      <c r="F140" s="62" t="s">
        <v>12</v>
      </c>
      <c r="G140" s="62" t="s">
        <v>13</v>
      </c>
      <c r="H140" s="61" t="s">
        <v>12</v>
      </c>
      <c r="I140" s="63" t="s">
        <v>13</v>
      </c>
      <c r="J140" s="61"/>
      <c r="K140" s="63"/>
    </row>
    <row r="141" spans="1:11" x14ac:dyDescent="0.25">
      <c r="A141" s="7" t="s">
        <v>279</v>
      </c>
      <c r="B141" s="65">
        <v>0</v>
      </c>
      <c r="C141" s="34" t="str">
        <f>IF(B143=0, "-", B141/B143)</f>
        <v>-</v>
      </c>
      <c r="D141" s="65">
        <v>0</v>
      </c>
      <c r="E141" s="9" t="str">
        <f>IF(D143=0, "-", D141/D143)</f>
        <v>-</v>
      </c>
      <c r="F141" s="81">
        <v>0</v>
      </c>
      <c r="G141" s="34" t="str">
        <f>IF(F143=0, "-", F141/F143)</f>
        <v>-</v>
      </c>
      <c r="H141" s="65">
        <v>7</v>
      </c>
      <c r="I141" s="9">
        <f>IF(H143=0, "-", H141/H143)</f>
        <v>1</v>
      </c>
      <c r="J141" s="8" t="str">
        <f>IF(D141=0, "-", IF((B141-D141)/D141&lt;10, (B141-D141)/D141, "&gt;999%"))</f>
        <v>-</v>
      </c>
      <c r="K141" s="9">
        <f>IF(H141=0, "-", IF((F141-H141)/H141&lt;10, (F141-H141)/H141, "&gt;999%"))</f>
        <v>-1</v>
      </c>
    </row>
    <row r="142" spans="1:11" x14ac:dyDescent="0.25">
      <c r="A142" s="2"/>
      <c r="B142" s="68"/>
      <c r="C142" s="33"/>
      <c r="D142" s="68"/>
      <c r="E142" s="6"/>
      <c r="F142" s="82"/>
      <c r="G142" s="33"/>
      <c r="H142" s="68"/>
      <c r="I142" s="6"/>
      <c r="J142" s="5"/>
      <c r="K142" s="6"/>
    </row>
    <row r="143" spans="1:11" s="43" customFormat="1" ht="13" x14ac:dyDescent="0.3">
      <c r="A143" s="162" t="s">
        <v>577</v>
      </c>
      <c r="B143" s="71">
        <f>SUM(B141:B142)</f>
        <v>0</v>
      </c>
      <c r="C143" s="40">
        <f>B143/13073</f>
        <v>0</v>
      </c>
      <c r="D143" s="71">
        <f>SUM(D141:D142)</f>
        <v>0</v>
      </c>
      <c r="E143" s="41">
        <f>D143/9813</f>
        <v>0</v>
      </c>
      <c r="F143" s="77">
        <f>SUM(F141:F142)</f>
        <v>0</v>
      </c>
      <c r="G143" s="42">
        <f>F143/60924</f>
        <v>0</v>
      </c>
      <c r="H143" s="71">
        <f>SUM(H141:H142)</f>
        <v>7</v>
      </c>
      <c r="I143" s="41">
        <f>H143/53065</f>
        <v>1.3191369075661924E-4</v>
      </c>
      <c r="J143" s="37" t="str">
        <f>IF(D143=0, "-", IF((B143-D143)/D143&lt;10, (B143-D143)/D143, "&gt;999%"))</f>
        <v>-</v>
      </c>
      <c r="K143" s="38">
        <f>IF(H143=0, "-", IF((F143-H143)/H143&lt;10, (F143-H143)/H143, "&gt;999%"))</f>
        <v>-1</v>
      </c>
    </row>
    <row r="144" spans="1:11" x14ac:dyDescent="0.25">
      <c r="B144" s="83"/>
      <c r="D144" s="83"/>
      <c r="F144" s="83"/>
      <c r="H144" s="83"/>
    </row>
    <row r="145" spans="1:11" ht="13" x14ac:dyDescent="0.3">
      <c r="A145" s="163" t="s">
        <v>149</v>
      </c>
      <c r="B145" s="61" t="s">
        <v>12</v>
      </c>
      <c r="C145" s="62" t="s">
        <v>13</v>
      </c>
      <c r="D145" s="61" t="s">
        <v>12</v>
      </c>
      <c r="E145" s="63" t="s">
        <v>13</v>
      </c>
      <c r="F145" s="62" t="s">
        <v>12</v>
      </c>
      <c r="G145" s="62" t="s">
        <v>13</v>
      </c>
      <c r="H145" s="61" t="s">
        <v>12</v>
      </c>
      <c r="I145" s="63" t="s">
        <v>13</v>
      </c>
      <c r="J145" s="61"/>
      <c r="K145" s="63"/>
    </row>
    <row r="146" spans="1:11" x14ac:dyDescent="0.25">
      <c r="A146" s="7" t="s">
        <v>280</v>
      </c>
      <c r="B146" s="65">
        <v>0</v>
      </c>
      <c r="C146" s="34">
        <f>IF(B155=0, "-", B146/B155)</f>
        <v>0</v>
      </c>
      <c r="D146" s="65">
        <v>0</v>
      </c>
      <c r="E146" s="9" t="str">
        <f>IF(D155=0, "-", D146/D155)</f>
        <v>-</v>
      </c>
      <c r="F146" s="81">
        <v>1</v>
      </c>
      <c r="G146" s="34">
        <f>IF(F155=0, "-", F146/F155)</f>
        <v>0.1</v>
      </c>
      <c r="H146" s="65">
        <v>0</v>
      </c>
      <c r="I146" s="9">
        <f>IF(H155=0, "-", H146/H155)</f>
        <v>0</v>
      </c>
      <c r="J146" s="8" t="str">
        <f t="shared" ref="J146:J153" si="12">IF(D146=0, "-", IF((B146-D146)/D146&lt;10, (B146-D146)/D146, "&gt;999%"))</f>
        <v>-</v>
      </c>
      <c r="K146" s="9" t="str">
        <f t="shared" ref="K146:K153" si="13">IF(H146=0, "-", IF((F146-H146)/H146&lt;10, (F146-H146)/H146, "&gt;999%"))</f>
        <v>-</v>
      </c>
    </row>
    <row r="147" spans="1:11" x14ac:dyDescent="0.25">
      <c r="A147" s="7" t="s">
        <v>281</v>
      </c>
      <c r="B147" s="65">
        <v>0</v>
      </c>
      <c r="C147" s="34">
        <f>IF(B155=0, "-", B147/B155)</f>
        <v>0</v>
      </c>
      <c r="D147" s="65">
        <v>0</v>
      </c>
      <c r="E147" s="9" t="str">
        <f>IF(D155=0, "-", D147/D155)</f>
        <v>-</v>
      </c>
      <c r="F147" s="81">
        <v>0</v>
      </c>
      <c r="G147" s="34">
        <f>IF(F155=0, "-", F147/F155)</f>
        <v>0</v>
      </c>
      <c r="H147" s="65">
        <v>1</v>
      </c>
      <c r="I147" s="9">
        <f>IF(H155=0, "-", H147/H155)</f>
        <v>8.3333333333333329E-2</v>
      </c>
      <c r="J147" s="8" t="str">
        <f t="shared" si="12"/>
        <v>-</v>
      </c>
      <c r="K147" s="9">
        <f t="shared" si="13"/>
        <v>-1</v>
      </c>
    </row>
    <row r="148" spans="1:11" x14ac:dyDescent="0.25">
      <c r="A148" s="7" t="s">
        <v>282</v>
      </c>
      <c r="B148" s="65">
        <v>0</v>
      </c>
      <c r="C148" s="34">
        <f>IF(B155=0, "-", B148/B155)</f>
        <v>0</v>
      </c>
      <c r="D148" s="65">
        <v>0</v>
      </c>
      <c r="E148" s="9" t="str">
        <f>IF(D155=0, "-", D148/D155)</f>
        <v>-</v>
      </c>
      <c r="F148" s="81">
        <v>3</v>
      </c>
      <c r="G148" s="34">
        <f>IF(F155=0, "-", F148/F155)</f>
        <v>0.3</v>
      </c>
      <c r="H148" s="65">
        <v>0</v>
      </c>
      <c r="I148" s="9">
        <f>IF(H155=0, "-", H148/H155)</f>
        <v>0</v>
      </c>
      <c r="J148" s="8" t="str">
        <f t="shared" si="12"/>
        <v>-</v>
      </c>
      <c r="K148" s="9" t="str">
        <f t="shared" si="13"/>
        <v>-</v>
      </c>
    </row>
    <row r="149" spans="1:11" x14ac:dyDescent="0.25">
      <c r="A149" s="7" t="s">
        <v>283</v>
      </c>
      <c r="B149" s="65">
        <v>0</v>
      </c>
      <c r="C149" s="34">
        <f>IF(B155=0, "-", B149/B155)</f>
        <v>0</v>
      </c>
      <c r="D149" s="65">
        <v>0</v>
      </c>
      <c r="E149" s="9" t="str">
        <f>IF(D155=0, "-", D149/D155)</f>
        <v>-</v>
      </c>
      <c r="F149" s="81">
        <v>1</v>
      </c>
      <c r="G149" s="34">
        <f>IF(F155=0, "-", F149/F155)</f>
        <v>0.1</v>
      </c>
      <c r="H149" s="65">
        <v>0</v>
      </c>
      <c r="I149" s="9">
        <f>IF(H155=0, "-", H149/H155)</f>
        <v>0</v>
      </c>
      <c r="J149" s="8" t="str">
        <f t="shared" si="12"/>
        <v>-</v>
      </c>
      <c r="K149" s="9" t="str">
        <f t="shared" si="13"/>
        <v>-</v>
      </c>
    </row>
    <row r="150" spans="1:11" x14ac:dyDescent="0.25">
      <c r="A150" s="7" t="s">
        <v>284</v>
      </c>
      <c r="B150" s="65">
        <v>0</v>
      </c>
      <c r="C150" s="34">
        <f>IF(B155=0, "-", B150/B155)</f>
        <v>0</v>
      </c>
      <c r="D150" s="65">
        <v>0</v>
      </c>
      <c r="E150" s="9" t="str">
        <f>IF(D155=0, "-", D150/D155)</f>
        <v>-</v>
      </c>
      <c r="F150" s="81">
        <v>1</v>
      </c>
      <c r="G150" s="34">
        <f>IF(F155=0, "-", F150/F155)</f>
        <v>0.1</v>
      </c>
      <c r="H150" s="65">
        <v>0</v>
      </c>
      <c r="I150" s="9">
        <f>IF(H155=0, "-", H150/H155)</f>
        <v>0</v>
      </c>
      <c r="J150" s="8" t="str">
        <f t="shared" si="12"/>
        <v>-</v>
      </c>
      <c r="K150" s="9" t="str">
        <f t="shared" si="13"/>
        <v>-</v>
      </c>
    </row>
    <row r="151" spans="1:11" x14ac:dyDescent="0.25">
      <c r="A151" s="7" t="s">
        <v>285</v>
      </c>
      <c r="B151" s="65">
        <v>0</v>
      </c>
      <c r="C151" s="34">
        <f>IF(B155=0, "-", B151/B155)</f>
        <v>0</v>
      </c>
      <c r="D151" s="65">
        <v>0</v>
      </c>
      <c r="E151" s="9" t="str">
        <f>IF(D155=0, "-", D151/D155)</f>
        <v>-</v>
      </c>
      <c r="F151" s="81">
        <v>2</v>
      </c>
      <c r="G151" s="34">
        <f>IF(F155=0, "-", F151/F155)</f>
        <v>0.2</v>
      </c>
      <c r="H151" s="65">
        <v>8</v>
      </c>
      <c r="I151" s="9">
        <f>IF(H155=0, "-", H151/H155)</f>
        <v>0.66666666666666663</v>
      </c>
      <c r="J151" s="8" t="str">
        <f t="shared" si="12"/>
        <v>-</v>
      </c>
      <c r="K151" s="9">
        <f t="shared" si="13"/>
        <v>-0.75</v>
      </c>
    </row>
    <row r="152" spans="1:11" x14ac:dyDescent="0.25">
      <c r="A152" s="7" t="s">
        <v>286</v>
      </c>
      <c r="B152" s="65">
        <v>1</v>
      </c>
      <c r="C152" s="34">
        <f>IF(B155=0, "-", B152/B155)</f>
        <v>1</v>
      </c>
      <c r="D152" s="65">
        <v>0</v>
      </c>
      <c r="E152" s="9" t="str">
        <f>IF(D155=0, "-", D152/D155)</f>
        <v>-</v>
      </c>
      <c r="F152" s="81">
        <v>1</v>
      </c>
      <c r="G152" s="34">
        <f>IF(F155=0, "-", F152/F155)</f>
        <v>0.1</v>
      </c>
      <c r="H152" s="65">
        <v>2</v>
      </c>
      <c r="I152" s="9">
        <f>IF(H155=0, "-", H152/H155)</f>
        <v>0.16666666666666666</v>
      </c>
      <c r="J152" s="8" t="str">
        <f t="shared" si="12"/>
        <v>-</v>
      </c>
      <c r="K152" s="9">
        <f t="shared" si="13"/>
        <v>-0.5</v>
      </c>
    </row>
    <row r="153" spans="1:11" x14ac:dyDescent="0.25">
      <c r="A153" s="7" t="s">
        <v>287</v>
      </c>
      <c r="B153" s="65">
        <v>0</v>
      </c>
      <c r="C153" s="34">
        <f>IF(B155=0, "-", B153/B155)</f>
        <v>0</v>
      </c>
      <c r="D153" s="65">
        <v>0</v>
      </c>
      <c r="E153" s="9" t="str">
        <f>IF(D155=0, "-", D153/D155)</f>
        <v>-</v>
      </c>
      <c r="F153" s="81">
        <v>1</v>
      </c>
      <c r="G153" s="34">
        <f>IF(F155=0, "-", F153/F155)</f>
        <v>0.1</v>
      </c>
      <c r="H153" s="65">
        <v>1</v>
      </c>
      <c r="I153" s="9">
        <f>IF(H155=0, "-", H153/H155)</f>
        <v>8.3333333333333329E-2</v>
      </c>
      <c r="J153" s="8" t="str">
        <f t="shared" si="12"/>
        <v>-</v>
      </c>
      <c r="K153" s="9">
        <f t="shared" si="13"/>
        <v>0</v>
      </c>
    </row>
    <row r="154" spans="1:11" x14ac:dyDescent="0.25">
      <c r="A154" s="2"/>
      <c r="B154" s="68"/>
      <c r="C154" s="33"/>
      <c r="D154" s="68"/>
      <c r="E154" s="6"/>
      <c r="F154" s="82"/>
      <c r="G154" s="33"/>
      <c r="H154" s="68"/>
      <c r="I154" s="6"/>
      <c r="J154" s="5"/>
      <c r="K154" s="6"/>
    </row>
    <row r="155" spans="1:11" s="43" customFormat="1" ht="13" x14ac:dyDescent="0.3">
      <c r="A155" s="162" t="s">
        <v>576</v>
      </c>
      <c r="B155" s="71">
        <f>SUM(B146:B154)</f>
        <v>1</v>
      </c>
      <c r="C155" s="40">
        <f>B155/13073</f>
        <v>7.6493536296182973E-5</v>
      </c>
      <c r="D155" s="71">
        <f>SUM(D146:D154)</f>
        <v>0</v>
      </c>
      <c r="E155" s="41">
        <f>D155/9813</f>
        <v>0</v>
      </c>
      <c r="F155" s="77">
        <f>SUM(F146:F154)</f>
        <v>10</v>
      </c>
      <c r="G155" s="42">
        <f>F155/60924</f>
        <v>1.6413892718797189E-4</v>
      </c>
      <c r="H155" s="71">
        <f>SUM(H146:H154)</f>
        <v>12</v>
      </c>
      <c r="I155" s="41">
        <f>H155/53065</f>
        <v>2.2613775558277585E-4</v>
      </c>
      <c r="J155" s="37" t="str">
        <f>IF(D155=0, "-", IF((B155-D155)/D155&lt;10, (B155-D155)/D155, "&gt;999%"))</f>
        <v>-</v>
      </c>
      <c r="K155" s="38">
        <f>IF(H155=0, "-", IF((F155-H155)/H155&lt;10, (F155-H155)/H155, "&gt;999%"))</f>
        <v>-0.16666666666666666</v>
      </c>
    </row>
    <row r="156" spans="1:11" x14ac:dyDescent="0.25">
      <c r="B156" s="83"/>
      <c r="D156" s="83"/>
      <c r="F156" s="83"/>
      <c r="H156" s="83"/>
    </row>
    <row r="157" spans="1:11" s="43" customFormat="1" ht="13" x14ac:dyDescent="0.3">
      <c r="A157" s="162" t="s">
        <v>575</v>
      </c>
      <c r="B157" s="71">
        <v>1</v>
      </c>
      <c r="C157" s="40">
        <f>B157/13073</f>
        <v>7.6493536296182973E-5</v>
      </c>
      <c r="D157" s="71">
        <v>0</v>
      </c>
      <c r="E157" s="41">
        <f>D157/9813</f>
        <v>0</v>
      </c>
      <c r="F157" s="77">
        <v>10</v>
      </c>
      <c r="G157" s="42">
        <f>F157/60924</f>
        <v>1.6413892718797189E-4</v>
      </c>
      <c r="H157" s="71">
        <v>19</v>
      </c>
      <c r="I157" s="41">
        <f>H157/53065</f>
        <v>3.580514463393951E-4</v>
      </c>
      <c r="J157" s="37" t="str">
        <f>IF(D157=0, "-", IF((B157-D157)/D157&lt;10, (B157-D157)/D157, "&gt;999%"))</f>
        <v>-</v>
      </c>
      <c r="K157" s="38">
        <f>IF(H157=0, "-", IF((F157-H157)/H157&lt;10, (F157-H157)/H157, "&gt;999%"))</f>
        <v>-0.47368421052631576</v>
      </c>
    </row>
    <row r="158" spans="1:11" x14ac:dyDescent="0.25">
      <c r="B158" s="83"/>
      <c r="D158" s="83"/>
      <c r="F158" s="83"/>
      <c r="H158" s="83"/>
    </row>
    <row r="159" spans="1:11" ht="15.5" x14ac:dyDescent="0.35">
      <c r="A159" s="164" t="s">
        <v>120</v>
      </c>
      <c r="B159" s="196" t="s">
        <v>1</v>
      </c>
      <c r="C159" s="200"/>
      <c r="D159" s="200"/>
      <c r="E159" s="197"/>
      <c r="F159" s="196" t="s">
        <v>14</v>
      </c>
      <c r="G159" s="200"/>
      <c r="H159" s="200"/>
      <c r="I159" s="197"/>
      <c r="J159" s="196" t="s">
        <v>15</v>
      </c>
      <c r="K159" s="197"/>
    </row>
    <row r="160" spans="1:11" ht="13" x14ac:dyDescent="0.3">
      <c r="A160" s="22"/>
      <c r="B160" s="196">
        <f>VALUE(RIGHT($B$2, 4))</f>
        <v>2023</v>
      </c>
      <c r="C160" s="197"/>
      <c r="D160" s="196">
        <f>B160-1</f>
        <v>2022</v>
      </c>
      <c r="E160" s="204"/>
      <c r="F160" s="196">
        <f>B160</f>
        <v>2023</v>
      </c>
      <c r="G160" s="204"/>
      <c r="H160" s="196">
        <f>D160</f>
        <v>2022</v>
      </c>
      <c r="I160" s="204"/>
      <c r="J160" s="140" t="s">
        <v>4</v>
      </c>
      <c r="K160" s="141" t="s">
        <v>2</v>
      </c>
    </row>
    <row r="161" spans="1:11" ht="13" x14ac:dyDescent="0.3">
      <c r="A161" s="163" t="s">
        <v>150</v>
      </c>
      <c r="B161" s="61" t="s">
        <v>12</v>
      </c>
      <c r="C161" s="62" t="s">
        <v>13</v>
      </c>
      <c r="D161" s="61" t="s">
        <v>12</v>
      </c>
      <c r="E161" s="63" t="s">
        <v>13</v>
      </c>
      <c r="F161" s="62" t="s">
        <v>12</v>
      </c>
      <c r="G161" s="62" t="s">
        <v>13</v>
      </c>
      <c r="H161" s="61" t="s">
        <v>12</v>
      </c>
      <c r="I161" s="63" t="s">
        <v>13</v>
      </c>
      <c r="J161" s="61"/>
      <c r="K161" s="63"/>
    </row>
    <row r="162" spans="1:11" x14ac:dyDescent="0.25">
      <c r="A162" s="7" t="s">
        <v>288</v>
      </c>
      <c r="B162" s="65">
        <v>0</v>
      </c>
      <c r="C162" s="34">
        <f>IF(B171=0, "-", B162/B171)</f>
        <v>0</v>
      </c>
      <c r="D162" s="65">
        <v>0</v>
      </c>
      <c r="E162" s="9">
        <f>IF(D171=0, "-", D162/D171)</f>
        <v>0</v>
      </c>
      <c r="F162" s="81">
        <v>0</v>
      </c>
      <c r="G162" s="34">
        <f>IF(F171=0, "-", F162/F171)</f>
        <v>0</v>
      </c>
      <c r="H162" s="65">
        <v>37</v>
      </c>
      <c r="I162" s="9">
        <f>IF(H171=0, "-", H162/H171)</f>
        <v>8.1318681318681321E-2</v>
      </c>
      <c r="J162" s="8" t="str">
        <f t="shared" ref="J162:J169" si="14">IF(D162=0, "-", IF((B162-D162)/D162&lt;10, (B162-D162)/D162, "&gt;999%"))</f>
        <v>-</v>
      </c>
      <c r="K162" s="9">
        <f t="shared" ref="K162:K169" si="15">IF(H162=0, "-", IF((F162-H162)/H162&lt;10, (F162-H162)/H162, "&gt;999%"))</f>
        <v>-1</v>
      </c>
    </row>
    <row r="163" spans="1:11" x14ac:dyDescent="0.25">
      <c r="A163" s="7" t="s">
        <v>289</v>
      </c>
      <c r="B163" s="65">
        <v>8</v>
      </c>
      <c r="C163" s="34">
        <f>IF(B171=0, "-", B163/B171)</f>
        <v>9.8765432098765427E-2</v>
      </c>
      <c r="D163" s="65">
        <v>4</v>
      </c>
      <c r="E163" s="9">
        <f>IF(D171=0, "-", D163/D171)</f>
        <v>3.2520325203252036E-2</v>
      </c>
      <c r="F163" s="81">
        <v>30</v>
      </c>
      <c r="G163" s="34">
        <f>IF(F171=0, "-", F163/F171)</f>
        <v>4.8309178743961352E-2</v>
      </c>
      <c r="H163" s="65">
        <v>53</v>
      </c>
      <c r="I163" s="9">
        <f>IF(H171=0, "-", H163/H171)</f>
        <v>0.11648351648351649</v>
      </c>
      <c r="J163" s="8">
        <f t="shared" si="14"/>
        <v>1</v>
      </c>
      <c r="K163" s="9">
        <f t="shared" si="15"/>
        <v>-0.43396226415094341</v>
      </c>
    </row>
    <row r="164" spans="1:11" x14ac:dyDescent="0.25">
      <c r="A164" s="7" t="s">
        <v>290</v>
      </c>
      <c r="B164" s="65">
        <v>68</v>
      </c>
      <c r="C164" s="34">
        <f>IF(B171=0, "-", B164/B171)</f>
        <v>0.83950617283950613</v>
      </c>
      <c r="D164" s="65">
        <v>119</v>
      </c>
      <c r="E164" s="9">
        <f>IF(D171=0, "-", D164/D171)</f>
        <v>0.96747967479674801</v>
      </c>
      <c r="F164" s="81">
        <v>553</v>
      </c>
      <c r="G164" s="34">
        <f>IF(F171=0, "-", F164/F171)</f>
        <v>0.89049919484702089</v>
      </c>
      <c r="H164" s="65">
        <v>348</v>
      </c>
      <c r="I164" s="9">
        <f>IF(H171=0, "-", H164/H171)</f>
        <v>0.76483516483516478</v>
      </c>
      <c r="J164" s="8">
        <f t="shared" si="14"/>
        <v>-0.42857142857142855</v>
      </c>
      <c r="K164" s="9">
        <f t="shared" si="15"/>
        <v>0.58908045977011492</v>
      </c>
    </row>
    <row r="165" spans="1:11" x14ac:dyDescent="0.25">
      <c r="A165" s="7" t="s">
        <v>291</v>
      </c>
      <c r="B165" s="65">
        <v>0</v>
      </c>
      <c r="C165" s="34">
        <f>IF(B171=0, "-", B165/B171)</f>
        <v>0</v>
      </c>
      <c r="D165" s="65">
        <v>0</v>
      </c>
      <c r="E165" s="9">
        <f>IF(D171=0, "-", D165/D171)</f>
        <v>0</v>
      </c>
      <c r="F165" s="81">
        <v>0</v>
      </c>
      <c r="G165" s="34">
        <f>IF(F171=0, "-", F165/F171)</f>
        <v>0</v>
      </c>
      <c r="H165" s="65">
        <v>9</v>
      </c>
      <c r="I165" s="9">
        <f>IF(H171=0, "-", H165/H171)</f>
        <v>1.9780219780219779E-2</v>
      </c>
      <c r="J165" s="8" t="str">
        <f t="shared" si="14"/>
        <v>-</v>
      </c>
      <c r="K165" s="9">
        <f t="shared" si="15"/>
        <v>-1</v>
      </c>
    </row>
    <row r="166" spans="1:11" x14ac:dyDescent="0.25">
      <c r="A166" s="7" t="s">
        <v>292</v>
      </c>
      <c r="B166" s="65">
        <v>0</v>
      </c>
      <c r="C166" s="34">
        <f>IF(B171=0, "-", B166/B171)</f>
        <v>0</v>
      </c>
      <c r="D166" s="65">
        <v>0</v>
      </c>
      <c r="E166" s="9">
        <f>IF(D171=0, "-", D166/D171)</f>
        <v>0</v>
      </c>
      <c r="F166" s="81">
        <v>8</v>
      </c>
      <c r="G166" s="34">
        <f>IF(F171=0, "-", F166/F171)</f>
        <v>1.2882447665056361E-2</v>
      </c>
      <c r="H166" s="65">
        <v>0</v>
      </c>
      <c r="I166" s="9">
        <f>IF(H171=0, "-", H166/H171)</f>
        <v>0</v>
      </c>
      <c r="J166" s="8" t="str">
        <f t="shared" si="14"/>
        <v>-</v>
      </c>
      <c r="K166" s="9" t="str">
        <f t="shared" si="15"/>
        <v>-</v>
      </c>
    </row>
    <row r="167" spans="1:11" x14ac:dyDescent="0.25">
      <c r="A167" s="7" t="s">
        <v>293</v>
      </c>
      <c r="B167" s="65">
        <v>1</v>
      </c>
      <c r="C167" s="34">
        <f>IF(B171=0, "-", B167/B171)</f>
        <v>1.2345679012345678E-2</v>
      </c>
      <c r="D167" s="65">
        <v>0</v>
      </c>
      <c r="E167" s="9">
        <f>IF(D171=0, "-", D167/D171)</f>
        <v>0</v>
      </c>
      <c r="F167" s="81">
        <v>3</v>
      </c>
      <c r="G167" s="34">
        <f>IF(F171=0, "-", F167/F171)</f>
        <v>4.830917874396135E-3</v>
      </c>
      <c r="H167" s="65">
        <v>4</v>
      </c>
      <c r="I167" s="9">
        <f>IF(H171=0, "-", H167/H171)</f>
        <v>8.7912087912087912E-3</v>
      </c>
      <c r="J167" s="8" t="str">
        <f t="shared" si="14"/>
        <v>-</v>
      </c>
      <c r="K167" s="9">
        <f t="shared" si="15"/>
        <v>-0.25</v>
      </c>
    </row>
    <row r="168" spans="1:11" x14ac:dyDescent="0.25">
      <c r="A168" s="7" t="s">
        <v>294</v>
      </c>
      <c r="B168" s="65">
        <v>1</v>
      </c>
      <c r="C168" s="34">
        <f>IF(B171=0, "-", B168/B171)</f>
        <v>1.2345679012345678E-2</v>
      </c>
      <c r="D168" s="65">
        <v>0</v>
      </c>
      <c r="E168" s="9">
        <f>IF(D171=0, "-", D168/D171)</f>
        <v>0</v>
      </c>
      <c r="F168" s="81">
        <v>1</v>
      </c>
      <c r="G168" s="34">
        <f>IF(F171=0, "-", F168/F171)</f>
        <v>1.6103059581320451E-3</v>
      </c>
      <c r="H168" s="65">
        <v>1</v>
      </c>
      <c r="I168" s="9">
        <f>IF(H171=0, "-", H168/H171)</f>
        <v>2.1978021978021978E-3</v>
      </c>
      <c r="J168" s="8" t="str">
        <f t="shared" si="14"/>
        <v>-</v>
      </c>
      <c r="K168" s="9">
        <f t="shared" si="15"/>
        <v>0</v>
      </c>
    </row>
    <row r="169" spans="1:11" x14ac:dyDescent="0.25">
      <c r="A169" s="7" t="s">
        <v>295</v>
      </c>
      <c r="B169" s="65">
        <v>3</v>
      </c>
      <c r="C169" s="34">
        <f>IF(B171=0, "-", B169/B171)</f>
        <v>3.7037037037037035E-2</v>
      </c>
      <c r="D169" s="65">
        <v>0</v>
      </c>
      <c r="E169" s="9">
        <f>IF(D171=0, "-", D169/D171)</f>
        <v>0</v>
      </c>
      <c r="F169" s="81">
        <v>26</v>
      </c>
      <c r="G169" s="34">
        <f>IF(F171=0, "-", F169/F171)</f>
        <v>4.1867954911433171E-2</v>
      </c>
      <c r="H169" s="65">
        <v>3</v>
      </c>
      <c r="I169" s="9">
        <f>IF(H171=0, "-", H169/H171)</f>
        <v>6.5934065934065934E-3</v>
      </c>
      <c r="J169" s="8" t="str">
        <f t="shared" si="14"/>
        <v>-</v>
      </c>
      <c r="K169" s="9">
        <f t="shared" si="15"/>
        <v>7.666666666666667</v>
      </c>
    </row>
    <row r="170" spans="1:11" x14ac:dyDescent="0.25">
      <c r="A170" s="2"/>
      <c r="B170" s="68"/>
      <c r="C170" s="33"/>
      <c r="D170" s="68"/>
      <c r="E170" s="6"/>
      <c r="F170" s="82"/>
      <c r="G170" s="33"/>
      <c r="H170" s="68"/>
      <c r="I170" s="6"/>
      <c r="J170" s="5"/>
      <c r="K170" s="6"/>
    </row>
    <row r="171" spans="1:11" s="43" customFormat="1" ht="13" x14ac:dyDescent="0.3">
      <c r="A171" s="162" t="s">
        <v>574</v>
      </c>
      <c r="B171" s="71">
        <f>SUM(B162:B170)</f>
        <v>81</v>
      </c>
      <c r="C171" s="40">
        <f>B171/13073</f>
        <v>6.1959764399908204E-3</v>
      </c>
      <c r="D171" s="71">
        <f>SUM(D162:D170)</f>
        <v>123</v>
      </c>
      <c r="E171" s="41">
        <f>D171/9813</f>
        <v>1.2534393151941303E-2</v>
      </c>
      <c r="F171" s="77">
        <f>SUM(F162:F170)</f>
        <v>621</v>
      </c>
      <c r="G171" s="42">
        <f>F171/60924</f>
        <v>1.0193027378373055E-2</v>
      </c>
      <c r="H171" s="71">
        <f>SUM(H162:H170)</f>
        <v>455</v>
      </c>
      <c r="I171" s="41">
        <f>H171/53065</f>
        <v>8.5743898991802511E-3</v>
      </c>
      <c r="J171" s="37">
        <f>IF(D171=0, "-", IF((B171-D171)/D171&lt;10, (B171-D171)/D171, "&gt;999%"))</f>
        <v>-0.34146341463414637</v>
      </c>
      <c r="K171" s="38">
        <f>IF(H171=0, "-", IF((F171-H171)/H171&lt;10, (F171-H171)/H171, "&gt;999%"))</f>
        <v>0.36483516483516482</v>
      </c>
    </row>
    <row r="172" spans="1:11" x14ac:dyDescent="0.25">
      <c r="B172" s="83"/>
      <c r="D172" s="83"/>
      <c r="F172" s="83"/>
      <c r="H172" s="83"/>
    </row>
    <row r="173" spans="1:11" ht="13" x14ac:dyDescent="0.3">
      <c r="A173" s="163" t="s">
        <v>151</v>
      </c>
      <c r="B173" s="61" t="s">
        <v>12</v>
      </c>
      <c r="C173" s="62" t="s">
        <v>13</v>
      </c>
      <c r="D173" s="61" t="s">
        <v>12</v>
      </c>
      <c r="E173" s="63" t="s">
        <v>13</v>
      </c>
      <c r="F173" s="62" t="s">
        <v>12</v>
      </c>
      <c r="G173" s="62" t="s">
        <v>13</v>
      </c>
      <c r="H173" s="61" t="s">
        <v>12</v>
      </c>
      <c r="I173" s="63" t="s">
        <v>13</v>
      </c>
      <c r="J173" s="61"/>
      <c r="K173" s="63"/>
    </row>
    <row r="174" spans="1:11" x14ac:dyDescent="0.25">
      <c r="A174" s="7" t="s">
        <v>296</v>
      </c>
      <c r="B174" s="65">
        <v>1</v>
      </c>
      <c r="C174" s="34">
        <f>IF(B183=0, "-", B174/B183)</f>
        <v>0.33333333333333331</v>
      </c>
      <c r="D174" s="65">
        <v>0</v>
      </c>
      <c r="E174" s="9">
        <f>IF(D183=0, "-", D174/D183)</f>
        <v>0</v>
      </c>
      <c r="F174" s="81">
        <v>1</v>
      </c>
      <c r="G174" s="34">
        <f>IF(F183=0, "-", F174/F183)</f>
        <v>5.8823529411764705E-2</v>
      </c>
      <c r="H174" s="65">
        <v>0</v>
      </c>
      <c r="I174" s="9">
        <f>IF(H183=0, "-", H174/H183)</f>
        <v>0</v>
      </c>
      <c r="J174" s="8" t="str">
        <f t="shared" ref="J174:J181" si="16">IF(D174=0, "-", IF((B174-D174)/D174&lt;10, (B174-D174)/D174, "&gt;999%"))</f>
        <v>-</v>
      </c>
      <c r="K174" s="9" t="str">
        <f t="shared" ref="K174:K181" si="17">IF(H174=0, "-", IF((F174-H174)/H174&lt;10, (F174-H174)/H174, "&gt;999%"))</f>
        <v>-</v>
      </c>
    </row>
    <row r="175" spans="1:11" x14ac:dyDescent="0.25">
      <c r="A175" s="7" t="s">
        <v>297</v>
      </c>
      <c r="B175" s="65">
        <v>0</v>
      </c>
      <c r="C175" s="34">
        <f>IF(B183=0, "-", B175/B183)</f>
        <v>0</v>
      </c>
      <c r="D175" s="65">
        <v>0</v>
      </c>
      <c r="E175" s="9">
        <f>IF(D183=0, "-", D175/D183)</f>
        <v>0</v>
      </c>
      <c r="F175" s="81">
        <v>1</v>
      </c>
      <c r="G175" s="34">
        <f>IF(F183=0, "-", F175/F183)</f>
        <v>5.8823529411764705E-2</v>
      </c>
      <c r="H175" s="65">
        <v>0</v>
      </c>
      <c r="I175" s="9">
        <f>IF(H183=0, "-", H175/H183)</f>
        <v>0</v>
      </c>
      <c r="J175" s="8" t="str">
        <f t="shared" si="16"/>
        <v>-</v>
      </c>
      <c r="K175" s="9" t="str">
        <f t="shared" si="17"/>
        <v>-</v>
      </c>
    </row>
    <row r="176" spans="1:11" x14ac:dyDescent="0.25">
      <c r="A176" s="7" t="s">
        <v>298</v>
      </c>
      <c r="B176" s="65">
        <v>0</v>
      </c>
      <c r="C176" s="34">
        <f>IF(B183=0, "-", B176/B183)</f>
        <v>0</v>
      </c>
      <c r="D176" s="65">
        <v>0</v>
      </c>
      <c r="E176" s="9">
        <f>IF(D183=0, "-", D176/D183)</f>
        <v>0</v>
      </c>
      <c r="F176" s="81">
        <v>1</v>
      </c>
      <c r="G176" s="34">
        <f>IF(F183=0, "-", F176/F183)</f>
        <v>5.8823529411764705E-2</v>
      </c>
      <c r="H176" s="65">
        <v>1</v>
      </c>
      <c r="I176" s="9">
        <f>IF(H183=0, "-", H176/H183)</f>
        <v>3.4482758620689655E-2</v>
      </c>
      <c r="J176" s="8" t="str">
        <f t="shared" si="16"/>
        <v>-</v>
      </c>
      <c r="K176" s="9">
        <f t="shared" si="17"/>
        <v>0</v>
      </c>
    </row>
    <row r="177" spans="1:11" x14ac:dyDescent="0.25">
      <c r="A177" s="7" t="s">
        <v>299</v>
      </c>
      <c r="B177" s="65">
        <v>0</v>
      </c>
      <c r="C177" s="34">
        <f>IF(B183=0, "-", B177/B183)</f>
        <v>0</v>
      </c>
      <c r="D177" s="65">
        <v>2</v>
      </c>
      <c r="E177" s="9">
        <f>IF(D183=0, "-", D177/D183)</f>
        <v>0.25</v>
      </c>
      <c r="F177" s="81">
        <v>0</v>
      </c>
      <c r="G177" s="34">
        <f>IF(F183=0, "-", F177/F183)</f>
        <v>0</v>
      </c>
      <c r="H177" s="65">
        <v>7</v>
      </c>
      <c r="I177" s="9">
        <f>IF(H183=0, "-", H177/H183)</f>
        <v>0.2413793103448276</v>
      </c>
      <c r="J177" s="8">
        <f t="shared" si="16"/>
        <v>-1</v>
      </c>
      <c r="K177" s="9">
        <f t="shared" si="17"/>
        <v>-1</v>
      </c>
    </row>
    <row r="178" spans="1:11" x14ac:dyDescent="0.25">
      <c r="A178" s="7" t="s">
        <v>300</v>
      </c>
      <c r="B178" s="65">
        <v>1</v>
      </c>
      <c r="C178" s="34">
        <f>IF(B183=0, "-", B178/B183)</f>
        <v>0.33333333333333331</v>
      </c>
      <c r="D178" s="65">
        <v>3</v>
      </c>
      <c r="E178" s="9">
        <f>IF(D183=0, "-", D178/D183)</f>
        <v>0.375</v>
      </c>
      <c r="F178" s="81">
        <v>5</v>
      </c>
      <c r="G178" s="34">
        <f>IF(F183=0, "-", F178/F183)</f>
        <v>0.29411764705882354</v>
      </c>
      <c r="H178" s="65">
        <v>9</v>
      </c>
      <c r="I178" s="9">
        <f>IF(H183=0, "-", H178/H183)</f>
        <v>0.31034482758620691</v>
      </c>
      <c r="J178" s="8">
        <f t="shared" si="16"/>
        <v>-0.66666666666666663</v>
      </c>
      <c r="K178" s="9">
        <f t="shared" si="17"/>
        <v>-0.44444444444444442</v>
      </c>
    </row>
    <row r="179" spans="1:11" x14ac:dyDescent="0.25">
      <c r="A179" s="7" t="s">
        <v>301</v>
      </c>
      <c r="B179" s="65">
        <v>1</v>
      </c>
      <c r="C179" s="34">
        <f>IF(B183=0, "-", B179/B183)</f>
        <v>0.33333333333333331</v>
      </c>
      <c r="D179" s="65">
        <v>0</v>
      </c>
      <c r="E179" s="9">
        <f>IF(D183=0, "-", D179/D183)</f>
        <v>0</v>
      </c>
      <c r="F179" s="81">
        <v>4</v>
      </c>
      <c r="G179" s="34">
        <f>IF(F183=0, "-", F179/F183)</f>
        <v>0.23529411764705882</v>
      </c>
      <c r="H179" s="65">
        <v>0</v>
      </c>
      <c r="I179" s="9">
        <f>IF(H183=0, "-", H179/H183)</f>
        <v>0</v>
      </c>
      <c r="J179" s="8" t="str">
        <f t="shared" si="16"/>
        <v>-</v>
      </c>
      <c r="K179" s="9" t="str">
        <f t="shared" si="17"/>
        <v>-</v>
      </c>
    </row>
    <row r="180" spans="1:11" x14ac:dyDescent="0.25">
      <c r="A180" s="7" t="s">
        <v>302</v>
      </c>
      <c r="B180" s="65">
        <v>0</v>
      </c>
      <c r="C180" s="34">
        <f>IF(B183=0, "-", B180/B183)</f>
        <v>0</v>
      </c>
      <c r="D180" s="65">
        <v>3</v>
      </c>
      <c r="E180" s="9">
        <f>IF(D183=0, "-", D180/D183)</f>
        <v>0.375</v>
      </c>
      <c r="F180" s="81">
        <v>3</v>
      </c>
      <c r="G180" s="34">
        <f>IF(F183=0, "-", F180/F183)</f>
        <v>0.17647058823529413</v>
      </c>
      <c r="H180" s="65">
        <v>12</v>
      </c>
      <c r="I180" s="9">
        <f>IF(H183=0, "-", H180/H183)</f>
        <v>0.41379310344827586</v>
      </c>
      <c r="J180" s="8">
        <f t="shared" si="16"/>
        <v>-1</v>
      </c>
      <c r="K180" s="9">
        <f t="shared" si="17"/>
        <v>-0.75</v>
      </c>
    </row>
    <row r="181" spans="1:11" x14ac:dyDescent="0.25">
      <c r="A181" s="7" t="s">
        <v>303</v>
      </c>
      <c r="B181" s="65">
        <v>0</v>
      </c>
      <c r="C181" s="34">
        <f>IF(B183=0, "-", B181/B183)</f>
        <v>0</v>
      </c>
      <c r="D181" s="65">
        <v>0</v>
      </c>
      <c r="E181" s="9">
        <f>IF(D183=0, "-", D181/D183)</f>
        <v>0</v>
      </c>
      <c r="F181" s="81">
        <v>2</v>
      </c>
      <c r="G181" s="34">
        <f>IF(F183=0, "-", F181/F183)</f>
        <v>0.11764705882352941</v>
      </c>
      <c r="H181" s="65">
        <v>0</v>
      </c>
      <c r="I181" s="9">
        <f>IF(H183=0, "-", H181/H183)</f>
        <v>0</v>
      </c>
      <c r="J181" s="8" t="str">
        <f t="shared" si="16"/>
        <v>-</v>
      </c>
      <c r="K181" s="9" t="str">
        <f t="shared" si="17"/>
        <v>-</v>
      </c>
    </row>
    <row r="182" spans="1:11" x14ac:dyDescent="0.25">
      <c r="A182" s="2"/>
      <c r="B182" s="68"/>
      <c r="C182" s="33"/>
      <c r="D182" s="68"/>
      <c r="E182" s="6"/>
      <c r="F182" s="82"/>
      <c r="G182" s="33"/>
      <c r="H182" s="68"/>
      <c r="I182" s="6"/>
      <c r="J182" s="5"/>
      <c r="K182" s="6"/>
    </row>
    <row r="183" spans="1:11" s="43" customFormat="1" ht="13" x14ac:dyDescent="0.3">
      <c r="A183" s="162" t="s">
        <v>573</v>
      </c>
      <c r="B183" s="71">
        <f>SUM(B174:B182)</f>
        <v>3</v>
      </c>
      <c r="C183" s="40">
        <f>B183/13073</f>
        <v>2.2948060888854891E-4</v>
      </c>
      <c r="D183" s="71">
        <f>SUM(D174:D182)</f>
        <v>8</v>
      </c>
      <c r="E183" s="41">
        <f>D183/9813</f>
        <v>8.1524508305309286E-4</v>
      </c>
      <c r="F183" s="77">
        <f>SUM(F174:F182)</f>
        <v>17</v>
      </c>
      <c r="G183" s="42">
        <f>F183/60924</f>
        <v>2.7903617621955222E-4</v>
      </c>
      <c r="H183" s="71">
        <f>SUM(H174:H182)</f>
        <v>29</v>
      </c>
      <c r="I183" s="41">
        <f>H183/53065</f>
        <v>5.4649957599170831E-4</v>
      </c>
      <c r="J183" s="37">
        <f>IF(D183=0, "-", IF((B183-D183)/D183&lt;10, (B183-D183)/D183, "&gt;999%"))</f>
        <v>-0.625</v>
      </c>
      <c r="K183" s="38">
        <f>IF(H183=0, "-", IF((F183-H183)/H183&lt;10, (F183-H183)/H183, "&gt;999%"))</f>
        <v>-0.41379310344827586</v>
      </c>
    </row>
    <row r="184" spans="1:11" x14ac:dyDescent="0.25">
      <c r="B184" s="83"/>
      <c r="D184" s="83"/>
      <c r="F184" s="83"/>
      <c r="H184" s="83"/>
    </row>
    <row r="185" spans="1:11" s="43" customFormat="1" ht="13" x14ac:dyDescent="0.3">
      <c r="A185" s="162" t="s">
        <v>572</v>
      </c>
      <c r="B185" s="71">
        <v>84</v>
      </c>
      <c r="C185" s="40">
        <f>B185/13073</f>
        <v>6.42545704887937E-3</v>
      </c>
      <c r="D185" s="71">
        <v>131</v>
      </c>
      <c r="E185" s="41">
        <f>D185/9813</f>
        <v>1.3349638234994396E-2</v>
      </c>
      <c r="F185" s="77">
        <v>638</v>
      </c>
      <c r="G185" s="42">
        <f>F185/60924</f>
        <v>1.0472063554592606E-2</v>
      </c>
      <c r="H185" s="71">
        <v>484</v>
      </c>
      <c r="I185" s="41">
        <f>H185/53065</f>
        <v>9.1208894751719592E-3</v>
      </c>
      <c r="J185" s="37">
        <f>IF(D185=0, "-", IF((B185-D185)/D185&lt;10, (B185-D185)/D185, "&gt;999%"))</f>
        <v>-0.35877862595419846</v>
      </c>
      <c r="K185" s="38">
        <f>IF(H185=0, "-", IF((F185-H185)/H185&lt;10, (F185-H185)/H185, "&gt;999%"))</f>
        <v>0.31818181818181818</v>
      </c>
    </row>
    <row r="186" spans="1:11" x14ac:dyDescent="0.25">
      <c r="B186" s="83"/>
      <c r="D186" s="83"/>
      <c r="F186" s="83"/>
      <c r="H186" s="83"/>
    </row>
    <row r="187" spans="1:11" ht="15.5" x14ac:dyDescent="0.35">
      <c r="A187" s="164" t="s">
        <v>121</v>
      </c>
      <c r="B187" s="196" t="s">
        <v>1</v>
      </c>
      <c r="C187" s="200"/>
      <c r="D187" s="200"/>
      <c r="E187" s="197"/>
      <c r="F187" s="196" t="s">
        <v>14</v>
      </c>
      <c r="G187" s="200"/>
      <c r="H187" s="200"/>
      <c r="I187" s="197"/>
      <c r="J187" s="196" t="s">
        <v>15</v>
      </c>
      <c r="K187" s="197"/>
    </row>
    <row r="188" spans="1:11" ht="13" x14ac:dyDescent="0.3">
      <c r="A188" s="22"/>
      <c r="B188" s="196">
        <f>VALUE(RIGHT($B$2, 4))</f>
        <v>2023</v>
      </c>
      <c r="C188" s="197"/>
      <c r="D188" s="196">
        <f>B188-1</f>
        <v>2022</v>
      </c>
      <c r="E188" s="204"/>
      <c r="F188" s="196">
        <f>B188</f>
        <v>2023</v>
      </c>
      <c r="G188" s="204"/>
      <c r="H188" s="196">
        <f>D188</f>
        <v>2022</v>
      </c>
      <c r="I188" s="204"/>
      <c r="J188" s="140" t="s">
        <v>4</v>
      </c>
      <c r="K188" s="141" t="s">
        <v>2</v>
      </c>
    </row>
    <row r="189" spans="1:11" ht="13" x14ac:dyDescent="0.3">
      <c r="A189" s="163" t="s">
        <v>152</v>
      </c>
      <c r="B189" s="61" t="s">
        <v>12</v>
      </c>
      <c r="C189" s="62" t="s">
        <v>13</v>
      </c>
      <c r="D189" s="61" t="s">
        <v>12</v>
      </c>
      <c r="E189" s="63" t="s">
        <v>13</v>
      </c>
      <c r="F189" s="62" t="s">
        <v>12</v>
      </c>
      <c r="G189" s="62" t="s">
        <v>13</v>
      </c>
      <c r="H189" s="61" t="s">
        <v>12</v>
      </c>
      <c r="I189" s="63" t="s">
        <v>13</v>
      </c>
      <c r="J189" s="61"/>
      <c r="K189" s="63"/>
    </row>
    <row r="190" spans="1:11" x14ac:dyDescent="0.25">
      <c r="A190" s="7" t="s">
        <v>304</v>
      </c>
      <c r="B190" s="65">
        <v>2</v>
      </c>
      <c r="C190" s="34">
        <f>IF(B199=0, "-", B190/B199)</f>
        <v>2.8571428571428571E-2</v>
      </c>
      <c r="D190" s="65">
        <v>1</v>
      </c>
      <c r="E190" s="9">
        <f>IF(D199=0, "-", D190/D199)</f>
        <v>5.5555555555555552E-2</v>
      </c>
      <c r="F190" s="81">
        <v>21</v>
      </c>
      <c r="G190" s="34">
        <f>IF(F199=0, "-", F190/F199)</f>
        <v>7.2916666666666671E-2</v>
      </c>
      <c r="H190" s="65">
        <v>15</v>
      </c>
      <c r="I190" s="9">
        <f>IF(H199=0, "-", H190/H199)</f>
        <v>0.12096774193548387</v>
      </c>
      <c r="J190" s="8">
        <f t="shared" ref="J190:J197" si="18">IF(D190=0, "-", IF((B190-D190)/D190&lt;10, (B190-D190)/D190, "&gt;999%"))</f>
        <v>1</v>
      </c>
      <c r="K190" s="9">
        <f t="shared" ref="K190:K197" si="19">IF(H190=0, "-", IF((F190-H190)/H190&lt;10, (F190-H190)/H190, "&gt;999%"))</f>
        <v>0.4</v>
      </c>
    </row>
    <row r="191" spans="1:11" x14ac:dyDescent="0.25">
      <c r="A191" s="7" t="s">
        <v>305</v>
      </c>
      <c r="B191" s="65">
        <v>24</v>
      </c>
      <c r="C191" s="34">
        <f>IF(B199=0, "-", B191/B199)</f>
        <v>0.34285714285714286</v>
      </c>
      <c r="D191" s="65">
        <v>10</v>
      </c>
      <c r="E191" s="9">
        <f>IF(D199=0, "-", D191/D199)</f>
        <v>0.55555555555555558</v>
      </c>
      <c r="F191" s="81">
        <v>97</v>
      </c>
      <c r="G191" s="34">
        <f>IF(F199=0, "-", F191/F199)</f>
        <v>0.33680555555555558</v>
      </c>
      <c r="H191" s="65">
        <v>51</v>
      </c>
      <c r="I191" s="9">
        <f>IF(H199=0, "-", H191/H199)</f>
        <v>0.41129032258064518</v>
      </c>
      <c r="J191" s="8">
        <f t="shared" si="18"/>
        <v>1.4</v>
      </c>
      <c r="K191" s="9">
        <f t="shared" si="19"/>
        <v>0.90196078431372551</v>
      </c>
    </row>
    <row r="192" spans="1:11" x14ac:dyDescent="0.25">
      <c r="A192" s="7" t="s">
        <v>306</v>
      </c>
      <c r="B192" s="65">
        <v>1</v>
      </c>
      <c r="C192" s="34">
        <f>IF(B199=0, "-", B192/B199)</f>
        <v>1.4285714285714285E-2</v>
      </c>
      <c r="D192" s="65">
        <v>3</v>
      </c>
      <c r="E192" s="9">
        <f>IF(D199=0, "-", D192/D199)</f>
        <v>0.16666666666666666</v>
      </c>
      <c r="F192" s="81">
        <v>14</v>
      </c>
      <c r="G192" s="34">
        <f>IF(F199=0, "-", F192/F199)</f>
        <v>4.8611111111111112E-2</v>
      </c>
      <c r="H192" s="65">
        <v>14</v>
      </c>
      <c r="I192" s="9">
        <f>IF(H199=0, "-", H192/H199)</f>
        <v>0.11290322580645161</v>
      </c>
      <c r="J192" s="8">
        <f t="shared" si="18"/>
        <v>-0.66666666666666663</v>
      </c>
      <c r="K192" s="9">
        <f t="shared" si="19"/>
        <v>0</v>
      </c>
    </row>
    <row r="193" spans="1:11" x14ac:dyDescent="0.25">
      <c r="A193" s="7" t="s">
        <v>307</v>
      </c>
      <c r="B193" s="65">
        <v>4</v>
      </c>
      <c r="C193" s="34">
        <f>IF(B199=0, "-", B193/B199)</f>
        <v>5.7142857142857141E-2</v>
      </c>
      <c r="D193" s="65">
        <v>0</v>
      </c>
      <c r="E193" s="9">
        <f>IF(D199=0, "-", D193/D199)</f>
        <v>0</v>
      </c>
      <c r="F193" s="81">
        <v>8</v>
      </c>
      <c r="G193" s="34">
        <f>IF(F199=0, "-", F193/F199)</f>
        <v>2.7777777777777776E-2</v>
      </c>
      <c r="H193" s="65">
        <v>7</v>
      </c>
      <c r="I193" s="9">
        <f>IF(H199=0, "-", H193/H199)</f>
        <v>5.6451612903225805E-2</v>
      </c>
      <c r="J193" s="8" t="str">
        <f t="shared" si="18"/>
        <v>-</v>
      </c>
      <c r="K193" s="9">
        <f t="shared" si="19"/>
        <v>0.14285714285714285</v>
      </c>
    </row>
    <row r="194" spans="1:11" x14ac:dyDescent="0.25">
      <c r="A194" s="7" t="s">
        <v>308</v>
      </c>
      <c r="B194" s="65">
        <v>0</v>
      </c>
      <c r="C194" s="34">
        <f>IF(B199=0, "-", B194/B199)</f>
        <v>0</v>
      </c>
      <c r="D194" s="65">
        <v>0</v>
      </c>
      <c r="E194" s="9">
        <f>IF(D199=0, "-", D194/D199)</f>
        <v>0</v>
      </c>
      <c r="F194" s="81">
        <v>0</v>
      </c>
      <c r="G194" s="34">
        <f>IF(F199=0, "-", F194/F199)</f>
        <v>0</v>
      </c>
      <c r="H194" s="65">
        <v>2</v>
      </c>
      <c r="I194" s="9">
        <f>IF(H199=0, "-", H194/H199)</f>
        <v>1.6129032258064516E-2</v>
      </c>
      <c r="J194" s="8" t="str">
        <f t="shared" si="18"/>
        <v>-</v>
      </c>
      <c r="K194" s="9">
        <f t="shared" si="19"/>
        <v>-1</v>
      </c>
    </row>
    <row r="195" spans="1:11" x14ac:dyDescent="0.25">
      <c r="A195" s="7" t="s">
        <v>309</v>
      </c>
      <c r="B195" s="65">
        <v>5</v>
      </c>
      <c r="C195" s="34">
        <f>IF(B199=0, "-", B195/B199)</f>
        <v>7.1428571428571425E-2</v>
      </c>
      <c r="D195" s="65">
        <v>0</v>
      </c>
      <c r="E195" s="9">
        <f>IF(D199=0, "-", D195/D199)</f>
        <v>0</v>
      </c>
      <c r="F195" s="81">
        <v>19</v>
      </c>
      <c r="G195" s="34">
        <f>IF(F199=0, "-", F195/F199)</f>
        <v>6.5972222222222224E-2</v>
      </c>
      <c r="H195" s="65">
        <v>0</v>
      </c>
      <c r="I195" s="9">
        <f>IF(H199=0, "-", H195/H199)</f>
        <v>0</v>
      </c>
      <c r="J195" s="8" t="str">
        <f t="shared" si="18"/>
        <v>-</v>
      </c>
      <c r="K195" s="9" t="str">
        <f t="shared" si="19"/>
        <v>-</v>
      </c>
    </row>
    <row r="196" spans="1:11" x14ac:dyDescent="0.25">
      <c r="A196" s="7" t="s">
        <v>310</v>
      </c>
      <c r="B196" s="65">
        <v>16</v>
      </c>
      <c r="C196" s="34">
        <f>IF(B199=0, "-", B196/B199)</f>
        <v>0.22857142857142856</v>
      </c>
      <c r="D196" s="65">
        <v>4</v>
      </c>
      <c r="E196" s="9">
        <f>IF(D199=0, "-", D196/D199)</f>
        <v>0.22222222222222221</v>
      </c>
      <c r="F196" s="81">
        <v>74</v>
      </c>
      <c r="G196" s="34">
        <f>IF(F199=0, "-", F196/F199)</f>
        <v>0.25694444444444442</v>
      </c>
      <c r="H196" s="65">
        <v>35</v>
      </c>
      <c r="I196" s="9">
        <f>IF(H199=0, "-", H196/H199)</f>
        <v>0.28225806451612906</v>
      </c>
      <c r="J196" s="8">
        <f t="shared" si="18"/>
        <v>3</v>
      </c>
      <c r="K196" s="9">
        <f t="shared" si="19"/>
        <v>1.1142857142857143</v>
      </c>
    </row>
    <row r="197" spans="1:11" x14ac:dyDescent="0.25">
      <c r="A197" s="7" t="s">
        <v>311</v>
      </c>
      <c r="B197" s="65">
        <v>18</v>
      </c>
      <c r="C197" s="34">
        <f>IF(B199=0, "-", B197/B199)</f>
        <v>0.25714285714285712</v>
      </c>
      <c r="D197" s="65">
        <v>0</v>
      </c>
      <c r="E197" s="9">
        <f>IF(D199=0, "-", D197/D199)</f>
        <v>0</v>
      </c>
      <c r="F197" s="81">
        <v>55</v>
      </c>
      <c r="G197" s="34">
        <f>IF(F199=0, "-", F197/F199)</f>
        <v>0.19097222222222221</v>
      </c>
      <c r="H197" s="65">
        <v>0</v>
      </c>
      <c r="I197" s="9">
        <f>IF(H199=0, "-", H197/H199)</f>
        <v>0</v>
      </c>
      <c r="J197" s="8" t="str">
        <f t="shared" si="18"/>
        <v>-</v>
      </c>
      <c r="K197" s="9" t="str">
        <f t="shared" si="19"/>
        <v>-</v>
      </c>
    </row>
    <row r="198" spans="1:11" x14ac:dyDescent="0.25">
      <c r="A198" s="2"/>
      <c r="B198" s="68"/>
      <c r="C198" s="33"/>
      <c r="D198" s="68"/>
      <c r="E198" s="6"/>
      <c r="F198" s="82"/>
      <c r="G198" s="33"/>
      <c r="H198" s="68"/>
      <c r="I198" s="6"/>
      <c r="J198" s="5"/>
      <c r="K198" s="6"/>
    </row>
    <row r="199" spans="1:11" s="43" customFormat="1" ht="13" x14ac:dyDescent="0.3">
      <c r="A199" s="162" t="s">
        <v>571</v>
      </c>
      <c r="B199" s="71">
        <f>SUM(B190:B198)</f>
        <v>70</v>
      </c>
      <c r="C199" s="40">
        <f>B199/13073</f>
        <v>5.3545475407328078E-3</v>
      </c>
      <c r="D199" s="71">
        <f>SUM(D190:D198)</f>
        <v>18</v>
      </c>
      <c r="E199" s="41">
        <f>D199/9813</f>
        <v>1.8343014368694588E-3</v>
      </c>
      <c r="F199" s="77">
        <f>SUM(F190:F198)</f>
        <v>288</v>
      </c>
      <c r="G199" s="42">
        <f>F199/60924</f>
        <v>4.727201103013591E-3</v>
      </c>
      <c r="H199" s="71">
        <f>SUM(H190:H198)</f>
        <v>124</v>
      </c>
      <c r="I199" s="41">
        <f>H199/53065</f>
        <v>2.3367568076886839E-3</v>
      </c>
      <c r="J199" s="37">
        <f>IF(D199=0, "-", IF((B199-D199)/D199&lt;10, (B199-D199)/D199, "&gt;999%"))</f>
        <v>2.8888888888888888</v>
      </c>
      <c r="K199" s="38">
        <f>IF(H199=0, "-", IF((F199-H199)/H199&lt;10, (F199-H199)/H199, "&gt;999%"))</f>
        <v>1.3225806451612903</v>
      </c>
    </row>
    <row r="200" spans="1:11" x14ac:dyDescent="0.25">
      <c r="B200" s="83"/>
      <c r="D200" s="83"/>
      <c r="F200" s="83"/>
      <c r="H200" s="83"/>
    </row>
    <row r="201" spans="1:11" ht="13" x14ac:dyDescent="0.3">
      <c r="A201" s="163" t="s">
        <v>153</v>
      </c>
      <c r="B201" s="61" t="s">
        <v>12</v>
      </c>
      <c r="C201" s="62" t="s">
        <v>13</v>
      </c>
      <c r="D201" s="61" t="s">
        <v>12</v>
      </c>
      <c r="E201" s="63" t="s">
        <v>13</v>
      </c>
      <c r="F201" s="62" t="s">
        <v>12</v>
      </c>
      <c r="G201" s="62" t="s">
        <v>13</v>
      </c>
      <c r="H201" s="61" t="s">
        <v>12</v>
      </c>
      <c r="I201" s="63" t="s">
        <v>13</v>
      </c>
      <c r="J201" s="61"/>
      <c r="K201" s="63"/>
    </row>
    <row r="202" spans="1:11" x14ac:dyDescent="0.25">
      <c r="A202" s="7" t="s">
        <v>312</v>
      </c>
      <c r="B202" s="65">
        <v>0</v>
      </c>
      <c r="C202" s="34">
        <f>IF(B217=0, "-", B202/B217)</f>
        <v>0</v>
      </c>
      <c r="D202" s="65">
        <v>0</v>
      </c>
      <c r="E202" s="9">
        <f>IF(D217=0, "-", D202/D217)</f>
        <v>0</v>
      </c>
      <c r="F202" s="81">
        <v>5</v>
      </c>
      <c r="G202" s="34">
        <f>IF(F217=0, "-", F202/F217)</f>
        <v>4.9504950495049507E-2</v>
      </c>
      <c r="H202" s="65">
        <v>2</v>
      </c>
      <c r="I202" s="9">
        <f>IF(H217=0, "-", H202/H217)</f>
        <v>2.1739130434782608E-2</v>
      </c>
      <c r="J202" s="8" t="str">
        <f t="shared" ref="J202:J215" si="20">IF(D202=0, "-", IF((B202-D202)/D202&lt;10, (B202-D202)/D202, "&gt;999%"))</f>
        <v>-</v>
      </c>
      <c r="K202" s="9">
        <f t="shared" ref="K202:K215" si="21">IF(H202=0, "-", IF((F202-H202)/H202&lt;10, (F202-H202)/H202, "&gt;999%"))</f>
        <v>1.5</v>
      </c>
    </row>
    <row r="203" spans="1:11" x14ac:dyDescent="0.25">
      <c r="A203" s="7" t="s">
        <v>313</v>
      </c>
      <c r="B203" s="65">
        <v>0</v>
      </c>
      <c r="C203" s="34">
        <f>IF(B217=0, "-", B203/B217)</f>
        <v>0</v>
      </c>
      <c r="D203" s="65">
        <v>0</v>
      </c>
      <c r="E203" s="9">
        <f>IF(D217=0, "-", D203/D217)</f>
        <v>0</v>
      </c>
      <c r="F203" s="81">
        <v>2</v>
      </c>
      <c r="G203" s="34">
        <f>IF(F217=0, "-", F203/F217)</f>
        <v>1.9801980198019802E-2</v>
      </c>
      <c r="H203" s="65">
        <v>1</v>
      </c>
      <c r="I203" s="9">
        <f>IF(H217=0, "-", H203/H217)</f>
        <v>1.0869565217391304E-2</v>
      </c>
      <c r="J203" s="8" t="str">
        <f t="shared" si="20"/>
        <v>-</v>
      </c>
      <c r="K203" s="9">
        <f t="shared" si="21"/>
        <v>1</v>
      </c>
    </row>
    <row r="204" spans="1:11" x14ac:dyDescent="0.25">
      <c r="A204" s="7" t="s">
        <v>314</v>
      </c>
      <c r="B204" s="65">
        <v>2</v>
      </c>
      <c r="C204" s="34">
        <f>IF(B217=0, "-", B204/B217)</f>
        <v>0.11764705882352941</v>
      </c>
      <c r="D204" s="65">
        <v>11</v>
      </c>
      <c r="E204" s="9">
        <f>IF(D217=0, "-", D204/D217)</f>
        <v>0.44</v>
      </c>
      <c r="F204" s="81">
        <v>24</v>
      </c>
      <c r="G204" s="34">
        <f>IF(F217=0, "-", F204/F217)</f>
        <v>0.23762376237623761</v>
      </c>
      <c r="H204" s="65">
        <v>36</v>
      </c>
      <c r="I204" s="9">
        <f>IF(H217=0, "-", H204/H217)</f>
        <v>0.39130434782608697</v>
      </c>
      <c r="J204" s="8">
        <f t="shared" si="20"/>
        <v>-0.81818181818181823</v>
      </c>
      <c r="K204" s="9">
        <f t="shared" si="21"/>
        <v>-0.33333333333333331</v>
      </c>
    </row>
    <row r="205" spans="1:11" x14ac:dyDescent="0.25">
      <c r="A205" s="7" t="s">
        <v>315</v>
      </c>
      <c r="B205" s="65">
        <v>1</v>
      </c>
      <c r="C205" s="34">
        <f>IF(B217=0, "-", B205/B217)</f>
        <v>5.8823529411764705E-2</v>
      </c>
      <c r="D205" s="65">
        <v>1</v>
      </c>
      <c r="E205" s="9">
        <f>IF(D217=0, "-", D205/D217)</f>
        <v>0.04</v>
      </c>
      <c r="F205" s="81">
        <v>1</v>
      </c>
      <c r="G205" s="34">
        <f>IF(F217=0, "-", F205/F217)</f>
        <v>9.9009900990099011E-3</v>
      </c>
      <c r="H205" s="65">
        <v>3</v>
      </c>
      <c r="I205" s="9">
        <f>IF(H217=0, "-", H205/H217)</f>
        <v>3.2608695652173912E-2</v>
      </c>
      <c r="J205" s="8">
        <f t="shared" si="20"/>
        <v>0</v>
      </c>
      <c r="K205" s="9">
        <f t="shared" si="21"/>
        <v>-0.66666666666666663</v>
      </c>
    </row>
    <row r="206" spans="1:11" x14ac:dyDescent="0.25">
      <c r="A206" s="7" t="s">
        <v>316</v>
      </c>
      <c r="B206" s="65">
        <v>3</v>
      </c>
      <c r="C206" s="34">
        <f>IF(B217=0, "-", B206/B217)</f>
        <v>0.17647058823529413</v>
      </c>
      <c r="D206" s="65">
        <v>1</v>
      </c>
      <c r="E206" s="9">
        <f>IF(D217=0, "-", D206/D217)</f>
        <v>0.04</v>
      </c>
      <c r="F206" s="81">
        <v>11</v>
      </c>
      <c r="G206" s="34">
        <f>IF(F217=0, "-", F206/F217)</f>
        <v>0.10891089108910891</v>
      </c>
      <c r="H206" s="65">
        <v>9</v>
      </c>
      <c r="I206" s="9">
        <f>IF(H217=0, "-", H206/H217)</f>
        <v>9.7826086956521743E-2</v>
      </c>
      <c r="J206" s="8">
        <f t="shared" si="20"/>
        <v>2</v>
      </c>
      <c r="K206" s="9">
        <f t="shared" si="21"/>
        <v>0.22222222222222221</v>
      </c>
    </row>
    <row r="207" spans="1:11" x14ac:dyDescent="0.25">
      <c r="A207" s="7" t="s">
        <v>317</v>
      </c>
      <c r="B207" s="65">
        <v>1</v>
      </c>
      <c r="C207" s="34">
        <f>IF(B217=0, "-", B207/B217)</f>
        <v>5.8823529411764705E-2</v>
      </c>
      <c r="D207" s="65">
        <v>0</v>
      </c>
      <c r="E207" s="9">
        <f>IF(D217=0, "-", D207/D217)</f>
        <v>0</v>
      </c>
      <c r="F207" s="81">
        <v>4</v>
      </c>
      <c r="G207" s="34">
        <f>IF(F217=0, "-", F207/F217)</f>
        <v>3.9603960396039604E-2</v>
      </c>
      <c r="H207" s="65">
        <v>0</v>
      </c>
      <c r="I207" s="9">
        <f>IF(H217=0, "-", H207/H217)</f>
        <v>0</v>
      </c>
      <c r="J207" s="8" t="str">
        <f t="shared" si="20"/>
        <v>-</v>
      </c>
      <c r="K207" s="9" t="str">
        <f t="shared" si="21"/>
        <v>-</v>
      </c>
    </row>
    <row r="208" spans="1:11" x14ac:dyDescent="0.25">
      <c r="A208" s="7" t="s">
        <v>318</v>
      </c>
      <c r="B208" s="65">
        <v>0</v>
      </c>
      <c r="C208" s="34">
        <f>IF(B217=0, "-", B208/B217)</f>
        <v>0</v>
      </c>
      <c r="D208" s="65">
        <v>0</v>
      </c>
      <c r="E208" s="9">
        <f>IF(D217=0, "-", D208/D217)</f>
        <v>0</v>
      </c>
      <c r="F208" s="81">
        <v>1</v>
      </c>
      <c r="G208" s="34">
        <f>IF(F217=0, "-", F208/F217)</f>
        <v>9.9009900990099011E-3</v>
      </c>
      <c r="H208" s="65">
        <v>0</v>
      </c>
      <c r="I208" s="9">
        <f>IF(H217=0, "-", H208/H217)</f>
        <v>0</v>
      </c>
      <c r="J208" s="8" t="str">
        <f t="shared" si="20"/>
        <v>-</v>
      </c>
      <c r="K208" s="9" t="str">
        <f t="shared" si="21"/>
        <v>-</v>
      </c>
    </row>
    <row r="209" spans="1:11" x14ac:dyDescent="0.25">
      <c r="A209" s="7" t="s">
        <v>319</v>
      </c>
      <c r="B209" s="65">
        <v>2</v>
      </c>
      <c r="C209" s="34">
        <f>IF(B217=0, "-", B209/B217)</f>
        <v>0.11764705882352941</v>
      </c>
      <c r="D209" s="65">
        <v>0</v>
      </c>
      <c r="E209" s="9">
        <f>IF(D217=0, "-", D209/D217)</f>
        <v>0</v>
      </c>
      <c r="F209" s="81">
        <v>8</v>
      </c>
      <c r="G209" s="34">
        <f>IF(F217=0, "-", F209/F217)</f>
        <v>7.9207920792079209E-2</v>
      </c>
      <c r="H209" s="65">
        <v>0</v>
      </c>
      <c r="I209" s="9">
        <f>IF(H217=0, "-", H209/H217)</f>
        <v>0</v>
      </c>
      <c r="J209" s="8" t="str">
        <f t="shared" si="20"/>
        <v>-</v>
      </c>
      <c r="K209" s="9" t="str">
        <f t="shared" si="21"/>
        <v>-</v>
      </c>
    </row>
    <row r="210" spans="1:11" x14ac:dyDescent="0.25">
      <c r="A210" s="7" t="s">
        <v>320</v>
      </c>
      <c r="B210" s="65">
        <v>0</v>
      </c>
      <c r="C210" s="34">
        <f>IF(B217=0, "-", B210/B217)</f>
        <v>0</v>
      </c>
      <c r="D210" s="65">
        <v>1</v>
      </c>
      <c r="E210" s="9">
        <f>IF(D217=0, "-", D210/D217)</f>
        <v>0.04</v>
      </c>
      <c r="F210" s="81">
        <v>0</v>
      </c>
      <c r="G210" s="34">
        <f>IF(F217=0, "-", F210/F217)</f>
        <v>0</v>
      </c>
      <c r="H210" s="65">
        <v>5</v>
      </c>
      <c r="I210" s="9">
        <f>IF(H217=0, "-", H210/H217)</f>
        <v>5.434782608695652E-2</v>
      </c>
      <c r="J210" s="8">
        <f t="shared" si="20"/>
        <v>-1</v>
      </c>
      <c r="K210" s="9">
        <f t="shared" si="21"/>
        <v>-1</v>
      </c>
    </row>
    <row r="211" spans="1:11" x14ac:dyDescent="0.25">
      <c r="A211" s="7" t="s">
        <v>321</v>
      </c>
      <c r="B211" s="65">
        <v>2</v>
      </c>
      <c r="C211" s="34">
        <f>IF(B217=0, "-", B211/B217)</f>
        <v>0.11764705882352941</v>
      </c>
      <c r="D211" s="65">
        <v>5</v>
      </c>
      <c r="E211" s="9">
        <f>IF(D217=0, "-", D211/D217)</f>
        <v>0.2</v>
      </c>
      <c r="F211" s="81">
        <v>24</v>
      </c>
      <c r="G211" s="34">
        <f>IF(F217=0, "-", F211/F217)</f>
        <v>0.23762376237623761</v>
      </c>
      <c r="H211" s="65">
        <v>10</v>
      </c>
      <c r="I211" s="9">
        <f>IF(H217=0, "-", H211/H217)</f>
        <v>0.10869565217391304</v>
      </c>
      <c r="J211" s="8">
        <f t="shared" si="20"/>
        <v>-0.6</v>
      </c>
      <c r="K211" s="9">
        <f t="shared" si="21"/>
        <v>1.4</v>
      </c>
    </row>
    <row r="212" spans="1:11" x14ac:dyDescent="0.25">
      <c r="A212" s="7" t="s">
        <v>322</v>
      </c>
      <c r="B212" s="65">
        <v>0</v>
      </c>
      <c r="C212" s="34">
        <f>IF(B217=0, "-", B212/B217)</f>
        <v>0</v>
      </c>
      <c r="D212" s="65">
        <v>1</v>
      </c>
      <c r="E212" s="9">
        <f>IF(D217=0, "-", D212/D217)</f>
        <v>0.04</v>
      </c>
      <c r="F212" s="81">
        <v>3</v>
      </c>
      <c r="G212" s="34">
        <f>IF(F217=0, "-", F212/F217)</f>
        <v>2.9702970297029702E-2</v>
      </c>
      <c r="H212" s="65">
        <v>9</v>
      </c>
      <c r="I212" s="9">
        <f>IF(H217=0, "-", H212/H217)</f>
        <v>9.7826086956521743E-2</v>
      </c>
      <c r="J212" s="8">
        <f t="shared" si="20"/>
        <v>-1</v>
      </c>
      <c r="K212" s="9">
        <f t="shared" si="21"/>
        <v>-0.66666666666666663</v>
      </c>
    </row>
    <row r="213" spans="1:11" x14ac:dyDescent="0.25">
      <c r="A213" s="7" t="s">
        <v>323</v>
      </c>
      <c r="B213" s="65">
        <v>1</v>
      </c>
      <c r="C213" s="34">
        <f>IF(B217=0, "-", B213/B217)</f>
        <v>5.8823529411764705E-2</v>
      </c>
      <c r="D213" s="65">
        <v>1</v>
      </c>
      <c r="E213" s="9">
        <f>IF(D217=0, "-", D213/D217)</f>
        <v>0.04</v>
      </c>
      <c r="F213" s="81">
        <v>3</v>
      </c>
      <c r="G213" s="34">
        <f>IF(F217=0, "-", F213/F217)</f>
        <v>2.9702970297029702E-2</v>
      </c>
      <c r="H213" s="65">
        <v>3</v>
      </c>
      <c r="I213" s="9">
        <f>IF(H217=0, "-", H213/H217)</f>
        <v>3.2608695652173912E-2</v>
      </c>
      <c r="J213" s="8">
        <f t="shared" si="20"/>
        <v>0</v>
      </c>
      <c r="K213" s="9">
        <f t="shared" si="21"/>
        <v>0</v>
      </c>
    </row>
    <row r="214" spans="1:11" x14ac:dyDescent="0.25">
      <c r="A214" s="7" t="s">
        <v>324</v>
      </c>
      <c r="B214" s="65">
        <v>3</v>
      </c>
      <c r="C214" s="34">
        <f>IF(B217=0, "-", B214/B217)</f>
        <v>0.17647058823529413</v>
      </c>
      <c r="D214" s="65">
        <v>2</v>
      </c>
      <c r="E214" s="9">
        <f>IF(D217=0, "-", D214/D217)</f>
        <v>0.08</v>
      </c>
      <c r="F214" s="81">
        <v>6</v>
      </c>
      <c r="G214" s="34">
        <f>IF(F217=0, "-", F214/F217)</f>
        <v>5.9405940594059403E-2</v>
      </c>
      <c r="H214" s="65">
        <v>6</v>
      </c>
      <c r="I214" s="9">
        <f>IF(H217=0, "-", H214/H217)</f>
        <v>6.5217391304347824E-2</v>
      </c>
      <c r="J214" s="8">
        <f t="shared" si="20"/>
        <v>0.5</v>
      </c>
      <c r="K214" s="9">
        <f t="shared" si="21"/>
        <v>0</v>
      </c>
    </row>
    <row r="215" spans="1:11" x14ac:dyDescent="0.25">
      <c r="A215" s="7" t="s">
        <v>325</v>
      </c>
      <c r="B215" s="65">
        <v>2</v>
      </c>
      <c r="C215" s="34">
        <f>IF(B217=0, "-", B215/B217)</f>
        <v>0.11764705882352941</v>
      </c>
      <c r="D215" s="65">
        <v>2</v>
      </c>
      <c r="E215" s="9">
        <f>IF(D217=0, "-", D215/D217)</f>
        <v>0.08</v>
      </c>
      <c r="F215" s="81">
        <v>9</v>
      </c>
      <c r="G215" s="34">
        <f>IF(F217=0, "-", F215/F217)</f>
        <v>8.9108910891089105E-2</v>
      </c>
      <c r="H215" s="65">
        <v>8</v>
      </c>
      <c r="I215" s="9">
        <f>IF(H217=0, "-", H215/H217)</f>
        <v>8.6956521739130432E-2</v>
      </c>
      <c r="J215" s="8">
        <f t="shared" si="20"/>
        <v>0</v>
      </c>
      <c r="K215" s="9">
        <f t="shared" si="21"/>
        <v>0.125</v>
      </c>
    </row>
    <row r="216" spans="1:11" x14ac:dyDescent="0.25">
      <c r="A216" s="2"/>
      <c r="B216" s="68"/>
      <c r="C216" s="33"/>
      <c r="D216" s="68"/>
      <c r="E216" s="6"/>
      <c r="F216" s="82"/>
      <c r="G216" s="33"/>
      <c r="H216" s="68"/>
      <c r="I216" s="6"/>
      <c r="J216" s="5"/>
      <c r="K216" s="6"/>
    </row>
    <row r="217" spans="1:11" s="43" customFormat="1" ht="13" x14ac:dyDescent="0.3">
      <c r="A217" s="162" t="s">
        <v>570</v>
      </c>
      <c r="B217" s="71">
        <f>SUM(B202:B216)</f>
        <v>17</v>
      </c>
      <c r="C217" s="40">
        <f>B217/13073</f>
        <v>1.3003901170351106E-3</v>
      </c>
      <c r="D217" s="71">
        <f>SUM(D202:D216)</f>
        <v>25</v>
      </c>
      <c r="E217" s="41">
        <f>D217/9813</f>
        <v>2.5476408845409152E-3</v>
      </c>
      <c r="F217" s="77">
        <f>SUM(F202:F216)</f>
        <v>101</v>
      </c>
      <c r="G217" s="42">
        <f>F217/60924</f>
        <v>1.6578031645985163E-3</v>
      </c>
      <c r="H217" s="71">
        <f>SUM(H202:H216)</f>
        <v>92</v>
      </c>
      <c r="I217" s="41">
        <f>H217/53065</f>
        <v>1.7337227928012815E-3</v>
      </c>
      <c r="J217" s="37">
        <f>IF(D217=0, "-", IF((B217-D217)/D217&lt;10, (B217-D217)/D217, "&gt;999%"))</f>
        <v>-0.32</v>
      </c>
      <c r="K217" s="38">
        <f>IF(H217=0, "-", IF((F217-H217)/H217&lt;10, (F217-H217)/H217, "&gt;999%"))</f>
        <v>9.7826086956521743E-2</v>
      </c>
    </row>
    <row r="218" spans="1:11" x14ac:dyDescent="0.25">
      <c r="B218" s="83"/>
      <c r="D218" s="83"/>
      <c r="F218" s="83"/>
      <c r="H218" s="83"/>
    </row>
    <row r="219" spans="1:11" ht="13" x14ac:dyDescent="0.3">
      <c r="A219" s="163" t="s">
        <v>154</v>
      </c>
      <c r="B219" s="61" t="s">
        <v>12</v>
      </c>
      <c r="C219" s="62" t="s">
        <v>13</v>
      </c>
      <c r="D219" s="61" t="s">
        <v>12</v>
      </c>
      <c r="E219" s="63" t="s">
        <v>13</v>
      </c>
      <c r="F219" s="62" t="s">
        <v>12</v>
      </c>
      <c r="G219" s="62" t="s">
        <v>13</v>
      </c>
      <c r="H219" s="61" t="s">
        <v>12</v>
      </c>
      <c r="I219" s="63" t="s">
        <v>13</v>
      </c>
      <c r="J219" s="61"/>
      <c r="K219" s="63"/>
    </row>
    <row r="220" spans="1:11" x14ac:dyDescent="0.25">
      <c r="A220" s="7" t="s">
        <v>326</v>
      </c>
      <c r="B220" s="65">
        <v>2</v>
      </c>
      <c r="C220" s="34">
        <f>IF(B231=0, "-", B220/B231)</f>
        <v>0.16666666666666666</v>
      </c>
      <c r="D220" s="65">
        <v>0</v>
      </c>
      <c r="E220" s="9">
        <f>IF(D231=0, "-", D220/D231)</f>
        <v>0</v>
      </c>
      <c r="F220" s="81">
        <v>4</v>
      </c>
      <c r="G220" s="34">
        <f>IF(F231=0, "-", F220/F231)</f>
        <v>9.5238095238095233E-2</v>
      </c>
      <c r="H220" s="65">
        <v>4</v>
      </c>
      <c r="I220" s="9">
        <f>IF(H231=0, "-", H220/H231)</f>
        <v>8.5106382978723402E-2</v>
      </c>
      <c r="J220" s="8" t="str">
        <f t="shared" ref="J220:J229" si="22">IF(D220=0, "-", IF((B220-D220)/D220&lt;10, (B220-D220)/D220, "&gt;999%"))</f>
        <v>-</v>
      </c>
      <c r="K220" s="9">
        <f t="shared" ref="K220:K229" si="23">IF(H220=0, "-", IF((F220-H220)/H220&lt;10, (F220-H220)/H220, "&gt;999%"))</f>
        <v>0</v>
      </c>
    </row>
    <row r="221" spans="1:11" x14ac:dyDescent="0.25">
      <c r="A221" s="7" t="s">
        <v>327</v>
      </c>
      <c r="B221" s="65">
        <v>0</v>
      </c>
      <c r="C221" s="34">
        <f>IF(B231=0, "-", B221/B231)</f>
        <v>0</v>
      </c>
      <c r="D221" s="65">
        <v>1</v>
      </c>
      <c r="E221" s="9">
        <f>IF(D231=0, "-", D221/D231)</f>
        <v>0.1</v>
      </c>
      <c r="F221" s="81">
        <v>4</v>
      </c>
      <c r="G221" s="34">
        <f>IF(F231=0, "-", F221/F231)</f>
        <v>9.5238095238095233E-2</v>
      </c>
      <c r="H221" s="65">
        <v>10</v>
      </c>
      <c r="I221" s="9">
        <f>IF(H231=0, "-", H221/H231)</f>
        <v>0.21276595744680851</v>
      </c>
      <c r="J221" s="8">
        <f t="shared" si="22"/>
        <v>-1</v>
      </c>
      <c r="K221" s="9">
        <f t="shared" si="23"/>
        <v>-0.6</v>
      </c>
    </row>
    <row r="222" spans="1:11" x14ac:dyDescent="0.25">
      <c r="A222" s="7" t="s">
        <v>328</v>
      </c>
      <c r="B222" s="65">
        <v>1</v>
      </c>
      <c r="C222" s="34">
        <f>IF(B231=0, "-", B222/B231)</f>
        <v>8.3333333333333329E-2</v>
      </c>
      <c r="D222" s="65">
        <v>1</v>
      </c>
      <c r="E222" s="9">
        <f>IF(D231=0, "-", D222/D231)</f>
        <v>0.1</v>
      </c>
      <c r="F222" s="81">
        <v>1</v>
      </c>
      <c r="G222" s="34">
        <f>IF(F231=0, "-", F222/F231)</f>
        <v>2.3809523809523808E-2</v>
      </c>
      <c r="H222" s="65">
        <v>2</v>
      </c>
      <c r="I222" s="9">
        <f>IF(H231=0, "-", H222/H231)</f>
        <v>4.2553191489361701E-2</v>
      </c>
      <c r="J222" s="8">
        <f t="shared" si="22"/>
        <v>0</v>
      </c>
      <c r="K222" s="9">
        <f t="shared" si="23"/>
        <v>-0.5</v>
      </c>
    </row>
    <row r="223" spans="1:11" x14ac:dyDescent="0.25">
      <c r="A223" s="7" t="s">
        <v>329</v>
      </c>
      <c r="B223" s="65">
        <v>1</v>
      </c>
      <c r="C223" s="34">
        <f>IF(B231=0, "-", B223/B231)</f>
        <v>8.3333333333333329E-2</v>
      </c>
      <c r="D223" s="65">
        <v>2</v>
      </c>
      <c r="E223" s="9">
        <f>IF(D231=0, "-", D223/D231)</f>
        <v>0.2</v>
      </c>
      <c r="F223" s="81">
        <v>8</v>
      </c>
      <c r="G223" s="34">
        <f>IF(F231=0, "-", F223/F231)</f>
        <v>0.19047619047619047</v>
      </c>
      <c r="H223" s="65">
        <v>10</v>
      </c>
      <c r="I223" s="9">
        <f>IF(H231=0, "-", H223/H231)</f>
        <v>0.21276595744680851</v>
      </c>
      <c r="J223" s="8">
        <f t="shared" si="22"/>
        <v>-0.5</v>
      </c>
      <c r="K223" s="9">
        <f t="shared" si="23"/>
        <v>-0.2</v>
      </c>
    </row>
    <row r="224" spans="1:11" x14ac:dyDescent="0.25">
      <c r="A224" s="7" t="s">
        <v>330</v>
      </c>
      <c r="B224" s="65">
        <v>2</v>
      </c>
      <c r="C224" s="34">
        <f>IF(B231=0, "-", B224/B231)</f>
        <v>0.16666666666666666</v>
      </c>
      <c r="D224" s="65">
        <v>0</v>
      </c>
      <c r="E224" s="9">
        <f>IF(D231=0, "-", D224/D231)</f>
        <v>0</v>
      </c>
      <c r="F224" s="81">
        <v>8</v>
      </c>
      <c r="G224" s="34">
        <f>IF(F231=0, "-", F224/F231)</f>
        <v>0.19047619047619047</v>
      </c>
      <c r="H224" s="65">
        <v>0</v>
      </c>
      <c r="I224" s="9">
        <f>IF(H231=0, "-", H224/H231)</f>
        <v>0</v>
      </c>
      <c r="J224" s="8" t="str">
        <f t="shared" si="22"/>
        <v>-</v>
      </c>
      <c r="K224" s="9" t="str">
        <f t="shared" si="23"/>
        <v>-</v>
      </c>
    </row>
    <row r="225" spans="1:11" x14ac:dyDescent="0.25">
      <c r="A225" s="7" t="s">
        <v>331</v>
      </c>
      <c r="B225" s="65">
        <v>1</v>
      </c>
      <c r="C225" s="34">
        <f>IF(B231=0, "-", B225/B231)</f>
        <v>8.3333333333333329E-2</v>
      </c>
      <c r="D225" s="65">
        <v>1</v>
      </c>
      <c r="E225" s="9">
        <f>IF(D231=0, "-", D225/D231)</f>
        <v>0.1</v>
      </c>
      <c r="F225" s="81">
        <v>2</v>
      </c>
      <c r="G225" s="34">
        <f>IF(F231=0, "-", F225/F231)</f>
        <v>4.7619047619047616E-2</v>
      </c>
      <c r="H225" s="65">
        <v>2</v>
      </c>
      <c r="I225" s="9">
        <f>IF(H231=0, "-", H225/H231)</f>
        <v>4.2553191489361701E-2</v>
      </c>
      <c r="J225" s="8">
        <f t="shared" si="22"/>
        <v>0</v>
      </c>
      <c r="K225" s="9">
        <f t="shared" si="23"/>
        <v>0</v>
      </c>
    </row>
    <row r="226" spans="1:11" x14ac:dyDescent="0.25">
      <c r="A226" s="7" t="s">
        <v>332</v>
      </c>
      <c r="B226" s="65">
        <v>0</v>
      </c>
      <c r="C226" s="34">
        <f>IF(B231=0, "-", B226/B231)</f>
        <v>0</v>
      </c>
      <c r="D226" s="65">
        <v>0</v>
      </c>
      <c r="E226" s="9">
        <f>IF(D231=0, "-", D226/D231)</f>
        <v>0</v>
      </c>
      <c r="F226" s="81">
        <v>1</v>
      </c>
      <c r="G226" s="34">
        <f>IF(F231=0, "-", F226/F231)</f>
        <v>2.3809523809523808E-2</v>
      </c>
      <c r="H226" s="65">
        <v>0</v>
      </c>
      <c r="I226" s="9">
        <f>IF(H231=0, "-", H226/H231)</f>
        <v>0</v>
      </c>
      <c r="J226" s="8" t="str">
        <f t="shared" si="22"/>
        <v>-</v>
      </c>
      <c r="K226" s="9" t="str">
        <f t="shared" si="23"/>
        <v>-</v>
      </c>
    </row>
    <row r="227" spans="1:11" x14ac:dyDescent="0.25">
      <c r="A227" s="7" t="s">
        <v>333</v>
      </c>
      <c r="B227" s="65">
        <v>2</v>
      </c>
      <c r="C227" s="34">
        <f>IF(B231=0, "-", B227/B231)</f>
        <v>0.16666666666666666</v>
      </c>
      <c r="D227" s="65">
        <v>0</v>
      </c>
      <c r="E227" s="9">
        <f>IF(D231=0, "-", D227/D231)</f>
        <v>0</v>
      </c>
      <c r="F227" s="81">
        <v>2</v>
      </c>
      <c r="G227" s="34">
        <f>IF(F231=0, "-", F227/F231)</f>
        <v>4.7619047619047616E-2</v>
      </c>
      <c r="H227" s="65">
        <v>0</v>
      </c>
      <c r="I227" s="9">
        <f>IF(H231=0, "-", H227/H231)</f>
        <v>0</v>
      </c>
      <c r="J227" s="8" t="str">
        <f t="shared" si="22"/>
        <v>-</v>
      </c>
      <c r="K227" s="9" t="str">
        <f t="shared" si="23"/>
        <v>-</v>
      </c>
    </row>
    <row r="228" spans="1:11" x14ac:dyDescent="0.25">
      <c r="A228" s="7" t="s">
        <v>334</v>
      </c>
      <c r="B228" s="65">
        <v>3</v>
      </c>
      <c r="C228" s="34">
        <f>IF(B231=0, "-", B228/B231)</f>
        <v>0.25</v>
      </c>
      <c r="D228" s="65">
        <v>5</v>
      </c>
      <c r="E228" s="9">
        <f>IF(D231=0, "-", D228/D231)</f>
        <v>0.5</v>
      </c>
      <c r="F228" s="81">
        <v>12</v>
      </c>
      <c r="G228" s="34">
        <f>IF(F231=0, "-", F228/F231)</f>
        <v>0.2857142857142857</v>
      </c>
      <c r="H228" s="65">
        <v>16</v>
      </c>
      <c r="I228" s="9">
        <f>IF(H231=0, "-", H228/H231)</f>
        <v>0.34042553191489361</v>
      </c>
      <c r="J228" s="8">
        <f t="shared" si="22"/>
        <v>-0.4</v>
      </c>
      <c r="K228" s="9">
        <f t="shared" si="23"/>
        <v>-0.25</v>
      </c>
    </row>
    <row r="229" spans="1:11" x14ac:dyDescent="0.25">
      <c r="A229" s="7" t="s">
        <v>335</v>
      </c>
      <c r="B229" s="65">
        <v>0</v>
      </c>
      <c r="C229" s="34">
        <f>IF(B231=0, "-", B229/B231)</f>
        <v>0</v>
      </c>
      <c r="D229" s="65">
        <v>0</v>
      </c>
      <c r="E229" s="9">
        <f>IF(D231=0, "-", D229/D231)</f>
        <v>0</v>
      </c>
      <c r="F229" s="81">
        <v>0</v>
      </c>
      <c r="G229" s="34">
        <f>IF(F231=0, "-", F229/F231)</f>
        <v>0</v>
      </c>
      <c r="H229" s="65">
        <v>3</v>
      </c>
      <c r="I229" s="9">
        <f>IF(H231=0, "-", H229/H231)</f>
        <v>6.3829787234042548E-2</v>
      </c>
      <c r="J229" s="8" t="str">
        <f t="shared" si="22"/>
        <v>-</v>
      </c>
      <c r="K229" s="9">
        <f t="shared" si="23"/>
        <v>-1</v>
      </c>
    </row>
    <row r="230" spans="1:11" x14ac:dyDescent="0.25">
      <c r="A230" s="2"/>
      <c r="B230" s="68"/>
      <c r="C230" s="33"/>
      <c r="D230" s="68"/>
      <c r="E230" s="6"/>
      <c r="F230" s="82"/>
      <c r="G230" s="33"/>
      <c r="H230" s="68"/>
      <c r="I230" s="6"/>
      <c r="J230" s="5"/>
      <c r="K230" s="6"/>
    </row>
    <row r="231" spans="1:11" s="43" customFormat="1" ht="13" x14ac:dyDescent="0.3">
      <c r="A231" s="162" t="s">
        <v>569</v>
      </c>
      <c r="B231" s="71">
        <f>SUM(B220:B230)</f>
        <v>12</v>
      </c>
      <c r="C231" s="40">
        <f>B231/13073</f>
        <v>9.1792243555419563E-4</v>
      </c>
      <c r="D231" s="71">
        <f>SUM(D220:D230)</f>
        <v>10</v>
      </c>
      <c r="E231" s="41">
        <f>D231/9813</f>
        <v>1.0190563538163661E-3</v>
      </c>
      <c r="F231" s="77">
        <f>SUM(F220:F230)</f>
        <v>42</v>
      </c>
      <c r="G231" s="42">
        <f>F231/60924</f>
        <v>6.8938349418948199E-4</v>
      </c>
      <c r="H231" s="71">
        <f>SUM(H220:H230)</f>
        <v>47</v>
      </c>
      <c r="I231" s="41">
        <f>H231/53065</f>
        <v>8.8570620936587207E-4</v>
      </c>
      <c r="J231" s="37">
        <f>IF(D231=0, "-", IF((B231-D231)/D231&lt;10, (B231-D231)/D231, "&gt;999%"))</f>
        <v>0.2</v>
      </c>
      <c r="K231" s="38">
        <f>IF(H231=0, "-", IF((F231-H231)/H231&lt;10, (F231-H231)/H231, "&gt;999%"))</f>
        <v>-0.10638297872340426</v>
      </c>
    </row>
    <row r="232" spans="1:11" x14ac:dyDescent="0.25">
      <c r="B232" s="83"/>
      <c r="D232" s="83"/>
      <c r="F232" s="83"/>
      <c r="H232" s="83"/>
    </row>
    <row r="233" spans="1:11" s="43" customFormat="1" ht="13" x14ac:dyDescent="0.3">
      <c r="A233" s="162" t="s">
        <v>568</v>
      </c>
      <c r="B233" s="71">
        <v>99</v>
      </c>
      <c r="C233" s="40">
        <f>B233/13073</f>
        <v>7.5728600933221146E-3</v>
      </c>
      <c r="D233" s="71">
        <v>53</v>
      </c>
      <c r="E233" s="41">
        <f>D233/9813</f>
        <v>5.4009986752267397E-3</v>
      </c>
      <c r="F233" s="77">
        <v>431</v>
      </c>
      <c r="G233" s="42">
        <f>F233/60924</f>
        <v>7.0743877618015885E-3</v>
      </c>
      <c r="H233" s="71">
        <v>263</v>
      </c>
      <c r="I233" s="41">
        <f>H233/53065</f>
        <v>4.956185809855837E-3</v>
      </c>
      <c r="J233" s="37">
        <f>IF(D233=0, "-", IF((B233-D233)/D233&lt;10, (B233-D233)/D233, "&gt;999%"))</f>
        <v>0.86792452830188682</v>
      </c>
      <c r="K233" s="38">
        <f>IF(H233=0, "-", IF((F233-H233)/H233&lt;10, (F233-H233)/H233, "&gt;999%"))</f>
        <v>0.63878326996197721</v>
      </c>
    </row>
    <row r="234" spans="1:11" x14ac:dyDescent="0.25">
      <c r="B234" s="83"/>
      <c r="D234" s="83"/>
      <c r="F234" s="83"/>
      <c r="H234" s="83"/>
    </row>
    <row r="235" spans="1:11" ht="13" x14ac:dyDescent="0.3">
      <c r="A235" s="27" t="s">
        <v>566</v>
      </c>
      <c r="B235" s="71">
        <f>B239-B237</f>
        <v>1276</v>
      </c>
      <c r="C235" s="40">
        <f>B235/13073</f>
        <v>9.760575231392947E-2</v>
      </c>
      <c r="D235" s="71">
        <f>D239-D237</f>
        <v>1385</v>
      </c>
      <c r="E235" s="41">
        <f>D235/9813</f>
        <v>0.1411393050035667</v>
      </c>
      <c r="F235" s="77">
        <f>F239-F237</f>
        <v>7303</v>
      </c>
      <c r="G235" s="42">
        <f>F235/60924</f>
        <v>0.11987065852537587</v>
      </c>
      <c r="H235" s="71">
        <f>H239-H237</f>
        <v>7322</v>
      </c>
      <c r="I235" s="41">
        <f>H235/53065</f>
        <v>0.13798172053142371</v>
      </c>
      <c r="J235" s="37">
        <f>IF(D235=0, "-", IF((B235-D235)/D235&lt;10, (B235-D235)/D235, "&gt;999%"))</f>
        <v>-7.8700361010830319E-2</v>
      </c>
      <c r="K235" s="38">
        <f>IF(H235=0, "-", IF((F235-H235)/H235&lt;10, (F235-H235)/H235, "&gt;999%"))</f>
        <v>-2.5949194209232448E-3</v>
      </c>
    </row>
    <row r="236" spans="1:11" ht="13" x14ac:dyDescent="0.3">
      <c r="A236" s="27"/>
      <c r="B236" s="71"/>
      <c r="C236" s="40"/>
      <c r="D236" s="71"/>
      <c r="E236" s="41"/>
      <c r="F236" s="77"/>
      <c r="G236" s="42"/>
      <c r="H236" s="71"/>
      <c r="I236" s="41"/>
      <c r="J236" s="37"/>
      <c r="K236" s="38"/>
    </row>
    <row r="237" spans="1:11" ht="13" x14ac:dyDescent="0.3">
      <c r="A237" s="27" t="s">
        <v>567</v>
      </c>
      <c r="B237" s="71">
        <v>546</v>
      </c>
      <c r="C237" s="40">
        <f>B237/13073</f>
        <v>4.1765470817715901E-2</v>
      </c>
      <c r="D237" s="71">
        <v>250</v>
      </c>
      <c r="E237" s="41">
        <f>D237/9813</f>
        <v>2.5476408845409151E-2</v>
      </c>
      <c r="F237" s="77">
        <v>2425</v>
      </c>
      <c r="G237" s="42">
        <f>F237/60924</f>
        <v>3.9803689843083183E-2</v>
      </c>
      <c r="H237" s="71">
        <v>1463</v>
      </c>
      <c r="I237" s="41">
        <f>H237/53065</f>
        <v>2.756996136813342E-2</v>
      </c>
      <c r="J237" s="37">
        <f>IF(D237=0, "-", IF((B237-D237)/D237&lt;10, (B237-D237)/D237, "&gt;999%"))</f>
        <v>1.1839999999999999</v>
      </c>
      <c r="K237" s="38">
        <f>IF(H237=0, "-", IF((F237-H237)/H237&lt;10, (F237-H237)/H237, "&gt;999%"))</f>
        <v>0.657552973342447</v>
      </c>
    </row>
    <row r="238" spans="1:11" ht="13" x14ac:dyDescent="0.3">
      <c r="A238" s="27"/>
      <c r="B238" s="71"/>
      <c r="C238" s="40"/>
      <c r="D238" s="71"/>
      <c r="E238" s="41"/>
      <c r="F238" s="77"/>
      <c r="G238" s="42"/>
      <c r="H238" s="71"/>
      <c r="I238" s="41"/>
      <c r="J238" s="37"/>
      <c r="K238" s="38"/>
    </row>
    <row r="239" spans="1:11" ht="13" x14ac:dyDescent="0.3">
      <c r="A239" s="27" t="s">
        <v>565</v>
      </c>
      <c r="B239" s="71">
        <v>1822</v>
      </c>
      <c r="C239" s="40">
        <f>B239/13073</f>
        <v>0.13937122313164538</v>
      </c>
      <c r="D239" s="71">
        <v>1635</v>
      </c>
      <c r="E239" s="41">
        <f>D239/9813</f>
        <v>0.16661571384897586</v>
      </c>
      <c r="F239" s="77">
        <v>9728</v>
      </c>
      <c r="G239" s="42">
        <f>F239/60924</f>
        <v>0.15967434836845906</v>
      </c>
      <c r="H239" s="71">
        <v>8785</v>
      </c>
      <c r="I239" s="41">
        <f>H239/53065</f>
        <v>0.16555168189955716</v>
      </c>
      <c r="J239" s="37">
        <f>IF(D239=0, "-", IF((B239-D239)/D239&lt;10, (B239-D239)/D239, "&gt;999%"))</f>
        <v>0.11437308868501529</v>
      </c>
      <c r="K239" s="38">
        <f>IF(H239=0, "-", IF((F239-H239)/H239&lt;10, (F239-H239)/H239, "&gt;999%"))</f>
        <v>0.10734206033010814</v>
      </c>
    </row>
  </sheetData>
  <mergeCells count="58">
    <mergeCell ref="B1:K1"/>
    <mergeCell ref="B2:K2"/>
    <mergeCell ref="B187:E187"/>
    <mergeCell ref="F187:I187"/>
    <mergeCell ref="J187:K187"/>
    <mergeCell ref="B188:C188"/>
    <mergeCell ref="D188:E188"/>
    <mergeCell ref="F188:G188"/>
    <mergeCell ref="H188:I188"/>
    <mergeCell ref="B159:E159"/>
    <mergeCell ref="F159:I159"/>
    <mergeCell ref="J159:K159"/>
    <mergeCell ref="B160:C160"/>
    <mergeCell ref="D160:E160"/>
    <mergeCell ref="F160:G160"/>
    <mergeCell ref="H160:I160"/>
    <mergeCell ref="B138:E138"/>
    <mergeCell ref="F138:I138"/>
    <mergeCell ref="J138:K138"/>
    <mergeCell ref="B139:C139"/>
    <mergeCell ref="D139:E139"/>
    <mergeCell ref="F139:G139"/>
    <mergeCell ref="H139:I139"/>
    <mergeCell ref="B112:E112"/>
    <mergeCell ref="F112:I112"/>
    <mergeCell ref="J112:K112"/>
    <mergeCell ref="B113:C113"/>
    <mergeCell ref="D113:E113"/>
    <mergeCell ref="F113:G113"/>
    <mergeCell ref="H113:I113"/>
    <mergeCell ref="B76:E76"/>
    <mergeCell ref="F76:I76"/>
    <mergeCell ref="J76:K76"/>
    <mergeCell ref="B77:C77"/>
    <mergeCell ref="D77:E77"/>
    <mergeCell ref="F77:G77"/>
    <mergeCell ref="H77:I77"/>
    <mergeCell ref="B40:E40"/>
    <mergeCell ref="F40:I40"/>
    <mergeCell ref="J40:K40"/>
    <mergeCell ref="B41:C41"/>
    <mergeCell ref="D41:E41"/>
    <mergeCell ref="F41:G41"/>
    <mergeCell ref="H41:I41"/>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2" max="16383" man="1"/>
    <brk id="110" max="16383" man="1"/>
    <brk id="158" max="16383" man="1"/>
    <brk id="21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1"/>
  <sheetViews>
    <sheetView tabSelected="1" zoomScaleNormal="100" workbookViewId="0">
      <selection activeCell="M1" sqref="M1"/>
    </sheetView>
  </sheetViews>
  <sheetFormatPr defaultRowHeight="12.5" x14ac:dyDescent="0.25"/>
  <cols>
    <col min="1" max="1" width="18.26953125" bestFit="1" customWidth="1"/>
    <col min="2" max="11" width="8.453125" customWidth="1"/>
  </cols>
  <sheetData>
    <row r="1" spans="1:11" s="52" customFormat="1" ht="20" x14ac:dyDescent="0.4">
      <c r="A1" s="4" t="s">
        <v>10</v>
      </c>
      <c r="B1" s="198" t="s">
        <v>619</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1</v>
      </c>
      <c r="C7" s="39">
        <f>IF(B51=0, "-", B7/B51)</f>
        <v>5.4884742041712406E-4</v>
      </c>
      <c r="D7" s="65">
        <v>1</v>
      </c>
      <c r="E7" s="21">
        <f>IF(D51=0, "-", D7/D51)</f>
        <v>6.116207951070336E-4</v>
      </c>
      <c r="F7" s="81">
        <v>8</v>
      </c>
      <c r="G7" s="39">
        <f>IF(F51=0, "-", F7/F51)</f>
        <v>8.2236842105263153E-4</v>
      </c>
      <c r="H7" s="65">
        <v>7</v>
      </c>
      <c r="I7" s="21">
        <f>IF(H51=0, "-", H7/H51)</f>
        <v>7.9681274900398409E-4</v>
      </c>
      <c r="J7" s="20">
        <f t="shared" ref="J7:J49" si="0">IF(D7=0, "-", IF((B7-D7)/D7&lt;10, (B7-D7)/D7, "&gt;999%"))</f>
        <v>0</v>
      </c>
      <c r="K7" s="21">
        <f t="shared" ref="K7:K49" si="1">IF(H7=0, "-", IF((F7-H7)/H7&lt;10, (F7-H7)/H7, "&gt;999%"))</f>
        <v>0.14285714285714285</v>
      </c>
    </row>
    <row r="8" spans="1:11" x14ac:dyDescent="0.25">
      <c r="A8" s="7" t="s">
        <v>32</v>
      </c>
      <c r="B8" s="65">
        <v>2</v>
      </c>
      <c r="C8" s="39">
        <f>IF(B51=0, "-", B8/B51)</f>
        <v>1.0976948408342481E-3</v>
      </c>
      <c r="D8" s="65">
        <v>0</v>
      </c>
      <c r="E8" s="21">
        <f>IF(D51=0, "-", D8/D51)</f>
        <v>0</v>
      </c>
      <c r="F8" s="81">
        <v>4</v>
      </c>
      <c r="G8" s="39">
        <f>IF(F51=0, "-", F8/F51)</f>
        <v>4.1118421052631577E-4</v>
      </c>
      <c r="H8" s="65">
        <v>4</v>
      </c>
      <c r="I8" s="21">
        <f>IF(H51=0, "-", H8/H51)</f>
        <v>4.5532157085941948E-4</v>
      </c>
      <c r="J8" s="20" t="str">
        <f t="shared" si="0"/>
        <v>-</v>
      </c>
      <c r="K8" s="21">
        <f t="shared" si="1"/>
        <v>0</v>
      </c>
    </row>
    <row r="9" spans="1:11" x14ac:dyDescent="0.25">
      <c r="A9" s="7" t="s">
        <v>33</v>
      </c>
      <c r="B9" s="65">
        <v>27</v>
      </c>
      <c r="C9" s="39">
        <f>IF(B51=0, "-", B9/B51)</f>
        <v>1.4818880351262349E-2</v>
      </c>
      <c r="D9" s="65">
        <v>6</v>
      </c>
      <c r="E9" s="21">
        <f>IF(D51=0, "-", D9/D51)</f>
        <v>3.669724770642202E-3</v>
      </c>
      <c r="F9" s="81">
        <v>143</v>
      </c>
      <c r="G9" s="39">
        <f>IF(F51=0, "-", F9/F51)</f>
        <v>1.4699835526315789E-2</v>
      </c>
      <c r="H9" s="65">
        <v>61</v>
      </c>
      <c r="I9" s="21">
        <f>IF(H51=0, "-", H9/H51)</f>
        <v>6.9436539556061464E-3</v>
      </c>
      <c r="J9" s="20">
        <f t="shared" si="0"/>
        <v>3.5</v>
      </c>
      <c r="K9" s="21">
        <f t="shared" si="1"/>
        <v>1.3442622950819672</v>
      </c>
    </row>
    <row r="10" spans="1:11" x14ac:dyDescent="0.25">
      <c r="A10" s="7" t="s">
        <v>34</v>
      </c>
      <c r="B10" s="65">
        <v>0</v>
      </c>
      <c r="C10" s="39">
        <f>IF(B51=0, "-", B10/B51)</f>
        <v>0</v>
      </c>
      <c r="D10" s="65">
        <v>1</v>
      </c>
      <c r="E10" s="21">
        <f>IF(D51=0, "-", D10/D51)</f>
        <v>6.116207951070336E-4</v>
      </c>
      <c r="F10" s="81">
        <v>4</v>
      </c>
      <c r="G10" s="39">
        <f>IF(F51=0, "-", F10/F51)</f>
        <v>4.1118421052631577E-4</v>
      </c>
      <c r="H10" s="65">
        <v>11</v>
      </c>
      <c r="I10" s="21">
        <f>IF(H51=0, "-", H10/H51)</f>
        <v>1.2521343198634036E-3</v>
      </c>
      <c r="J10" s="20">
        <f t="shared" si="0"/>
        <v>-1</v>
      </c>
      <c r="K10" s="21">
        <f t="shared" si="1"/>
        <v>-0.63636363636363635</v>
      </c>
    </row>
    <row r="11" spans="1:11" x14ac:dyDescent="0.25">
      <c r="A11" s="7" t="s">
        <v>35</v>
      </c>
      <c r="B11" s="65">
        <v>46</v>
      </c>
      <c r="C11" s="39">
        <f>IF(B51=0, "-", B11/B51)</f>
        <v>2.5246981339187707E-2</v>
      </c>
      <c r="D11" s="65">
        <v>57</v>
      </c>
      <c r="E11" s="21">
        <f>IF(D51=0, "-", D11/D51)</f>
        <v>3.4862385321100919E-2</v>
      </c>
      <c r="F11" s="81">
        <v>278</v>
      </c>
      <c r="G11" s="39">
        <f>IF(F51=0, "-", F11/F51)</f>
        <v>2.8577302631578948E-2</v>
      </c>
      <c r="H11" s="65">
        <v>227</v>
      </c>
      <c r="I11" s="21">
        <f>IF(H51=0, "-", H11/H51)</f>
        <v>2.5839499146272055E-2</v>
      </c>
      <c r="J11" s="20">
        <f t="shared" si="0"/>
        <v>-0.19298245614035087</v>
      </c>
      <c r="K11" s="21">
        <f t="shared" si="1"/>
        <v>0.22466960352422907</v>
      </c>
    </row>
    <row r="12" spans="1:11" x14ac:dyDescent="0.25">
      <c r="A12" s="7" t="s">
        <v>38</v>
      </c>
      <c r="B12" s="65">
        <v>3</v>
      </c>
      <c r="C12" s="39">
        <f>IF(B51=0, "-", B12/B51)</f>
        <v>1.6465422612513721E-3</v>
      </c>
      <c r="D12" s="65">
        <v>1</v>
      </c>
      <c r="E12" s="21">
        <f>IF(D51=0, "-", D12/D51)</f>
        <v>6.116207951070336E-4</v>
      </c>
      <c r="F12" s="81">
        <v>11</v>
      </c>
      <c r="G12" s="39">
        <f>IF(F51=0, "-", F12/F51)</f>
        <v>1.1307565789473685E-3</v>
      </c>
      <c r="H12" s="65">
        <v>9</v>
      </c>
      <c r="I12" s="21">
        <f>IF(H51=0, "-", H12/H51)</f>
        <v>1.0244735344336938E-3</v>
      </c>
      <c r="J12" s="20">
        <f t="shared" si="0"/>
        <v>2</v>
      </c>
      <c r="K12" s="21">
        <f t="shared" si="1"/>
        <v>0.22222222222222221</v>
      </c>
    </row>
    <row r="13" spans="1:11" x14ac:dyDescent="0.25">
      <c r="A13" s="7" t="s">
        <v>39</v>
      </c>
      <c r="B13" s="65">
        <v>0</v>
      </c>
      <c r="C13" s="39">
        <f>IF(B51=0, "-", B13/B51)</f>
        <v>0</v>
      </c>
      <c r="D13" s="65">
        <v>0</v>
      </c>
      <c r="E13" s="21">
        <f>IF(D51=0, "-", D13/D51)</f>
        <v>0</v>
      </c>
      <c r="F13" s="81">
        <v>0</v>
      </c>
      <c r="G13" s="39">
        <f>IF(F51=0, "-", F13/F51)</f>
        <v>0</v>
      </c>
      <c r="H13" s="65">
        <v>7</v>
      </c>
      <c r="I13" s="21">
        <f>IF(H51=0, "-", H13/H51)</f>
        <v>7.9681274900398409E-4</v>
      </c>
      <c r="J13" s="20" t="str">
        <f t="shared" si="0"/>
        <v>-</v>
      </c>
      <c r="K13" s="21">
        <f t="shared" si="1"/>
        <v>-1</v>
      </c>
    </row>
    <row r="14" spans="1:11" x14ac:dyDescent="0.25">
      <c r="A14" s="7" t="s">
        <v>40</v>
      </c>
      <c r="B14" s="65">
        <v>0</v>
      </c>
      <c r="C14" s="39">
        <f>IF(B51=0, "-", B14/B51)</f>
        <v>0</v>
      </c>
      <c r="D14" s="65">
        <v>1</v>
      </c>
      <c r="E14" s="21">
        <f>IF(D51=0, "-", D14/D51)</f>
        <v>6.116207951070336E-4</v>
      </c>
      <c r="F14" s="81">
        <v>3</v>
      </c>
      <c r="G14" s="39">
        <f>IF(F51=0, "-", F14/F51)</f>
        <v>3.0838815789473682E-4</v>
      </c>
      <c r="H14" s="65">
        <v>3</v>
      </c>
      <c r="I14" s="21">
        <f>IF(H51=0, "-", H14/H51)</f>
        <v>3.4149117814456461E-4</v>
      </c>
      <c r="J14" s="20">
        <f t="shared" si="0"/>
        <v>-1</v>
      </c>
      <c r="K14" s="21">
        <f t="shared" si="1"/>
        <v>0</v>
      </c>
    </row>
    <row r="15" spans="1:11" x14ac:dyDescent="0.25">
      <c r="A15" s="7" t="s">
        <v>41</v>
      </c>
      <c r="B15" s="65">
        <v>13</v>
      </c>
      <c r="C15" s="39">
        <f>IF(B51=0, "-", B15/B51)</f>
        <v>7.1350164654226129E-3</v>
      </c>
      <c r="D15" s="65">
        <v>0</v>
      </c>
      <c r="E15" s="21">
        <f>IF(D51=0, "-", D15/D51)</f>
        <v>0</v>
      </c>
      <c r="F15" s="81">
        <v>35</v>
      </c>
      <c r="G15" s="39">
        <f>IF(F51=0, "-", F15/F51)</f>
        <v>3.5978618421052631E-3</v>
      </c>
      <c r="H15" s="65">
        <v>0</v>
      </c>
      <c r="I15" s="21">
        <f>IF(H51=0, "-", H15/H51)</f>
        <v>0</v>
      </c>
      <c r="J15" s="20" t="str">
        <f t="shared" si="0"/>
        <v>-</v>
      </c>
      <c r="K15" s="21" t="str">
        <f t="shared" si="1"/>
        <v>-</v>
      </c>
    </row>
    <row r="16" spans="1:11" x14ac:dyDescent="0.25">
      <c r="A16" s="7" t="s">
        <v>44</v>
      </c>
      <c r="B16" s="65">
        <v>1</v>
      </c>
      <c r="C16" s="39">
        <f>IF(B51=0, "-", B16/B51)</f>
        <v>5.4884742041712406E-4</v>
      </c>
      <c r="D16" s="65">
        <v>2</v>
      </c>
      <c r="E16" s="21">
        <f>IF(D51=0, "-", D16/D51)</f>
        <v>1.2232415902140672E-3</v>
      </c>
      <c r="F16" s="81">
        <v>8</v>
      </c>
      <c r="G16" s="39">
        <f>IF(F51=0, "-", F16/F51)</f>
        <v>8.2236842105263153E-4</v>
      </c>
      <c r="H16" s="65">
        <v>10</v>
      </c>
      <c r="I16" s="21">
        <f>IF(H51=0, "-", H16/H51)</f>
        <v>1.1383039271485487E-3</v>
      </c>
      <c r="J16" s="20">
        <f t="shared" si="0"/>
        <v>-0.5</v>
      </c>
      <c r="K16" s="21">
        <f t="shared" si="1"/>
        <v>-0.2</v>
      </c>
    </row>
    <row r="17" spans="1:11" x14ac:dyDescent="0.25">
      <c r="A17" s="7" t="s">
        <v>45</v>
      </c>
      <c r="B17" s="65">
        <v>6</v>
      </c>
      <c r="C17" s="39">
        <f>IF(B51=0, "-", B17/B51)</f>
        <v>3.2930845225027441E-3</v>
      </c>
      <c r="D17" s="65">
        <v>8</v>
      </c>
      <c r="E17" s="21">
        <f>IF(D51=0, "-", D17/D51)</f>
        <v>4.8929663608562688E-3</v>
      </c>
      <c r="F17" s="81">
        <v>32</v>
      </c>
      <c r="G17" s="39">
        <f>IF(F51=0, "-", F17/F51)</f>
        <v>3.2894736842105261E-3</v>
      </c>
      <c r="H17" s="65">
        <v>28</v>
      </c>
      <c r="I17" s="21">
        <f>IF(H51=0, "-", H17/H51)</f>
        <v>3.1872509960159364E-3</v>
      </c>
      <c r="J17" s="20">
        <f t="shared" si="0"/>
        <v>-0.25</v>
      </c>
      <c r="K17" s="21">
        <f t="shared" si="1"/>
        <v>0.14285714285714285</v>
      </c>
    </row>
    <row r="18" spans="1:11" x14ac:dyDescent="0.25">
      <c r="A18" s="7" t="s">
        <v>47</v>
      </c>
      <c r="B18" s="65">
        <v>24</v>
      </c>
      <c r="C18" s="39">
        <f>IF(B51=0, "-", B18/B51)</f>
        <v>1.3172338090010977E-2</v>
      </c>
      <c r="D18" s="65">
        <v>15</v>
      </c>
      <c r="E18" s="21">
        <f>IF(D51=0, "-", D18/D51)</f>
        <v>9.1743119266055051E-3</v>
      </c>
      <c r="F18" s="81">
        <v>112</v>
      </c>
      <c r="G18" s="39">
        <f>IF(F51=0, "-", F18/F51)</f>
        <v>1.1513157894736841E-2</v>
      </c>
      <c r="H18" s="65">
        <v>60</v>
      </c>
      <c r="I18" s="21">
        <f>IF(H51=0, "-", H18/H51)</f>
        <v>6.8298235628912922E-3</v>
      </c>
      <c r="J18" s="20">
        <f t="shared" si="0"/>
        <v>0.6</v>
      </c>
      <c r="K18" s="21">
        <f t="shared" si="1"/>
        <v>0.8666666666666667</v>
      </c>
    </row>
    <row r="19" spans="1:11" x14ac:dyDescent="0.25">
      <c r="A19" s="7" t="s">
        <v>51</v>
      </c>
      <c r="B19" s="65">
        <v>0</v>
      </c>
      <c r="C19" s="39">
        <f>IF(B51=0, "-", B19/B51)</f>
        <v>0</v>
      </c>
      <c r="D19" s="65">
        <v>0</v>
      </c>
      <c r="E19" s="21">
        <f>IF(D51=0, "-", D19/D51)</f>
        <v>0</v>
      </c>
      <c r="F19" s="81">
        <v>4</v>
      </c>
      <c r="G19" s="39">
        <f>IF(F51=0, "-", F19/F51)</f>
        <v>4.1118421052631577E-4</v>
      </c>
      <c r="H19" s="65">
        <v>3</v>
      </c>
      <c r="I19" s="21">
        <f>IF(H51=0, "-", H19/H51)</f>
        <v>3.4149117814456461E-4</v>
      </c>
      <c r="J19" s="20" t="str">
        <f t="shared" si="0"/>
        <v>-</v>
      </c>
      <c r="K19" s="21">
        <f t="shared" si="1"/>
        <v>0.33333333333333331</v>
      </c>
    </row>
    <row r="20" spans="1:11" x14ac:dyDescent="0.25">
      <c r="A20" s="7" t="s">
        <v>52</v>
      </c>
      <c r="B20" s="65">
        <v>3</v>
      </c>
      <c r="C20" s="39">
        <f>IF(B51=0, "-", B20/B51)</f>
        <v>1.6465422612513721E-3</v>
      </c>
      <c r="D20" s="65">
        <v>0</v>
      </c>
      <c r="E20" s="21">
        <f>IF(D51=0, "-", D20/D51)</f>
        <v>0</v>
      </c>
      <c r="F20" s="81">
        <v>3</v>
      </c>
      <c r="G20" s="39">
        <f>IF(F51=0, "-", F20/F51)</f>
        <v>3.0838815789473682E-4</v>
      </c>
      <c r="H20" s="65">
        <v>0</v>
      </c>
      <c r="I20" s="21">
        <f>IF(H51=0, "-", H20/H51)</f>
        <v>0</v>
      </c>
      <c r="J20" s="20" t="str">
        <f t="shared" si="0"/>
        <v>-</v>
      </c>
      <c r="K20" s="21" t="str">
        <f t="shared" si="1"/>
        <v>-</v>
      </c>
    </row>
    <row r="21" spans="1:11" x14ac:dyDescent="0.25">
      <c r="A21" s="7" t="s">
        <v>54</v>
      </c>
      <c r="B21" s="65">
        <v>6</v>
      </c>
      <c r="C21" s="39">
        <f>IF(B51=0, "-", B21/B51)</f>
        <v>3.2930845225027441E-3</v>
      </c>
      <c r="D21" s="65">
        <v>5</v>
      </c>
      <c r="E21" s="21">
        <f>IF(D51=0, "-", D21/D51)</f>
        <v>3.0581039755351682E-3</v>
      </c>
      <c r="F21" s="81">
        <v>60</v>
      </c>
      <c r="G21" s="39">
        <f>IF(F51=0, "-", F21/F51)</f>
        <v>6.1677631578947369E-3</v>
      </c>
      <c r="H21" s="65">
        <v>78</v>
      </c>
      <c r="I21" s="21">
        <f>IF(H51=0, "-", H21/H51)</f>
        <v>8.8787706317586795E-3</v>
      </c>
      <c r="J21" s="20">
        <f t="shared" si="0"/>
        <v>0.2</v>
      </c>
      <c r="K21" s="21">
        <f t="shared" si="1"/>
        <v>-0.23076923076923078</v>
      </c>
    </row>
    <row r="22" spans="1:11" x14ac:dyDescent="0.25">
      <c r="A22" s="7" t="s">
        <v>55</v>
      </c>
      <c r="B22" s="65">
        <v>196</v>
      </c>
      <c r="C22" s="39">
        <f>IF(B51=0, "-", B22/B51)</f>
        <v>0.10757409440175632</v>
      </c>
      <c r="D22" s="65">
        <v>146</v>
      </c>
      <c r="E22" s="21">
        <f>IF(D51=0, "-", D22/D51)</f>
        <v>8.9296636085626907E-2</v>
      </c>
      <c r="F22" s="81">
        <v>1588</v>
      </c>
      <c r="G22" s="39">
        <f>IF(F51=0, "-", F22/F51)</f>
        <v>0.16324013157894737</v>
      </c>
      <c r="H22" s="65">
        <v>1139</v>
      </c>
      <c r="I22" s="21">
        <f>IF(H51=0, "-", H22/H51)</f>
        <v>0.1296528173022197</v>
      </c>
      <c r="J22" s="20">
        <f t="shared" si="0"/>
        <v>0.34246575342465752</v>
      </c>
      <c r="K22" s="21">
        <f t="shared" si="1"/>
        <v>0.39420544337137842</v>
      </c>
    </row>
    <row r="23" spans="1:11" x14ac:dyDescent="0.25">
      <c r="A23" s="7" t="s">
        <v>62</v>
      </c>
      <c r="B23" s="65">
        <v>3</v>
      </c>
      <c r="C23" s="39">
        <f>IF(B51=0, "-", B23/B51)</f>
        <v>1.6465422612513721E-3</v>
      </c>
      <c r="D23" s="65">
        <v>2</v>
      </c>
      <c r="E23" s="21">
        <f>IF(D51=0, "-", D23/D51)</f>
        <v>1.2232415902140672E-3</v>
      </c>
      <c r="F23" s="81">
        <v>16</v>
      </c>
      <c r="G23" s="39">
        <f>IF(F51=0, "-", F23/F51)</f>
        <v>1.6447368421052631E-3</v>
      </c>
      <c r="H23" s="65">
        <v>10</v>
      </c>
      <c r="I23" s="21">
        <f>IF(H51=0, "-", H23/H51)</f>
        <v>1.1383039271485487E-3</v>
      </c>
      <c r="J23" s="20">
        <f t="shared" si="0"/>
        <v>0.5</v>
      </c>
      <c r="K23" s="21">
        <f t="shared" si="1"/>
        <v>0.6</v>
      </c>
    </row>
    <row r="24" spans="1:11" x14ac:dyDescent="0.25">
      <c r="A24" s="7" t="s">
        <v>65</v>
      </c>
      <c r="B24" s="65">
        <v>183</v>
      </c>
      <c r="C24" s="39">
        <f>IF(B51=0, "-", B24/B51)</f>
        <v>0.10043907793633369</v>
      </c>
      <c r="D24" s="65">
        <v>308</v>
      </c>
      <c r="E24" s="21">
        <f>IF(D51=0, "-", D24/D51)</f>
        <v>0.18837920489296636</v>
      </c>
      <c r="F24" s="81">
        <v>1477</v>
      </c>
      <c r="G24" s="39">
        <f>IF(F51=0, "-", F24/F51)</f>
        <v>0.15182976973684212</v>
      </c>
      <c r="H24" s="65">
        <v>1556</v>
      </c>
      <c r="I24" s="21">
        <f>IF(H51=0, "-", H24/H51)</f>
        <v>0.17712009106431417</v>
      </c>
      <c r="J24" s="20">
        <f t="shared" si="0"/>
        <v>-0.40584415584415584</v>
      </c>
      <c r="K24" s="21">
        <f t="shared" si="1"/>
        <v>-5.0771208226221082E-2</v>
      </c>
    </row>
    <row r="25" spans="1:11" x14ac:dyDescent="0.25">
      <c r="A25" s="7" t="s">
        <v>66</v>
      </c>
      <c r="B25" s="65">
        <v>2</v>
      </c>
      <c r="C25" s="39">
        <f>IF(B51=0, "-", B25/B51)</f>
        <v>1.0976948408342481E-3</v>
      </c>
      <c r="D25" s="65">
        <v>0</v>
      </c>
      <c r="E25" s="21">
        <f>IF(D51=0, "-", D25/D51)</f>
        <v>0</v>
      </c>
      <c r="F25" s="81">
        <v>8</v>
      </c>
      <c r="G25" s="39">
        <f>IF(F51=0, "-", F25/F51)</f>
        <v>8.2236842105263153E-4</v>
      </c>
      <c r="H25" s="65">
        <v>0</v>
      </c>
      <c r="I25" s="21">
        <f>IF(H51=0, "-", H25/H51)</f>
        <v>0</v>
      </c>
      <c r="J25" s="20" t="str">
        <f t="shared" si="0"/>
        <v>-</v>
      </c>
      <c r="K25" s="21" t="str">
        <f t="shared" si="1"/>
        <v>-</v>
      </c>
    </row>
    <row r="26" spans="1:11" x14ac:dyDescent="0.25">
      <c r="A26" s="7" t="s">
        <v>68</v>
      </c>
      <c r="B26" s="65">
        <v>1</v>
      </c>
      <c r="C26" s="39">
        <f>IF(B51=0, "-", B26/B51)</f>
        <v>5.4884742041712406E-4</v>
      </c>
      <c r="D26" s="65">
        <v>0</v>
      </c>
      <c r="E26" s="21">
        <f>IF(D51=0, "-", D26/D51)</f>
        <v>0</v>
      </c>
      <c r="F26" s="81">
        <v>9</v>
      </c>
      <c r="G26" s="39">
        <f>IF(F51=0, "-", F26/F51)</f>
        <v>9.2516447368421047E-4</v>
      </c>
      <c r="H26" s="65">
        <v>9</v>
      </c>
      <c r="I26" s="21">
        <f>IF(H51=0, "-", H26/H51)</f>
        <v>1.0244735344336938E-3</v>
      </c>
      <c r="J26" s="20" t="str">
        <f t="shared" si="0"/>
        <v>-</v>
      </c>
      <c r="K26" s="21">
        <f t="shared" si="1"/>
        <v>0</v>
      </c>
    </row>
    <row r="27" spans="1:11" x14ac:dyDescent="0.25">
      <c r="A27" s="7" t="s">
        <v>69</v>
      </c>
      <c r="B27" s="65">
        <v>16</v>
      </c>
      <c r="C27" s="39">
        <f>IF(B51=0, "-", B27/B51)</f>
        <v>8.7815587266739849E-3</v>
      </c>
      <c r="D27" s="65">
        <v>5</v>
      </c>
      <c r="E27" s="21">
        <f>IF(D51=0, "-", D27/D51)</f>
        <v>3.0581039755351682E-3</v>
      </c>
      <c r="F27" s="81">
        <v>54</v>
      </c>
      <c r="G27" s="39">
        <f>IF(F51=0, "-", F27/F51)</f>
        <v>5.5509868421052631E-3</v>
      </c>
      <c r="H27" s="65">
        <v>45</v>
      </c>
      <c r="I27" s="21">
        <f>IF(H51=0, "-", H27/H51)</f>
        <v>5.1223676721684694E-3</v>
      </c>
      <c r="J27" s="20">
        <f t="shared" si="0"/>
        <v>2.2000000000000002</v>
      </c>
      <c r="K27" s="21">
        <f t="shared" si="1"/>
        <v>0.2</v>
      </c>
    </row>
    <row r="28" spans="1:11" x14ac:dyDescent="0.25">
      <c r="A28" s="7" t="s">
        <v>70</v>
      </c>
      <c r="B28" s="65">
        <v>2</v>
      </c>
      <c r="C28" s="39">
        <f>IF(B51=0, "-", B28/B51)</f>
        <v>1.0976948408342481E-3</v>
      </c>
      <c r="D28" s="65">
        <v>1</v>
      </c>
      <c r="E28" s="21">
        <f>IF(D51=0, "-", D28/D51)</f>
        <v>6.116207951070336E-4</v>
      </c>
      <c r="F28" s="81">
        <v>8</v>
      </c>
      <c r="G28" s="39">
        <f>IF(F51=0, "-", F28/F51)</f>
        <v>8.2236842105263153E-4</v>
      </c>
      <c r="H28" s="65">
        <v>5</v>
      </c>
      <c r="I28" s="21">
        <f>IF(H51=0, "-", H28/H51)</f>
        <v>5.6915196357427435E-4</v>
      </c>
      <c r="J28" s="20">
        <f t="shared" si="0"/>
        <v>1</v>
      </c>
      <c r="K28" s="21">
        <f t="shared" si="1"/>
        <v>0.6</v>
      </c>
    </row>
    <row r="29" spans="1:11" x14ac:dyDescent="0.25">
      <c r="A29" s="7" t="s">
        <v>73</v>
      </c>
      <c r="B29" s="65">
        <v>1</v>
      </c>
      <c r="C29" s="39">
        <f>IF(B51=0, "-", B29/B51)</f>
        <v>5.4884742041712406E-4</v>
      </c>
      <c r="D29" s="65">
        <v>2</v>
      </c>
      <c r="E29" s="21">
        <f>IF(D51=0, "-", D29/D51)</f>
        <v>1.2232415902140672E-3</v>
      </c>
      <c r="F29" s="81">
        <v>4</v>
      </c>
      <c r="G29" s="39">
        <f>IF(F51=0, "-", F29/F51)</f>
        <v>4.1118421052631577E-4</v>
      </c>
      <c r="H29" s="65">
        <v>8</v>
      </c>
      <c r="I29" s="21">
        <f>IF(H51=0, "-", H29/H51)</f>
        <v>9.1064314171883896E-4</v>
      </c>
      <c r="J29" s="20">
        <f t="shared" si="0"/>
        <v>-0.5</v>
      </c>
      <c r="K29" s="21">
        <f t="shared" si="1"/>
        <v>-0.5</v>
      </c>
    </row>
    <row r="30" spans="1:11" x14ac:dyDescent="0.25">
      <c r="A30" s="7" t="s">
        <v>74</v>
      </c>
      <c r="B30" s="65">
        <v>101</v>
      </c>
      <c r="C30" s="39">
        <f>IF(B51=0, "-", B30/B51)</f>
        <v>5.5433589462129527E-2</v>
      </c>
      <c r="D30" s="65">
        <v>79</v>
      </c>
      <c r="E30" s="21">
        <f>IF(D51=0, "-", D30/D51)</f>
        <v>4.8318042813455656E-2</v>
      </c>
      <c r="F30" s="81">
        <v>642</v>
      </c>
      <c r="G30" s="39">
        <f>IF(F51=0, "-", F30/F51)</f>
        <v>6.5995065789473686E-2</v>
      </c>
      <c r="H30" s="65">
        <v>501</v>
      </c>
      <c r="I30" s="21">
        <f>IF(H51=0, "-", H30/H51)</f>
        <v>5.7029026750142285E-2</v>
      </c>
      <c r="J30" s="20">
        <f t="shared" si="0"/>
        <v>0.27848101265822783</v>
      </c>
      <c r="K30" s="21">
        <f t="shared" si="1"/>
        <v>0.28143712574850299</v>
      </c>
    </row>
    <row r="31" spans="1:11" x14ac:dyDescent="0.25">
      <c r="A31" s="7" t="s">
        <v>75</v>
      </c>
      <c r="B31" s="65">
        <v>0</v>
      </c>
      <c r="C31" s="39">
        <f>IF(B51=0, "-", B31/B51)</f>
        <v>0</v>
      </c>
      <c r="D31" s="65">
        <v>0</v>
      </c>
      <c r="E31" s="21">
        <f>IF(D51=0, "-", D31/D51)</f>
        <v>0</v>
      </c>
      <c r="F31" s="81">
        <v>1</v>
      </c>
      <c r="G31" s="39">
        <f>IF(F51=0, "-", F31/F51)</f>
        <v>1.0279605263157894E-4</v>
      </c>
      <c r="H31" s="65">
        <v>0</v>
      </c>
      <c r="I31" s="21">
        <f>IF(H51=0, "-", H31/H51)</f>
        <v>0</v>
      </c>
      <c r="J31" s="20" t="str">
        <f t="shared" si="0"/>
        <v>-</v>
      </c>
      <c r="K31" s="21" t="str">
        <f t="shared" si="1"/>
        <v>-</v>
      </c>
    </row>
    <row r="32" spans="1:11" x14ac:dyDescent="0.25">
      <c r="A32" s="7" t="s">
        <v>76</v>
      </c>
      <c r="B32" s="65">
        <v>34</v>
      </c>
      <c r="C32" s="39">
        <f>IF(B51=0, "-", B32/B51)</f>
        <v>1.8660812294182216E-2</v>
      </c>
      <c r="D32" s="65">
        <v>61</v>
      </c>
      <c r="E32" s="21">
        <f>IF(D51=0, "-", D32/D51)</f>
        <v>3.7308868501529049E-2</v>
      </c>
      <c r="F32" s="81">
        <v>278</v>
      </c>
      <c r="G32" s="39">
        <f>IF(F51=0, "-", F32/F51)</f>
        <v>2.8577302631578948E-2</v>
      </c>
      <c r="H32" s="65">
        <v>279</v>
      </c>
      <c r="I32" s="21">
        <f>IF(H51=0, "-", H32/H51)</f>
        <v>3.1758679567444506E-2</v>
      </c>
      <c r="J32" s="20">
        <f t="shared" si="0"/>
        <v>-0.44262295081967212</v>
      </c>
      <c r="K32" s="21">
        <f t="shared" si="1"/>
        <v>-3.5842293906810036E-3</v>
      </c>
    </row>
    <row r="33" spans="1:11" x14ac:dyDescent="0.25">
      <c r="A33" s="7" t="s">
        <v>78</v>
      </c>
      <c r="B33" s="65">
        <v>2</v>
      </c>
      <c r="C33" s="39">
        <f>IF(B51=0, "-", B33/B51)</f>
        <v>1.0976948408342481E-3</v>
      </c>
      <c r="D33" s="65">
        <v>5</v>
      </c>
      <c r="E33" s="21">
        <f>IF(D51=0, "-", D33/D51)</f>
        <v>3.0581039755351682E-3</v>
      </c>
      <c r="F33" s="81">
        <v>11</v>
      </c>
      <c r="G33" s="39">
        <f>IF(F51=0, "-", F33/F51)</f>
        <v>1.1307565789473685E-3</v>
      </c>
      <c r="H33" s="65">
        <v>17</v>
      </c>
      <c r="I33" s="21">
        <f>IF(H51=0, "-", H33/H51)</f>
        <v>1.9351166761525328E-3</v>
      </c>
      <c r="J33" s="20">
        <f t="shared" si="0"/>
        <v>-0.6</v>
      </c>
      <c r="K33" s="21">
        <f t="shared" si="1"/>
        <v>-0.35294117647058826</v>
      </c>
    </row>
    <row r="34" spans="1:11" x14ac:dyDescent="0.25">
      <c r="A34" s="7" t="s">
        <v>79</v>
      </c>
      <c r="B34" s="65">
        <v>128</v>
      </c>
      <c r="C34" s="39">
        <f>IF(B51=0, "-", B34/B51)</f>
        <v>7.025246981339188E-2</v>
      </c>
      <c r="D34" s="65">
        <v>125</v>
      </c>
      <c r="E34" s="21">
        <f>IF(D51=0, "-", D34/D51)</f>
        <v>7.64525993883792E-2</v>
      </c>
      <c r="F34" s="81">
        <v>878</v>
      </c>
      <c r="G34" s="39">
        <f>IF(F51=0, "-", F34/F51)</f>
        <v>9.0254934210526314E-2</v>
      </c>
      <c r="H34" s="65">
        <v>768</v>
      </c>
      <c r="I34" s="21">
        <f>IF(H51=0, "-", H34/H51)</f>
        <v>8.7421741605008541E-2</v>
      </c>
      <c r="J34" s="20">
        <f t="shared" si="0"/>
        <v>2.4E-2</v>
      </c>
      <c r="K34" s="21">
        <f t="shared" si="1"/>
        <v>0.14322916666666666</v>
      </c>
    </row>
    <row r="35" spans="1:11" x14ac:dyDescent="0.25">
      <c r="A35" s="7" t="s">
        <v>80</v>
      </c>
      <c r="B35" s="65">
        <v>27</v>
      </c>
      <c r="C35" s="39">
        <f>IF(B51=0, "-", B35/B51)</f>
        <v>1.4818880351262349E-2</v>
      </c>
      <c r="D35" s="65">
        <v>14</v>
      </c>
      <c r="E35" s="21">
        <f>IF(D51=0, "-", D35/D51)</f>
        <v>8.5626911314984708E-3</v>
      </c>
      <c r="F35" s="81">
        <v>69</v>
      </c>
      <c r="G35" s="39">
        <f>IF(F51=0, "-", F35/F51)</f>
        <v>7.0929276315789477E-3</v>
      </c>
      <c r="H35" s="65">
        <v>87</v>
      </c>
      <c r="I35" s="21">
        <f>IF(H51=0, "-", H35/H51)</f>
        <v>9.9032441661923726E-3</v>
      </c>
      <c r="J35" s="20">
        <f t="shared" si="0"/>
        <v>0.9285714285714286</v>
      </c>
      <c r="K35" s="21">
        <f t="shared" si="1"/>
        <v>-0.20689655172413793</v>
      </c>
    </row>
    <row r="36" spans="1:11" x14ac:dyDescent="0.25">
      <c r="A36" s="7" t="s">
        <v>81</v>
      </c>
      <c r="B36" s="65">
        <v>0</v>
      </c>
      <c r="C36" s="39">
        <f>IF(B51=0, "-", B36/B51)</f>
        <v>0</v>
      </c>
      <c r="D36" s="65">
        <v>3</v>
      </c>
      <c r="E36" s="21">
        <f>IF(D51=0, "-", D36/D51)</f>
        <v>1.834862385321101E-3</v>
      </c>
      <c r="F36" s="81">
        <v>0</v>
      </c>
      <c r="G36" s="39">
        <f>IF(F51=0, "-", F36/F51)</f>
        <v>0</v>
      </c>
      <c r="H36" s="65">
        <v>66</v>
      </c>
      <c r="I36" s="21">
        <f>IF(H51=0, "-", H36/H51)</f>
        <v>7.512805919180421E-3</v>
      </c>
      <c r="J36" s="20">
        <f t="shared" si="0"/>
        <v>-1</v>
      </c>
      <c r="K36" s="21">
        <f t="shared" si="1"/>
        <v>-1</v>
      </c>
    </row>
    <row r="37" spans="1:11" x14ac:dyDescent="0.25">
      <c r="A37" s="7" t="s">
        <v>82</v>
      </c>
      <c r="B37" s="65">
        <v>8</v>
      </c>
      <c r="C37" s="39">
        <f>IF(B51=0, "-", B37/B51)</f>
        <v>4.3907793633369925E-3</v>
      </c>
      <c r="D37" s="65">
        <v>1</v>
      </c>
      <c r="E37" s="21">
        <f>IF(D51=0, "-", D37/D51)</f>
        <v>6.116207951070336E-4</v>
      </c>
      <c r="F37" s="81">
        <v>42</v>
      </c>
      <c r="G37" s="39">
        <f>IF(F51=0, "-", F37/F51)</f>
        <v>4.3174342105263162E-3</v>
      </c>
      <c r="H37" s="65">
        <v>19</v>
      </c>
      <c r="I37" s="21">
        <f>IF(H51=0, "-", H37/H51)</f>
        <v>2.1627774615822423E-3</v>
      </c>
      <c r="J37" s="20">
        <f t="shared" si="0"/>
        <v>7</v>
      </c>
      <c r="K37" s="21">
        <f t="shared" si="1"/>
        <v>1.2105263157894737</v>
      </c>
    </row>
    <row r="38" spans="1:11" x14ac:dyDescent="0.25">
      <c r="A38" s="7" t="s">
        <v>83</v>
      </c>
      <c r="B38" s="65">
        <v>2</v>
      </c>
      <c r="C38" s="39">
        <f>IF(B51=0, "-", B38/B51)</f>
        <v>1.0976948408342481E-3</v>
      </c>
      <c r="D38" s="65">
        <v>0</v>
      </c>
      <c r="E38" s="21">
        <f>IF(D51=0, "-", D38/D51)</f>
        <v>0</v>
      </c>
      <c r="F38" s="81">
        <v>6</v>
      </c>
      <c r="G38" s="39">
        <f>IF(F51=0, "-", F38/F51)</f>
        <v>6.1677631578947365E-4</v>
      </c>
      <c r="H38" s="65">
        <v>5</v>
      </c>
      <c r="I38" s="21">
        <f>IF(H51=0, "-", H38/H51)</f>
        <v>5.6915196357427435E-4</v>
      </c>
      <c r="J38" s="20" t="str">
        <f t="shared" si="0"/>
        <v>-</v>
      </c>
      <c r="K38" s="21">
        <f t="shared" si="1"/>
        <v>0.2</v>
      </c>
    </row>
    <row r="39" spans="1:11" x14ac:dyDescent="0.25">
      <c r="A39" s="7" t="s">
        <v>84</v>
      </c>
      <c r="B39" s="65">
        <v>5</v>
      </c>
      <c r="C39" s="39">
        <f>IF(B51=0, "-", B39/B51)</f>
        <v>2.7442371020856204E-3</v>
      </c>
      <c r="D39" s="65">
        <v>15</v>
      </c>
      <c r="E39" s="21">
        <f>IF(D51=0, "-", D39/D51)</f>
        <v>9.1743119266055051E-3</v>
      </c>
      <c r="F39" s="81">
        <v>39</v>
      </c>
      <c r="G39" s="39">
        <f>IF(F51=0, "-", F39/F51)</f>
        <v>4.0090460526315793E-3</v>
      </c>
      <c r="H39" s="65">
        <v>32</v>
      </c>
      <c r="I39" s="21">
        <f>IF(H51=0, "-", H39/H51)</f>
        <v>3.6425725668753559E-3</v>
      </c>
      <c r="J39" s="20">
        <f t="shared" si="0"/>
        <v>-0.66666666666666663</v>
      </c>
      <c r="K39" s="21">
        <f t="shared" si="1"/>
        <v>0.21875</v>
      </c>
    </row>
    <row r="40" spans="1:11" x14ac:dyDescent="0.25">
      <c r="A40" s="7" t="s">
        <v>85</v>
      </c>
      <c r="B40" s="65">
        <v>11</v>
      </c>
      <c r="C40" s="39">
        <f>IF(B51=0, "-", B40/B51)</f>
        <v>6.0373216245883645E-3</v>
      </c>
      <c r="D40" s="65">
        <v>9</v>
      </c>
      <c r="E40" s="21">
        <f>IF(D51=0, "-", D40/D51)</f>
        <v>5.5045871559633031E-3</v>
      </c>
      <c r="F40" s="81">
        <v>40</v>
      </c>
      <c r="G40" s="39">
        <f>IF(F51=0, "-", F40/F51)</f>
        <v>4.1118421052631577E-3</v>
      </c>
      <c r="H40" s="65">
        <v>52</v>
      </c>
      <c r="I40" s="21">
        <f>IF(H51=0, "-", H40/H51)</f>
        <v>5.9191804211724533E-3</v>
      </c>
      <c r="J40" s="20">
        <f t="shared" si="0"/>
        <v>0.22222222222222221</v>
      </c>
      <c r="K40" s="21">
        <f t="shared" si="1"/>
        <v>-0.23076923076923078</v>
      </c>
    </row>
    <row r="41" spans="1:11" x14ac:dyDescent="0.25">
      <c r="A41" s="7" t="s">
        <v>87</v>
      </c>
      <c r="B41" s="65">
        <v>0</v>
      </c>
      <c r="C41" s="39">
        <f>IF(B51=0, "-", B41/B51)</f>
        <v>0</v>
      </c>
      <c r="D41" s="65">
        <v>0</v>
      </c>
      <c r="E41" s="21">
        <f>IF(D51=0, "-", D41/D51)</f>
        <v>0</v>
      </c>
      <c r="F41" s="81">
        <v>0</v>
      </c>
      <c r="G41" s="39">
        <f>IF(F51=0, "-", F41/F51)</f>
        <v>0</v>
      </c>
      <c r="H41" s="65">
        <v>2</v>
      </c>
      <c r="I41" s="21">
        <f>IF(H51=0, "-", H41/H51)</f>
        <v>2.2766078542970974E-4</v>
      </c>
      <c r="J41" s="20" t="str">
        <f t="shared" si="0"/>
        <v>-</v>
      </c>
      <c r="K41" s="21">
        <f t="shared" si="1"/>
        <v>-1</v>
      </c>
    </row>
    <row r="42" spans="1:11" x14ac:dyDescent="0.25">
      <c r="A42" s="7" t="s">
        <v>88</v>
      </c>
      <c r="B42" s="65">
        <v>0</v>
      </c>
      <c r="C42" s="39">
        <f>IF(B51=0, "-", B42/B51)</f>
        <v>0</v>
      </c>
      <c r="D42" s="65">
        <v>0</v>
      </c>
      <c r="E42" s="21">
        <f>IF(D51=0, "-", D42/D51)</f>
        <v>0</v>
      </c>
      <c r="F42" s="81">
        <v>1</v>
      </c>
      <c r="G42" s="39">
        <f>IF(F51=0, "-", F42/F51)</f>
        <v>1.0279605263157894E-4</v>
      </c>
      <c r="H42" s="65">
        <v>4</v>
      </c>
      <c r="I42" s="21">
        <f>IF(H51=0, "-", H42/H51)</f>
        <v>4.5532157085941948E-4</v>
      </c>
      <c r="J42" s="20" t="str">
        <f t="shared" si="0"/>
        <v>-</v>
      </c>
      <c r="K42" s="21">
        <f t="shared" si="1"/>
        <v>-0.75</v>
      </c>
    </row>
    <row r="43" spans="1:11" x14ac:dyDescent="0.25">
      <c r="A43" s="7" t="s">
        <v>91</v>
      </c>
      <c r="B43" s="65">
        <v>25</v>
      </c>
      <c r="C43" s="39">
        <f>IF(B51=0, "-", B43/B51)</f>
        <v>1.3721185510428101E-2</v>
      </c>
      <c r="D43" s="65">
        <v>12</v>
      </c>
      <c r="E43" s="21">
        <f>IF(D51=0, "-", D43/D51)</f>
        <v>7.3394495412844041E-3</v>
      </c>
      <c r="F43" s="81">
        <v>125</v>
      </c>
      <c r="G43" s="39">
        <f>IF(F51=0, "-", F43/F51)</f>
        <v>1.2849506578947368E-2</v>
      </c>
      <c r="H43" s="65">
        <v>86</v>
      </c>
      <c r="I43" s="21">
        <f>IF(H51=0, "-", H43/H51)</f>
        <v>9.7894137734775184E-3</v>
      </c>
      <c r="J43" s="20">
        <f t="shared" si="0"/>
        <v>1.0833333333333333</v>
      </c>
      <c r="K43" s="21">
        <f t="shared" si="1"/>
        <v>0.45348837209302323</v>
      </c>
    </row>
    <row r="44" spans="1:11" x14ac:dyDescent="0.25">
      <c r="A44" s="7" t="s">
        <v>93</v>
      </c>
      <c r="B44" s="65">
        <v>53</v>
      </c>
      <c r="C44" s="39">
        <f>IF(B51=0, "-", B44/B51)</f>
        <v>2.9088913282107574E-2</v>
      </c>
      <c r="D44" s="65">
        <v>45</v>
      </c>
      <c r="E44" s="21">
        <f>IF(D51=0, "-", D44/D51)</f>
        <v>2.7522935779816515E-2</v>
      </c>
      <c r="F44" s="81">
        <v>303</v>
      </c>
      <c r="G44" s="39">
        <f>IF(F51=0, "-", F44/F51)</f>
        <v>3.1147203947368422E-2</v>
      </c>
      <c r="H44" s="65">
        <v>193</v>
      </c>
      <c r="I44" s="21">
        <f>IF(H51=0, "-", H44/H51)</f>
        <v>2.1969265793966988E-2</v>
      </c>
      <c r="J44" s="20">
        <f t="shared" si="0"/>
        <v>0.17777777777777778</v>
      </c>
      <c r="K44" s="21">
        <f t="shared" si="1"/>
        <v>0.56994818652849744</v>
      </c>
    </row>
    <row r="45" spans="1:11" x14ac:dyDescent="0.25">
      <c r="A45" s="7" t="s">
        <v>94</v>
      </c>
      <c r="B45" s="65">
        <v>169</v>
      </c>
      <c r="C45" s="39">
        <f>IF(B51=0, "-", B45/B51)</f>
        <v>9.2755214050493959E-2</v>
      </c>
      <c r="D45" s="65">
        <v>199</v>
      </c>
      <c r="E45" s="21">
        <f>IF(D51=0, "-", D45/D51)</f>
        <v>0.1217125382262997</v>
      </c>
      <c r="F45" s="81">
        <v>568</v>
      </c>
      <c r="G45" s="39">
        <f>IF(F51=0, "-", F45/F51)</f>
        <v>5.8388157894736843E-2</v>
      </c>
      <c r="H45" s="65">
        <v>865</v>
      </c>
      <c r="I45" s="21">
        <f>IF(H51=0, "-", H45/H51)</f>
        <v>9.8463289698349457E-2</v>
      </c>
      <c r="J45" s="20">
        <f t="shared" si="0"/>
        <v>-0.15075376884422109</v>
      </c>
      <c r="K45" s="21">
        <f t="shared" si="1"/>
        <v>-0.34335260115606936</v>
      </c>
    </row>
    <row r="46" spans="1:11" x14ac:dyDescent="0.25">
      <c r="A46" s="7" t="s">
        <v>95</v>
      </c>
      <c r="B46" s="65">
        <v>269</v>
      </c>
      <c r="C46" s="39">
        <f>IF(B51=0, "-", B46/B51)</f>
        <v>0.14763995609220637</v>
      </c>
      <c r="D46" s="65">
        <v>12</v>
      </c>
      <c r="E46" s="21">
        <f>IF(D51=0, "-", D46/D51)</f>
        <v>7.3394495412844041E-3</v>
      </c>
      <c r="F46" s="81">
        <v>1048</v>
      </c>
      <c r="G46" s="39">
        <f>IF(F51=0, "-", F46/F51)</f>
        <v>0.10773026315789473</v>
      </c>
      <c r="H46" s="65">
        <v>398</v>
      </c>
      <c r="I46" s="21">
        <f>IF(H51=0, "-", H46/H51)</f>
        <v>4.530449630051224E-2</v>
      </c>
      <c r="J46" s="20" t="str">
        <f t="shared" si="0"/>
        <v>&gt;999%</v>
      </c>
      <c r="K46" s="21">
        <f t="shared" si="1"/>
        <v>1.6331658291457287</v>
      </c>
    </row>
    <row r="47" spans="1:11" x14ac:dyDescent="0.25">
      <c r="A47" s="7" t="s">
        <v>96</v>
      </c>
      <c r="B47" s="65">
        <v>387</v>
      </c>
      <c r="C47" s="39">
        <f>IF(B51=0, "-", B47/B51)</f>
        <v>0.21240395170142701</v>
      </c>
      <c r="D47" s="65">
        <v>453</v>
      </c>
      <c r="E47" s="21">
        <f>IF(D51=0, "-", D47/D51)</f>
        <v>0.27706422018348625</v>
      </c>
      <c r="F47" s="81">
        <v>1592</v>
      </c>
      <c r="G47" s="39">
        <f>IF(F51=0, "-", F47/F51)</f>
        <v>0.16365131578947367</v>
      </c>
      <c r="H47" s="65">
        <v>1937</v>
      </c>
      <c r="I47" s="21">
        <f>IF(H51=0, "-", H47/H51)</f>
        <v>0.22048947068867389</v>
      </c>
      <c r="J47" s="20">
        <f t="shared" si="0"/>
        <v>-0.14569536423841059</v>
      </c>
      <c r="K47" s="21">
        <f t="shared" si="1"/>
        <v>-0.17811048012390293</v>
      </c>
    </row>
    <row r="48" spans="1:11" x14ac:dyDescent="0.25">
      <c r="A48" s="7" t="s">
        <v>98</v>
      </c>
      <c r="B48" s="65">
        <v>65</v>
      </c>
      <c r="C48" s="39">
        <f>IF(B51=0, "-", B48/B51)</f>
        <v>3.5675082327113063E-2</v>
      </c>
      <c r="D48" s="65">
        <v>39</v>
      </c>
      <c r="E48" s="21">
        <f>IF(D51=0, "-", D48/D51)</f>
        <v>2.3853211009174313E-2</v>
      </c>
      <c r="F48" s="81">
        <v>212</v>
      </c>
      <c r="G48" s="39">
        <f>IF(F51=0, "-", F48/F51)</f>
        <v>2.1792763157894735E-2</v>
      </c>
      <c r="H48" s="65">
        <v>182</v>
      </c>
      <c r="I48" s="21">
        <f>IF(H51=0, "-", H48/H51)</f>
        <v>2.0717131474103586E-2</v>
      </c>
      <c r="J48" s="20">
        <f t="shared" si="0"/>
        <v>0.66666666666666663</v>
      </c>
      <c r="K48" s="21">
        <f t="shared" si="1"/>
        <v>0.16483516483516483</v>
      </c>
    </row>
    <row r="49" spans="1:11" x14ac:dyDescent="0.25">
      <c r="A49" s="7" t="s">
        <v>99</v>
      </c>
      <c r="B49" s="65">
        <v>0</v>
      </c>
      <c r="C49" s="39">
        <f>IF(B51=0, "-", B49/B51)</f>
        <v>0</v>
      </c>
      <c r="D49" s="65">
        <v>2</v>
      </c>
      <c r="E49" s="21">
        <f>IF(D51=0, "-", D49/D51)</f>
        <v>1.2232415902140672E-3</v>
      </c>
      <c r="F49" s="81">
        <v>4</v>
      </c>
      <c r="G49" s="39">
        <f>IF(F51=0, "-", F49/F51)</f>
        <v>4.1118421052631577E-4</v>
      </c>
      <c r="H49" s="65">
        <v>12</v>
      </c>
      <c r="I49" s="21">
        <f>IF(H51=0, "-", H49/H51)</f>
        <v>1.3659647125782584E-3</v>
      </c>
      <c r="J49" s="20">
        <f t="shared" si="0"/>
        <v>-1</v>
      </c>
      <c r="K49" s="21">
        <f t="shared" si="1"/>
        <v>-0.66666666666666663</v>
      </c>
    </row>
    <row r="50" spans="1:11" x14ac:dyDescent="0.25">
      <c r="A50" s="2"/>
      <c r="B50" s="68"/>
      <c r="C50" s="33"/>
      <c r="D50" s="68"/>
      <c r="E50" s="6"/>
      <c r="F50" s="82"/>
      <c r="G50" s="33"/>
      <c r="H50" s="68"/>
      <c r="I50" s="6"/>
      <c r="J50" s="5"/>
      <c r="K50" s="6"/>
    </row>
    <row r="51" spans="1:11" s="43" customFormat="1" ht="13" x14ac:dyDescent="0.3">
      <c r="A51" s="162" t="s">
        <v>565</v>
      </c>
      <c r="B51" s="71">
        <f>SUM(B7:B50)</f>
        <v>1822</v>
      </c>
      <c r="C51" s="40">
        <v>1</v>
      </c>
      <c r="D51" s="71">
        <f>SUM(D7:D50)</f>
        <v>1635</v>
      </c>
      <c r="E51" s="41">
        <v>1</v>
      </c>
      <c r="F51" s="77">
        <f>SUM(F7:F50)</f>
        <v>9728</v>
      </c>
      <c r="G51" s="42">
        <v>1</v>
      </c>
      <c r="H51" s="71">
        <f>SUM(H7:H50)</f>
        <v>8785</v>
      </c>
      <c r="I51" s="41">
        <v>1</v>
      </c>
      <c r="J51" s="37">
        <f>IF(D51=0, "-", (B51-D51)/D51)</f>
        <v>0.11437308868501529</v>
      </c>
      <c r="K51" s="38">
        <f>IF(H51=0, "-", (F51-H51)/H51)</f>
        <v>0.10734206033010814</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2023-07-04T21:12:52Z</cp:lastPrinted>
  <dcterms:created xsi:type="dcterms:W3CDTF">2005-07-19T06:26:52Z</dcterms:created>
  <dcterms:modified xsi:type="dcterms:W3CDTF">2023-07-04T21:13:58Z</dcterms:modified>
</cp:coreProperties>
</file>