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infocorp365-my.sharepoint.com/personal/adam_poole_ihsmarkit_com/Documents/Documents/7. Production/VFACTs National Reports/March/"/>
    </mc:Choice>
  </mc:AlternateContent>
  <xr:revisionPtr revIDLastSave="0" documentId="8_{B337E461-DAED-456D-A499-D129CC5B13DA}" xr6:coauthVersionLast="44" xr6:coauthVersionMax="44" xr10:uidLastSave="{00000000-0000-0000-0000-000000000000}"/>
  <bookViews>
    <workbookView xWindow="20" yWindow="620" windowWidth="19180" windowHeight="10180" xr2:uid="{31315CE0-EEFF-4625-A0A6-4AA42A0EAD69}"/>
  </bookViews>
  <sheets>
    <sheet name="Retail Sales By State" sheetId="1" r:id="rId1"/>
    <sheet name="Total Market Segmentation" sheetId="2" r:id="rId2"/>
    <sheet name="Retail Sales By Marque" sheetId="3" r:id="rId3"/>
    <sheet name="Retail Share By Marque" sheetId="4" r:id="rId4"/>
    <sheet name="Retail Sales By Buyer Type" sheetId="5" r:id="rId5"/>
    <sheet name="Retail Sales By Buyer Type Fuel" sheetId="6" r:id="rId6"/>
    <sheet name="Retail Sales By Country Of Orig" sheetId="7" r:id="rId7"/>
    <sheet name="Segment Model Passenger" sheetId="8" r:id="rId8"/>
    <sheet name="Marque Passenger" sheetId="9" r:id="rId9"/>
    <sheet name="Segment Model SUV" sheetId="10" r:id="rId10"/>
    <sheet name="Marque SUV" sheetId="11" r:id="rId11"/>
    <sheet name="Segment Model Light Commercial" sheetId="12" r:id="rId12"/>
    <sheet name="Marque Light Commercial" sheetId="13" r:id="rId13"/>
    <sheet name="Segment Model Heavy Commercial" sheetId="14" r:id="rId14"/>
    <sheet name="Marque Heavy Commercial" sheetId="15" r:id="rId15"/>
    <sheet name="Retail Sales By Marque &amp; Model" sheetId="16" r:id="rId16"/>
  </sheets>
  <externalReferences>
    <externalReference r:id="rId17"/>
  </externalReferences>
  <definedNames>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42" i="16" l="1"/>
  <c r="D542" i="16"/>
  <c r="H542" i="16" s="1"/>
  <c r="J542" i="16" s="1"/>
  <c r="C542" i="16"/>
  <c r="B542" i="16"/>
  <c r="J540" i="16"/>
  <c r="H540" i="16"/>
  <c r="G540" i="16"/>
  <c r="I540" i="16" s="1"/>
  <c r="I539" i="16"/>
  <c r="H539" i="16"/>
  <c r="J539" i="16" s="1"/>
  <c r="G539" i="16"/>
  <c r="J536" i="16"/>
  <c r="H536" i="16"/>
  <c r="G536" i="16"/>
  <c r="I536" i="16" s="1"/>
  <c r="I535" i="16"/>
  <c r="H535" i="16"/>
  <c r="J535" i="16" s="1"/>
  <c r="G535" i="16"/>
  <c r="J534" i="16"/>
  <c r="H534" i="16"/>
  <c r="G534" i="16"/>
  <c r="I534" i="16" s="1"/>
  <c r="I531" i="16"/>
  <c r="H531" i="16"/>
  <c r="J531" i="16" s="1"/>
  <c r="G531" i="16"/>
  <c r="J530" i="16"/>
  <c r="H530" i="16"/>
  <c r="G530" i="16"/>
  <c r="I530" i="16" s="1"/>
  <c r="H529" i="16"/>
  <c r="J529" i="16" s="1"/>
  <c r="G529" i="16"/>
  <c r="I529" i="16" s="1"/>
  <c r="J528" i="16"/>
  <c r="H528" i="16"/>
  <c r="G528" i="16"/>
  <c r="I528" i="16" s="1"/>
  <c r="J527" i="16"/>
  <c r="I527" i="16"/>
  <c r="H527" i="16"/>
  <c r="G527" i="16"/>
  <c r="J526" i="16"/>
  <c r="I526" i="16"/>
  <c r="H526" i="16"/>
  <c r="G526" i="16"/>
  <c r="J525" i="16"/>
  <c r="I525" i="16"/>
  <c r="H525" i="16"/>
  <c r="G525" i="16"/>
  <c r="J522" i="16"/>
  <c r="H522" i="16"/>
  <c r="G522" i="16"/>
  <c r="I522" i="16" s="1"/>
  <c r="I521" i="16"/>
  <c r="H521" i="16"/>
  <c r="J521" i="16" s="1"/>
  <c r="G521" i="16"/>
  <c r="J520" i="16"/>
  <c r="I520" i="16"/>
  <c r="H520" i="16"/>
  <c r="G520" i="16"/>
  <c r="H519" i="16"/>
  <c r="J519" i="16" s="1"/>
  <c r="G519" i="16"/>
  <c r="I519" i="16" s="1"/>
  <c r="J518" i="16"/>
  <c r="H518" i="16"/>
  <c r="G518" i="16"/>
  <c r="I518" i="16" s="1"/>
  <c r="I517" i="16"/>
  <c r="H517" i="16"/>
  <c r="J517" i="16" s="1"/>
  <c r="G517" i="16"/>
  <c r="J516" i="16"/>
  <c r="H516" i="16"/>
  <c r="G516" i="16"/>
  <c r="I516" i="16" s="1"/>
  <c r="H515" i="16"/>
  <c r="J515" i="16" s="1"/>
  <c r="G515" i="16"/>
  <c r="I515" i="16" s="1"/>
  <c r="J514" i="16"/>
  <c r="H514" i="16"/>
  <c r="G514" i="16"/>
  <c r="I514" i="16" s="1"/>
  <c r="I513" i="16"/>
  <c r="H513" i="16"/>
  <c r="J513" i="16" s="1"/>
  <c r="G513" i="16"/>
  <c r="J512" i="16"/>
  <c r="H512" i="16"/>
  <c r="G512" i="16"/>
  <c r="I512" i="16" s="1"/>
  <c r="H511" i="16"/>
  <c r="J511" i="16" s="1"/>
  <c r="G511" i="16"/>
  <c r="I511" i="16" s="1"/>
  <c r="J510" i="16"/>
  <c r="I510" i="16"/>
  <c r="H510" i="16"/>
  <c r="G510" i="16"/>
  <c r="H509" i="16"/>
  <c r="J509" i="16" s="1"/>
  <c r="G509" i="16"/>
  <c r="I509" i="16" s="1"/>
  <c r="J508" i="16"/>
  <c r="H508" i="16"/>
  <c r="G508" i="16"/>
  <c r="I508" i="16" s="1"/>
  <c r="H507" i="16"/>
  <c r="J507" i="16" s="1"/>
  <c r="G507" i="16"/>
  <c r="I507" i="16" s="1"/>
  <c r="J506" i="16"/>
  <c r="H506" i="16"/>
  <c r="G506" i="16"/>
  <c r="I506" i="16" s="1"/>
  <c r="I505" i="16"/>
  <c r="H505" i="16"/>
  <c r="J505" i="16" s="1"/>
  <c r="G505" i="16"/>
  <c r="J502" i="16"/>
  <c r="H502" i="16"/>
  <c r="G502" i="16"/>
  <c r="I502" i="16" s="1"/>
  <c r="I501" i="16"/>
  <c r="H501" i="16"/>
  <c r="J501" i="16" s="1"/>
  <c r="G501" i="16"/>
  <c r="J500" i="16"/>
  <c r="H500" i="16"/>
  <c r="G500" i="16"/>
  <c r="I500" i="16" s="1"/>
  <c r="H497" i="16"/>
  <c r="J497" i="16" s="1"/>
  <c r="G497" i="16"/>
  <c r="I497" i="16" s="1"/>
  <c r="J496" i="16"/>
  <c r="H496" i="16"/>
  <c r="G496" i="16"/>
  <c r="I496" i="16" s="1"/>
  <c r="H495" i="16"/>
  <c r="J495" i="16" s="1"/>
  <c r="G495" i="16"/>
  <c r="I495" i="16" s="1"/>
  <c r="J494" i="16"/>
  <c r="I494" i="16"/>
  <c r="H494" i="16"/>
  <c r="G494" i="16"/>
  <c r="H493" i="16"/>
  <c r="J493" i="16" s="1"/>
  <c r="G493" i="16"/>
  <c r="I493" i="16" s="1"/>
  <c r="J492" i="16"/>
  <c r="I492" i="16"/>
  <c r="H492" i="16"/>
  <c r="G492" i="16"/>
  <c r="H491" i="16"/>
  <c r="J491" i="16" s="1"/>
  <c r="G491" i="16"/>
  <c r="I491" i="16" s="1"/>
  <c r="J490" i="16"/>
  <c r="H490" i="16"/>
  <c r="G490" i="16"/>
  <c r="I490" i="16" s="1"/>
  <c r="I489" i="16"/>
  <c r="H489" i="16"/>
  <c r="J489" i="16" s="1"/>
  <c r="G489" i="16"/>
  <c r="J488" i="16"/>
  <c r="H488" i="16"/>
  <c r="G488" i="16"/>
  <c r="I488" i="16" s="1"/>
  <c r="H487" i="16"/>
  <c r="J487" i="16" s="1"/>
  <c r="G487" i="16"/>
  <c r="I487" i="16" s="1"/>
  <c r="J486" i="16"/>
  <c r="H486" i="16"/>
  <c r="G486" i="16"/>
  <c r="I486" i="16" s="1"/>
  <c r="H485" i="16"/>
  <c r="J485" i="16" s="1"/>
  <c r="G485" i="16"/>
  <c r="I485" i="16" s="1"/>
  <c r="J484" i="16"/>
  <c r="H484" i="16"/>
  <c r="G484" i="16"/>
  <c r="I484" i="16" s="1"/>
  <c r="H483" i="16"/>
  <c r="J483" i="16" s="1"/>
  <c r="G483" i="16"/>
  <c r="I483" i="16" s="1"/>
  <c r="J482" i="16"/>
  <c r="H482" i="16"/>
  <c r="G482" i="16"/>
  <c r="I482" i="16" s="1"/>
  <c r="J481" i="16"/>
  <c r="I481" i="16"/>
  <c r="H481" i="16"/>
  <c r="G481" i="16"/>
  <c r="J480" i="16"/>
  <c r="H480" i="16"/>
  <c r="G480" i="16"/>
  <c r="I480" i="16" s="1"/>
  <c r="H479" i="16"/>
  <c r="J479" i="16" s="1"/>
  <c r="G479" i="16"/>
  <c r="I479" i="16" s="1"/>
  <c r="J478" i="16"/>
  <c r="H478" i="16"/>
  <c r="G478" i="16"/>
  <c r="I478" i="16" s="1"/>
  <c r="I477" i="16"/>
  <c r="H477" i="16"/>
  <c r="J477" i="16" s="1"/>
  <c r="G477" i="16"/>
  <c r="J476" i="16"/>
  <c r="H476" i="16"/>
  <c r="G476" i="16"/>
  <c r="I476" i="16" s="1"/>
  <c r="I475" i="16"/>
  <c r="H475" i="16"/>
  <c r="J475" i="16" s="1"/>
  <c r="G475" i="16"/>
  <c r="J472" i="16"/>
  <c r="H472" i="16"/>
  <c r="G472" i="16"/>
  <c r="I472" i="16" s="1"/>
  <c r="I471" i="16"/>
  <c r="H471" i="16"/>
  <c r="J471" i="16" s="1"/>
  <c r="G471" i="16"/>
  <c r="J470" i="16"/>
  <c r="H470" i="16"/>
  <c r="G470" i="16"/>
  <c r="I470" i="16" s="1"/>
  <c r="H469" i="16"/>
  <c r="J469" i="16" s="1"/>
  <c r="G469" i="16"/>
  <c r="I469" i="16" s="1"/>
  <c r="J468" i="16"/>
  <c r="H468" i="16"/>
  <c r="G468" i="16"/>
  <c r="I468" i="16" s="1"/>
  <c r="I467" i="16"/>
  <c r="H467" i="16"/>
  <c r="J467" i="16" s="1"/>
  <c r="G467" i="16"/>
  <c r="J466" i="16"/>
  <c r="H466" i="16"/>
  <c r="G466" i="16"/>
  <c r="I466" i="16" s="1"/>
  <c r="H465" i="16"/>
  <c r="J465" i="16" s="1"/>
  <c r="G465" i="16"/>
  <c r="I465" i="16" s="1"/>
  <c r="J462" i="16"/>
  <c r="H462" i="16"/>
  <c r="G462" i="16"/>
  <c r="I462" i="16" s="1"/>
  <c r="I461" i="16"/>
  <c r="H461" i="16"/>
  <c r="J461" i="16" s="1"/>
  <c r="G461" i="16"/>
  <c r="J460" i="16"/>
  <c r="H460" i="16"/>
  <c r="G460" i="16"/>
  <c r="I460" i="16" s="1"/>
  <c r="H459" i="16"/>
  <c r="J459" i="16" s="1"/>
  <c r="G459" i="16"/>
  <c r="I459" i="16" s="1"/>
  <c r="J458" i="16"/>
  <c r="H458" i="16"/>
  <c r="G458" i="16"/>
  <c r="I458" i="16" s="1"/>
  <c r="I457" i="16"/>
  <c r="H457" i="16"/>
  <c r="J457" i="16" s="1"/>
  <c r="G457" i="16"/>
  <c r="J456" i="16"/>
  <c r="H456" i="16"/>
  <c r="G456" i="16"/>
  <c r="I456" i="16" s="1"/>
  <c r="H455" i="16"/>
  <c r="J455" i="16" s="1"/>
  <c r="G455" i="16"/>
  <c r="I455" i="16" s="1"/>
  <c r="J454" i="16"/>
  <c r="H454" i="16"/>
  <c r="G454" i="16"/>
  <c r="I454" i="16" s="1"/>
  <c r="J451" i="16"/>
  <c r="I451" i="16"/>
  <c r="H451" i="16"/>
  <c r="G451" i="16"/>
  <c r="J450" i="16"/>
  <c r="I450" i="16"/>
  <c r="H450" i="16"/>
  <c r="G450" i="16"/>
  <c r="J449" i="16"/>
  <c r="I449" i="16"/>
  <c r="H449" i="16"/>
  <c r="G449" i="16"/>
  <c r="J448" i="16"/>
  <c r="I448" i="16"/>
  <c r="H448" i="16"/>
  <c r="G448" i="16"/>
  <c r="J447" i="16"/>
  <c r="I447" i="16"/>
  <c r="H447" i="16"/>
  <c r="G447" i="16"/>
  <c r="J444" i="16"/>
  <c r="H444" i="16"/>
  <c r="G444" i="16"/>
  <c r="I444" i="16" s="1"/>
  <c r="I443" i="16"/>
  <c r="H443" i="16"/>
  <c r="J443" i="16" s="1"/>
  <c r="G443" i="16"/>
  <c r="J442" i="16"/>
  <c r="H442" i="16"/>
  <c r="G442" i="16"/>
  <c r="I442" i="16" s="1"/>
  <c r="H441" i="16"/>
  <c r="J441" i="16" s="1"/>
  <c r="G441" i="16"/>
  <c r="I441" i="16" s="1"/>
  <c r="J440" i="16"/>
  <c r="H440" i="16"/>
  <c r="G440" i="16"/>
  <c r="I440" i="16" s="1"/>
  <c r="H439" i="16"/>
  <c r="J439" i="16" s="1"/>
  <c r="G439" i="16"/>
  <c r="I439" i="16" s="1"/>
  <c r="J438" i="16"/>
  <c r="H438" i="16"/>
  <c r="G438" i="16"/>
  <c r="I438" i="16" s="1"/>
  <c r="H435" i="16"/>
  <c r="J435" i="16" s="1"/>
  <c r="G435" i="16"/>
  <c r="I435" i="16" s="1"/>
  <c r="J434" i="16"/>
  <c r="I434" i="16"/>
  <c r="H434" i="16"/>
  <c r="G434" i="16"/>
  <c r="I433" i="16"/>
  <c r="H433" i="16"/>
  <c r="J433" i="16" s="1"/>
  <c r="G433" i="16"/>
  <c r="J430" i="16"/>
  <c r="I430" i="16"/>
  <c r="H430" i="16"/>
  <c r="G430" i="16"/>
  <c r="J429" i="16"/>
  <c r="I429" i="16"/>
  <c r="H429" i="16"/>
  <c r="G429" i="16"/>
  <c r="J428" i="16"/>
  <c r="I428" i="16"/>
  <c r="H428" i="16"/>
  <c r="G428" i="16"/>
  <c r="I425" i="16"/>
  <c r="H425" i="16"/>
  <c r="J425" i="16" s="1"/>
  <c r="G425" i="16"/>
  <c r="J424" i="16"/>
  <c r="H424" i="16"/>
  <c r="G424" i="16"/>
  <c r="I424" i="16" s="1"/>
  <c r="H423" i="16"/>
  <c r="J423" i="16" s="1"/>
  <c r="G423" i="16"/>
  <c r="I423" i="16" s="1"/>
  <c r="J422" i="16"/>
  <c r="H422" i="16"/>
  <c r="G422" i="16"/>
  <c r="I422" i="16" s="1"/>
  <c r="H421" i="16"/>
  <c r="J421" i="16" s="1"/>
  <c r="G421" i="16"/>
  <c r="I421" i="16" s="1"/>
  <c r="J420" i="16"/>
  <c r="H420" i="16"/>
  <c r="G420" i="16"/>
  <c r="I420" i="16" s="1"/>
  <c r="J419" i="16"/>
  <c r="I419" i="16"/>
  <c r="H419" i="16"/>
  <c r="G419" i="16"/>
  <c r="J418" i="16"/>
  <c r="H418" i="16"/>
  <c r="G418" i="16"/>
  <c r="I418" i="16" s="1"/>
  <c r="I417" i="16"/>
  <c r="H417" i="16"/>
  <c r="J417" i="16" s="1"/>
  <c r="G417" i="16"/>
  <c r="J414" i="16"/>
  <c r="H414" i="16"/>
  <c r="G414" i="16"/>
  <c r="I414" i="16" s="1"/>
  <c r="H413" i="16"/>
  <c r="J413" i="16" s="1"/>
  <c r="G413" i="16"/>
  <c r="I413" i="16" s="1"/>
  <c r="J412" i="16"/>
  <c r="H412" i="16"/>
  <c r="G412" i="16"/>
  <c r="I412" i="16" s="1"/>
  <c r="I411" i="16"/>
  <c r="H411" i="16"/>
  <c r="J411" i="16" s="1"/>
  <c r="G411" i="16"/>
  <c r="J408" i="16"/>
  <c r="H408" i="16"/>
  <c r="G408" i="16"/>
  <c r="I408" i="16" s="1"/>
  <c r="I407" i="16"/>
  <c r="H407" i="16"/>
  <c r="J407" i="16" s="1"/>
  <c r="G407" i="16"/>
  <c r="J406" i="16"/>
  <c r="H406" i="16"/>
  <c r="G406" i="16"/>
  <c r="I406" i="16" s="1"/>
  <c r="I405" i="16"/>
  <c r="H405" i="16"/>
  <c r="J405" i="16" s="1"/>
  <c r="G405" i="16"/>
  <c r="J404" i="16"/>
  <c r="H404" i="16"/>
  <c r="G404" i="16"/>
  <c r="I404" i="16" s="1"/>
  <c r="I403" i="16"/>
  <c r="H403" i="16"/>
  <c r="J403" i="16" s="1"/>
  <c r="G403" i="16"/>
  <c r="J402" i="16"/>
  <c r="H402" i="16"/>
  <c r="G402" i="16"/>
  <c r="I402" i="16" s="1"/>
  <c r="I399" i="16"/>
  <c r="H399" i="16"/>
  <c r="J399" i="16" s="1"/>
  <c r="G399" i="16"/>
  <c r="J398" i="16"/>
  <c r="I398" i="16"/>
  <c r="H398" i="16"/>
  <c r="G398" i="16"/>
  <c r="J397" i="16"/>
  <c r="I397" i="16"/>
  <c r="H397" i="16"/>
  <c r="G397" i="16"/>
  <c r="J396" i="16"/>
  <c r="H396" i="16"/>
  <c r="G396" i="16"/>
  <c r="I396" i="16" s="1"/>
  <c r="J395" i="16"/>
  <c r="I395" i="16"/>
  <c r="H395" i="16"/>
  <c r="G395" i="16"/>
  <c r="J394" i="16"/>
  <c r="H394" i="16"/>
  <c r="G394" i="16"/>
  <c r="I394" i="16" s="1"/>
  <c r="H391" i="16"/>
  <c r="J391" i="16" s="1"/>
  <c r="G391" i="16"/>
  <c r="I391" i="16" s="1"/>
  <c r="J390" i="16"/>
  <c r="H390" i="16"/>
  <c r="G390" i="16"/>
  <c r="I390" i="16" s="1"/>
  <c r="I389" i="16"/>
  <c r="H389" i="16"/>
  <c r="J389" i="16" s="1"/>
  <c r="G389" i="16"/>
  <c r="J388" i="16"/>
  <c r="H388" i="16"/>
  <c r="G388" i="16"/>
  <c r="I388" i="16" s="1"/>
  <c r="H387" i="16"/>
  <c r="J387" i="16" s="1"/>
  <c r="G387" i="16"/>
  <c r="I387" i="16" s="1"/>
  <c r="J386" i="16"/>
  <c r="H386" i="16"/>
  <c r="G386" i="16"/>
  <c r="I386" i="16" s="1"/>
  <c r="H385" i="16"/>
  <c r="J385" i="16" s="1"/>
  <c r="G385" i="16"/>
  <c r="I385" i="16" s="1"/>
  <c r="J384" i="16"/>
  <c r="I384" i="16"/>
  <c r="H384" i="16"/>
  <c r="G384" i="16"/>
  <c r="H383" i="16"/>
  <c r="J383" i="16" s="1"/>
  <c r="G383" i="16"/>
  <c r="I383" i="16" s="1"/>
  <c r="J382" i="16"/>
  <c r="H382" i="16"/>
  <c r="G382" i="16"/>
  <c r="I382" i="16" s="1"/>
  <c r="I381" i="16"/>
  <c r="H381" i="16"/>
  <c r="J381" i="16" s="1"/>
  <c r="G381" i="16"/>
  <c r="J378" i="16"/>
  <c r="H378" i="16"/>
  <c r="G378" i="16"/>
  <c r="I378" i="16" s="1"/>
  <c r="H377" i="16"/>
  <c r="J377" i="16" s="1"/>
  <c r="G377" i="16"/>
  <c r="I377" i="16" s="1"/>
  <c r="J376" i="16"/>
  <c r="H376" i="16"/>
  <c r="G376" i="16"/>
  <c r="I376" i="16" s="1"/>
  <c r="I375" i="16"/>
  <c r="H375" i="16"/>
  <c r="J375" i="16" s="1"/>
  <c r="G375" i="16"/>
  <c r="J374" i="16"/>
  <c r="H374" i="16"/>
  <c r="G374" i="16"/>
  <c r="I374" i="16" s="1"/>
  <c r="H373" i="16"/>
  <c r="J373" i="16" s="1"/>
  <c r="G373" i="16"/>
  <c r="I373" i="16" s="1"/>
  <c r="J372" i="16"/>
  <c r="H372" i="16"/>
  <c r="G372" i="16"/>
  <c r="I372" i="16" s="1"/>
  <c r="I371" i="16"/>
  <c r="H371" i="16"/>
  <c r="J371" i="16" s="1"/>
  <c r="G371" i="16"/>
  <c r="J370" i="16"/>
  <c r="H370" i="16"/>
  <c r="G370" i="16"/>
  <c r="I370" i="16" s="1"/>
  <c r="H369" i="16"/>
  <c r="J369" i="16" s="1"/>
  <c r="G369" i="16"/>
  <c r="I369" i="16" s="1"/>
  <c r="J366" i="16"/>
  <c r="H366" i="16"/>
  <c r="G366" i="16"/>
  <c r="I366" i="16" s="1"/>
  <c r="I365" i="16"/>
  <c r="H365" i="16"/>
  <c r="J365" i="16" s="1"/>
  <c r="G365" i="16"/>
  <c r="J364" i="16"/>
  <c r="H364" i="16"/>
  <c r="G364" i="16"/>
  <c r="I364" i="16" s="1"/>
  <c r="H363" i="16"/>
  <c r="J363" i="16" s="1"/>
  <c r="G363" i="16"/>
  <c r="I363" i="16" s="1"/>
  <c r="J362" i="16"/>
  <c r="I362" i="16"/>
  <c r="H362" i="16"/>
  <c r="G362" i="16"/>
  <c r="H359" i="16"/>
  <c r="J359" i="16" s="1"/>
  <c r="G359" i="16"/>
  <c r="I359" i="16" s="1"/>
  <c r="J358" i="16"/>
  <c r="H358" i="16"/>
  <c r="G358" i="16"/>
  <c r="I358" i="16" s="1"/>
  <c r="I357" i="16"/>
  <c r="H357" i="16"/>
  <c r="J357" i="16" s="1"/>
  <c r="G357" i="16"/>
  <c r="J356" i="16"/>
  <c r="H356" i="16"/>
  <c r="G356" i="16"/>
  <c r="I356" i="16" s="1"/>
  <c r="J355" i="16"/>
  <c r="I355" i="16"/>
  <c r="H355" i="16"/>
  <c r="G355" i="16"/>
  <c r="J354" i="16"/>
  <c r="I354" i="16"/>
  <c r="H354" i="16"/>
  <c r="G354" i="16"/>
  <c r="H351" i="16"/>
  <c r="J351" i="16" s="1"/>
  <c r="G351" i="16"/>
  <c r="I351" i="16" s="1"/>
  <c r="J350" i="16"/>
  <c r="H350" i="16"/>
  <c r="G350" i="16"/>
  <c r="I350" i="16" s="1"/>
  <c r="J349" i="16"/>
  <c r="I349" i="16"/>
  <c r="H349" i="16"/>
  <c r="G349" i="16"/>
  <c r="J348" i="16"/>
  <c r="H348" i="16"/>
  <c r="G348" i="16"/>
  <c r="I348" i="16" s="1"/>
  <c r="H347" i="16"/>
  <c r="J347" i="16" s="1"/>
  <c r="G347" i="16"/>
  <c r="I347" i="16" s="1"/>
  <c r="J346" i="16"/>
  <c r="H346" i="16"/>
  <c r="G346" i="16"/>
  <c r="I346" i="16" s="1"/>
  <c r="I345" i="16"/>
  <c r="H345" i="16"/>
  <c r="J345" i="16" s="1"/>
  <c r="G345" i="16"/>
  <c r="J344" i="16"/>
  <c r="H344" i="16"/>
  <c r="G344" i="16"/>
  <c r="I344" i="16" s="1"/>
  <c r="H343" i="16"/>
  <c r="J343" i="16" s="1"/>
  <c r="G343" i="16"/>
  <c r="I343" i="16" s="1"/>
  <c r="J340" i="16"/>
  <c r="H340" i="16"/>
  <c r="G340" i="16"/>
  <c r="I340" i="16" s="1"/>
  <c r="I339" i="16"/>
  <c r="H339" i="16"/>
  <c r="J339" i="16" s="1"/>
  <c r="G339" i="16"/>
  <c r="J336" i="16"/>
  <c r="H336" i="16"/>
  <c r="G336" i="16"/>
  <c r="I336" i="16" s="1"/>
  <c r="H335" i="16"/>
  <c r="J335" i="16" s="1"/>
  <c r="G335" i="16"/>
  <c r="I335" i="16" s="1"/>
  <c r="J334" i="16"/>
  <c r="I334" i="16"/>
  <c r="H334" i="16"/>
  <c r="G334" i="16"/>
  <c r="H333" i="16"/>
  <c r="J333" i="16" s="1"/>
  <c r="G333" i="16"/>
  <c r="I333" i="16" s="1"/>
  <c r="J332" i="16"/>
  <c r="I332" i="16"/>
  <c r="H332" i="16"/>
  <c r="G332" i="16"/>
  <c r="I331" i="16"/>
  <c r="H331" i="16"/>
  <c r="J331" i="16" s="1"/>
  <c r="G331" i="16"/>
  <c r="J330" i="16"/>
  <c r="H330" i="16"/>
  <c r="G330" i="16"/>
  <c r="I330" i="16" s="1"/>
  <c r="H329" i="16"/>
  <c r="J329" i="16" s="1"/>
  <c r="G329" i="16"/>
  <c r="I329" i="16" s="1"/>
  <c r="J328" i="16"/>
  <c r="H328" i="16"/>
  <c r="G328" i="16"/>
  <c r="I328" i="16" s="1"/>
  <c r="I327" i="16"/>
  <c r="H327" i="16"/>
  <c r="J327" i="16" s="1"/>
  <c r="G327" i="16"/>
  <c r="J326" i="16"/>
  <c r="H326" i="16"/>
  <c r="G326" i="16"/>
  <c r="I326" i="16" s="1"/>
  <c r="H325" i="16"/>
  <c r="J325" i="16" s="1"/>
  <c r="G325" i="16"/>
  <c r="I325" i="16" s="1"/>
  <c r="J324" i="16"/>
  <c r="H324" i="16"/>
  <c r="G324" i="16"/>
  <c r="I324" i="16" s="1"/>
  <c r="J323" i="16"/>
  <c r="I323" i="16"/>
  <c r="H323" i="16"/>
  <c r="G323" i="16"/>
  <c r="J322" i="16"/>
  <c r="H322" i="16"/>
  <c r="G322" i="16"/>
  <c r="I322" i="16" s="1"/>
  <c r="J321" i="16"/>
  <c r="I321" i="16"/>
  <c r="H321" i="16"/>
  <c r="G321" i="16"/>
  <c r="J320" i="16"/>
  <c r="H320" i="16"/>
  <c r="G320" i="16"/>
  <c r="I320" i="16" s="1"/>
  <c r="I319" i="16"/>
  <c r="H319" i="16"/>
  <c r="J319" i="16" s="1"/>
  <c r="G319" i="16"/>
  <c r="J318" i="16"/>
  <c r="H318" i="16"/>
  <c r="G318" i="16"/>
  <c r="I318" i="16" s="1"/>
  <c r="H317" i="16"/>
  <c r="J317" i="16" s="1"/>
  <c r="G317" i="16"/>
  <c r="I317" i="16" s="1"/>
  <c r="J316" i="16"/>
  <c r="I316" i="16"/>
  <c r="H316" i="16"/>
  <c r="G316" i="16"/>
  <c r="H315" i="16"/>
  <c r="J315" i="16" s="1"/>
  <c r="G315" i="16"/>
  <c r="I315" i="16" s="1"/>
  <c r="J314" i="16"/>
  <c r="I314" i="16"/>
  <c r="H314" i="16"/>
  <c r="G314" i="16"/>
  <c r="J313" i="16"/>
  <c r="I313" i="16"/>
  <c r="H313" i="16"/>
  <c r="G313" i="16"/>
  <c r="J310" i="16"/>
  <c r="I310" i="16"/>
  <c r="H310" i="16"/>
  <c r="G310" i="16"/>
  <c r="J309" i="16"/>
  <c r="I309" i="16"/>
  <c r="H309" i="16"/>
  <c r="G309" i="16"/>
  <c r="J306" i="16"/>
  <c r="H306" i="16"/>
  <c r="G306" i="16"/>
  <c r="I306" i="16" s="1"/>
  <c r="J305" i="16"/>
  <c r="H305" i="16"/>
  <c r="G305" i="16"/>
  <c r="I305" i="16" s="1"/>
  <c r="J304" i="16"/>
  <c r="H304" i="16"/>
  <c r="G304" i="16"/>
  <c r="I304" i="16" s="1"/>
  <c r="I303" i="16"/>
  <c r="H303" i="16"/>
  <c r="J303" i="16" s="1"/>
  <c r="G303" i="16"/>
  <c r="J302" i="16"/>
  <c r="H302" i="16"/>
  <c r="G302" i="16"/>
  <c r="I302" i="16" s="1"/>
  <c r="H301" i="16"/>
  <c r="J301" i="16" s="1"/>
  <c r="G301" i="16"/>
  <c r="I301" i="16" s="1"/>
  <c r="J300" i="16"/>
  <c r="H300" i="16"/>
  <c r="G300" i="16"/>
  <c r="I300" i="16" s="1"/>
  <c r="H299" i="16"/>
  <c r="J299" i="16" s="1"/>
  <c r="G299" i="16"/>
  <c r="I299" i="16" s="1"/>
  <c r="J298" i="16"/>
  <c r="I298" i="16"/>
  <c r="H298" i="16"/>
  <c r="G298" i="16"/>
  <c r="J297" i="16"/>
  <c r="H297" i="16"/>
  <c r="G297" i="16"/>
  <c r="I297" i="16" s="1"/>
  <c r="J296" i="16"/>
  <c r="H296" i="16"/>
  <c r="G296" i="16"/>
  <c r="I296" i="16" s="1"/>
  <c r="J295" i="16"/>
  <c r="I295" i="16"/>
  <c r="H295" i="16"/>
  <c r="G295" i="16"/>
  <c r="J292" i="16"/>
  <c r="H292" i="16"/>
  <c r="G292" i="16"/>
  <c r="I292" i="16" s="1"/>
  <c r="I291" i="16"/>
  <c r="H291" i="16"/>
  <c r="J291" i="16" s="1"/>
  <c r="G291" i="16"/>
  <c r="J290" i="16"/>
  <c r="H290" i="16"/>
  <c r="G290" i="16"/>
  <c r="I290" i="16" s="1"/>
  <c r="H287" i="16"/>
  <c r="J287" i="16" s="1"/>
  <c r="G287" i="16"/>
  <c r="I287" i="16" s="1"/>
  <c r="J286" i="16"/>
  <c r="H286" i="16"/>
  <c r="G286" i="16"/>
  <c r="I286" i="16" s="1"/>
  <c r="H285" i="16"/>
  <c r="J285" i="16" s="1"/>
  <c r="G285" i="16"/>
  <c r="I285" i="16" s="1"/>
  <c r="J282" i="16"/>
  <c r="H282" i="16"/>
  <c r="G282" i="16"/>
  <c r="I282" i="16" s="1"/>
  <c r="J281" i="16"/>
  <c r="H281" i="16"/>
  <c r="G281" i="16"/>
  <c r="I281" i="16" s="1"/>
  <c r="J278" i="16"/>
  <c r="I278" i="16"/>
  <c r="H278" i="16"/>
  <c r="G278" i="16"/>
  <c r="J277" i="16"/>
  <c r="I277" i="16"/>
  <c r="H277" i="16"/>
  <c r="G277" i="16"/>
  <c r="J276" i="16"/>
  <c r="I276" i="16"/>
  <c r="H276" i="16"/>
  <c r="G276" i="16"/>
  <c r="J273" i="16"/>
  <c r="H273" i="16"/>
  <c r="G273" i="16"/>
  <c r="I273" i="16" s="1"/>
  <c r="J272" i="16"/>
  <c r="H272" i="16"/>
  <c r="G272" i="16"/>
  <c r="I272" i="16" s="1"/>
  <c r="I271" i="16"/>
  <c r="H271" i="16"/>
  <c r="J271" i="16" s="1"/>
  <c r="G271" i="16"/>
  <c r="J270" i="16"/>
  <c r="I270" i="16"/>
  <c r="H270" i="16"/>
  <c r="G270" i="16"/>
  <c r="I269" i="16"/>
  <c r="H269" i="16"/>
  <c r="J269" i="16" s="1"/>
  <c r="G269" i="16"/>
  <c r="J268" i="16"/>
  <c r="I268" i="16"/>
  <c r="H268" i="16"/>
  <c r="G268" i="16"/>
  <c r="J267" i="16"/>
  <c r="I267" i="16"/>
  <c r="H267" i="16"/>
  <c r="G267" i="16"/>
  <c r="J266" i="16"/>
  <c r="I266" i="16"/>
  <c r="H266" i="16"/>
  <c r="G266" i="16"/>
  <c r="I265" i="16"/>
  <c r="H265" i="16"/>
  <c r="J265" i="16" s="1"/>
  <c r="G265" i="16"/>
  <c r="J264" i="16"/>
  <c r="I264" i="16"/>
  <c r="H264" i="16"/>
  <c r="G264" i="16"/>
  <c r="I261" i="16"/>
  <c r="H261" i="16"/>
  <c r="J261" i="16" s="1"/>
  <c r="G261" i="16"/>
  <c r="J260" i="16"/>
  <c r="I260" i="16"/>
  <c r="H260" i="16"/>
  <c r="G260" i="16"/>
  <c r="I259" i="16"/>
  <c r="H259" i="16"/>
  <c r="J259" i="16" s="1"/>
  <c r="G259" i="16"/>
  <c r="J258" i="16"/>
  <c r="I258" i="16"/>
  <c r="H258" i="16"/>
  <c r="G258" i="16"/>
  <c r="I257" i="16"/>
  <c r="H257" i="16"/>
  <c r="J257" i="16" s="1"/>
  <c r="G257" i="16"/>
  <c r="J256" i="16"/>
  <c r="I256" i="16"/>
  <c r="H256" i="16"/>
  <c r="G256" i="16"/>
  <c r="I253" i="16"/>
  <c r="H253" i="16"/>
  <c r="J253" i="16" s="1"/>
  <c r="G253" i="16"/>
  <c r="J252" i="16"/>
  <c r="I252" i="16"/>
  <c r="H252" i="16"/>
  <c r="G252" i="16"/>
  <c r="I251" i="16"/>
  <c r="H251" i="16"/>
  <c r="J251" i="16" s="1"/>
  <c r="G251" i="16"/>
  <c r="J250" i="16"/>
  <c r="I250" i="16"/>
  <c r="H250" i="16"/>
  <c r="G250" i="16"/>
  <c r="I249" i="16"/>
  <c r="H249" i="16"/>
  <c r="J249" i="16" s="1"/>
  <c r="G249" i="16"/>
  <c r="J248" i="16"/>
  <c r="I248" i="16"/>
  <c r="H248" i="16"/>
  <c r="G248" i="16"/>
  <c r="I247" i="16"/>
  <c r="H247" i="16"/>
  <c r="J247" i="16" s="1"/>
  <c r="G247" i="16"/>
  <c r="J244" i="16"/>
  <c r="I244" i="16"/>
  <c r="H244" i="16"/>
  <c r="G244" i="16"/>
  <c r="I243" i="16"/>
  <c r="H243" i="16"/>
  <c r="J243" i="16" s="1"/>
  <c r="G243" i="16"/>
  <c r="J242" i="16"/>
  <c r="I242" i="16"/>
  <c r="H242" i="16"/>
  <c r="G242" i="16"/>
  <c r="I239" i="16"/>
  <c r="H239" i="16"/>
  <c r="J239" i="16" s="1"/>
  <c r="G239" i="16"/>
  <c r="J238" i="16"/>
  <c r="I238" i="16"/>
  <c r="H238" i="16"/>
  <c r="G238" i="16"/>
  <c r="I237" i="16"/>
  <c r="H237" i="16"/>
  <c r="J237" i="16" s="1"/>
  <c r="G237" i="16"/>
  <c r="J236" i="16"/>
  <c r="I236" i="16"/>
  <c r="H236" i="16"/>
  <c r="G236" i="16"/>
  <c r="I235" i="16"/>
  <c r="H235" i="16"/>
  <c r="J235" i="16" s="1"/>
  <c r="G235" i="16"/>
  <c r="J234" i="16"/>
  <c r="I234" i="16"/>
  <c r="H234" i="16"/>
  <c r="G234" i="16"/>
  <c r="I233" i="16"/>
  <c r="H233" i="16"/>
  <c r="J233" i="16" s="1"/>
  <c r="G233" i="16"/>
  <c r="J232" i="16"/>
  <c r="I232" i="16"/>
  <c r="H232" i="16"/>
  <c r="G232" i="16"/>
  <c r="I231" i="16"/>
  <c r="H231" i="16"/>
  <c r="J231" i="16" s="1"/>
  <c r="G231" i="16"/>
  <c r="J230" i="16"/>
  <c r="I230" i="16"/>
  <c r="H230" i="16"/>
  <c r="G230" i="16"/>
  <c r="I229" i="16"/>
  <c r="H229" i="16"/>
  <c r="J229" i="16" s="1"/>
  <c r="G229" i="16"/>
  <c r="J228" i="16"/>
  <c r="I228" i="16"/>
  <c r="H228" i="16"/>
  <c r="G228" i="16"/>
  <c r="I225" i="16"/>
  <c r="H225" i="16"/>
  <c r="J225" i="16" s="1"/>
  <c r="G225" i="16"/>
  <c r="J224" i="16"/>
  <c r="I224" i="16"/>
  <c r="H224" i="16"/>
  <c r="G224" i="16"/>
  <c r="I221" i="16"/>
  <c r="H221" i="16"/>
  <c r="J221" i="16" s="1"/>
  <c r="G221" i="16"/>
  <c r="J220" i="16"/>
  <c r="I220" i="16"/>
  <c r="H220" i="16"/>
  <c r="G220" i="16"/>
  <c r="I219" i="16"/>
  <c r="H219" i="16"/>
  <c r="J219" i="16" s="1"/>
  <c r="G219" i="16"/>
  <c r="J218" i="16"/>
  <c r="I218" i="16"/>
  <c r="H218" i="16"/>
  <c r="G218" i="16"/>
  <c r="I217" i="16"/>
  <c r="H217" i="16"/>
  <c r="J217" i="16" s="1"/>
  <c r="G217" i="16"/>
  <c r="J216" i="16"/>
  <c r="I216" i="16"/>
  <c r="H216" i="16"/>
  <c r="G216" i="16"/>
  <c r="I213" i="16"/>
  <c r="H213" i="16"/>
  <c r="J213" i="16" s="1"/>
  <c r="G213" i="16"/>
  <c r="I212" i="16"/>
  <c r="H212" i="16"/>
  <c r="J212" i="16" s="1"/>
  <c r="G212" i="16"/>
  <c r="J211" i="16"/>
  <c r="I211" i="16"/>
  <c r="H211" i="16"/>
  <c r="G211" i="16"/>
  <c r="I210" i="16"/>
  <c r="H210" i="16"/>
  <c r="J210" i="16" s="1"/>
  <c r="G210" i="16"/>
  <c r="J209" i="16"/>
  <c r="I209" i="16"/>
  <c r="H209" i="16"/>
  <c r="G209" i="16"/>
  <c r="I208" i="16"/>
  <c r="H208" i="16"/>
  <c r="J208" i="16" s="1"/>
  <c r="G208" i="16"/>
  <c r="I207" i="16"/>
  <c r="H207" i="16"/>
  <c r="J207" i="16" s="1"/>
  <c r="G207" i="16"/>
  <c r="I206" i="16"/>
  <c r="H206" i="16"/>
  <c r="J206" i="16" s="1"/>
  <c r="G206" i="16"/>
  <c r="I203" i="16"/>
  <c r="H203" i="16"/>
  <c r="J203" i="16" s="1"/>
  <c r="G203" i="16"/>
  <c r="I202" i="16"/>
  <c r="H202" i="16"/>
  <c r="J202" i="16" s="1"/>
  <c r="G202" i="16"/>
  <c r="I201" i="16"/>
  <c r="H201" i="16"/>
  <c r="J201" i="16" s="1"/>
  <c r="G201" i="16"/>
  <c r="J200" i="16"/>
  <c r="I200" i="16"/>
  <c r="H200" i="16"/>
  <c r="G200" i="16"/>
  <c r="I199" i="16"/>
  <c r="H199" i="16"/>
  <c r="J199" i="16" s="1"/>
  <c r="G199" i="16"/>
  <c r="J196" i="16"/>
  <c r="I196" i="16"/>
  <c r="H196" i="16"/>
  <c r="G196" i="16"/>
  <c r="I195" i="16"/>
  <c r="H195" i="16"/>
  <c r="J195" i="16" s="1"/>
  <c r="G195" i="16"/>
  <c r="I194" i="16"/>
  <c r="H194" i="16"/>
  <c r="J194" i="16" s="1"/>
  <c r="G194" i="16"/>
  <c r="I193" i="16"/>
  <c r="H193" i="16"/>
  <c r="J193" i="16" s="1"/>
  <c r="G193" i="16"/>
  <c r="J190" i="16"/>
  <c r="I190" i="16"/>
  <c r="H190" i="16"/>
  <c r="G190" i="16"/>
  <c r="I189" i="16"/>
  <c r="H189" i="16"/>
  <c r="J189" i="16" s="1"/>
  <c r="G189" i="16"/>
  <c r="J188" i="16"/>
  <c r="I188" i="16"/>
  <c r="H188" i="16"/>
  <c r="G188" i="16"/>
  <c r="I187" i="16"/>
  <c r="H187" i="16"/>
  <c r="J187" i="16" s="1"/>
  <c r="G187" i="16"/>
  <c r="J184" i="16"/>
  <c r="I184" i="16"/>
  <c r="H184" i="16"/>
  <c r="G184" i="16"/>
  <c r="J183" i="16"/>
  <c r="I183" i="16"/>
  <c r="H183" i="16"/>
  <c r="G183" i="16"/>
  <c r="I180" i="16"/>
  <c r="H180" i="16"/>
  <c r="J180" i="16" s="1"/>
  <c r="G180" i="16"/>
  <c r="I179" i="16"/>
  <c r="H179" i="16"/>
  <c r="J179" i="16" s="1"/>
  <c r="G179" i="16"/>
  <c r="I178" i="16"/>
  <c r="H178" i="16"/>
  <c r="J178" i="16" s="1"/>
  <c r="G178" i="16"/>
  <c r="I177" i="16"/>
  <c r="H177" i="16"/>
  <c r="J177" i="16" s="1"/>
  <c r="G177" i="16"/>
  <c r="I176" i="16"/>
  <c r="H176" i="16"/>
  <c r="J176" i="16" s="1"/>
  <c r="G176" i="16"/>
  <c r="I175" i="16"/>
  <c r="H175" i="16"/>
  <c r="J175" i="16" s="1"/>
  <c r="G175" i="16"/>
  <c r="I172" i="16"/>
  <c r="H172" i="16"/>
  <c r="J172" i="16" s="1"/>
  <c r="G172" i="16"/>
  <c r="I171" i="16"/>
  <c r="H171" i="16"/>
  <c r="J171" i="16" s="1"/>
  <c r="G171" i="16"/>
  <c r="J170" i="16"/>
  <c r="I170" i="16"/>
  <c r="H170" i="16"/>
  <c r="G170" i="16"/>
  <c r="I167" i="16"/>
  <c r="H167" i="16"/>
  <c r="J167" i="16" s="1"/>
  <c r="G167" i="16"/>
  <c r="J166" i="16"/>
  <c r="I166" i="16"/>
  <c r="H166" i="16"/>
  <c r="G166" i="16"/>
  <c r="J165" i="16"/>
  <c r="I165" i="16"/>
  <c r="H165" i="16"/>
  <c r="G165" i="16"/>
  <c r="I164" i="16"/>
  <c r="H164" i="16"/>
  <c r="J164" i="16" s="1"/>
  <c r="G164" i="16"/>
  <c r="I163" i="16"/>
  <c r="H163" i="16"/>
  <c r="J163" i="16" s="1"/>
  <c r="G163" i="16"/>
  <c r="J162" i="16"/>
  <c r="I162" i="16"/>
  <c r="H162" i="16"/>
  <c r="G162" i="16"/>
  <c r="I161" i="16"/>
  <c r="H161" i="16"/>
  <c r="J161" i="16" s="1"/>
  <c r="G161" i="16"/>
  <c r="J160" i="16"/>
  <c r="I160" i="16"/>
  <c r="H160" i="16"/>
  <c r="G160" i="16"/>
  <c r="I159" i="16"/>
  <c r="H159" i="16"/>
  <c r="J159" i="16" s="1"/>
  <c r="G159" i="16"/>
  <c r="I158" i="16"/>
  <c r="H158" i="16"/>
  <c r="J158" i="16" s="1"/>
  <c r="G158" i="16"/>
  <c r="I157" i="16"/>
  <c r="H157" i="16"/>
  <c r="J157" i="16" s="1"/>
  <c r="G157" i="16"/>
  <c r="I156" i="16"/>
  <c r="H156" i="16"/>
  <c r="J156" i="16" s="1"/>
  <c r="G156" i="16"/>
  <c r="I155" i="16"/>
  <c r="H155" i="16"/>
  <c r="J155" i="16" s="1"/>
  <c r="G155" i="16"/>
  <c r="I152" i="16"/>
  <c r="H152" i="16"/>
  <c r="J152" i="16" s="1"/>
  <c r="G152" i="16"/>
  <c r="I151" i="16"/>
  <c r="H151" i="16"/>
  <c r="J151" i="16" s="1"/>
  <c r="G151" i="16"/>
  <c r="I150" i="16"/>
  <c r="H150" i="16"/>
  <c r="J150" i="16" s="1"/>
  <c r="G150" i="16"/>
  <c r="I149" i="16"/>
  <c r="H149" i="16"/>
  <c r="J149" i="16" s="1"/>
  <c r="G149" i="16"/>
  <c r="J148" i="16"/>
  <c r="I148" i="16"/>
  <c r="H148" i="16"/>
  <c r="G148" i="16"/>
  <c r="I147" i="16"/>
  <c r="H147" i="16"/>
  <c r="J147" i="16" s="1"/>
  <c r="G147" i="16"/>
  <c r="I146" i="16"/>
  <c r="H146" i="16"/>
  <c r="J146" i="16" s="1"/>
  <c r="G146" i="16"/>
  <c r="I145" i="16"/>
  <c r="H145" i="16"/>
  <c r="J145" i="16" s="1"/>
  <c r="G145" i="16"/>
  <c r="J144" i="16"/>
  <c r="I144" i="16"/>
  <c r="H144" i="16"/>
  <c r="G144" i="16"/>
  <c r="I141" i="16"/>
  <c r="H141" i="16"/>
  <c r="J141" i="16" s="1"/>
  <c r="G141" i="16"/>
  <c r="J140" i="16"/>
  <c r="I140" i="16"/>
  <c r="H140" i="16"/>
  <c r="G140" i="16"/>
  <c r="I139" i="16"/>
  <c r="H139" i="16"/>
  <c r="J139" i="16" s="1"/>
  <c r="G139" i="16"/>
  <c r="I138" i="16"/>
  <c r="H138" i="16"/>
  <c r="J138" i="16" s="1"/>
  <c r="G138" i="16"/>
  <c r="I137" i="16"/>
  <c r="H137" i="16"/>
  <c r="J137" i="16" s="1"/>
  <c r="G137" i="16"/>
  <c r="I136" i="16"/>
  <c r="H136" i="16"/>
  <c r="J136" i="16" s="1"/>
  <c r="G136" i="16"/>
  <c r="I135" i="16"/>
  <c r="H135" i="16"/>
  <c r="J135" i="16" s="1"/>
  <c r="G135" i="16"/>
  <c r="I134" i="16"/>
  <c r="H134" i="16"/>
  <c r="J134" i="16" s="1"/>
  <c r="G134" i="16"/>
  <c r="I133" i="16"/>
  <c r="H133" i="16"/>
  <c r="J133" i="16" s="1"/>
  <c r="G133" i="16"/>
  <c r="I132" i="16"/>
  <c r="H132" i="16"/>
  <c r="J132" i="16" s="1"/>
  <c r="G132" i="16"/>
  <c r="I131" i="16"/>
  <c r="H131" i="16"/>
  <c r="J131" i="16" s="1"/>
  <c r="G131" i="16"/>
  <c r="J128" i="16"/>
  <c r="I128" i="16"/>
  <c r="H128" i="16"/>
  <c r="G128" i="16"/>
  <c r="I127" i="16"/>
  <c r="H127" i="16"/>
  <c r="J127" i="16" s="1"/>
  <c r="G127" i="16"/>
  <c r="I126" i="16"/>
  <c r="H126" i="16"/>
  <c r="J126" i="16" s="1"/>
  <c r="G126" i="16"/>
  <c r="I125" i="16"/>
  <c r="H125" i="16"/>
  <c r="J125" i="16" s="1"/>
  <c r="G125" i="16"/>
  <c r="J122" i="16"/>
  <c r="I122" i="16"/>
  <c r="H122" i="16"/>
  <c r="G122" i="16"/>
  <c r="I121" i="16"/>
  <c r="H121" i="16"/>
  <c r="J121" i="16" s="1"/>
  <c r="G121" i="16"/>
  <c r="J120" i="16"/>
  <c r="I120" i="16"/>
  <c r="H120" i="16"/>
  <c r="G120" i="16"/>
  <c r="I119" i="16"/>
  <c r="H119" i="16"/>
  <c r="J119" i="16" s="1"/>
  <c r="G119" i="16"/>
  <c r="I116" i="16"/>
  <c r="H116" i="16"/>
  <c r="J116" i="16" s="1"/>
  <c r="G116" i="16"/>
  <c r="I115" i="16"/>
  <c r="H115" i="16"/>
  <c r="J115" i="16" s="1"/>
  <c r="G115" i="16"/>
  <c r="I114" i="16"/>
  <c r="H114" i="16"/>
  <c r="J114" i="16" s="1"/>
  <c r="G114" i="16"/>
  <c r="I111" i="16"/>
  <c r="H111" i="16"/>
  <c r="J111" i="16" s="1"/>
  <c r="G111" i="16"/>
  <c r="I110" i="16"/>
  <c r="H110" i="16"/>
  <c r="J110" i="16" s="1"/>
  <c r="G110" i="16"/>
  <c r="I109" i="16"/>
  <c r="H109" i="16"/>
  <c r="J109" i="16" s="1"/>
  <c r="G109" i="16"/>
  <c r="I108" i="16"/>
  <c r="H108" i="16"/>
  <c r="J108" i="16" s="1"/>
  <c r="G108" i="16"/>
  <c r="I105" i="16"/>
  <c r="H105" i="16"/>
  <c r="J105" i="16" s="1"/>
  <c r="G105" i="16"/>
  <c r="J104" i="16"/>
  <c r="I104" i="16"/>
  <c r="H104" i="16"/>
  <c r="G104" i="16"/>
  <c r="I101" i="16"/>
  <c r="H101" i="16"/>
  <c r="J101" i="16" s="1"/>
  <c r="G101" i="16"/>
  <c r="I100" i="16"/>
  <c r="H100" i="16"/>
  <c r="J100" i="16" s="1"/>
  <c r="G100" i="16"/>
  <c r="I99" i="16"/>
  <c r="H99" i="16"/>
  <c r="J99" i="16" s="1"/>
  <c r="G99" i="16"/>
  <c r="J98" i="16"/>
  <c r="I98" i="16"/>
  <c r="H98" i="16"/>
  <c r="G98" i="16"/>
  <c r="I97" i="16"/>
  <c r="H97" i="16"/>
  <c r="J97" i="16" s="1"/>
  <c r="G97" i="16"/>
  <c r="J96" i="16"/>
  <c r="I96" i="16"/>
  <c r="H96" i="16"/>
  <c r="G96" i="16"/>
  <c r="I95" i="16"/>
  <c r="H95" i="16"/>
  <c r="J95" i="16" s="1"/>
  <c r="G95" i="16"/>
  <c r="I94" i="16"/>
  <c r="H94" i="16"/>
  <c r="J94" i="16" s="1"/>
  <c r="G94" i="16"/>
  <c r="I93" i="16"/>
  <c r="H93" i="16"/>
  <c r="J93" i="16" s="1"/>
  <c r="G93" i="16"/>
  <c r="I92" i="16"/>
  <c r="H92" i="16"/>
  <c r="J92" i="16" s="1"/>
  <c r="G92" i="16"/>
  <c r="I91" i="16"/>
  <c r="H91" i="16"/>
  <c r="J91" i="16" s="1"/>
  <c r="G91" i="16"/>
  <c r="I90" i="16"/>
  <c r="H90" i="16"/>
  <c r="J90" i="16" s="1"/>
  <c r="G90" i="16"/>
  <c r="I87" i="16"/>
  <c r="H87" i="16"/>
  <c r="J87" i="16" s="1"/>
  <c r="G87" i="16"/>
  <c r="I86" i="16"/>
  <c r="H86" i="16"/>
  <c r="J86" i="16" s="1"/>
  <c r="G86" i="16"/>
  <c r="I85" i="16"/>
  <c r="H85" i="16"/>
  <c r="J85" i="16" s="1"/>
  <c r="G85" i="16"/>
  <c r="J82" i="16"/>
  <c r="I82" i="16"/>
  <c r="H82" i="16"/>
  <c r="G82" i="16"/>
  <c r="I81" i="16"/>
  <c r="H81" i="16"/>
  <c r="J81" i="16" s="1"/>
  <c r="G81" i="16"/>
  <c r="I80" i="16"/>
  <c r="H80" i="16"/>
  <c r="J80" i="16" s="1"/>
  <c r="G80" i="16"/>
  <c r="I79" i="16"/>
  <c r="H79" i="16"/>
  <c r="J79" i="16" s="1"/>
  <c r="G79" i="16"/>
  <c r="J76" i="16"/>
  <c r="I76" i="16"/>
  <c r="H76" i="16"/>
  <c r="G76" i="16"/>
  <c r="I75" i="16"/>
  <c r="H75" i="16"/>
  <c r="J75" i="16" s="1"/>
  <c r="G75" i="16"/>
  <c r="J72" i="16"/>
  <c r="I72" i="16"/>
  <c r="H72" i="16"/>
  <c r="G72" i="16"/>
  <c r="I71" i="16"/>
  <c r="H71" i="16"/>
  <c r="J71" i="16" s="1"/>
  <c r="G71" i="16"/>
  <c r="I68" i="16"/>
  <c r="H68" i="16"/>
  <c r="J68" i="16" s="1"/>
  <c r="G68" i="16"/>
  <c r="J67" i="16"/>
  <c r="I67" i="16"/>
  <c r="H67" i="16"/>
  <c r="G67" i="16"/>
  <c r="I66" i="16"/>
  <c r="H66" i="16"/>
  <c r="J66" i="16" s="1"/>
  <c r="G66" i="16"/>
  <c r="I63" i="16"/>
  <c r="H63" i="16"/>
  <c r="J63" i="16" s="1"/>
  <c r="G63" i="16"/>
  <c r="I62" i="16"/>
  <c r="H62" i="16"/>
  <c r="J62" i="16" s="1"/>
  <c r="G62" i="16"/>
  <c r="I59" i="16"/>
  <c r="H59" i="16"/>
  <c r="J59" i="16" s="1"/>
  <c r="G59" i="16"/>
  <c r="J58" i="16"/>
  <c r="I58" i="16"/>
  <c r="H58" i="16"/>
  <c r="G58" i="16"/>
  <c r="J57" i="16"/>
  <c r="I57" i="16"/>
  <c r="H57" i="16"/>
  <c r="G57" i="16"/>
  <c r="J56" i="16"/>
  <c r="I56" i="16"/>
  <c r="H56" i="16"/>
  <c r="G56" i="16"/>
  <c r="I55" i="16"/>
  <c r="H55" i="16"/>
  <c r="J55" i="16" s="1"/>
  <c r="G55" i="16"/>
  <c r="I54" i="16"/>
  <c r="H54" i="16"/>
  <c r="J54" i="16" s="1"/>
  <c r="G54" i="16"/>
  <c r="I53" i="16"/>
  <c r="H53" i="16"/>
  <c r="J53" i="16" s="1"/>
  <c r="G53" i="16"/>
  <c r="J52" i="16"/>
  <c r="I52" i="16"/>
  <c r="H52" i="16"/>
  <c r="G52" i="16"/>
  <c r="I51" i="16"/>
  <c r="H51" i="16"/>
  <c r="J51" i="16" s="1"/>
  <c r="G51" i="16"/>
  <c r="I50" i="16"/>
  <c r="H50" i="16"/>
  <c r="J50" i="16" s="1"/>
  <c r="G50" i="16"/>
  <c r="J49" i="16"/>
  <c r="I49" i="16"/>
  <c r="H49" i="16"/>
  <c r="G49" i="16"/>
  <c r="I48" i="16"/>
  <c r="H48" i="16"/>
  <c r="J48" i="16" s="1"/>
  <c r="G48" i="16"/>
  <c r="I47" i="16"/>
  <c r="H47" i="16"/>
  <c r="J47" i="16" s="1"/>
  <c r="G47" i="16"/>
  <c r="J46" i="16"/>
  <c r="I46" i="16"/>
  <c r="H46" i="16"/>
  <c r="G46" i="16"/>
  <c r="I45" i="16"/>
  <c r="H45" i="16"/>
  <c r="J45" i="16" s="1"/>
  <c r="G45" i="16"/>
  <c r="J44" i="16"/>
  <c r="I44" i="16"/>
  <c r="H44" i="16"/>
  <c r="G44" i="16"/>
  <c r="J43" i="16"/>
  <c r="I43" i="16"/>
  <c r="H43" i="16"/>
  <c r="G43" i="16"/>
  <c r="J42" i="16"/>
  <c r="I42" i="16"/>
  <c r="H42" i="16"/>
  <c r="G42" i="16"/>
  <c r="I41" i="16"/>
  <c r="H41" i="16"/>
  <c r="J41" i="16" s="1"/>
  <c r="G41" i="16"/>
  <c r="J38" i="16"/>
  <c r="I38" i="16"/>
  <c r="H38" i="16"/>
  <c r="G38" i="16"/>
  <c r="I37" i="16"/>
  <c r="H37" i="16"/>
  <c r="J37" i="16" s="1"/>
  <c r="G37" i="16"/>
  <c r="J36" i="16"/>
  <c r="I36" i="16"/>
  <c r="H36" i="16"/>
  <c r="G36" i="16"/>
  <c r="I33" i="16"/>
  <c r="H33" i="16"/>
  <c r="J33" i="16" s="1"/>
  <c r="G33" i="16"/>
  <c r="J32" i="16"/>
  <c r="I32" i="16"/>
  <c r="H32" i="16"/>
  <c r="G32" i="16"/>
  <c r="I31" i="16"/>
  <c r="H31" i="16"/>
  <c r="J31" i="16" s="1"/>
  <c r="G31" i="16"/>
  <c r="J30" i="16"/>
  <c r="I30" i="16"/>
  <c r="H30" i="16"/>
  <c r="G30" i="16"/>
  <c r="I29" i="16"/>
  <c r="H29" i="16"/>
  <c r="J29" i="16" s="1"/>
  <c r="G29" i="16"/>
  <c r="J28" i="16"/>
  <c r="I28" i="16"/>
  <c r="H28" i="16"/>
  <c r="G28" i="16"/>
  <c r="I27" i="16"/>
  <c r="H27" i="16"/>
  <c r="J27" i="16" s="1"/>
  <c r="G27" i="16"/>
  <c r="J26" i="16"/>
  <c r="I26" i="16"/>
  <c r="H26" i="16"/>
  <c r="G26" i="16"/>
  <c r="I25" i="16"/>
  <c r="H25" i="16"/>
  <c r="J25" i="16" s="1"/>
  <c r="G25" i="16"/>
  <c r="J24" i="16"/>
  <c r="I24" i="16"/>
  <c r="H24" i="16"/>
  <c r="G24" i="16"/>
  <c r="I23" i="16"/>
  <c r="H23" i="16"/>
  <c r="J23" i="16" s="1"/>
  <c r="G23" i="16"/>
  <c r="J22" i="16"/>
  <c r="I22" i="16"/>
  <c r="H22" i="16"/>
  <c r="G22" i="16"/>
  <c r="I21" i="16"/>
  <c r="H21" i="16"/>
  <c r="J21" i="16" s="1"/>
  <c r="G21" i="16"/>
  <c r="J20" i="16"/>
  <c r="I20" i="16"/>
  <c r="H20" i="16"/>
  <c r="G20" i="16"/>
  <c r="I19" i="16"/>
  <c r="H19" i="16"/>
  <c r="J19" i="16" s="1"/>
  <c r="G19" i="16"/>
  <c r="J18" i="16"/>
  <c r="I18" i="16"/>
  <c r="H18" i="16"/>
  <c r="G18" i="16"/>
  <c r="I15" i="16"/>
  <c r="H15" i="16"/>
  <c r="J15" i="16" s="1"/>
  <c r="G15" i="16"/>
  <c r="J14" i="16"/>
  <c r="I14" i="16"/>
  <c r="H14" i="16"/>
  <c r="G14" i="16"/>
  <c r="I11" i="16"/>
  <c r="H11" i="16"/>
  <c r="J11" i="16" s="1"/>
  <c r="G11" i="16"/>
  <c r="J10" i="16"/>
  <c r="I10" i="16"/>
  <c r="H10" i="16"/>
  <c r="G10" i="16"/>
  <c r="I9" i="16"/>
  <c r="H9" i="16"/>
  <c r="J9" i="16" s="1"/>
  <c r="G9" i="16"/>
  <c r="J8" i="16"/>
  <c r="I8" i="16"/>
  <c r="H8" i="16"/>
  <c r="G8" i="16"/>
  <c r="D5" i="16"/>
  <c r="C5" i="16"/>
  <c r="E5" i="16" s="1"/>
  <c r="B5" i="16"/>
  <c r="K29" i="15"/>
  <c r="H29" i="15"/>
  <c r="I21" i="15" s="1"/>
  <c r="F29" i="15"/>
  <c r="D29" i="15"/>
  <c r="J29" i="15" s="1"/>
  <c r="B29" i="15"/>
  <c r="C22" i="15" s="1"/>
  <c r="K27" i="15"/>
  <c r="J27" i="15"/>
  <c r="I27" i="15"/>
  <c r="G27" i="15"/>
  <c r="E27" i="15"/>
  <c r="K26" i="15"/>
  <c r="J26" i="15"/>
  <c r="I26" i="15"/>
  <c r="G26" i="15"/>
  <c r="E26" i="15"/>
  <c r="C26" i="15"/>
  <c r="K25" i="15"/>
  <c r="J25" i="15"/>
  <c r="G25" i="15"/>
  <c r="E25" i="15"/>
  <c r="K24" i="15"/>
  <c r="J24" i="15"/>
  <c r="I24" i="15"/>
  <c r="G24" i="15"/>
  <c r="E24" i="15"/>
  <c r="K23" i="15"/>
  <c r="J23" i="15"/>
  <c r="G23" i="15"/>
  <c r="E23" i="15"/>
  <c r="K22" i="15"/>
  <c r="J22" i="15"/>
  <c r="G22" i="15"/>
  <c r="E22" i="15"/>
  <c r="K21" i="15"/>
  <c r="J21" i="15"/>
  <c r="G21" i="15"/>
  <c r="E21" i="15"/>
  <c r="K20" i="15"/>
  <c r="J20" i="15"/>
  <c r="G20" i="15"/>
  <c r="E20" i="15"/>
  <c r="K19" i="15"/>
  <c r="J19" i="15"/>
  <c r="G19" i="15"/>
  <c r="E19" i="15"/>
  <c r="K18" i="15"/>
  <c r="J18" i="15"/>
  <c r="G18" i="15"/>
  <c r="E18" i="15"/>
  <c r="K17" i="15"/>
  <c r="J17" i="15"/>
  <c r="I17" i="15"/>
  <c r="G17" i="15"/>
  <c r="E17" i="15"/>
  <c r="K16" i="15"/>
  <c r="J16" i="15"/>
  <c r="G16" i="15"/>
  <c r="E16" i="15"/>
  <c r="C16" i="15"/>
  <c r="K15" i="15"/>
  <c r="J15" i="15"/>
  <c r="I15" i="15"/>
  <c r="G15" i="15"/>
  <c r="E15" i="15"/>
  <c r="K14" i="15"/>
  <c r="J14" i="15"/>
  <c r="I14" i="15"/>
  <c r="G14" i="15"/>
  <c r="E14" i="15"/>
  <c r="K13" i="15"/>
  <c r="J13" i="15"/>
  <c r="I13" i="15"/>
  <c r="G13" i="15"/>
  <c r="E13" i="15"/>
  <c r="K12" i="15"/>
  <c r="J12" i="15"/>
  <c r="I12" i="15"/>
  <c r="G12" i="15"/>
  <c r="E12" i="15"/>
  <c r="C12" i="15"/>
  <c r="K11" i="15"/>
  <c r="J11" i="15"/>
  <c r="I11" i="15"/>
  <c r="G11" i="15"/>
  <c r="E11" i="15"/>
  <c r="K10" i="15"/>
  <c r="J10" i="15"/>
  <c r="I10" i="15"/>
  <c r="G10" i="15"/>
  <c r="E10" i="15"/>
  <c r="C10" i="15"/>
  <c r="K9" i="15"/>
  <c r="J9" i="15"/>
  <c r="I9" i="15"/>
  <c r="G9" i="15"/>
  <c r="E9" i="15"/>
  <c r="K8" i="15"/>
  <c r="J8" i="15"/>
  <c r="I8" i="15"/>
  <c r="G8" i="15"/>
  <c r="E8" i="15"/>
  <c r="K7" i="15"/>
  <c r="J7" i="15"/>
  <c r="I7" i="15"/>
  <c r="G7" i="15"/>
  <c r="E7" i="15"/>
  <c r="F5" i="15"/>
  <c r="D5" i="15"/>
  <c r="H5" i="15" s="1"/>
  <c r="B5" i="15"/>
  <c r="K53" i="14"/>
  <c r="J53" i="14"/>
  <c r="I53" i="14"/>
  <c r="G53" i="14"/>
  <c r="E53" i="14"/>
  <c r="C53" i="14"/>
  <c r="H51" i="14"/>
  <c r="G51" i="14"/>
  <c r="F51" i="14"/>
  <c r="E51" i="14"/>
  <c r="D51" i="14"/>
  <c r="J51" i="14" s="1"/>
  <c r="C51" i="14"/>
  <c r="B51" i="14"/>
  <c r="C48" i="14" s="1"/>
  <c r="K49" i="14"/>
  <c r="J49" i="14"/>
  <c r="G49" i="14"/>
  <c r="E49" i="14"/>
  <c r="C49" i="14"/>
  <c r="K48" i="14"/>
  <c r="J48" i="14"/>
  <c r="G48" i="14"/>
  <c r="E48" i="14"/>
  <c r="K47" i="14"/>
  <c r="J47" i="14"/>
  <c r="G47" i="14"/>
  <c r="E47" i="14"/>
  <c r="C47" i="14"/>
  <c r="K46" i="14"/>
  <c r="J46" i="14"/>
  <c r="G46" i="14"/>
  <c r="E46" i="14"/>
  <c r="C46" i="14"/>
  <c r="K45" i="14"/>
  <c r="J45" i="14"/>
  <c r="G45" i="14"/>
  <c r="E45" i="14"/>
  <c r="C45" i="14"/>
  <c r="K44" i="14"/>
  <c r="J44" i="14"/>
  <c r="G44" i="14"/>
  <c r="E44" i="14"/>
  <c r="K43" i="14"/>
  <c r="J43" i="14"/>
  <c r="G43" i="14"/>
  <c r="E43" i="14"/>
  <c r="C43" i="14"/>
  <c r="K42" i="14"/>
  <c r="J42" i="14"/>
  <c r="G42" i="14"/>
  <c r="E42" i="14"/>
  <c r="C42" i="14"/>
  <c r="K41" i="14"/>
  <c r="J41" i="14"/>
  <c r="G41" i="14"/>
  <c r="E41" i="14"/>
  <c r="C41" i="14"/>
  <c r="K40" i="14"/>
  <c r="J40" i="14"/>
  <c r="G40" i="14"/>
  <c r="E40" i="14"/>
  <c r="C40" i="14"/>
  <c r="K39" i="14"/>
  <c r="J39" i="14"/>
  <c r="G39" i="14"/>
  <c r="E39" i="14"/>
  <c r="C39" i="14"/>
  <c r="K38" i="14"/>
  <c r="J38" i="14"/>
  <c r="G38" i="14"/>
  <c r="E38" i="14"/>
  <c r="C38" i="14"/>
  <c r="K37" i="14"/>
  <c r="J37" i="14"/>
  <c r="G37" i="14"/>
  <c r="E37" i="14"/>
  <c r="C37" i="14"/>
  <c r="K36" i="14"/>
  <c r="J36" i="14"/>
  <c r="G36" i="14"/>
  <c r="E36" i="14"/>
  <c r="C36" i="14"/>
  <c r="K35" i="14"/>
  <c r="J35" i="14"/>
  <c r="G35" i="14"/>
  <c r="E35" i="14"/>
  <c r="C35" i="14"/>
  <c r="I32" i="14"/>
  <c r="H32" i="14"/>
  <c r="I28" i="14" s="1"/>
  <c r="G32" i="14"/>
  <c r="F32" i="14"/>
  <c r="G28" i="14" s="1"/>
  <c r="D32" i="14"/>
  <c r="J32" i="14" s="1"/>
  <c r="C32" i="14"/>
  <c r="B32" i="14"/>
  <c r="K30" i="14"/>
  <c r="J30" i="14"/>
  <c r="I30" i="14"/>
  <c r="G30" i="14"/>
  <c r="C30" i="14"/>
  <c r="K29" i="14"/>
  <c r="J29" i="14"/>
  <c r="I29" i="14"/>
  <c r="G29" i="14"/>
  <c r="E29" i="14"/>
  <c r="C29" i="14"/>
  <c r="K28" i="14"/>
  <c r="J28" i="14"/>
  <c r="C28" i="14"/>
  <c r="K27" i="14"/>
  <c r="J27" i="14"/>
  <c r="I27" i="14"/>
  <c r="G27" i="14"/>
  <c r="E27" i="14"/>
  <c r="C27" i="14"/>
  <c r="K26" i="14"/>
  <c r="J26" i="14"/>
  <c r="I26" i="14"/>
  <c r="G26" i="14"/>
  <c r="E26" i="14"/>
  <c r="C26" i="14"/>
  <c r="K25" i="14"/>
  <c r="J25" i="14"/>
  <c r="G25" i="14"/>
  <c r="C25" i="14"/>
  <c r="K24" i="14"/>
  <c r="J24" i="14"/>
  <c r="I24" i="14"/>
  <c r="C24" i="14"/>
  <c r="K23" i="14"/>
  <c r="J23" i="14"/>
  <c r="I23" i="14"/>
  <c r="G23" i="14"/>
  <c r="C23" i="14"/>
  <c r="I20" i="14"/>
  <c r="H20" i="14"/>
  <c r="F20" i="14"/>
  <c r="E20" i="14"/>
  <c r="D20" i="14"/>
  <c r="C20" i="14"/>
  <c r="B20" i="14"/>
  <c r="K18" i="14"/>
  <c r="J18" i="14"/>
  <c r="I18" i="14"/>
  <c r="G18" i="14"/>
  <c r="E18" i="14"/>
  <c r="K17" i="14"/>
  <c r="J17" i="14"/>
  <c r="I17" i="14"/>
  <c r="E17" i="14"/>
  <c r="C17" i="14"/>
  <c r="K16" i="14"/>
  <c r="J16" i="14"/>
  <c r="I16" i="14"/>
  <c r="E16" i="14"/>
  <c r="K15" i="14"/>
  <c r="J15" i="14"/>
  <c r="I15" i="14"/>
  <c r="E15" i="14"/>
  <c r="C15" i="14"/>
  <c r="K14" i="14"/>
  <c r="J14" i="14"/>
  <c r="I14" i="14"/>
  <c r="E14" i="14"/>
  <c r="K13" i="14"/>
  <c r="J13" i="14"/>
  <c r="I13" i="14"/>
  <c r="E13" i="14"/>
  <c r="C13" i="14"/>
  <c r="K12" i="14"/>
  <c r="J12" i="14"/>
  <c r="I12" i="14"/>
  <c r="E12" i="14"/>
  <c r="K11" i="14"/>
  <c r="J11" i="14"/>
  <c r="I11" i="14"/>
  <c r="E11" i="14"/>
  <c r="C11" i="14"/>
  <c r="K10" i="14"/>
  <c r="J10" i="14"/>
  <c r="I10" i="14"/>
  <c r="E10" i="14"/>
  <c r="K9" i="14"/>
  <c r="J9" i="14"/>
  <c r="I9" i="14"/>
  <c r="E9" i="14"/>
  <c r="C9" i="14"/>
  <c r="K8" i="14"/>
  <c r="J8" i="14"/>
  <c r="I8" i="14"/>
  <c r="E8" i="14"/>
  <c r="K7" i="14"/>
  <c r="J7" i="14"/>
  <c r="I7" i="14"/>
  <c r="E7" i="14"/>
  <c r="C7" i="14"/>
  <c r="D5" i="14"/>
  <c r="H5" i="14" s="1"/>
  <c r="B5" i="14"/>
  <c r="F5" i="14" s="1"/>
  <c r="H27" i="13"/>
  <c r="I12" i="13" s="1"/>
  <c r="F27" i="13"/>
  <c r="D27" i="13"/>
  <c r="B27" i="13"/>
  <c r="C24" i="13" s="1"/>
  <c r="K25" i="13"/>
  <c r="J25" i="13"/>
  <c r="C25" i="13"/>
  <c r="K24" i="13"/>
  <c r="J24" i="13"/>
  <c r="I24" i="13"/>
  <c r="K23" i="13"/>
  <c r="J23" i="13"/>
  <c r="I23" i="13"/>
  <c r="C23" i="13"/>
  <c r="K22" i="13"/>
  <c r="J22" i="13"/>
  <c r="G22" i="13"/>
  <c r="C22" i="13"/>
  <c r="K21" i="13"/>
  <c r="J21" i="13"/>
  <c r="I21" i="13"/>
  <c r="C21" i="13"/>
  <c r="K20" i="13"/>
  <c r="J20" i="13"/>
  <c r="I20" i="13"/>
  <c r="G20" i="13"/>
  <c r="E20" i="13"/>
  <c r="K19" i="13"/>
  <c r="J19" i="13"/>
  <c r="C19" i="13"/>
  <c r="K18" i="13"/>
  <c r="J18" i="13"/>
  <c r="I18" i="13"/>
  <c r="G18" i="13"/>
  <c r="C18" i="13"/>
  <c r="K17" i="13"/>
  <c r="J17" i="13"/>
  <c r="C17" i="13"/>
  <c r="K16" i="13"/>
  <c r="J16" i="13"/>
  <c r="G16" i="13"/>
  <c r="C16" i="13"/>
  <c r="K15" i="13"/>
  <c r="J15" i="13"/>
  <c r="C15" i="13"/>
  <c r="K14" i="13"/>
  <c r="J14" i="13"/>
  <c r="I14" i="13"/>
  <c r="G14" i="13"/>
  <c r="E14" i="13"/>
  <c r="C14" i="13"/>
  <c r="K13" i="13"/>
  <c r="J13" i="13"/>
  <c r="C13" i="13"/>
  <c r="K12" i="13"/>
  <c r="J12" i="13"/>
  <c r="C12" i="13"/>
  <c r="K11" i="13"/>
  <c r="J11" i="13"/>
  <c r="E11" i="13"/>
  <c r="C11" i="13"/>
  <c r="K10" i="13"/>
  <c r="J10" i="13"/>
  <c r="E10" i="13"/>
  <c r="C10" i="13"/>
  <c r="K9" i="13"/>
  <c r="J9" i="13"/>
  <c r="C9" i="13"/>
  <c r="K8" i="13"/>
  <c r="J8" i="13"/>
  <c r="G8" i="13"/>
  <c r="E8" i="13"/>
  <c r="C8" i="13"/>
  <c r="K7" i="13"/>
  <c r="J7" i="13"/>
  <c r="E7" i="13"/>
  <c r="C7" i="13"/>
  <c r="D5" i="13"/>
  <c r="H5" i="13" s="1"/>
  <c r="B5" i="13"/>
  <c r="F5" i="13" s="1"/>
  <c r="K73" i="12"/>
  <c r="J73" i="12"/>
  <c r="I73" i="12"/>
  <c r="G73" i="12"/>
  <c r="E73" i="12"/>
  <c r="C73" i="12"/>
  <c r="I71" i="12"/>
  <c r="H71" i="12"/>
  <c r="F71" i="12"/>
  <c r="E71" i="12"/>
  <c r="D71" i="12"/>
  <c r="C71" i="12"/>
  <c r="B71" i="12"/>
  <c r="K69" i="12"/>
  <c r="J69" i="12"/>
  <c r="I69" i="12"/>
  <c r="G69" i="12"/>
  <c r="E69" i="12"/>
  <c r="K68" i="12"/>
  <c r="J68" i="12"/>
  <c r="I68" i="12"/>
  <c r="E68" i="12"/>
  <c r="C68" i="12"/>
  <c r="K67" i="12"/>
  <c r="J67" i="12"/>
  <c r="I67" i="12"/>
  <c r="E67" i="12"/>
  <c r="K66" i="12"/>
  <c r="J66" i="12"/>
  <c r="I66" i="12"/>
  <c r="E66" i="12"/>
  <c r="C66" i="12"/>
  <c r="K65" i="12"/>
  <c r="J65" i="12"/>
  <c r="I65" i="12"/>
  <c r="E65" i="12"/>
  <c r="K64" i="12"/>
  <c r="J64" i="12"/>
  <c r="I64" i="12"/>
  <c r="E64" i="12"/>
  <c r="C64" i="12"/>
  <c r="K63" i="12"/>
  <c r="J63" i="12"/>
  <c r="I63" i="12"/>
  <c r="E63" i="12"/>
  <c r="K62" i="12"/>
  <c r="J62" i="12"/>
  <c r="I62" i="12"/>
  <c r="E62" i="12"/>
  <c r="C62" i="12"/>
  <c r="K61" i="12"/>
  <c r="J61" i="12"/>
  <c r="I61" i="12"/>
  <c r="E61" i="12"/>
  <c r="K60" i="12"/>
  <c r="J60" i="12"/>
  <c r="I60" i="12"/>
  <c r="E60" i="12"/>
  <c r="C60" i="12"/>
  <c r="K59" i="12"/>
  <c r="J59" i="12"/>
  <c r="I59" i="12"/>
  <c r="G59" i="12"/>
  <c r="E59" i="12"/>
  <c r="K58" i="12"/>
  <c r="J58" i="12"/>
  <c r="I58" i="12"/>
  <c r="E58" i="12"/>
  <c r="C58" i="12"/>
  <c r="K57" i="12"/>
  <c r="J57" i="12"/>
  <c r="I57" i="12"/>
  <c r="E57" i="12"/>
  <c r="K56" i="12"/>
  <c r="J56" i="12"/>
  <c r="I56" i="12"/>
  <c r="E56" i="12"/>
  <c r="C56" i="12"/>
  <c r="K55" i="12"/>
  <c r="J55" i="12"/>
  <c r="I55" i="12"/>
  <c r="E55" i="12"/>
  <c r="C55" i="12"/>
  <c r="K54" i="12"/>
  <c r="J54" i="12"/>
  <c r="I54" i="12"/>
  <c r="E54" i="12"/>
  <c r="C54" i="12"/>
  <c r="K53" i="12"/>
  <c r="J53" i="12"/>
  <c r="I53" i="12"/>
  <c r="E53" i="12"/>
  <c r="C53" i="12"/>
  <c r="I50" i="12"/>
  <c r="H50" i="12"/>
  <c r="I45" i="12" s="1"/>
  <c r="F50" i="12"/>
  <c r="D50" i="12"/>
  <c r="E50" i="12" s="1"/>
  <c r="C50" i="12"/>
  <c r="B50" i="12"/>
  <c r="K48" i="12"/>
  <c r="J48" i="12"/>
  <c r="I48" i="12"/>
  <c r="C48" i="12"/>
  <c r="K47" i="12"/>
  <c r="J47" i="12"/>
  <c r="I47" i="12"/>
  <c r="E47" i="12"/>
  <c r="C47" i="12"/>
  <c r="K46" i="12"/>
  <c r="J46" i="12"/>
  <c r="E46" i="12"/>
  <c r="C46" i="12"/>
  <c r="K45" i="12"/>
  <c r="J45" i="12"/>
  <c r="C45" i="12"/>
  <c r="K44" i="12"/>
  <c r="J44" i="12"/>
  <c r="I44" i="12"/>
  <c r="G44" i="12"/>
  <c r="C44" i="12"/>
  <c r="K43" i="12"/>
  <c r="J43" i="12"/>
  <c r="I43" i="12"/>
  <c r="E43" i="12"/>
  <c r="C43" i="12"/>
  <c r="K42" i="12"/>
  <c r="J42" i="12"/>
  <c r="E42" i="12"/>
  <c r="C42" i="12"/>
  <c r="K41" i="12"/>
  <c r="J41" i="12"/>
  <c r="C41" i="12"/>
  <c r="K40" i="12"/>
  <c r="J40" i="12"/>
  <c r="I40" i="12"/>
  <c r="G40" i="12"/>
  <c r="C40" i="12"/>
  <c r="K39" i="12"/>
  <c r="J39" i="12"/>
  <c r="I39" i="12"/>
  <c r="E39" i="12"/>
  <c r="C39" i="12"/>
  <c r="I36" i="12"/>
  <c r="H36" i="12"/>
  <c r="G36" i="12"/>
  <c r="F36" i="12"/>
  <c r="K36" i="12" s="1"/>
  <c r="D36" i="12"/>
  <c r="E36" i="12" s="1"/>
  <c r="B36" i="12"/>
  <c r="C36" i="12" s="1"/>
  <c r="K34" i="12"/>
  <c r="J34" i="12"/>
  <c r="I34" i="12"/>
  <c r="G34" i="12"/>
  <c r="C34" i="12"/>
  <c r="K33" i="12"/>
  <c r="J33" i="12"/>
  <c r="I33" i="12"/>
  <c r="K32" i="12"/>
  <c r="J32" i="12"/>
  <c r="I32" i="12"/>
  <c r="G32" i="12"/>
  <c r="K31" i="12"/>
  <c r="J31" i="12"/>
  <c r="I31" i="12"/>
  <c r="G31" i="12"/>
  <c r="C31" i="12"/>
  <c r="K30" i="12"/>
  <c r="J30" i="12"/>
  <c r="I30" i="12"/>
  <c r="G30" i="12"/>
  <c r="C30" i="12"/>
  <c r="K29" i="12"/>
  <c r="J29" i="12"/>
  <c r="I29" i="12"/>
  <c r="K28" i="12"/>
  <c r="J28" i="12"/>
  <c r="I28" i="12"/>
  <c r="G28" i="12"/>
  <c r="K27" i="12"/>
  <c r="J27" i="12"/>
  <c r="I27" i="12"/>
  <c r="G27" i="12"/>
  <c r="C27" i="12"/>
  <c r="I24" i="12"/>
  <c r="H24" i="12"/>
  <c r="I19" i="12" s="1"/>
  <c r="F24" i="12"/>
  <c r="D24" i="12"/>
  <c r="C24" i="12"/>
  <c r="B24" i="12"/>
  <c r="K22" i="12"/>
  <c r="J22" i="12"/>
  <c r="I22" i="12"/>
  <c r="C22" i="12"/>
  <c r="K21" i="12"/>
  <c r="J21" i="12"/>
  <c r="I21" i="12"/>
  <c r="E21" i="12"/>
  <c r="C21" i="12"/>
  <c r="K20" i="12"/>
  <c r="J20" i="12"/>
  <c r="C20" i="12"/>
  <c r="K19" i="12"/>
  <c r="J19" i="12"/>
  <c r="G19" i="12"/>
  <c r="C19" i="12"/>
  <c r="K18" i="12"/>
  <c r="J18" i="12"/>
  <c r="I18" i="12"/>
  <c r="G18" i="12"/>
  <c r="C18" i="12"/>
  <c r="I15" i="12"/>
  <c r="H15" i="12"/>
  <c r="K15" i="12" s="1"/>
  <c r="G15" i="12"/>
  <c r="F15" i="12"/>
  <c r="D15" i="12"/>
  <c r="C15" i="12"/>
  <c r="B15" i="12"/>
  <c r="K13" i="12"/>
  <c r="J13" i="12"/>
  <c r="I13" i="12"/>
  <c r="G13" i="12"/>
  <c r="C13" i="12"/>
  <c r="I10" i="12"/>
  <c r="H10" i="12"/>
  <c r="F10" i="12"/>
  <c r="G7" i="12" s="1"/>
  <c r="D10" i="12"/>
  <c r="C10" i="12"/>
  <c r="B10" i="12"/>
  <c r="K8" i="12"/>
  <c r="J8" i="12"/>
  <c r="I8" i="12"/>
  <c r="C8" i="12"/>
  <c r="K7" i="12"/>
  <c r="J7" i="12"/>
  <c r="I7" i="12"/>
  <c r="C7" i="12"/>
  <c r="F5" i="12"/>
  <c r="D5" i="12"/>
  <c r="H5" i="12" s="1"/>
  <c r="B5" i="12"/>
  <c r="J46" i="11"/>
  <c r="H46" i="11"/>
  <c r="F46" i="11"/>
  <c r="G21" i="11" s="1"/>
  <c r="D46" i="11"/>
  <c r="B46" i="11"/>
  <c r="K44" i="11"/>
  <c r="J44" i="11"/>
  <c r="G44" i="11"/>
  <c r="E44" i="11"/>
  <c r="K43" i="11"/>
  <c r="J43" i="11"/>
  <c r="E43" i="11"/>
  <c r="C43" i="11"/>
  <c r="K42" i="11"/>
  <c r="J42" i="11"/>
  <c r="G42" i="11"/>
  <c r="E42" i="11"/>
  <c r="K41" i="11"/>
  <c r="J41" i="11"/>
  <c r="G41" i="11"/>
  <c r="E41" i="11"/>
  <c r="C41" i="11"/>
  <c r="K40" i="11"/>
  <c r="J40" i="11"/>
  <c r="G40" i="11"/>
  <c r="E40" i="11"/>
  <c r="C40" i="11"/>
  <c r="K39" i="11"/>
  <c r="J39" i="11"/>
  <c r="E39" i="11"/>
  <c r="K38" i="11"/>
  <c r="J38" i="11"/>
  <c r="G38" i="11"/>
  <c r="E38" i="11"/>
  <c r="K37" i="11"/>
  <c r="J37" i="11"/>
  <c r="I37" i="11"/>
  <c r="G37" i="11"/>
  <c r="E37" i="11"/>
  <c r="C37" i="11"/>
  <c r="K36" i="11"/>
  <c r="J36" i="11"/>
  <c r="G36" i="11"/>
  <c r="E36" i="11"/>
  <c r="K35" i="11"/>
  <c r="J35" i="11"/>
  <c r="E35" i="11"/>
  <c r="C35" i="11"/>
  <c r="K34" i="11"/>
  <c r="J34" i="11"/>
  <c r="G34" i="11"/>
  <c r="E34" i="11"/>
  <c r="K33" i="11"/>
  <c r="J33" i="11"/>
  <c r="G33" i="11"/>
  <c r="E33" i="11"/>
  <c r="C33" i="11"/>
  <c r="K32" i="11"/>
  <c r="J32" i="11"/>
  <c r="G32" i="11"/>
  <c r="E32" i="11"/>
  <c r="C32" i="11"/>
  <c r="K31" i="11"/>
  <c r="J31" i="11"/>
  <c r="E31" i="11"/>
  <c r="C31" i="11"/>
  <c r="K30" i="11"/>
  <c r="J30" i="11"/>
  <c r="G30" i="11"/>
  <c r="E30" i="11"/>
  <c r="K29" i="11"/>
  <c r="J29" i="11"/>
  <c r="I29" i="11"/>
  <c r="G29" i="11"/>
  <c r="E29" i="11"/>
  <c r="C29" i="11"/>
  <c r="K28" i="11"/>
  <c r="J28" i="11"/>
  <c r="G28" i="11"/>
  <c r="E28" i="11"/>
  <c r="C28" i="11"/>
  <c r="K27" i="11"/>
  <c r="J27" i="11"/>
  <c r="E27" i="11"/>
  <c r="C27" i="11"/>
  <c r="K26" i="11"/>
  <c r="J26" i="11"/>
  <c r="G26" i="11"/>
  <c r="E26" i="11"/>
  <c r="K25" i="11"/>
  <c r="J25" i="11"/>
  <c r="G25" i="11"/>
  <c r="E25" i="11"/>
  <c r="C25" i="11"/>
  <c r="K24" i="11"/>
  <c r="J24" i="11"/>
  <c r="G24" i="11"/>
  <c r="E24" i="11"/>
  <c r="C24" i="11"/>
  <c r="K23" i="11"/>
  <c r="J23" i="11"/>
  <c r="I23" i="11"/>
  <c r="E23" i="11"/>
  <c r="K22" i="11"/>
  <c r="J22" i="11"/>
  <c r="G22" i="11"/>
  <c r="E22" i="11"/>
  <c r="K21" i="11"/>
  <c r="J21" i="11"/>
  <c r="E21" i="11"/>
  <c r="C21" i="11"/>
  <c r="K20" i="11"/>
  <c r="J20" i="11"/>
  <c r="I20" i="11"/>
  <c r="G20" i="11"/>
  <c r="E20" i="11"/>
  <c r="K19" i="11"/>
  <c r="J19" i="11"/>
  <c r="E19" i="11"/>
  <c r="C19" i="11"/>
  <c r="K18" i="11"/>
  <c r="J18" i="11"/>
  <c r="E18" i="11"/>
  <c r="K17" i="11"/>
  <c r="J17" i="11"/>
  <c r="G17" i="11"/>
  <c r="E17" i="11"/>
  <c r="C17" i="11"/>
  <c r="K16" i="11"/>
  <c r="J16" i="11"/>
  <c r="G16" i="11"/>
  <c r="E16" i="11"/>
  <c r="C16" i="11"/>
  <c r="K15" i="11"/>
  <c r="J15" i="11"/>
  <c r="E15" i="11"/>
  <c r="C15" i="11"/>
  <c r="K14" i="11"/>
  <c r="J14" i="11"/>
  <c r="G14" i="11"/>
  <c r="E14" i="11"/>
  <c r="K13" i="11"/>
  <c r="J13" i="11"/>
  <c r="G13" i="11"/>
  <c r="E13" i="11"/>
  <c r="C13" i="11"/>
  <c r="K12" i="11"/>
  <c r="J12" i="11"/>
  <c r="E12" i="11"/>
  <c r="C12" i="11"/>
  <c r="K11" i="11"/>
  <c r="J11" i="11"/>
  <c r="I11" i="11"/>
  <c r="E11" i="11"/>
  <c r="C11" i="11"/>
  <c r="K10" i="11"/>
  <c r="J10" i="11"/>
  <c r="G10" i="11"/>
  <c r="E10" i="11"/>
  <c r="K9" i="11"/>
  <c r="J9" i="11"/>
  <c r="I9" i="11"/>
  <c r="G9" i="11"/>
  <c r="E9" i="11"/>
  <c r="C9" i="11"/>
  <c r="K8" i="11"/>
  <c r="J8" i="11"/>
  <c r="G8" i="11"/>
  <c r="E8" i="11"/>
  <c r="C8" i="11"/>
  <c r="K7" i="11"/>
  <c r="J7" i="11"/>
  <c r="E7" i="11"/>
  <c r="C7" i="11"/>
  <c r="H5" i="11"/>
  <c r="F5" i="11"/>
  <c r="B5" i="11"/>
  <c r="D5" i="11" s="1"/>
  <c r="K190" i="10"/>
  <c r="J190" i="10"/>
  <c r="I190" i="10"/>
  <c r="G190" i="10"/>
  <c r="E190" i="10"/>
  <c r="C190" i="10"/>
  <c r="K188" i="10"/>
  <c r="J188" i="10"/>
  <c r="I188" i="10"/>
  <c r="G188" i="10"/>
  <c r="E188" i="10"/>
  <c r="C188" i="10"/>
  <c r="J186" i="10"/>
  <c r="H186" i="10"/>
  <c r="G186" i="10"/>
  <c r="F186" i="10"/>
  <c r="D186" i="10"/>
  <c r="E186" i="10" s="1"/>
  <c r="C186" i="10"/>
  <c r="B186" i="10"/>
  <c r="K184" i="10"/>
  <c r="J184" i="10"/>
  <c r="I184" i="10"/>
  <c r="G184" i="10"/>
  <c r="E184" i="10"/>
  <c r="C184" i="10"/>
  <c r="H182" i="10"/>
  <c r="G182" i="10"/>
  <c r="F182" i="10"/>
  <c r="D182" i="10"/>
  <c r="B182" i="10"/>
  <c r="J182" i="10" s="1"/>
  <c r="K180" i="10"/>
  <c r="J180" i="10"/>
  <c r="G180" i="10"/>
  <c r="K179" i="10"/>
  <c r="J179" i="10"/>
  <c r="G179" i="10"/>
  <c r="E179" i="10"/>
  <c r="K178" i="10"/>
  <c r="J178" i="10"/>
  <c r="G178" i="10"/>
  <c r="K177" i="10"/>
  <c r="J177" i="10"/>
  <c r="I177" i="10"/>
  <c r="G177" i="10"/>
  <c r="E177" i="10"/>
  <c r="K176" i="10"/>
  <c r="J176" i="10"/>
  <c r="G176" i="10"/>
  <c r="E176" i="10"/>
  <c r="C176" i="10"/>
  <c r="K175" i="10"/>
  <c r="J175" i="10"/>
  <c r="G175" i="10"/>
  <c r="E175" i="10"/>
  <c r="K174" i="10"/>
  <c r="J174" i="10"/>
  <c r="I174" i="10"/>
  <c r="G174" i="10"/>
  <c r="K173" i="10"/>
  <c r="J173" i="10"/>
  <c r="G173" i="10"/>
  <c r="E173" i="10"/>
  <c r="C173" i="10"/>
  <c r="K172" i="10"/>
  <c r="J172" i="10"/>
  <c r="G172" i="10"/>
  <c r="E172" i="10"/>
  <c r="C172" i="10"/>
  <c r="K171" i="10"/>
  <c r="J171" i="10"/>
  <c r="G171" i="10"/>
  <c r="E171" i="10"/>
  <c r="K170" i="10"/>
  <c r="J170" i="10"/>
  <c r="G170" i="10"/>
  <c r="K169" i="10"/>
  <c r="J169" i="10"/>
  <c r="G169" i="10"/>
  <c r="E169" i="10"/>
  <c r="J166" i="10"/>
  <c r="I166" i="10"/>
  <c r="H166" i="10"/>
  <c r="K166" i="10" s="1"/>
  <c r="G166" i="10"/>
  <c r="F166" i="10"/>
  <c r="G163" i="10" s="1"/>
  <c r="D166" i="10"/>
  <c r="E166" i="10" s="1"/>
  <c r="B166" i="10"/>
  <c r="C166" i="10" s="1"/>
  <c r="K164" i="10"/>
  <c r="J164" i="10"/>
  <c r="I164" i="10"/>
  <c r="G164" i="10"/>
  <c r="E164" i="10"/>
  <c r="K163" i="10"/>
  <c r="J163" i="10"/>
  <c r="I163" i="10"/>
  <c r="E163" i="10"/>
  <c r="C163" i="10"/>
  <c r="H161" i="10"/>
  <c r="F161" i="10"/>
  <c r="B161" i="10"/>
  <c r="D161" i="10" s="1"/>
  <c r="K158" i="10"/>
  <c r="J158" i="10"/>
  <c r="I158" i="10"/>
  <c r="G158" i="10"/>
  <c r="E158" i="10"/>
  <c r="C158" i="10"/>
  <c r="I156" i="10"/>
  <c r="H156" i="10"/>
  <c r="F156" i="10"/>
  <c r="G152" i="10" s="1"/>
  <c r="D156" i="10"/>
  <c r="E152" i="10" s="1"/>
  <c r="B156" i="10"/>
  <c r="K154" i="10"/>
  <c r="J154" i="10"/>
  <c r="I154" i="10"/>
  <c r="K153" i="10"/>
  <c r="J153" i="10"/>
  <c r="I153" i="10"/>
  <c r="K152" i="10"/>
  <c r="J152" i="10"/>
  <c r="K151" i="10"/>
  <c r="J151" i="10"/>
  <c r="I151" i="10"/>
  <c r="K150" i="10"/>
  <c r="J150" i="10"/>
  <c r="I150" i="10"/>
  <c r="G150" i="10"/>
  <c r="K149" i="10"/>
  <c r="J149" i="10"/>
  <c r="I149" i="10"/>
  <c r="C149" i="10"/>
  <c r="K148" i="10"/>
  <c r="J148" i="10"/>
  <c r="I148" i="10"/>
  <c r="K147" i="10"/>
  <c r="J147" i="10"/>
  <c r="I147" i="10"/>
  <c r="G147" i="10"/>
  <c r="K146" i="10"/>
  <c r="J146" i="10"/>
  <c r="I146" i="10"/>
  <c r="G146" i="10"/>
  <c r="C146" i="10"/>
  <c r="K145" i="10"/>
  <c r="J145" i="10"/>
  <c r="I145" i="10"/>
  <c r="K144" i="10"/>
  <c r="J144" i="10"/>
  <c r="I144" i="10"/>
  <c r="G144" i="10"/>
  <c r="K143" i="10"/>
  <c r="J143" i="10"/>
  <c r="I143" i="10"/>
  <c r="G143" i="10"/>
  <c r="K142" i="10"/>
  <c r="J142" i="10"/>
  <c r="I142" i="10"/>
  <c r="K141" i="10"/>
  <c r="J141" i="10"/>
  <c r="I141" i="10"/>
  <c r="K140" i="10"/>
  <c r="J140" i="10"/>
  <c r="I140" i="10"/>
  <c r="G140" i="10"/>
  <c r="K139" i="10"/>
  <c r="J139" i="10"/>
  <c r="I139" i="10"/>
  <c r="I136" i="10"/>
  <c r="H136" i="10"/>
  <c r="I132" i="10" s="1"/>
  <c r="F136" i="10"/>
  <c r="D136" i="10"/>
  <c r="E131" i="10" s="1"/>
  <c r="B136" i="10"/>
  <c r="C136" i="10" s="1"/>
  <c r="K134" i="10"/>
  <c r="J134" i="10"/>
  <c r="I134" i="10"/>
  <c r="E134" i="10"/>
  <c r="C134" i="10"/>
  <c r="K133" i="10"/>
  <c r="J133" i="10"/>
  <c r="E133" i="10"/>
  <c r="C133" i="10"/>
  <c r="K132" i="10"/>
  <c r="J132" i="10"/>
  <c r="C132" i="10"/>
  <c r="K131" i="10"/>
  <c r="J131" i="10"/>
  <c r="I131" i="10"/>
  <c r="C131" i="10"/>
  <c r="K130" i="10"/>
  <c r="J130" i="10"/>
  <c r="I130" i="10"/>
  <c r="E130" i="10"/>
  <c r="C130" i="10"/>
  <c r="K129" i="10"/>
  <c r="J129" i="10"/>
  <c r="E129" i="10"/>
  <c r="C129" i="10"/>
  <c r="K128" i="10"/>
  <c r="J128" i="10"/>
  <c r="C128" i="10"/>
  <c r="K127" i="10"/>
  <c r="J127" i="10"/>
  <c r="I127" i="10"/>
  <c r="C127" i="10"/>
  <c r="K126" i="10"/>
  <c r="J126" i="10"/>
  <c r="I126" i="10"/>
  <c r="E126" i="10"/>
  <c r="C126" i="10"/>
  <c r="K125" i="10"/>
  <c r="J125" i="10"/>
  <c r="E125" i="10"/>
  <c r="C125" i="10"/>
  <c r="K124" i="10"/>
  <c r="J124" i="10"/>
  <c r="C124" i="10"/>
  <c r="K123" i="10"/>
  <c r="J123" i="10"/>
  <c r="I123" i="10"/>
  <c r="C123" i="10"/>
  <c r="K122" i="10"/>
  <c r="J122" i="10"/>
  <c r="I122" i="10"/>
  <c r="E122" i="10"/>
  <c r="C122" i="10"/>
  <c r="K121" i="10"/>
  <c r="J121" i="10"/>
  <c r="E121" i="10"/>
  <c r="C121" i="10"/>
  <c r="K120" i="10"/>
  <c r="J120" i="10"/>
  <c r="C120" i="10"/>
  <c r="K119" i="10"/>
  <c r="J119" i="10"/>
  <c r="I119" i="10"/>
  <c r="C119" i="10"/>
  <c r="K118" i="10"/>
  <c r="J118" i="10"/>
  <c r="I118" i="10"/>
  <c r="E118" i="10"/>
  <c r="C118" i="10"/>
  <c r="K117" i="10"/>
  <c r="J117" i="10"/>
  <c r="E117" i="10"/>
  <c r="C117" i="10"/>
  <c r="K116" i="10"/>
  <c r="J116" i="10"/>
  <c r="C116" i="10"/>
  <c r="K115" i="10"/>
  <c r="J115" i="10"/>
  <c r="I115" i="10"/>
  <c r="C115" i="10"/>
  <c r="K114" i="10"/>
  <c r="J114" i="10"/>
  <c r="I114" i="10"/>
  <c r="E114" i="10"/>
  <c r="C114" i="10"/>
  <c r="K113" i="10"/>
  <c r="J113" i="10"/>
  <c r="E113" i="10"/>
  <c r="C113" i="10"/>
  <c r="K112" i="10"/>
  <c r="J112" i="10"/>
  <c r="C112" i="10"/>
  <c r="K111" i="10"/>
  <c r="J111" i="10"/>
  <c r="I111" i="10"/>
  <c r="C111" i="10"/>
  <c r="K110" i="10"/>
  <c r="J110" i="10"/>
  <c r="I110" i="10"/>
  <c r="E110" i="10"/>
  <c r="C110" i="10"/>
  <c r="B108" i="10"/>
  <c r="F108" i="10" s="1"/>
  <c r="K105" i="10"/>
  <c r="J105" i="10"/>
  <c r="I105" i="10"/>
  <c r="G105" i="10"/>
  <c r="E105" i="10"/>
  <c r="C105" i="10"/>
  <c r="H103" i="10"/>
  <c r="G103" i="10"/>
  <c r="F103" i="10"/>
  <c r="G98" i="10" s="1"/>
  <c r="D103" i="10"/>
  <c r="E103" i="10" s="1"/>
  <c r="B103" i="10"/>
  <c r="C100" i="10" s="1"/>
  <c r="K101" i="10"/>
  <c r="J101" i="10"/>
  <c r="G101" i="10"/>
  <c r="K100" i="10"/>
  <c r="J100" i="10"/>
  <c r="G100" i="10"/>
  <c r="E100" i="10"/>
  <c r="K99" i="10"/>
  <c r="J99" i="10"/>
  <c r="G99" i="10"/>
  <c r="E99" i="10"/>
  <c r="C99" i="10"/>
  <c r="K98" i="10"/>
  <c r="J98" i="10"/>
  <c r="E98" i="10"/>
  <c r="C98" i="10"/>
  <c r="K97" i="10"/>
  <c r="J97" i="10"/>
  <c r="I97" i="10"/>
  <c r="G97" i="10"/>
  <c r="K96" i="10"/>
  <c r="J96" i="10"/>
  <c r="G96" i="10"/>
  <c r="E96" i="10"/>
  <c r="K95" i="10"/>
  <c r="J95" i="10"/>
  <c r="G95" i="10"/>
  <c r="E95" i="10"/>
  <c r="C95" i="10"/>
  <c r="K94" i="10"/>
  <c r="J94" i="10"/>
  <c r="E94" i="10"/>
  <c r="C94" i="10"/>
  <c r="K93" i="10"/>
  <c r="J93" i="10"/>
  <c r="I93" i="10"/>
  <c r="G93" i="10"/>
  <c r="K92" i="10"/>
  <c r="J92" i="10"/>
  <c r="G92" i="10"/>
  <c r="E92" i="10"/>
  <c r="K91" i="10"/>
  <c r="J91" i="10"/>
  <c r="G91" i="10"/>
  <c r="E91" i="10"/>
  <c r="C91" i="10"/>
  <c r="K90" i="10"/>
  <c r="J90" i="10"/>
  <c r="E90" i="10"/>
  <c r="C90" i="10"/>
  <c r="K87" i="10"/>
  <c r="J87" i="10"/>
  <c r="I87" i="10"/>
  <c r="H87" i="10"/>
  <c r="I85" i="10" s="1"/>
  <c r="F87" i="10"/>
  <c r="G87" i="10" s="1"/>
  <c r="D87" i="10"/>
  <c r="E71" i="10" s="1"/>
  <c r="B87" i="10"/>
  <c r="K85" i="10"/>
  <c r="J85" i="10"/>
  <c r="G85" i="10"/>
  <c r="C85" i="10"/>
  <c r="K84" i="10"/>
  <c r="J84" i="10"/>
  <c r="I84" i="10"/>
  <c r="G84" i="10"/>
  <c r="K83" i="10"/>
  <c r="J83" i="10"/>
  <c r="I83" i="10"/>
  <c r="G83" i="10"/>
  <c r="E83" i="10"/>
  <c r="K82" i="10"/>
  <c r="J82" i="10"/>
  <c r="G82" i="10"/>
  <c r="C82" i="10"/>
  <c r="K81" i="10"/>
  <c r="J81" i="10"/>
  <c r="G81" i="10"/>
  <c r="C81" i="10"/>
  <c r="K80" i="10"/>
  <c r="J80" i="10"/>
  <c r="I80" i="10"/>
  <c r="G80" i="10"/>
  <c r="K79" i="10"/>
  <c r="J79" i="10"/>
  <c r="I79" i="10"/>
  <c r="G79" i="10"/>
  <c r="E79" i="10"/>
  <c r="K78" i="10"/>
  <c r="J78" i="10"/>
  <c r="G78" i="10"/>
  <c r="C78" i="10"/>
  <c r="K77" i="10"/>
  <c r="J77" i="10"/>
  <c r="G77" i="10"/>
  <c r="C77" i="10"/>
  <c r="K76" i="10"/>
  <c r="J76" i="10"/>
  <c r="I76" i="10"/>
  <c r="G76" i="10"/>
  <c r="K75" i="10"/>
  <c r="J75" i="10"/>
  <c r="I75" i="10"/>
  <c r="G75" i="10"/>
  <c r="E75" i="10"/>
  <c r="K74" i="10"/>
  <c r="J74" i="10"/>
  <c r="G74" i="10"/>
  <c r="C74" i="10"/>
  <c r="K73" i="10"/>
  <c r="J73" i="10"/>
  <c r="G73" i="10"/>
  <c r="C73" i="10"/>
  <c r="K72" i="10"/>
  <c r="J72" i="10"/>
  <c r="I72" i="10"/>
  <c r="G72" i="10"/>
  <c r="K71" i="10"/>
  <c r="J71" i="10"/>
  <c r="I71" i="10"/>
  <c r="G71" i="10"/>
  <c r="K70" i="10"/>
  <c r="J70" i="10"/>
  <c r="G70" i="10"/>
  <c r="C70" i="10"/>
  <c r="K69" i="10"/>
  <c r="J69" i="10"/>
  <c r="G69" i="10"/>
  <c r="C69" i="10"/>
  <c r="K68" i="10"/>
  <c r="J68" i="10"/>
  <c r="I68" i="10"/>
  <c r="G68" i="10"/>
  <c r="K67" i="10"/>
  <c r="J67" i="10"/>
  <c r="I67" i="10"/>
  <c r="G67" i="10"/>
  <c r="K66" i="10"/>
  <c r="J66" i="10"/>
  <c r="G66" i="10"/>
  <c r="C66" i="10"/>
  <c r="K65" i="10"/>
  <c r="J65" i="10"/>
  <c r="G65" i="10"/>
  <c r="C65" i="10"/>
  <c r="K64" i="10"/>
  <c r="J64" i="10"/>
  <c r="I64" i="10"/>
  <c r="G64" i="10"/>
  <c r="K63" i="10"/>
  <c r="J63" i="10"/>
  <c r="I63" i="10"/>
  <c r="G63" i="10"/>
  <c r="E63" i="10"/>
  <c r="B61" i="10"/>
  <c r="K58" i="10"/>
  <c r="J58" i="10"/>
  <c r="I58" i="10"/>
  <c r="G58" i="10"/>
  <c r="E58" i="10"/>
  <c r="C58" i="10"/>
  <c r="J56" i="10"/>
  <c r="H56" i="10"/>
  <c r="G56" i="10"/>
  <c r="F56" i="10"/>
  <c r="G51" i="10" s="1"/>
  <c r="D56" i="10"/>
  <c r="E56" i="10" s="1"/>
  <c r="B56" i="10"/>
  <c r="C47" i="10" s="1"/>
  <c r="K54" i="10"/>
  <c r="J54" i="10"/>
  <c r="G54" i="10"/>
  <c r="K53" i="10"/>
  <c r="J53" i="10"/>
  <c r="G53" i="10"/>
  <c r="E53" i="10"/>
  <c r="K52" i="10"/>
  <c r="J52" i="10"/>
  <c r="G52" i="10"/>
  <c r="E52" i="10"/>
  <c r="C52" i="10"/>
  <c r="K51" i="10"/>
  <c r="J51" i="10"/>
  <c r="C51" i="10"/>
  <c r="K50" i="10"/>
  <c r="J50" i="10"/>
  <c r="G50" i="10"/>
  <c r="K49" i="10"/>
  <c r="J49" i="10"/>
  <c r="G49" i="10"/>
  <c r="E49" i="10"/>
  <c r="K48" i="10"/>
  <c r="J48" i="10"/>
  <c r="G48" i="10"/>
  <c r="E48" i="10"/>
  <c r="C48" i="10"/>
  <c r="K47" i="10"/>
  <c r="J47" i="10"/>
  <c r="E47" i="10"/>
  <c r="K46" i="10"/>
  <c r="J46" i="10"/>
  <c r="I46" i="10"/>
  <c r="G46" i="10"/>
  <c r="K45" i="10"/>
  <c r="J45" i="10"/>
  <c r="G45" i="10"/>
  <c r="E45" i="10"/>
  <c r="H42" i="10"/>
  <c r="F42" i="10"/>
  <c r="E42" i="10"/>
  <c r="D42" i="10"/>
  <c r="E37" i="10" s="1"/>
  <c r="B42" i="10"/>
  <c r="C42" i="10" s="1"/>
  <c r="K40" i="10"/>
  <c r="J40" i="10"/>
  <c r="E40" i="10"/>
  <c r="C40" i="10"/>
  <c r="K39" i="10"/>
  <c r="J39" i="10"/>
  <c r="E39" i="10"/>
  <c r="C39" i="10"/>
  <c r="K38" i="10"/>
  <c r="J38" i="10"/>
  <c r="C38" i="10"/>
  <c r="K37" i="10"/>
  <c r="J37" i="10"/>
  <c r="I37" i="10"/>
  <c r="C37" i="10"/>
  <c r="K36" i="10"/>
  <c r="J36" i="10"/>
  <c r="E36" i="10"/>
  <c r="C36" i="10"/>
  <c r="K35" i="10"/>
  <c r="J35" i="10"/>
  <c r="E35" i="10"/>
  <c r="C35" i="10"/>
  <c r="K34" i="10"/>
  <c r="J34" i="10"/>
  <c r="C34" i="10"/>
  <c r="K33" i="10"/>
  <c r="J33" i="10"/>
  <c r="I33" i="10"/>
  <c r="C33" i="10"/>
  <c r="K32" i="10"/>
  <c r="J32" i="10"/>
  <c r="G32" i="10"/>
  <c r="E32" i="10"/>
  <c r="C32" i="10"/>
  <c r="K31" i="10"/>
  <c r="J31" i="10"/>
  <c r="E31" i="10"/>
  <c r="C31" i="10"/>
  <c r="K30" i="10"/>
  <c r="J30" i="10"/>
  <c r="C30" i="10"/>
  <c r="K29" i="10"/>
  <c r="J29" i="10"/>
  <c r="I29" i="10"/>
  <c r="C29" i="10"/>
  <c r="K28" i="10"/>
  <c r="J28" i="10"/>
  <c r="G28" i="10"/>
  <c r="E28" i="10"/>
  <c r="C28" i="10"/>
  <c r="K27" i="10"/>
  <c r="J27" i="10"/>
  <c r="E27" i="10"/>
  <c r="C27" i="10"/>
  <c r="K26" i="10"/>
  <c r="J26" i="10"/>
  <c r="C26" i="10"/>
  <c r="K25" i="10"/>
  <c r="J25" i="10"/>
  <c r="I25" i="10"/>
  <c r="C25" i="10"/>
  <c r="K24" i="10"/>
  <c r="J24" i="10"/>
  <c r="G24" i="10"/>
  <c r="E24" i="10"/>
  <c r="C24" i="10"/>
  <c r="B22" i="10"/>
  <c r="K19" i="10"/>
  <c r="J19" i="10"/>
  <c r="I19" i="10"/>
  <c r="G19" i="10"/>
  <c r="E19" i="10"/>
  <c r="C19" i="10"/>
  <c r="H17" i="10"/>
  <c r="I7" i="10" s="1"/>
  <c r="G17" i="10"/>
  <c r="F17" i="10"/>
  <c r="G12" i="10" s="1"/>
  <c r="D17" i="10"/>
  <c r="E17" i="10" s="1"/>
  <c r="B17" i="10"/>
  <c r="K15" i="10"/>
  <c r="J15" i="10"/>
  <c r="I15" i="10"/>
  <c r="G15" i="10"/>
  <c r="K14" i="10"/>
  <c r="J14" i="10"/>
  <c r="G14" i="10"/>
  <c r="E14" i="10"/>
  <c r="K13" i="10"/>
  <c r="J13" i="10"/>
  <c r="G13" i="10"/>
  <c r="E13" i="10"/>
  <c r="K12" i="10"/>
  <c r="J12" i="10"/>
  <c r="E12" i="10"/>
  <c r="C12" i="10"/>
  <c r="K11" i="10"/>
  <c r="J11" i="10"/>
  <c r="I11" i="10"/>
  <c r="G11" i="10"/>
  <c r="K10" i="10"/>
  <c r="J10" i="10"/>
  <c r="G10" i="10"/>
  <c r="E10" i="10"/>
  <c r="K9" i="10"/>
  <c r="J9" i="10"/>
  <c r="G9" i="10"/>
  <c r="E9" i="10"/>
  <c r="K8" i="10"/>
  <c r="J8" i="10"/>
  <c r="E8" i="10"/>
  <c r="K7" i="10"/>
  <c r="J7" i="10"/>
  <c r="G7" i="10"/>
  <c r="B5" i="10"/>
  <c r="D5" i="10" s="1"/>
  <c r="H5" i="10" s="1"/>
  <c r="K46" i="9"/>
  <c r="H46" i="9"/>
  <c r="F46" i="9"/>
  <c r="D46" i="9"/>
  <c r="E44" i="9" s="1"/>
  <c r="B46" i="9"/>
  <c r="K44" i="9"/>
  <c r="J44" i="9"/>
  <c r="I44" i="9"/>
  <c r="G44" i="9"/>
  <c r="K43" i="9"/>
  <c r="J43" i="9"/>
  <c r="I43" i="9"/>
  <c r="G43" i="9"/>
  <c r="E43" i="9"/>
  <c r="K42" i="9"/>
  <c r="J42" i="9"/>
  <c r="I42" i="9"/>
  <c r="G42" i="9"/>
  <c r="E42" i="9"/>
  <c r="C42" i="9"/>
  <c r="K41" i="9"/>
  <c r="J41" i="9"/>
  <c r="I41" i="9"/>
  <c r="G41" i="9"/>
  <c r="E41" i="9"/>
  <c r="C41" i="9"/>
  <c r="K40" i="9"/>
  <c r="J40" i="9"/>
  <c r="I40" i="9"/>
  <c r="G40" i="9"/>
  <c r="K39" i="9"/>
  <c r="J39" i="9"/>
  <c r="I39" i="9"/>
  <c r="G39" i="9"/>
  <c r="E39" i="9"/>
  <c r="K38" i="9"/>
  <c r="J38" i="9"/>
  <c r="I38" i="9"/>
  <c r="G38" i="9"/>
  <c r="E38" i="9"/>
  <c r="C38" i="9"/>
  <c r="K37" i="9"/>
  <c r="J37" i="9"/>
  <c r="I37" i="9"/>
  <c r="G37" i="9"/>
  <c r="E37" i="9"/>
  <c r="C37" i="9"/>
  <c r="K36" i="9"/>
  <c r="J36" i="9"/>
  <c r="I36" i="9"/>
  <c r="G36" i="9"/>
  <c r="K35" i="9"/>
  <c r="J35" i="9"/>
  <c r="I35" i="9"/>
  <c r="G35" i="9"/>
  <c r="E35" i="9"/>
  <c r="K34" i="9"/>
  <c r="J34" i="9"/>
  <c r="I34" i="9"/>
  <c r="G34" i="9"/>
  <c r="E34" i="9"/>
  <c r="C34" i="9"/>
  <c r="K33" i="9"/>
  <c r="J33" i="9"/>
  <c r="I33" i="9"/>
  <c r="G33" i="9"/>
  <c r="E33" i="9"/>
  <c r="C33" i="9"/>
  <c r="K32" i="9"/>
  <c r="J32" i="9"/>
  <c r="I32" i="9"/>
  <c r="G32" i="9"/>
  <c r="E32" i="9"/>
  <c r="K31" i="9"/>
  <c r="J31" i="9"/>
  <c r="I31" i="9"/>
  <c r="G31" i="9"/>
  <c r="E31" i="9"/>
  <c r="K30" i="9"/>
  <c r="J30" i="9"/>
  <c r="I30" i="9"/>
  <c r="G30" i="9"/>
  <c r="E30" i="9"/>
  <c r="C30" i="9"/>
  <c r="K29" i="9"/>
  <c r="J29" i="9"/>
  <c r="I29" i="9"/>
  <c r="G29" i="9"/>
  <c r="E29" i="9"/>
  <c r="C29" i="9"/>
  <c r="K28" i="9"/>
  <c r="J28" i="9"/>
  <c r="I28" i="9"/>
  <c r="G28" i="9"/>
  <c r="E28" i="9"/>
  <c r="K27" i="9"/>
  <c r="J27" i="9"/>
  <c r="I27" i="9"/>
  <c r="G27" i="9"/>
  <c r="E27" i="9"/>
  <c r="K26" i="9"/>
  <c r="J26" i="9"/>
  <c r="I26" i="9"/>
  <c r="G26" i="9"/>
  <c r="E26" i="9"/>
  <c r="C26" i="9"/>
  <c r="K25" i="9"/>
  <c r="J25" i="9"/>
  <c r="I25" i="9"/>
  <c r="G25" i="9"/>
  <c r="E25" i="9"/>
  <c r="C25" i="9"/>
  <c r="K24" i="9"/>
  <c r="J24" i="9"/>
  <c r="I24" i="9"/>
  <c r="G24" i="9"/>
  <c r="E24" i="9"/>
  <c r="K23" i="9"/>
  <c r="J23" i="9"/>
  <c r="I23" i="9"/>
  <c r="G23" i="9"/>
  <c r="E23" i="9"/>
  <c r="K22" i="9"/>
  <c r="J22" i="9"/>
  <c r="I22" i="9"/>
  <c r="G22" i="9"/>
  <c r="E22" i="9"/>
  <c r="C22" i="9"/>
  <c r="K21" i="9"/>
  <c r="J21" i="9"/>
  <c r="I21" i="9"/>
  <c r="G21" i="9"/>
  <c r="E21" i="9"/>
  <c r="C21" i="9"/>
  <c r="K20" i="9"/>
  <c r="J20" i="9"/>
  <c r="I20" i="9"/>
  <c r="G20" i="9"/>
  <c r="E20" i="9"/>
  <c r="K19" i="9"/>
  <c r="J19" i="9"/>
  <c r="I19" i="9"/>
  <c r="G19" i="9"/>
  <c r="E19" i="9"/>
  <c r="K18" i="9"/>
  <c r="J18" i="9"/>
  <c r="I18" i="9"/>
  <c r="G18" i="9"/>
  <c r="E18" i="9"/>
  <c r="C18" i="9"/>
  <c r="K17" i="9"/>
  <c r="J17" i="9"/>
  <c r="I17" i="9"/>
  <c r="G17" i="9"/>
  <c r="E17" i="9"/>
  <c r="C17" i="9"/>
  <c r="K16" i="9"/>
  <c r="J16" i="9"/>
  <c r="I16" i="9"/>
  <c r="G16" i="9"/>
  <c r="E16" i="9"/>
  <c r="K15" i="9"/>
  <c r="J15" i="9"/>
  <c r="I15" i="9"/>
  <c r="G15" i="9"/>
  <c r="E15" i="9"/>
  <c r="K14" i="9"/>
  <c r="J14" i="9"/>
  <c r="I14" i="9"/>
  <c r="G14" i="9"/>
  <c r="E14" i="9"/>
  <c r="C14" i="9"/>
  <c r="K13" i="9"/>
  <c r="J13" i="9"/>
  <c r="I13" i="9"/>
  <c r="G13" i="9"/>
  <c r="E13" i="9"/>
  <c r="C13" i="9"/>
  <c r="K12" i="9"/>
  <c r="J12" i="9"/>
  <c r="I12" i="9"/>
  <c r="G12" i="9"/>
  <c r="E12" i="9"/>
  <c r="K11" i="9"/>
  <c r="J11" i="9"/>
  <c r="I11" i="9"/>
  <c r="G11" i="9"/>
  <c r="E11" i="9"/>
  <c r="K10" i="9"/>
  <c r="J10" i="9"/>
  <c r="I10" i="9"/>
  <c r="G10" i="9"/>
  <c r="E10" i="9"/>
  <c r="C10" i="9"/>
  <c r="K9" i="9"/>
  <c r="J9" i="9"/>
  <c r="I9" i="9"/>
  <c r="G9" i="9"/>
  <c r="E9" i="9"/>
  <c r="C9" i="9"/>
  <c r="K8" i="9"/>
  <c r="J8" i="9"/>
  <c r="I8" i="9"/>
  <c r="G8" i="9"/>
  <c r="E8" i="9"/>
  <c r="K7" i="9"/>
  <c r="J7" i="9"/>
  <c r="I7" i="9"/>
  <c r="G7" i="9"/>
  <c r="E7" i="9"/>
  <c r="B5" i="9"/>
  <c r="K246" i="8"/>
  <c r="J246" i="8"/>
  <c r="I246" i="8"/>
  <c r="G246" i="8"/>
  <c r="E246" i="8"/>
  <c r="C246" i="8"/>
  <c r="K244" i="8"/>
  <c r="J244" i="8"/>
  <c r="I244" i="8"/>
  <c r="G244" i="8"/>
  <c r="E244" i="8"/>
  <c r="C244" i="8"/>
  <c r="H242" i="8"/>
  <c r="F242" i="8"/>
  <c r="G242" i="8" s="1"/>
  <c r="E242" i="8"/>
  <c r="D242" i="8"/>
  <c r="J242" i="8" s="1"/>
  <c r="C242" i="8"/>
  <c r="B242" i="8"/>
  <c r="K240" i="8"/>
  <c r="J240" i="8"/>
  <c r="I240" i="8"/>
  <c r="G240" i="8"/>
  <c r="E240" i="8"/>
  <c r="C240" i="8"/>
  <c r="H238" i="8"/>
  <c r="F238" i="8"/>
  <c r="E238" i="8"/>
  <c r="D238" i="8"/>
  <c r="E233" i="8" s="1"/>
  <c r="C238" i="8"/>
  <c r="B238" i="8"/>
  <c r="K236" i="8"/>
  <c r="J236" i="8"/>
  <c r="G236" i="8"/>
  <c r="E236" i="8"/>
  <c r="C236" i="8"/>
  <c r="K235" i="8"/>
  <c r="J235" i="8"/>
  <c r="G235" i="8"/>
  <c r="E235" i="8"/>
  <c r="C235" i="8"/>
  <c r="K234" i="8"/>
  <c r="J234" i="8"/>
  <c r="C234" i="8"/>
  <c r="K233" i="8"/>
  <c r="J233" i="8"/>
  <c r="I233" i="8"/>
  <c r="C233" i="8"/>
  <c r="K232" i="8"/>
  <c r="J232" i="8"/>
  <c r="G232" i="8"/>
  <c r="E232" i="8"/>
  <c r="C232" i="8"/>
  <c r="K231" i="8"/>
  <c r="J231" i="8"/>
  <c r="G231" i="8"/>
  <c r="E231" i="8"/>
  <c r="C231" i="8"/>
  <c r="K230" i="8"/>
  <c r="J230" i="8"/>
  <c r="C230" i="8"/>
  <c r="K229" i="8"/>
  <c r="J229" i="8"/>
  <c r="C229" i="8"/>
  <c r="K228" i="8"/>
  <c r="J228" i="8"/>
  <c r="G228" i="8"/>
  <c r="E228" i="8"/>
  <c r="C228" i="8"/>
  <c r="K227" i="8"/>
  <c r="J227" i="8"/>
  <c r="G227" i="8"/>
  <c r="E227" i="8"/>
  <c r="C227" i="8"/>
  <c r="K226" i="8"/>
  <c r="J226" i="8"/>
  <c r="C226" i="8"/>
  <c r="K223" i="8"/>
  <c r="I223" i="8"/>
  <c r="H223" i="8"/>
  <c r="I221" i="8" s="1"/>
  <c r="G223" i="8"/>
  <c r="F223" i="8"/>
  <c r="D223" i="8"/>
  <c r="B223" i="8"/>
  <c r="K221" i="8"/>
  <c r="J221" i="8"/>
  <c r="G221" i="8"/>
  <c r="K220" i="8"/>
  <c r="J220" i="8"/>
  <c r="I220" i="8"/>
  <c r="G220" i="8"/>
  <c r="K219" i="8"/>
  <c r="J219" i="8"/>
  <c r="I219" i="8"/>
  <c r="G219" i="8"/>
  <c r="K218" i="8"/>
  <c r="J218" i="8"/>
  <c r="G218" i="8"/>
  <c r="E218" i="8"/>
  <c r="K217" i="8"/>
  <c r="J217" i="8"/>
  <c r="G217" i="8"/>
  <c r="K216" i="8"/>
  <c r="J216" i="8"/>
  <c r="I216" i="8"/>
  <c r="G216" i="8"/>
  <c r="K215" i="8"/>
  <c r="J215" i="8"/>
  <c r="I215" i="8"/>
  <c r="G215" i="8"/>
  <c r="E215" i="8"/>
  <c r="K214" i="8"/>
  <c r="J214" i="8"/>
  <c r="G214" i="8"/>
  <c r="K213" i="8"/>
  <c r="J213" i="8"/>
  <c r="G213" i="8"/>
  <c r="C213" i="8"/>
  <c r="K212" i="8"/>
  <c r="J212" i="8"/>
  <c r="I212" i="8"/>
  <c r="G212" i="8"/>
  <c r="K211" i="8"/>
  <c r="J211" i="8"/>
  <c r="I211" i="8"/>
  <c r="G211" i="8"/>
  <c r="E211" i="8"/>
  <c r="K210" i="8"/>
  <c r="J210" i="8"/>
  <c r="G210" i="8"/>
  <c r="K209" i="8"/>
  <c r="J209" i="8"/>
  <c r="G209" i="8"/>
  <c r="K208" i="8"/>
  <c r="J208" i="8"/>
  <c r="I208" i="8"/>
  <c r="G208" i="8"/>
  <c r="K207" i="8"/>
  <c r="J207" i="8"/>
  <c r="I207" i="8"/>
  <c r="G207" i="8"/>
  <c r="H204" i="8"/>
  <c r="I202" i="8" s="1"/>
  <c r="G204" i="8"/>
  <c r="F204" i="8"/>
  <c r="E204" i="8"/>
  <c r="D204" i="8"/>
  <c r="E199" i="8" s="1"/>
  <c r="C204" i="8"/>
  <c r="B204" i="8"/>
  <c r="K202" i="8"/>
  <c r="J202" i="8"/>
  <c r="G202" i="8"/>
  <c r="E202" i="8"/>
  <c r="C202" i="8"/>
  <c r="K201" i="8"/>
  <c r="J201" i="8"/>
  <c r="G201" i="8"/>
  <c r="E201" i="8"/>
  <c r="C201" i="8"/>
  <c r="K200" i="8"/>
  <c r="J200" i="8"/>
  <c r="C200" i="8"/>
  <c r="K199" i="8"/>
  <c r="J199" i="8"/>
  <c r="I199" i="8"/>
  <c r="C199" i="8"/>
  <c r="K198" i="8"/>
  <c r="J198" i="8"/>
  <c r="I198" i="8"/>
  <c r="G198" i="8"/>
  <c r="E198" i="8"/>
  <c r="C198" i="8"/>
  <c r="K197" i="8"/>
  <c r="J197" i="8"/>
  <c r="G197" i="8"/>
  <c r="E197" i="8"/>
  <c r="C197" i="8"/>
  <c r="K196" i="8"/>
  <c r="J196" i="8"/>
  <c r="C196" i="8"/>
  <c r="K195" i="8"/>
  <c r="J195" i="8"/>
  <c r="C195" i="8"/>
  <c r="K194" i="8"/>
  <c r="J194" i="8"/>
  <c r="I194" i="8"/>
  <c r="G194" i="8"/>
  <c r="E194" i="8"/>
  <c r="C194" i="8"/>
  <c r="K193" i="8"/>
  <c r="J193" i="8"/>
  <c r="G193" i="8"/>
  <c r="E193" i="8"/>
  <c r="C193" i="8"/>
  <c r="H191" i="8"/>
  <c r="F191" i="8"/>
  <c r="D191" i="8"/>
  <c r="B191" i="8"/>
  <c r="K188" i="8"/>
  <c r="J188" i="8"/>
  <c r="I188" i="8"/>
  <c r="G188" i="8"/>
  <c r="E188" i="8"/>
  <c r="C188" i="8"/>
  <c r="H186" i="8"/>
  <c r="I184" i="8" s="1"/>
  <c r="F186" i="8"/>
  <c r="E186" i="8"/>
  <c r="D186" i="8"/>
  <c r="E181" i="8" s="1"/>
  <c r="C186" i="8"/>
  <c r="B186" i="8"/>
  <c r="K184" i="8"/>
  <c r="J184" i="8"/>
  <c r="G184" i="8"/>
  <c r="E184" i="8"/>
  <c r="C184" i="8"/>
  <c r="K183" i="8"/>
  <c r="J183" i="8"/>
  <c r="G183" i="8"/>
  <c r="E183" i="8"/>
  <c r="C183" i="8"/>
  <c r="K182" i="8"/>
  <c r="J182" i="8"/>
  <c r="C182" i="8"/>
  <c r="K181" i="8"/>
  <c r="J181" i="8"/>
  <c r="I181" i="8"/>
  <c r="C181" i="8"/>
  <c r="H178" i="8"/>
  <c r="G178" i="8"/>
  <c r="F178" i="8"/>
  <c r="G173" i="8" s="1"/>
  <c r="E178" i="8"/>
  <c r="D178" i="8"/>
  <c r="E173" i="8" s="1"/>
  <c r="B178" i="8"/>
  <c r="J178" i="8" s="1"/>
  <c r="K176" i="8"/>
  <c r="J176" i="8"/>
  <c r="I176" i="8"/>
  <c r="G176" i="8"/>
  <c r="E176" i="8"/>
  <c r="K175" i="8"/>
  <c r="J175" i="8"/>
  <c r="G175" i="8"/>
  <c r="E175" i="8"/>
  <c r="K174" i="8"/>
  <c r="J174" i="8"/>
  <c r="G174" i="8"/>
  <c r="E174" i="8"/>
  <c r="C174" i="8"/>
  <c r="K173" i="8"/>
  <c r="J173" i="8"/>
  <c r="K172" i="8"/>
  <c r="J172" i="8"/>
  <c r="I172" i="8"/>
  <c r="G172" i="8"/>
  <c r="E172" i="8"/>
  <c r="K171" i="8"/>
  <c r="J171" i="8"/>
  <c r="G171" i="8"/>
  <c r="E171" i="8"/>
  <c r="K170" i="8"/>
  <c r="J170" i="8"/>
  <c r="G170" i="8"/>
  <c r="E170" i="8"/>
  <c r="K169" i="8"/>
  <c r="J169" i="8"/>
  <c r="C169" i="8"/>
  <c r="K168" i="8"/>
  <c r="J168" i="8"/>
  <c r="G168" i="8"/>
  <c r="E168" i="8"/>
  <c r="B166" i="8"/>
  <c r="F166" i="8" s="1"/>
  <c r="K163" i="8"/>
  <c r="J163" i="8"/>
  <c r="I163" i="8"/>
  <c r="G163" i="8"/>
  <c r="E163" i="8"/>
  <c r="C163" i="8"/>
  <c r="K161" i="8"/>
  <c r="J161" i="8"/>
  <c r="I161" i="8"/>
  <c r="H161" i="8"/>
  <c r="I159" i="8" s="1"/>
  <c r="G161" i="8"/>
  <c r="F161" i="8"/>
  <c r="D161" i="8"/>
  <c r="B161" i="8"/>
  <c r="K159" i="8"/>
  <c r="J159" i="8"/>
  <c r="G159" i="8"/>
  <c r="K158" i="8"/>
  <c r="J158" i="8"/>
  <c r="I158" i="8"/>
  <c r="G158" i="8"/>
  <c r="K157" i="8"/>
  <c r="J157" i="8"/>
  <c r="I157" i="8"/>
  <c r="G157" i="8"/>
  <c r="E157" i="8"/>
  <c r="K156" i="8"/>
  <c r="J156" i="8"/>
  <c r="G156" i="8"/>
  <c r="E156" i="8"/>
  <c r="C156" i="8"/>
  <c r="K155" i="8"/>
  <c r="J155" i="8"/>
  <c r="G155" i="8"/>
  <c r="K154" i="8"/>
  <c r="J154" i="8"/>
  <c r="I154" i="8"/>
  <c r="G154" i="8"/>
  <c r="K153" i="8"/>
  <c r="J153" i="8"/>
  <c r="I153" i="8"/>
  <c r="G153" i="8"/>
  <c r="E153" i="8"/>
  <c r="K152" i="8"/>
  <c r="J152" i="8"/>
  <c r="G152" i="8"/>
  <c r="E152" i="8"/>
  <c r="I149" i="8"/>
  <c r="H149" i="8"/>
  <c r="I147" i="8" s="1"/>
  <c r="F149" i="8"/>
  <c r="E149" i="8"/>
  <c r="D149" i="8"/>
  <c r="J149" i="8" s="1"/>
  <c r="C149" i="8"/>
  <c r="B149" i="8"/>
  <c r="K147" i="8"/>
  <c r="J147" i="8"/>
  <c r="E147" i="8"/>
  <c r="C147" i="8"/>
  <c r="H145" i="8"/>
  <c r="F145" i="8"/>
  <c r="D145" i="8"/>
  <c r="B145" i="8"/>
  <c r="K142" i="8"/>
  <c r="J142" i="8"/>
  <c r="I142" i="8"/>
  <c r="G142" i="8"/>
  <c r="E142" i="8"/>
  <c r="C142" i="8"/>
  <c r="H140" i="8"/>
  <c r="I138" i="8" s="1"/>
  <c r="G140" i="8"/>
  <c r="F140" i="8"/>
  <c r="E140" i="8"/>
  <c r="D140" i="8"/>
  <c r="E135" i="8" s="1"/>
  <c r="C140" i="8"/>
  <c r="B140" i="8"/>
  <c r="K138" i="8"/>
  <c r="J138" i="8"/>
  <c r="G138" i="8"/>
  <c r="E138" i="8"/>
  <c r="C138" i="8"/>
  <c r="K137" i="8"/>
  <c r="J137" i="8"/>
  <c r="G137" i="8"/>
  <c r="E137" i="8"/>
  <c r="C137" i="8"/>
  <c r="K136" i="8"/>
  <c r="J136" i="8"/>
  <c r="C136" i="8"/>
  <c r="K135" i="8"/>
  <c r="J135" i="8"/>
  <c r="C135" i="8"/>
  <c r="K134" i="8"/>
  <c r="J134" i="8"/>
  <c r="G134" i="8"/>
  <c r="E134" i="8"/>
  <c r="C134" i="8"/>
  <c r="K133" i="8"/>
  <c r="J133" i="8"/>
  <c r="G133" i="8"/>
  <c r="E133" i="8"/>
  <c r="C133" i="8"/>
  <c r="K132" i="8"/>
  <c r="J132" i="8"/>
  <c r="C132" i="8"/>
  <c r="K129" i="8"/>
  <c r="I129" i="8"/>
  <c r="H129" i="8"/>
  <c r="I127" i="8" s="1"/>
  <c r="G129" i="8"/>
  <c r="F129" i="8"/>
  <c r="D129" i="8"/>
  <c r="C129" i="8"/>
  <c r="B129" i="8"/>
  <c r="C127" i="8" s="1"/>
  <c r="K127" i="8"/>
  <c r="J127" i="8"/>
  <c r="G127" i="8"/>
  <c r="K126" i="8"/>
  <c r="J126" i="8"/>
  <c r="I126" i="8"/>
  <c r="G126" i="8"/>
  <c r="K125" i="8"/>
  <c r="J125" i="8"/>
  <c r="I125" i="8"/>
  <c r="G125" i="8"/>
  <c r="B123" i="8"/>
  <c r="K120" i="8"/>
  <c r="J120" i="8"/>
  <c r="I120" i="8"/>
  <c r="G120" i="8"/>
  <c r="E120" i="8"/>
  <c r="C120" i="8"/>
  <c r="J118" i="8"/>
  <c r="H118" i="8"/>
  <c r="I104" i="8" s="1"/>
  <c r="G118" i="8"/>
  <c r="F118" i="8"/>
  <c r="G113" i="8" s="1"/>
  <c r="E118" i="8"/>
  <c r="D118" i="8"/>
  <c r="E113" i="8" s="1"/>
  <c r="B118" i="8"/>
  <c r="K116" i="8"/>
  <c r="J116" i="8"/>
  <c r="I116" i="8"/>
  <c r="G116" i="8"/>
  <c r="E116" i="8"/>
  <c r="K115" i="8"/>
  <c r="J115" i="8"/>
  <c r="G115" i="8"/>
  <c r="E115" i="8"/>
  <c r="K114" i="8"/>
  <c r="J114" i="8"/>
  <c r="G114" i="8"/>
  <c r="E114" i="8"/>
  <c r="K113" i="8"/>
  <c r="J113" i="8"/>
  <c r="C113" i="8"/>
  <c r="K112" i="8"/>
  <c r="J112" i="8"/>
  <c r="G112" i="8"/>
  <c r="E112" i="8"/>
  <c r="K111" i="8"/>
  <c r="J111" i="8"/>
  <c r="I111" i="8"/>
  <c r="G111" i="8"/>
  <c r="E111" i="8"/>
  <c r="K110" i="8"/>
  <c r="J110" i="8"/>
  <c r="G110" i="8"/>
  <c r="E110" i="8"/>
  <c r="C110" i="8"/>
  <c r="K109" i="8"/>
  <c r="J109" i="8"/>
  <c r="C109" i="8"/>
  <c r="K108" i="8"/>
  <c r="J108" i="8"/>
  <c r="G108" i="8"/>
  <c r="E108" i="8"/>
  <c r="K107" i="8"/>
  <c r="J107" i="8"/>
  <c r="G107" i="8"/>
  <c r="E107" i="8"/>
  <c r="K106" i="8"/>
  <c r="J106" i="8"/>
  <c r="G106" i="8"/>
  <c r="E106" i="8"/>
  <c r="C106" i="8"/>
  <c r="K105" i="8"/>
  <c r="J105" i="8"/>
  <c r="C105" i="8"/>
  <c r="K104" i="8"/>
  <c r="J104" i="8"/>
  <c r="G104" i="8"/>
  <c r="E104" i="8"/>
  <c r="K103" i="8"/>
  <c r="J103" i="8"/>
  <c r="G103" i="8"/>
  <c r="E103" i="8"/>
  <c r="H100" i="8"/>
  <c r="I98" i="8" s="1"/>
  <c r="F100" i="8"/>
  <c r="E100" i="8"/>
  <c r="D100" i="8"/>
  <c r="E95" i="8" s="1"/>
  <c r="C100" i="8"/>
  <c r="B100" i="8"/>
  <c r="K98" i="8"/>
  <c r="J98" i="8"/>
  <c r="G98" i="8"/>
  <c r="E98" i="8"/>
  <c r="C98" i="8"/>
  <c r="K97" i="8"/>
  <c r="J97" i="8"/>
  <c r="E97" i="8"/>
  <c r="C97" i="8"/>
  <c r="K96" i="8"/>
  <c r="J96" i="8"/>
  <c r="C96" i="8"/>
  <c r="K95" i="8"/>
  <c r="J95" i="8"/>
  <c r="C95" i="8"/>
  <c r="K94" i="8"/>
  <c r="J94" i="8"/>
  <c r="E94" i="8"/>
  <c r="C94" i="8"/>
  <c r="K93" i="8"/>
  <c r="J93" i="8"/>
  <c r="G93" i="8"/>
  <c r="E93" i="8"/>
  <c r="C93" i="8"/>
  <c r="K92" i="8"/>
  <c r="J92" i="8"/>
  <c r="C92" i="8"/>
  <c r="K91" i="8"/>
  <c r="J91" i="8"/>
  <c r="I91" i="8"/>
  <c r="C91" i="8"/>
  <c r="K90" i="8"/>
  <c r="J90" i="8"/>
  <c r="E90" i="8"/>
  <c r="C90" i="8"/>
  <c r="K89" i="8"/>
  <c r="J89" i="8"/>
  <c r="E89" i="8"/>
  <c r="C89" i="8"/>
  <c r="K88" i="8"/>
  <c r="J88" i="8"/>
  <c r="C88" i="8"/>
  <c r="F86" i="8"/>
  <c r="B86" i="8"/>
  <c r="D86" i="8" s="1"/>
  <c r="H86" i="8" s="1"/>
  <c r="K83" i="8"/>
  <c r="J83" i="8"/>
  <c r="I83" i="8"/>
  <c r="G83" i="8"/>
  <c r="E83" i="8"/>
  <c r="C83" i="8"/>
  <c r="K81" i="8"/>
  <c r="I81" i="8"/>
  <c r="H81" i="8"/>
  <c r="I79" i="8" s="1"/>
  <c r="F81" i="8"/>
  <c r="D81" i="8"/>
  <c r="C81" i="8"/>
  <c r="B81" i="8"/>
  <c r="C76" i="8" s="1"/>
  <c r="K79" i="8"/>
  <c r="J79" i="8"/>
  <c r="C79" i="8"/>
  <c r="K78" i="8"/>
  <c r="J78" i="8"/>
  <c r="I78" i="8"/>
  <c r="C78" i="8"/>
  <c r="K77" i="8"/>
  <c r="J77" i="8"/>
  <c r="I77" i="8"/>
  <c r="G77" i="8"/>
  <c r="K76" i="8"/>
  <c r="J76" i="8"/>
  <c r="I76" i="8"/>
  <c r="G76" i="8"/>
  <c r="K75" i="8"/>
  <c r="J75" i="8"/>
  <c r="G75" i="8"/>
  <c r="E75" i="8"/>
  <c r="C75" i="8"/>
  <c r="K74" i="8"/>
  <c r="J74" i="8"/>
  <c r="I74" i="8"/>
  <c r="K73" i="8"/>
  <c r="J73" i="8"/>
  <c r="I73" i="8"/>
  <c r="G73" i="8"/>
  <c r="K72" i="8"/>
  <c r="J72" i="8"/>
  <c r="I72" i="8"/>
  <c r="G72" i="8"/>
  <c r="E72" i="8"/>
  <c r="C72" i="8"/>
  <c r="K71" i="8"/>
  <c r="J71" i="8"/>
  <c r="G71" i="8"/>
  <c r="K68" i="8"/>
  <c r="J68" i="8"/>
  <c r="I68" i="8"/>
  <c r="H68" i="8"/>
  <c r="I66" i="8" s="1"/>
  <c r="F68" i="8"/>
  <c r="G64" i="8" s="1"/>
  <c r="E68" i="8"/>
  <c r="D68" i="8"/>
  <c r="E59" i="8" s="1"/>
  <c r="B68" i="8"/>
  <c r="K66" i="8"/>
  <c r="J66" i="8"/>
  <c r="E66" i="8"/>
  <c r="K65" i="8"/>
  <c r="J65" i="8"/>
  <c r="I65" i="8"/>
  <c r="C65" i="8"/>
  <c r="K64" i="8"/>
  <c r="J64" i="8"/>
  <c r="I64" i="8"/>
  <c r="E64" i="8"/>
  <c r="K63" i="8"/>
  <c r="J63" i="8"/>
  <c r="I63" i="8"/>
  <c r="G63" i="8"/>
  <c r="E63" i="8"/>
  <c r="C63" i="8"/>
  <c r="K62" i="8"/>
  <c r="J62" i="8"/>
  <c r="E62" i="8"/>
  <c r="C62" i="8"/>
  <c r="K61" i="8"/>
  <c r="J61" i="8"/>
  <c r="I61" i="8"/>
  <c r="K60" i="8"/>
  <c r="J60" i="8"/>
  <c r="I60" i="8"/>
  <c r="G60" i="8"/>
  <c r="E60" i="8"/>
  <c r="K59" i="8"/>
  <c r="J59" i="8"/>
  <c r="I59" i="8"/>
  <c r="C59" i="8"/>
  <c r="K58" i="8"/>
  <c r="J58" i="8"/>
  <c r="E58" i="8"/>
  <c r="K57" i="8"/>
  <c r="J57" i="8"/>
  <c r="I57" i="8"/>
  <c r="C57" i="8"/>
  <c r="K56" i="8"/>
  <c r="J56" i="8"/>
  <c r="I56" i="8"/>
  <c r="E56" i="8"/>
  <c r="K55" i="8"/>
  <c r="J55" i="8"/>
  <c r="I55" i="8"/>
  <c r="G55" i="8"/>
  <c r="E55" i="8"/>
  <c r="C55" i="8"/>
  <c r="K54" i="8"/>
  <c r="J54" i="8"/>
  <c r="E54" i="8"/>
  <c r="C54" i="8"/>
  <c r="K53" i="8"/>
  <c r="J53" i="8"/>
  <c r="I53" i="8"/>
  <c r="K52" i="8"/>
  <c r="J52" i="8"/>
  <c r="I52" i="8"/>
  <c r="G52" i="8"/>
  <c r="E52" i="8"/>
  <c r="K51" i="8"/>
  <c r="J51" i="8"/>
  <c r="I51" i="8"/>
  <c r="E51" i="8"/>
  <c r="C51" i="8"/>
  <c r="K50" i="8"/>
  <c r="J50" i="8"/>
  <c r="I50" i="8"/>
  <c r="G50" i="8"/>
  <c r="E50" i="8"/>
  <c r="K49" i="8"/>
  <c r="J49" i="8"/>
  <c r="I49" i="8"/>
  <c r="C49" i="8"/>
  <c r="K48" i="8"/>
  <c r="J48" i="8"/>
  <c r="I48" i="8"/>
  <c r="E48" i="8"/>
  <c r="K47" i="8"/>
  <c r="J47" i="8"/>
  <c r="I47" i="8"/>
  <c r="E47" i="8"/>
  <c r="K46" i="8"/>
  <c r="J46" i="8"/>
  <c r="I46" i="8"/>
  <c r="G46" i="8"/>
  <c r="E46" i="8"/>
  <c r="H44" i="8"/>
  <c r="F44" i="8"/>
  <c r="D44" i="8"/>
  <c r="B44" i="8"/>
  <c r="K41" i="8"/>
  <c r="J41" i="8"/>
  <c r="I41" i="8"/>
  <c r="G41" i="8"/>
  <c r="E41" i="8"/>
  <c r="C41" i="8"/>
  <c r="H39" i="8"/>
  <c r="F39" i="8"/>
  <c r="G39" i="8" s="1"/>
  <c r="E39" i="8"/>
  <c r="D39" i="8"/>
  <c r="J39" i="8" s="1"/>
  <c r="C39" i="8"/>
  <c r="B39" i="8"/>
  <c r="K37" i="8"/>
  <c r="J37" i="8"/>
  <c r="I37" i="8"/>
  <c r="G37" i="8"/>
  <c r="E37" i="8"/>
  <c r="C37" i="8"/>
  <c r="K36" i="8"/>
  <c r="J36" i="8"/>
  <c r="C36" i="8"/>
  <c r="K33" i="8"/>
  <c r="J33" i="8"/>
  <c r="I33" i="8"/>
  <c r="H33" i="8"/>
  <c r="I31" i="8" s="1"/>
  <c r="F33" i="8"/>
  <c r="G29" i="8" s="1"/>
  <c r="E33" i="8"/>
  <c r="D33" i="8"/>
  <c r="B33" i="8"/>
  <c r="K31" i="8"/>
  <c r="J31" i="8"/>
  <c r="G31" i="8"/>
  <c r="E31" i="8"/>
  <c r="K30" i="8"/>
  <c r="J30" i="8"/>
  <c r="I30" i="8"/>
  <c r="C30" i="8"/>
  <c r="K29" i="8"/>
  <c r="J29" i="8"/>
  <c r="I29" i="8"/>
  <c r="E29" i="8"/>
  <c r="K28" i="8"/>
  <c r="J28" i="8"/>
  <c r="I28" i="8"/>
  <c r="G28" i="8"/>
  <c r="E28" i="8"/>
  <c r="K27" i="8"/>
  <c r="J27" i="8"/>
  <c r="G27" i="8"/>
  <c r="E27" i="8"/>
  <c r="K26" i="8"/>
  <c r="J26" i="8"/>
  <c r="I26" i="8"/>
  <c r="K25" i="8"/>
  <c r="J25" i="8"/>
  <c r="I25" i="8"/>
  <c r="G25" i="8"/>
  <c r="E25" i="8"/>
  <c r="K24" i="8"/>
  <c r="J24" i="8"/>
  <c r="I24" i="8"/>
  <c r="E24" i="8"/>
  <c r="C24" i="8"/>
  <c r="K23" i="8"/>
  <c r="J23" i="8"/>
  <c r="G23" i="8"/>
  <c r="E23" i="8"/>
  <c r="K22" i="8"/>
  <c r="J22" i="8"/>
  <c r="I22" i="8"/>
  <c r="C22" i="8"/>
  <c r="K21" i="8"/>
  <c r="J21" i="8"/>
  <c r="I21" i="8"/>
  <c r="E21" i="8"/>
  <c r="K20" i="8"/>
  <c r="J20" i="8"/>
  <c r="I20" i="8"/>
  <c r="G20" i="8"/>
  <c r="E20" i="8"/>
  <c r="K19" i="8"/>
  <c r="J19" i="8"/>
  <c r="I19" i="8"/>
  <c r="G19" i="8"/>
  <c r="E19" i="8"/>
  <c r="K18" i="8"/>
  <c r="J18" i="8"/>
  <c r="I18" i="8"/>
  <c r="H16" i="8"/>
  <c r="F16" i="8"/>
  <c r="D16" i="8"/>
  <c r="B16" i="8"/>
  <c r="K13" i="8"/>
  <c r="J13" i="8"/>
  <c r="I13" i="8"/>
  <c r="G13" i="8"/>
  <c r="E13" i="8"/>
  <c r="C13" i="8"/>
  <c r="K11" i="8"/>
  <c r="I11" i="8"/>
  <c r="H11" i="8"/>
  <c r="I9" i="8" s="1"/>
  <c r="F11" i="8"/>
  <c r="G11" i="8" s="1"/>
  <c r="D11" i="8"/>
  <c r="E7" i="8" s="1"/>
  <c r="B11" i="8"/>
  <c r="C9" i="8" s="1"/>
  <c r="K9" i="8"/>
  <c r="J9" i="8"/>
  <c r="G9" i="8"/>
  <c r="K8" i="8"/>
  <c r="J8" i="8"/>
  <c r="I8" i="8"/>
  <c r="G8" i="8"/>
  <c r="C8" i="8"/>
  <c r="K7" i="8"/>
  <c r="J7" i="8"/>
  <c r="I7" i="8"/>
  <c r="G7" i="8"/>
  <c r="C7" i="8"/>
  <c r="F5" i="8"/>
  <c r="D5" i="8"/>
  <c r="H5" i="8" s="1"/>
  <c r="B5" i="8"/>
  <c r="D42" i="7"/>
  <c r="B42" i="7"/>
  <c r="G41" i="7"/>
  <c r="E41" i="7"/>
  <c r="D41" i="7"/>
  <c r="H41" i="7" s="1"/>
  <c r="J41" i="7" s="1"/>
  <c r="C41" i="7"/>
  <c r="B41" i="7"/>
  <c r="J39" i="7"/>
  <c r="H39" i="7"/>
  <c r="G39" i="7"/>
  <c r="I39" i="7" s="1"/>
  <c r="I38" i="7"/>
  <c r="H38" i="7"/>
  <c r="J38" i="7" s="1"/>
  <c r="G38" i="7"/>
  <c r="J37" i="7"/>
  <c r="I37" i="7"/>
  <c r="H37" i="7"/>
  <c r="G37" i="7"/>
  <c r="I36" i="7"/>
  <c r="H36" i="7"/>
  <c r="J36" i="7" s="1"/>
  <c r="G36" i="7"/>
  <c r="J35" i="7"/>
  <c r="I35" i="7"/>
  <c r="H35" i="7"/>
  <c r="G35" i="7"/>
  <c r="H34" i="7"/>
  <c r="J34" i="7" s="1"/>
  <c r="G34" i="7"/>
  <c r="I34" i="7" s="1"/>
  <c r="J33" i="7"/>
  <c r="I33" i="7"/>
  <c r="H33" i="7"/>
  <c r="G33" i="7"/>
  <c r="H32" i="7"/>
  <c r="J32" i="7" s="1"/>
  <c r="G32" i="7"/>
  <c r="I32" i="7" s="1"/>
  <c r="I31" i="7"/>
  <c r="H31" i="7"/>
  <c r="J31" i="7" s="1"/>
  <c r="G31" i="7"/>
  <c r="H30" i="7"/>
  <c r="J30" i="7" s="1"/>
  <c r="G30" i="7"/>
  <c r="I30" i="7" s="1"/>
  <c r="I29" i="7"/>
  <c r="H29" i="7"/>
  <c r="J29" i="7" s="1"/>
  <c r="G29" i="7"/>
  <c r="H28" i="7"/>
  <c r="J28" i="7" s="1"/>
  <c r="G28" i="7"/>
  <c r="I28" i="7" s="1"/>
  <c r="J27" i="7"/>
  <c r="I27" i="7"/>
  <c r="H27" i="7"/>
  <c r="G27" i="7"/>
  <c r="H26" i="7"/>
  <c r="J26" i="7" s="1"/>
  <c r="G26" i="7"/>
  <c r="I26" i="7" s="1"/>
  <c r="J25" i="7"/>
  <c r="I25" i="7"/>
  <c r="H25" i="7"/>
  <c r="G25" i="7"/>
  <c r="H24" i="7"/>
  <c r="J24" i="7" s="1"/>
  <c r="G24" i="7"/>
  <c r="I24" i="7" s="1"/>
  <c r="I23" i="7"/>
  <c r="H23" i="7"/>
  <c r="J23" i="7" s="1"/>
  <c r="G23" i="7"/>
  <c r="H22" i="7"/>
  <c r="J22" i="7" s="1"/>
  <c r="G22" i="7"/>
  <c r="I22" i="7" s="1"/>
  <c r="I21" i="7"/>
  <c r="H21" i="7"/>
  <c r="J21" i="7" s="1"/>
  <c r="G21" i="7"/>
  <c r="H20" i="7"/>
  <c r="J20" i="7" s="1"/>
  <c r="G20" i="7"/>
  <c r="I20" i="7" s="1"/>
  <c r="J19" i="7"/>
  <c r="I19" i="7"/>
  <c r="H19" i="7"/>
  <c r="G19" i="7"/>
  <c r="H18" i="7"/>
  <c r="J18" i="7" s="1"/>
  <c r="G18" i="7"/>
  <c r="I18" i="7" s="1"/>
  <c r="J17" i="7"/>
  <c r="I17" i="7"/>
  <c r="H17" i="7"/>
  <c r="G17" i="7"/>
  <c r="H16" i="7"/>
  <c r="J16" i="7" s="1"/>
  <c r="G16" i="7"/>
  <c r="I16" i="7" s="1"/>
  <c r="I15" i="7"/>
  <c r="H15" i="7"/>
  <c r="J15" i="7" s="1"/>
  <c r="G15" i="7"/>
  <c r="H11" i="7"/>
  <c r="E11" i="7"/>
  <c r="D11" i="7"/>
  <c r="C11" i="7"/>
  <c r="B11" i="7"/>
  <c r="H9" i="7"/>
  <c r="J9" i="7" s="1"/>
  <c r="G9" i="7"/>
  <c r="I9" i="7" s="1"/>
  <c r="E5" i="7"/>
  <c r="D5" i="7"/>
  <c r="C5" i="7"/>
  <c r="B5" i="7"/>
  <c r="G42" i="6"/>
  <c r="E42" i="6"/>
  <c r="D42" i="6"/>
  <c r="C42" i="6"/>
  <c r="B42" i="6"/>
  <c r="H40" i="6"/>
  <c r="J40" i="6" s="1"/>
  <c r="G40" i="6"/>
  <c r="I40" i="6" s="1"/>
  <c r="I38" i="6"/>
  <c r="H38" i="6"/>
  <c r="J38" i="6" s="1"/>
  <c r="G38" i="6"/>
  <c r="I37" i="6"/>
  <c r="H37" i="6"/>
  <c r="J37" i="6" s="1"/>
  <c r="G37" i="6"/>
  <c r="I36" i="6"/>
  <c r="H36" i="6"/>
  <c r="J36" i="6" s="1"/>
  <c r="G36" i="6"/>
  <c r="H33" i="6"/>
  <c r="J33" i="6" s="1"/>
  <c r="G33" i="6"/>
  <c r="I33" i="6" s="1"/>
  <c r="I32" i="6"/>
  <c r="H32" i="6"/>
  <c r="J32" i="6" s="1"/>
  <c r="G32" i="6"/>
  <c r="H29" i="6"/>
  <c r="J29" i="6" s="1"/>
  <c r="G29" i="6"/>
  <c r="I29" i="6" s="1"/>
  <c r="I28" i="6"/>
  <c r="H28" i="6"/>
  <c r="J28" i="6" s="1"/>
  <c r="G28" i="6"/>
  <c r="H27" i="6"/>
  <c r="J27" i="6" s="1"/>
  <c r="G27" i="6"/>
  <c r="I27" i="6" s="1"/>
  <c r="J26" i="6"/>
  <c r="I26" i="6"/>
  <c r="H26" i="6"/>
  <c r="G26" i="6"/>
  <c r="H23" i="6"/>
  <c r="J23" i="6" s="1"/>
  <c r="G23" i="6"/>
  <c r="I23" i="6" s="1"/>
  <c r="I22" i="6"/>
  <c r="H22" i="6"/>
  <c r="J22" i="6" s="1"/>
  <c r="G22" i="6"/>
  <c r="H21" i="6"/>
  <c r="J21" i="6" s="1"/>
  <c r="G21" i="6"/>
  <c r="I21" i="6" s="1"/>
  <c r="I20" i="6"/>
  <c r="H20" i="6"/>
  <c r="J20" i="6" s="1"/>
  <c r="G20" i="6"/>
  <c r="H17" i="6"/>
  <c r="J17" i="6" s="1"/>
  <c r="G17" i="6"/>
  <c r="I17" i="6" s="1"/>
  <c r="I16" i="6"/>
  <c r="H16" i="6"/>
  <c r="J16" i="6" s="1"/>
  <c r="G16" i="6"/>
  <c r="H15" i="6"/>
  <c r="J15" i="6" s="1"/>
  <c r="G15" i="6"/>
  <c r="I15" i="6" s="1"/>
  <c r="J14" i="6"/>
  <c r="I14" i="6"/>
  <c r="H14" i="6"/>
  <c r="G14" i="6"/>
  <c r="H11" i="6"/>
  <c r="J11" i="6" s="1"/>
  <c r="G11" i="6"/>
  <c r="I11" i="6" s="1"/>
  <c r="I10" i="6"/>
  <c r="H10" i="6"/>
  <c r="J10" i="6" s="1"/>
  <c r="G10" i="6"/>
  <c r="H9" i="6"/>
  <c r="J9" i="6" s="1"/>
  <c r="G9" i="6"/>
  <c r="I9" i="6" s="1"/>
  <c r="I8" i="6"/>
  <c r="H8" i="6"/>
  <c r="J8" i="6" s="1"/>
  <c r="G8" i="6"/>
  <c r="B5" i="6"/>
  <c r="D5" i="6" s="1"/>
  <c r="H33" i="5"/>
  <c r="J33" i="5" s="1"/>
  <c r="E33" i="5"/>
  <c r="D33" i="5"/>
  <c r="C33" i="5"/>
  <c r="I33" i="5" s="1"/>
  <c r="B33" i="5"/>
  <c r="G33" i="5" s="1"/>
  <c r="J31" i="5"/>
  <c r="I31" i="5"/>
  <c r="H31" i="5"/>
  <c r="G31" i="5"/>
  <c r="H29" i="5"/>
  <c r="J29" i="5" s="1"/>
  <c r="G29" i="5"/>
  <c r="I29" i="5" s="1"/>
  <c r="I28" i="5"/>
  <c r="H28" i="5"/>
  <c r="J28" i="5" s="1"/>
  <c r="G28" i="5"/>
  <c r="H27" i="5"/>
  <c r="J27" i="5" s="1"/>
  <c r="G27" i="5"/>
  <c r="I27" i="5" s="1"/>
  <c r="I26" i="5"/>
  <c r="H26" i="5"/>
  <c r="J26" i="5" s="1"/>
  <c r="G26" i="5"/>
  <c r="H25" i="5"/>
  <c r="E25" i="5"/>
  <c r="D25" i="5"/>
  <c r="C25" i="5"/>
  <c r="B25" i="5"/>
  <c r="H23" i="5"/>
  <c r="J23" i="5" s="1"/>
  <c r="G23" i="5"/>
  <c r="I23" i="5" s="1"/>
  <c r="J22" i="5"/>
  <c r="I22" i="5"/>
  <c r="H22" i="5"/>
  <c r="G22" i="5"/>
  <c r="H21" i="5"/>
  <c r="J21" i="5" s="1"/>
  <c r="G21" i="5"/>
  <c r="I21" i="5" s="1"/>
  <c r="I20" i="5"/>
  <c r="H20" i="5"/>
  <c r="J20" i="5" s="1"/>
  <c r="G20" i="5"/>
  <c r="E19" i="5"/>
  <c r="D19" i="5"/>
  <c r="H19" i="5" s="1"/>
  <c r="C19" i="5"/>
  <c r="B19" i="5"/>
  <c r="H17" i="5"/>
  <c r="J17" i="5" s="1"/>
  <c r="G17" i="5"/>
  <c r="I17" i="5" s="1"/>
  <c r="J16" i="5"/>
  <c r="H16" i="5"/>
  <c r="G16" i="5"/>
  <c r="I16" i="5" s="1"/>
  <c r="H15" i="5"/>
  <c r="J15" i="5" s="1"/>
  <c r="G15" i="5"/>
  <c r="I15" i="5" s="1"/>
  <c r="J14" i="5"/>
  <c r="H14" i="5"/>
  <c r="G14" i="5"/>
  <c r="I14" i="5" s="1"/>
  <c r="E13" i="5"/>
  <c r="D13" i="5"/>
  <c r="H13" i="5" s="1"/>
  <c r="C13" i="5"/>
  <c r="B13" i="5"/>
  <c r="H11" i="5"/>
  <c r="J11" i="5" s="1"/>
  <c r="G11" i="5"/>
  <c r="I11" i="5" s="1"/>
  <c r="H10" i="5"/>
  <c r="J10" i="5" s="1"/>
  <c r="G10" i="5"/>
  <c r="I10" i="5" s="1"/>
  <c r="H9" i="5"/>
  <c r="J9" i="5" s="1"/>
  <c r="G9" i="5"/>
  <c r="I9" i="5" s="1"/>
  <c r="J8" i="5"/>
  <c r="H8" i="5"/>
  <c r="G8" i="5"/>
  <c r="I8" i="5" s="1"/>
  <c r="G7" i="5"/>
  <c r="E7" i="5"/>
  <c r="H7" i="5" s="1"/>
  <c r="D7" i="5"/>
  <c r="C7" i="5"/>
  <c r="B7" i="5"/>
  <c r="B5" i="5"/>
  <c r="D5" i="5" s="1"/>
  <c r="E70" i="4"/>
  <c r="D70" i="4"/>
  <c r="C70" i="4"/>
  <c r="B70"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H14" i="4"/>
  <c r="G14" i="4"/>
  <c r="H13" i="4"/>
  <c r="G13" i="4"/>
  <c r="H12" i="4"/>
  <c r="G12" i="4"/>
  <c r="H11" i="4"/>
  <c r="G11" i="4"/>
  <c r="H10" i="4"/>
  <c r="G10" i="4"/>
  <c r="H9" i="4"/>
  <c r="G9" i="4"/>
  <c r="H8" i="4"/>
  <c r="G8" i="4"/>
  <c r="H7" i="4"/>
  <c r="G7" i="4"/>
  <c r="G70" i="4" s="1"/>
  <c r="H6" i="4"/>
  <c r="H70" i="4" s="1"/>
  <c r="G6" i="4"/>
  <c r="B5" i="4"/>
  <c r="D5" i="4" s="1"/>
  <c r="E70" i="3"/>
  <c r="D70" i="3"/>
  <c r="C70" i="3"/>
  <c r="B70" i="3"/>
  <c r="H68" i="3"/>
  <c r="J68" i="3" s="1"/>
  <c r="G68" i="3"/>
  <c r="I68" i="3" s="1"/>
  <c r="H67" i="3"/>
  <c r="J67" i="3" s="1"/>
  <c r="G67" i="3"/>
  <c r="I67" i="3" s="1"/>
  <c r="J66" i="3"/>
  <c r="H66" i="3"/>
  <c r="G66" i="3"/>
  <c r="I66" i="3" s="1"/>
  <c r="H65" i="3"/>
  <c r="J65" i="3" s="1"/>
  <c r="G65" i="3"/>
  <c r="I65" i="3" s="1"/>
  <c r="J64" i="3"/>
  <c r="H64" i="3"/>
  <c r="G64" i="3"/>
  <c r="I64" i="3" s="1"/>
  <c r="H63" i="3"/>
  <c r="J63" i="3" s="1"/>
  <c r="G63" i="3"/>
  <c r="I63" i="3" s="1"/>
  <c r="I62" i="3"/>
  <c r="H62" i="3"/>
  <c r="J62" i="3" s="1"/>
  <c r="G62" i="3"/>
  <c r="H61" i="3"/>
  <c r="J61" i="3" s="1"/>
  <c r="G61" i="3"/>
  <c r="I61" i="3" s="1"/>
  <c r="H60" i="3"/>
  <c r="J60" i="3" s="1"/>
  <c r="G60" i="3"/>
  <c r="I60" i="3" s="1"/>
  <c r="J59" i="3"/>
  <c r="I59" i="3"/>
  <c r="H59" i="3"/>
  <c r="G59" i="3"/>
  <c r="I58" i="3"/>
  <c r="H58" i="3"/>
  <c r="J58" i="3" s="1"/>
  <c r="G58" i="3"/>
  <c r="H57" i="3"/>
  <c r="J57" i="3" s="1"/>
  <c r="G57" i="3"/>
  <c r="I57" i="3" s="1"/>
  <c r="J56" i="3"/>
  <c r="H56" i="3"/>
  <c r="G56" i="3"/>
  <c r="I56" i="3" s="1"/>
  <c r="I55" i="3"/>
  <c r="H55" i="3"/>
  <c r="J55" i="3" s="1"/>
  <c r="G55" i="3"/>
  <c r="I54" i="3"/>
  <c r="H54" i="3"/>
  <c r="J54" i="3" s="1"/>
  <c r="G54" i="3"/>
  <c r="H53" i="3"/>
  <c r="J53" i="3" s="1"/>
  <c r="G53" i="3"/>
  <c r="I53" i="3" s="1"/>
  <c r="J52" i="3"/>
  <c r="I52" i="3"/>
  <c r="H52" i="3"/>
  <c r="G52" i="3"/>
  <c r="H51" i="3"/>
  <c r="J51" i="3" s="1"/>
  <c r="G51" i="3"/>
  <c r="I51" i="3" s="1"/>
  <c r="H50" i="3"/>
  <c r="J50" i="3" s="1"/>
  <c r="G50" i="3"/>
  <c r="I50" i="3" s="1"/>
  <c r="H49" i="3"/>
  <c r="J49" i="3" s="1"/>
  <c r="G49" i="3"/>
  <c r="I49" i="3" s="1"/>
  <c r="J48" i="3"/>
  <c r="I48" i="3"/>
  <c r="H48" i="3"/>
  <c r="G48" i="3"/>
  <c r="H47" i="3"/>
  <c r="J47" i="3" s="1"/>
  <c r="G47" i="3"/>
  <c r="I47" i="3" s="1"/>
  <c r="I46" i="3"/>
  <c r="H46" i="3"/>
  <c r="J46" i="3" s="1"/>
  <c r="G46" i="3"/>
  <c r="H45" i="3"/>
  <c r="J45" i="3" s="1"/>
  <c r="G45" i="3"/>
  <c r="I45" i="3" s="1"/>
  <c r="J44" i="3"/>
  <c r="I44" i="3"/>
  <c r="H44" i="3"/>
  <c r="G44" i="3"/>
  <c r="H43" i="3"/>
  <c r="J43" i="3" s="1"/>
  <c r="G43" i="3"/>
  <c r="I43" i="3" s="1"/>
  <c r="H42" i="3"/>
  <c r="J42" i="3" s="1"/>
  <c r="G42" i="3"/>
  <c r="I42" i="3" s="1"/>
  <c r="H41" i="3"/>
  <c r="J41" i="3" s="1"/>
  <c r="G41" i="3"/>
  <c r="I41" i="3" s="1"/>
  <c r="H40" i="3"/>
  <c r="J40" i="3" s="1"/>
  <c r="G40" i="3"/>
  <c r="I40" i="3" s="1"/>
  <c r="J39" i="3"/>
  <c r="H39" i="3"/>
  <c r="G39" i="3"/>
  <c r="I39" i="3" s="1"/>
  <c r="H38" i="3"/>
  <c r="J38" i="3" s="1"/>
  <c r="G38" i="3"/>
  <c r="I38" i="3" s="1"/>
  <c r="J37" i="3"/>
  <c r="H37" i="3"/>
  <c r="G37" i="3"/>
  <c r="I37" i="3" s="1"/>
  <c r="H36" i="3"/>
  <c r="J36" i="3" s="1"/>
  <c r="G36" i="3"/>
  <c r="I36" i="3" s="1"/>
  <c r="J35" i="3"/>
  <c r="I35" i="3"/>
  <c r="H35" i="3"/>
  <c r="G35" i="3"/>
  <c r="H34" i="3"/>
  <c r="J34" i="3" s="1"/>
  <c r="G34" i="3"/>
  <c r="I34" i="3" s="1"/>
  <c r="J33" i="3"/>
  <c r="H33" i="3"/>
  <c r="G33" i="3"/>
  <c r="I33" i="3" s="1"/>
  <c r="J32" i="3"/>
  <c r="I32" i="3"/>
  <c r="H32" i="3"/>
  <c r="G32" i="3"/>
  <c r="J31" i="3"/>
  <c r="H31" i="3"/>
  <c r="G31" i="3"/>
  <c r="I31" i="3" s="1"/>
  <c r="H30" i="3"/>
  <c r="J30" i="3" s="1"/>
  <c r="G30" i="3"/>
  <c r="I30" i="3" s="1"/>
  <c r="J29" i="3"/>
  <c r="H29" i="3"/>
  <c r="G29" i="3"/>
  <c r="I29" i="3" s="1"/>
  <c r="H28" i="3"/>
  <c r="J28" i="3" s="1"/>
  <c r="G28" i="3"/>
  <c r="I28" i="3" s="1"/>
  <c r="J27" i="3"/>
  <c r="H27" i="3"/>
  <c r="G27" i="3"/>
  <c r="I27" i="3" s="1"/>
  <c r="H26" i="3"/>
  <c r="J26" i="3" s="1"/>
  <c r="G26" i="3"/>
  <c r="I26" i="3" s="1"/>
  <c r="J25" i="3"/>
  <c r="H25" i="3"/>
  <c r="G25" i="3"/>
  <c r="I25" i="3" s="1"/>
  <c r="H24" i="3"/>
  <c r="J24" i="3" s="1"/>
  <c r="G24" i="3"/>
  <c r="I24" i="3" s="1"/>
  <c r="J23" i="3"/>
  <c r="H23" i="3"/>
  <c r="G23" i="3"/>
  <c r="I23" i="3" s="1"/>
  <c r="H22" i="3"/>
  <c r="J22" i="3" s="1"/>
  <c r="G22" i="3"/>
  <c r="I22" i="3" s="1"/>
  <c r="J21" i="3"/>
  <c r="H21" i="3"/>
  <c r="G21" i="3"/>
  <c r="I21" i="3" s="1"/>
  <c r="H20" i="3"/>
  <c r="J20" i="3" s="1"/>
  <c r="G20" i="3"/>
  <c r="I20" i="3" s="1"/>
  <c r="J19" i="3"/>
  <c r="H19" i="3"/>
  <c r="G19" i="3"/>
  <c r="I19" i="3" s="1"/>
  <c r="H18" i="3"/>
  <c r="J18" i="3" s="1"/>
  <c r="G18" i="3"/>
  <c r="I18" i="3" s="1"/>
  <c r="J17" i="3"/>
  <c r="H17" i="3"/>
  <c r="G17" i="3"/>
  <c r="I17" i="3" s="1"/>
  <c r="H16" i="3"/>
  <c r="J16" i="3" s="1"/>
  <c r="G16" i="3"/>
  <c r="I16" i="3" s="1"/>
  <c r="J15" i="3"/>
  <c r="H15" i="3"/>
  <c r="G15" i="3"/>
  <c r="I15" i="3" s="1"/>
  <c r="H14" i="3"/>
  <c r="J14" i="3" s="1"/>
  <c r="G14" i="3"/>
  <c r="I14" i="3" s="1"/>
  <c r="J13" i="3"/>
  <c r="H13" i="3"/>
  <c r="G13" i="3"/>
  <c r="I13" i="3" s="1"/>
  <c r="I12" i="3"/>
  <c r="H12" i="3"/>
  <c r="J12" i="3" s="1"/>
  <c r="G12" i="3"/>
  <c r="J11" i="3"/>
  <c r="H11" i="3"/>
  <c r="G11" i="3"/>
  <c r="I11" i="3" s="1"/>
  <c r="H10" i="3"/>
  <c r="J10" i="3" s="1"/>
  <c r="G10" i="3"/>
  <c r="I10" i="3" s="1"/>
  <c r="J9" i="3"/>
  <c r="H9" i="3"/>
  <c r="G9" i="3"/>
  <c r="I9" i="3" s="1"/>
  <c r="H8" i="3"/>
  <c r="J8" i="3" s="1"/>
  <c r="G8" i="3"/>
  <c r="I8" i="3" s="1"/>
  <c r="J7" i="3"/>
  <c r="I7" i="3"/>
  <c r="H7" i="3"/>
  <c r="G7" i="3"/>
  <c r="H6" i="3"/>
  <c r="J6" i="3" s="1"/>
  <c r="G6" i="3"/>
  <c r="G70" i="3" s="1"/>
  <c r="I70" i="3" s="1"/>
  <c r="B5" i="3"/>
  <c r="D5" i="3" s="1"/>
  <c r="D65" i="2"/>
  <c r="C65" i="2"/>
  <c r="B65" i="2"/>
  <c r="G65" i="2" s="1"/>
  <c r="D64" i="2"/>
  <c r="B64" i="2"/>
  <c r="D62" i="2"/>
  <c r="C62" i="2"/>
  <c r="D61" i="2"/>
  <c r="C61" i="2"/>
  <c r="B61" i="2"/>
  <c r="G61" i="2" s="1"/>
  <c r="D60" i="2"/>
  <c r="B60" i="2"/>
  <c r="D58" i="2"/>
  <c r="C58" i="2"/>
  <c r="D57" i="2"/>
  <c r="C57" i="2"/>
  <c r="B57" i="2"/>
  <c r="G57" i="2" s="1"/>
  <c r="D56" i="2"/>
  <c r="B56" i="2"/>
  <c r="D54" i="2"/>
  <c r="C54" i="2"/>
  <c r="D53" i="2"/>
  <c r="C53" i="2"/>
  <c r="B53" i="2"/>
  <c r="G53" i="2" s="1"/>
  <c r="D52" i="2"/>
  <c r="B52" i="2"/>
  <c r="D50" i="2"/>
  <c r="C50" i="2"/>
  <c r="D49" i="2"/>
  <c r="C49" i="2"/>
  <c r="B49" i="2"/>
  <c r="G49" i="2" s="1"/>
  <c r="D48" i="2"/>
  <c r="B48" i="2"/>
  <c r="D46" i="2"/>
  <c r="C46" i="2"/>
  <c r="D42" i="2"/>
  <c r="B42" i="2"/>
  <c r="D40" i="2"/>
  <c r="C40" i="2"/>
  <c r="D39" i="2"/>
  <c r="C39" i="2"/>
  <c r="B39" i="2"/>
  <c r="G39" i="2" s="1"/>
  <c r="G34" i="2"/>
  <c r="I34" i="2" s="1"/>
  <c r="E34" i="2"/>
  <c r="E64" i="2" s="1"/>
  <c r="H64" i="2" s="1"/>
  <c r="D34" i="2"/>
  <c r="D63" i="2" s="1"/>
  <c r="C34" i="2"/>
  <c r="C63" i="2" s="1"/>
  <c r="B34" i="2"/>
  <c r="B62" i="2" s="1"/>
  <c r="G62" i="2" s="1"/>
  <c r="H33" i="2"/>
  <c r="J33" i="2" s="1"/>
  <c r="G33" i="2"/>
  <c r="I33" i="2" s="1"/>
  <c r="J32" i="2"/>
  <c r="H32" i="2"/>
  <c r="G32" i="2"/>
  <c r="I32" i="2" s="1"/>
  <c r="H31" i="2"/>
  <c r="J31" i="2" s="1"/>
  <c r="G31" i="2"/>
  <c r="I31" i="2" s="1"/>
  <c r="J30" i="2"/>
  <c r="H30" i="2"/>
  <c r="G30" i="2"/>
  <c r="I30" i="2" s="1"/>
  <c r="H29" i="2"/>
  <c r="J29" i="2" s="1"/>
  <c r="G29" i="2"/>
  <c r="I29" i="2" s="1"/>
  <c r="J28" i="2"/>
  <c r="H28" i="2"/>
  <c r="G28" i="2"/>
  <c r="I28" i="2" s="1"/>
  <c r="H27" i="2"/>
  <c r="J27" i="2" s="1"/>
  <c r="G27" i="2"/>
  <c r="I27" i="2" s="1"/>
  <c r="J26" i="2"/>
  <c r="H26" i="2"/>
  <c r="G26" i="2"/>
  <c r="I26" i="2" s="1"/>
  <c r="H25" i="2"/>
  <c r="J25" i="2" s="1"/>
  <c r="G25" i="2"/>
  <c r="I25" i="2" s="1"/>
  <c r="J24" i="2"/>
  <c r="H24" i="2"/>
  <c r="G24" i="2"/>
  <c r="I24" i="2" s="1"/>
  <c r="H23" i="2"/>
  <c r="J23" i="2" s="1"/>
  <c r="G23" i="2"/>
  <c r="I23" i="2" s="1"/>
  <c r="J22" i="2"/>
  <c r="H22" i="2"/>
  <c r="G22" i="2"/>
  <c r="I22" i="2" s="1"/>
  <c r="H21" i="2"/>
  <c r="J21" i="2" s="1"/>
  <c r="G21" i="2"/>
  <c r="I21" i="2" s="1"/>
  <c r="J20" i="2"/>
  <c r="H20" i="2"/>
  <c r="G20" i="2"/>
  <c r="I20" i="2" s="1"/>
  <c r="H19" i="2"/>
  <c r="J19" i="2" s="1"/>
  <c r="G19" i="2"/>
  <c r="I19" i="2" s="1"/>
  <c r="J18" i="2"/>
  <c r="H18" i="2"/>
  <c r="G18" i="2"/>
  <c r="I18" i="2" s="1"/>
  <c r="H17" i="2"/>
  <c r="J17" i="2" s="1"/>
  <c r="G17" i="2"/>
  <c r="I17" i="2" s="1"/>
  <c r="J16" i="2"/>
  <c r="H16" i="2"/>
  <c r="G16" i="2"/>
  <c r="I16" i="2" s="1"/>
  <c r="H15" i="2"/>
  <c r="J15" i="2" s="1"/>
  <c r="G15" i="2"/>
  <c r="I15" i="2" s="1"/>
  <c r="J14" i="2"/>
  <c r="H14" i="2"/>
  <c r="G14" i="2"/>
  <c r="I14" i="2" s="1"/>
  <c r="G11" i="2"/>
  <c r="I11" i="2" s="1"/>
  <c r="E11" i="2"/>
  <c r="E42" i="2" s="1"/>
  <c r="H42" i="2" s="1"/>
  <c r="D11" i="2"/>
  <c r="D41" i="2" s="1"/>
  <c r="C11" i="2"/>
  <c r="C41" i="2" s="1"/>
  <c r="B11" i="2"/>
  <c r="B40" i="2" s="1"/>
  <c r="G40" i="2" s="1"/>
  <c r="H10" i="2"/>
  <c r="J10" i="2" s="1"/>
  <c r="G10" i="2"/>
  <c r="I10" i="2" s="1"/>
  <c r="J9" i="2"/>
  <c r="H9" i="2"/>
  <c r="G9" i="2"/>
  <c r="I9" i="2" s="1"/>
  <c r="H8" i="2"/>
  <c r="J8" i="2" s="1"/>
  <c r="G8" i="2"/>
  <c r="I8" i="2" s="1"/>
  <c r="J7" i="2"/>
  <c r="H7" i="2"/>
  <c r="G7" i="2"/>
  <c r="I7" i="2" s="1"/>
  <c r="B6" i="2"/>
  <c r="B38" i="2" s="1"/>
  <c r="F24" i="1"/>
  <c r="E24" i="1"/>
  <c r="D24" i="1"/>
  <c r="J24" i="1" s="1"/>
  <c r="C24" i="1"/>
  <c r="K22" i="1"/>
  <c r="I22" i="1"/>
  <c r="H22" i="1"/>
  <c r="J22" i="1" s="1"/>
  <c r="I21" i="1"/>
  <c r="K21" i="1" s="1"/>
  <c r="H21" i="1"/>
  <c r="J21" i="1" s="1"/>
  <c r="K20" i="1"/>
  <c r="I20" i="1"/>
  <c r="H20" i="1"/>
  <c r="J20" i="1" s="1"/>
  <c r="I19" i="1"/>
  <c r="K19" i="1" s="1"/>
  <c r="H19" i="1"/>
  <c r="J19" i="1" s="1"/>
  <c r="K18" i="1"/>
  <c r="I18" i="1"/>
  <c r="H18" i="1"/>
  <c r="J18" i="1" s="1"/>
  <c r="I17" i="1"/>
  <c r="K17" i="1" s="1"/>
  <c r="H17" i="1"/>
  <c r="J17" i="1" s="1"/>
  <c r="K16" i="1"/>
  <c r="I16" i="1"/>
  <c r="H16" i="1"/>
  <c r="J16" i="1" s="1"/>
  <c r="I15" i="1"/>
  <c r="I24" i="1" s="1"/>
  <c r="K24" i="1" s="1"/>
  <c r="H15" i="1"/>
  <c r="H24" i="1" s="1"/>
  <c r="C13" i="1"/>
  <c r="E13" i="1" s="1"/>
  <c r="H50" i="2" l="1"/>
  <c r="G56" i="2"/>
  <c r="H61" i="2"/>
  <c r="G42" i="7"/>
  <c r="H40" i="2"/>
  <c r="H53" i="2"/>
  <c r="H62" i="2"/>
  <c r="I47" i="14"/>
  <c r="I40" i="14"/>
  <c r="I36" i="14"/>
  <c r="K51" i="14"/>
  <c r="I44" i="14"/>
  <c r="I51" i="14"/>
  <c r="I48" i="14"/>
  <c r="I41" i="14"/>
  <c r="I37" i="14"/>
  <c r="I49" i="14"/>
  <c r="I42" i="14"/>
  <c r="I38" i="14"/>
  <c r="I39" i="14"/>
  <c r="I45" i="14"/>
  <c r="I46" i="14"/>
  <c r="I43" i="14"/>
  <c r="I35" i="14"/>
  <c r="E55" i="2"/>
  <c r="C5" i="6"/>
  <c r="E5" i="6" s="1"/>
  <c r="C6" i="2"/>
  <c r="H11" i="2"/>
  <c r="J11" i="2" s="1"/>
  <c r="H34" i="2"/>
  <c r="J34" i="2" s="1"/>
  <c r="E40" i="2"/>
  <c r="E46" i="2"/>
  <c r="E50" i="2"/>
  <c r="E54" i="2"/>
  <c r="H54" i="2" s="1"/>
  <c r="E58" i="2"/>
  <c r="H58" i="2" s="1"/>
  <c r="E62" i="2"/>
  <c r="H70" i="3"/>
  <c r="J70" i="3" s="1"/>
  <c r="J13" i="5"/>
  <c r="H42" i="6"/>
  <c r="J42" i="6" s="1"/>
  <c r="C42" i="7"/>
  <c r="E51" i="2"/>
  <c r="E8" i="8"/>
  <c r="J11" i="8"/>
  <c r="E9" i="8"/>
  <c r="E11" i="8"/>
  <c r="J15" i="1"/>
  <c r="D6" i="2"/>
  <c r="D38" i="2" s="1"/>
  <c r="D43" i="2"/>
  <c r="I6" i="3"/>
  <c r="G13" i="5"/>
  <c r="I13" i="5" s="1"/>
  <c r="C29" i="8"/>
  <c r="C25" i="8"/>
  <c r="C21" i="8"/>
  <c r="C19" i="8"/>
  <c r="C28" i="8"/>
  <c r="C20" i="8"/>
  <c r="C31" i="8"/>
  <c r="C26" i="8"/>
  <c r="C23" i="8"/>
  <c r="C18" i="8"/>
  <c r="G95" i="8"/>
  <c r="G91" i="8"/>
  <c r="G96" i="8"/>
  <c r="G92" i="8"/>
  <c r="G88" i="8"/>
  <c r="G89" i="8"/>
  <c r="G94" i="8"/>
  <c r="G90" i="8"/>
  <c r="G97" i="8"/>
  <c r="K242" i="8"/>
  <c r="I242" i="8"/>
  <c r="K15" i="1"/>
  <c r="E39" i="2"/>
  <c r="E43" i="2" s="1"/>
  <c r="C42" i="2"/>
  <c r="G42" i="2" s="1"/>
  <c r="H46" i="2"/>
  <c r="C48" i="2"/>
  <c r="G48" i="2" s="1"/>
  <c r="E49" i="2"/>
  <c r="H49" i="2" s="1"/>
  <c r="C52" i="2"/>
  <c r="G52" i="2" s="1"/>
  <c r="E53" i="2"/>
  <c r="C56" i="2"/>
  <c r="E57" i="2"/>
  <c r="H57" i="2" s="1"/>
  <c r="C60" i="2"/>
  <c r="G60" i="2" s="1"/>
  <c r="E61" i="2"/>
  <c r="C64" i="2"/>
  <c r="G64" i="2" s="1"/>
  <c r="E65" i="2"/>
  <c r="H65" i="2" s="1"/>
  <c r="C5" i="5"/>
  <c r="E5" i="5" s="1"/>
  <c r="J19" i="5"/>
  <c r="I25" i="5"/>
  <c r="E42" i="7"/>
  <c r="J11" i="7"/>
  <c r="C33" i="8"/>
  <c r="G100" i="8"/>
  <c r="D166" i="8"/>
  <c r="H166" i="8" s="1"/>
  <c r="F5" i="10"/>
  <c r="G131" i="10"/>
  <c r="G127" i="10"/>
  <c r="G123" i="10"/>
  <c r="G119" i="10"/>
  <c r="G115" i="10"/>
  <c r="G111" i="10"/>
  <c r="G132" i="10"/>
  <c r="G128" i="10"/>
  <c r="G124" i="10"/>
  <c r="G120" i="10"/>
  <c r="G116" i="10"/>
  <c r="G112" i="10"/>
  <c r="G133" i="10"/>
  <c r="G129" i="10"/>
  <c r="G125" i="10"/>
  <c r="G121" i="10"/>
  <c r="G117" i="10"/>
  <c r="G113" i="10"/>
  <c r="G122" i="10"/>
  <c r="G118" i="10"/>
  <c r="G114" i="10"/>
  <c r="G110" i="10"/>
  <c r="G134" i="10"/>
  <c r="E47" i="2"/>
  <c r="E59" i="2"/>
  <c r="J7" i="5"/>
  <c r="B41" i="2"/>
  <c r="G41" i="2" s="1"/>
  <c r="B47" i="2"/>
  <c r="B51" i="2"/>
  <c r="B55" i="2"/>
  <c r="B59" i="2"/>
  <c r="B63" i="2"/>
  <c r="G63" i="2" s="1"/>
  <c r="G19" i="5"/>
  <c r="I19" i="5" s="1"/>
  <c r="G11" i="7"/>
  <c r="I11" i="7" s="1"/>
  <c r="I41" i="7"/>
  <c r="C27" i="8"/>
  <c r="E77" i="8"/>
  <c r="E78" i="8"/>
  <c r="E74" i="8"/>
  <c r="J81" i="8"/>
  <c r="E73" i="8"/>
  <c r="E76" i="8"/>
  <c r="E71" i="8"/>
  <c r="E79" i="8"/>
  <c r="K100" i="8"/>
  <c r="I96" i="8"/>
  <c r="I92" i="8"/>
  <c r="I88" i="8"/>
  <c r="I100" i="8"/>
  <c r="I97" i="8"/>
  <c r="I93" i="8"/>
  <c r="I89" i="8"/>
  <c r="I94" i="8"/>
  <c r="I90" i="8"/>
  <c r="I95" i="8"/>
  <c r="I113" i="8"/>
  <c r="I109" i="8"/>
  <c r="I105" i="8"/>
  <c r="K118" i="8"/>
  <c r="I114" i="8"/>
  <c r="I110" i="8"/>
  <c r="I106" i="8"/>
  <c r="I107" i="8"/>
  <c r="I112" i="8"/>
  <c r="I103" i="8"/>
  <c r="I108" i="8"/>
  <c r="I115" i="8"/>
  <c r="E126" i="8"/>
  <c r="E129" i="8"/>
  <c r="E127" i="8"/>
  <c r="J129" i="8"/>
  <c r="C157" i="8"/>
  <c r="C153" i="8"/>
  <c r="C158" i="8"/>
  <c r="C154" i="8"/>
  <c r="C159" i="8"/>
  <c r="C152" i="8"/>
  <c r="C155" i="8"/>
  <c r="C161" i="8"/>
  <c r="C219" i="8"/>
  <c r="C215" i="8"/>
  <c r="C211" i="8"/>
  <c r="C207" i="8"/>
  <c r="C220" i="8"/>
  <c r="C216" i="8"/>
  <c r="C212" i="8"/>
  <c r="C208" i="8"/>
  <c r="C223" i="8"/>
  <c r="C218" i="8"/>
  <c r="C209" i="8"/>
  <c r="C221" i="8"/>
  <c r="C214" i="8"/>
  <c r="C217" i="8"/>
  <c r="C210" i="8"/>
  <c r="I51" i="10"/>
  <c r="I47" i="10"/>
  <c r="K56" i="10"/>
  <c r="I52" i="10"/>
  <c r="I48" i="10"/>
  <c r="I56" i="10"/>
  <c r="I53" i="10"/>
  <c r="I49" i="10"/>
  <c r="I45" i="10"/>
  <c r="I54" i="10"/>
  <c r="I50" i="10"/>
  <c r="F61" i="10"/>
  <c r="D61" i="10"/>
  <c r="H61" i="10" s="1"/>
  <c r="G126" i="10"/>
  <c r="G136" i="10"/>
  <c r="E41" i="2"/>
  <c r="H41" i="2" s="1"/>
  <c r="E63" i="2"/>
  <c r="H63" i="2" s="1"/>
  <c r="K39" i="8"/>
  <c r="G36" i="8"/>
  <c r="G149" i="8"/>
  <c r="K149" i="8"/>
  <c r="G147" i="8"/>
  <c r="E31" i="12"/>
  <c r="E27" i="12"/>
  <c r="J36" i="12"/>
  <c r="E32" i="12"/>
  <c r="E28" i="12"/>
  <c r="E30" i="12"/>
  <c r="E33" i="12"/>
  <c r="E34" i="12"/>
  <c r="E29" i="12"/>
  <c r="D13" i="1"/>
  <c r="F13" i="1" s="1"/>
  <c r="C47" i="2"/>
  <c r="E48" i="2"/>
  <c r="H48" i="2" s="1"/>
  <c r="C51" i="2"/>
  <c r="C66" i="2" s="1"/>
  <c r="E52" i="2"/>
  <c r="H52" i="2" s="1"/>
  <c r="C55" i="2"/>
  <c r="E56" i="2"/>
  <c r="H56" i="2" s="1"/>
  <c r="C59" i="2"/>
  <c r="E60" i="2"/>
  <c r="H60" i="2" s="1"/>
  <c r="C5" i="3"/>
  <c r="E5" i="3" s="1"/>
  <c r="C5" i="4"/>
  <c r="E5" i="4" s="1"/>
  <c r="I7" i="5"/>
  <c r="J25" i="5"/>
  <c r="I42" i="6"/>
  <c r="E81" i="8"/>
  <c r="I118" i="8"/>
  <c r="F123" i="8"/>
  <c r="D123" i="8"/>
  <c r="H123" i="8" s="1"/>
  <c r="I173" i="8"/>
  <c r="I169" i="8"/>
  <c r="K178" i="8"/>
  <c r="I174" i="8"/>
  <c r="I170" i="8"/>
  <c r="I168" i="8"/>
  <c r="I175" i="8"/>
  <c r="I178" i="8"/>
  <c r="I171" i="8"/>
  <c r="E220" i="8"/>
  <c r="E216" i="8"/>
  <c r="E212" i="8"/>
  <c r="E208" i="8"/>
  <c r="E223" i="8"/>
  <c r="E221" i="8"/>
  <c r="E217" i="8"/>
  <c r="E213" i="8"/>
  <c r="E209" i="8"/>
  <c r="J223" i="8"/>
  <c r="E214" i="8"/>
  <c r="E207" i="8"/>
  <c r="E219" i="8"/>
  <c r="E210" i="8"/>
  <c r="G130" i="10"/>
  <c r="B46" i="2"/>
  <c r="D47" i="2"/>
  <c r="H47" i="2" s="1"/>
  <c r="B50" i="2"/>
  <c r="G50" i="2" s="1"/>
  <c r="D51" i="2"/>
  <c r="H51" i="2" s="1"/>
  <c r="B54" i="2"/>
  <c r="G54" i="2" s="1"/>
  <c r="D55" i="2"/>
  <c r="H55" i="2" s="1"/>
  <c r="B58" i="2"/>
  <c r="G58" i="2" s="1"/>
  <c r="D59" i="2"/>
  <c r="G25" i="5"/>
  <c r="C11" i="8"/>
  <c r="C64" i="8"/>
  <c r="C60" i="8"/>
  <c r="C56" i="8"/>
  <c r="C52" i="8"/>
  <c r="C48" i="8"/>
  <c r="C46" i="8"/>
  <c r="C66" i="8"/>
  <c r="C61" i="8"/>
  <c r="C58" i="8"/>
  <c r="C53" i="8"/>
  <c r="C47" i="8"/>
  <c r="C50" i="8"/>
  <c r="C68" i="8"/>
  <c r="E125" i="8"/>
  <c r="C14" i="10"/>
  <c r="C10" i="10"/>
  <c r="C15" i="10"/>
  <c r="C11" i="10"/>
  <c r="C7" i="10"/>
  <c r="C17" i="10"/>
  <c r="C8" i="10"/>
  <c r="J17" i="10"/>
  <c r="C13" i="10"/>
  <c r="C9" i="10"/>
  <c r="G37" i="10"/>
  <c r="G33" i="10"/>
  <c r="G29" i="10"/>
  <c r="G25" i="10"/>
  <c r="G38" i="10"/>
  <c r="G34" i="10"/>
  <c r="G30" i="10"/>
  <c r="G26" i="10"/>
  <c r="G42" i="10"/>
  <c r="I98" i="10"/>
  <c r="I94" i="10"/>
  <c r="I90" i="10"/>
  <c r="K103" i="10"/>
  <c r="I99" i="10"/>
  <c r="I95" i="10"/>
  <c r="I91" i="10"/>
  <c r="I103" i="10"/>
  <c r="I100" i="10"/>
  <c r="I96" i="10"/>
  <c r="I92" i="10"/>
  <c r="I182" i="10"/>
  <c r="I179" i="10"/>
  <c r="I175" i="10"/>
  <c r="I171" i="10"/>
  <c r="I169" i="10"/>
  <c r="I178" i="10"/>
  <c r="I172" i="10"/>
  <c r="I173" i="10"/>
  <c r="I170" i="10"/>
  <c r="K182" i="10"/>
  <c r="I176" i="10"/>
  <c r="G24" i="8"/>
  <c r="E30" i="8"/>
  <c r="E26" i="8"/>
  <c r="E22" i="8"/>
  <c r="E18" i="8"/>
  <c r="E36" i="8"/>
  <c r="I39" i="8"/>
  <c r="I36" i="8"/>
  <c r="G54" i="8"/>
  <c r="G62" i="8"/>
  <c r="C71" i="8"/>
  <c r="C74" i="8"/>
  <c r="G78" i="8"/>
  <c r="G74" i="8"/>
  <c r="G81" i="8"/>
  <c r="C115" i="8"/>
  <c r="C111" i="8"/>
  <c r="C107" i="8"/>
  <c r="C103" i="8"/>
  <c r="C116" i="8"/>
  <c r="C112" i="8"/>
  <c r="C108" i="8"/>
  <c r="C104" i="8"/>
  <c r="C118" i="8"/>
  <c r="I134" i="8"/>
  <c r="C173" i="8"/>
  <c r="G181" i="8"/>
  <c r="G182" i="8"/>
  <c r="G199" i="8"/>
  <c r="G195" i="8"/>
  <c r="G200" i="8"/>
  <c r="G196" i="8"/>
  <c r="G36" i="10"/>
  <c r="K42" i="10"/>
  <c r="I38" i="10"/>
  <c r="I34" i="10"/>
  <c r="I30" i="10"/>
  <c r="I26" i="10"/>
  <c r="I42" i="10"/>
  <c r="I39" i="10"/>
  <c r="I35" i="10"/>
  <c r="I31" i="10"/>
  <c r="I27" i="10"/>
  <c r="I40" i="10"/>
  <c r="I36" i="10"/>
  <c r="I32" i="10"/>
  <c r="I28" i="10"/>
  <c r="I24" i="10"/>
  <c r="E67" i="10"/>
  <c r="I101" i="10"/>
  <c r="E141" i="10"/>
  <c r="I180" i="10"/>
  <c r="I42" i="11"/>
  <c r="I38" i="11"/>
  <c r="I34" i="11"/>
  <c r="I30" i="11"/>
  <c r="I26" i="11"/>
  <c r="I22" i="11"/>
  <c r="I18" i="11"/>
  <c r="I14" i="11"/>
  <c r="I10" i="11"/>
  <c r="I43" i="11"/>
  <c r="I39" i="11"/>
  <c r="I35" i="11"/>
  <c r="I31" i="11"/>
  <c r="I27" i="11"/>
  <c r="I21" i="11"/>
  <c r="I12" i="11"/>
  <c r="I40" i="11"/>
  <c r="I32" i="11"/>
  <c r="I24" i="11"/>
  <c r="I15" i="11"/>
  <c r="I13" i="11"/>
  <c r="I41" i="11"/>
  <c r="I33" i="11"/>
  <c r="I25" i="11"/>
  <c r="I16" i="11"/>
  <c r="I7" i="11"/>
  <c r="I19" i="11"/>
  <c r="K46" i="11"/>
  <c r="I44" i="11"/>
  <c r="I36" i="11"/>
  <c r="I28" i="11"/>
  <c r="I17" i="11"/>
  <c r="I8" i="11"/>
  <c r="G66" i="12"/>
  <c r="G62" i="12"/>
  <c r="G58" i="12"/>
  <c r="G68" i="12"/>
  <c r="G64" i="12"/>
  <c r="G60" i="12"/>
  <c r="G65" i="12"/>
  <c r="G57" i="12"/>
  <c r="G54" i="12"/>
  <c r="G63" i="12"/>
  <c r="G71" i="12"/>
  <c r="G55" i="12"/>
  <c r="G56" i="12"/>
  <c r="G67" i="12"/>
  <c r="K71" i="12"/>
  <c r="G53" i="12"/>
  <c r="G61" i="12"/>
  <c r="G21" i="8"/>
  <c r="G48" i="8"/>
  <c r="G51" i="8"/>
  <c r="G59" i="8"/>
  <c r="E65" i="8"/>
  <c r="E61" i="8"/>
  <c r="E57" i="8"/>
  <c r="E53" i="8"/>
  <c r="E49" i="8"/>
  <c r="G79" i="8"/>
  <c r="C114" i="8"/>
  <c r="G135" i="8"/>
  <c r="G136" i="8"/>
  <c r="G132" i="8"/>
  <c r="E158" i="8"/>
  <c r="E154" i="8"/>
  <c r="E161" i="8"/>
  <c r="E159" i="8"/>
  <c r="E155" i="8"/>
  <c r="C170" i="8"/>
  <c r="G186" i="8"/>
  <c r="I195" i="8"/>
  <c r="G233" i="8"/>
  <c r="G229" i="8"/>
  <c r="G234" i="8"/>
  <c r="G230" i="8"/>
  <c r="G226" i="8"/>
  <c r="G238" i="8"/>
  <c r="J46" i="9"/>
  <c r="C43" i="9"/>
  <c r="C39" i="9"/>
  <c r="C35" i="9"/>
  <c r="C31" i="9"/>
  <c r="C27" i="9"/>
  <c r="C23" i="9"/>
  <c r="C19" i="9"/>
  <c r="C15" i="9"/>
  <c r="C11" i="9"/>
  <c r="C7" i="9"/>
  <c r="C44" i="9"/>
  <c r="C40" i="9"/>
  <c r="C36" i="9"/>
  <c r="C32" i="9"/>
  <c r="C28" i="9"/>
  <c r="C24" i="9"/>
  <c r="C20" i="9"/>
  <c r="C16" i="9"/>
  <c r="C12" i="9"/>
  <c r="C8" i="9"/>
  <c r="G27" i="10"/>
  <c r="G40" i="10"/>
  <c r="C83" i="10"/>
  <c r="C79" i="10"/>
  <c r="C75" i="10"/>
  <c r="C71" i="10"/>
  <c r="C67" i="10"/>
  <c r="C63" i="10"/>
  <c r="C84" i="10"/>
  <c r="C80" i="10"/>
  <c r="C76" i="10"/>
  <c r="C72" i="10"/>
  <c r="C68" i="10"/>
  <c r="C64" i="10"/>
  <c r="C87" i="10"/>
  <c r="G30" i="8"/>
  <c r="G26" i="8"/>
  <c r="G22" i="8"/>
  <c r="G18" i="8"/>
  <c r="G33" i="8"/>
  <c r="G56" i="8"/>
  <c r="C175" i="8"/>
  <c r="C171" i="8"/>
  <c r="C176" i="8"/>
  <c r="C172" i="8"/>
  <c r="C168" i="8"/>
  <c r="C178" i="8"/>
  <c r="K186" i="8"/>
  <c r="I182" i="8"/>
  <c r="I186" i="8"/>
  <c r="I183" i="8"/>
  <c r="K204" i="8"/>
  <c r="I200" i="8"/>
  <c r="I196" i="8"/>
  <c r="I204" i="8"/>
  <c r="I201" i="8"/>
  <c r="I197" i="8"/>
  <c r="I193" i="8"/>
  <c r="K238" i="8"/>
  <c r="I234" i="8"/>
  <c r="I230" i="8"/>
  <c r="I226" i="8"/>
  <c r="I238" i="8"/>
  <c r="I235" i="8"/>
  <c r="I231" i="8"/>
  <c r="I227" i="8"/>
  <c r="I236" i="8"/>
  <c r="I232" i="8"/>
  <c r="I228" i="8"/>
  <c r="I12" i="10"/>
  <c r="I8" i="10"/>
  <c r="K17" i="10"/>
  <c r="I13" i="10"/>
  <c r="I9" i="10"/>
  <c r="I17" i="10"/>
  <c r="I14" i="10"/>
  <c r="I10" i="10"/>
  <c r="F22" i="10"/>
  <c r="D22" i="10"/>
  <c r="H22" i="10" s="1"/>
  <c r="G31" i="10"/>
  <c r="C53" i="10"/>
  <c r="C49" i="10"/>
  <c r="C45" i="10"/>
  <c r="C54" i="10"/>
  <c r="C50" i="10"/>
  <c r="C46" i="10"/>
  <c r="C56" i="10"/>
  <c r="E84" i="10"/>
  <c r="E80" i="10"/>
  <c r="E76" i="10"/>
  <c r="E72" i="10"/>
  <c r="E68" i="10"/>
  <c r="E64" i="10"/>
  <c r="E87" i="10"/>
  <c r="E85" i="10"/>
  <c r="E81" i="10"/>
  <c r="E77" i="10"/>
  <c r="E73" i="10"/>
  <c r="E69" i="10"/>
  <c r="E65" i="10"/>
  <c r="E82" i="10"/>
  <c r="E78" i="10"/>
  <c r="E74" i="10"/>
  <c r="E70" i="10"/>
  <c r="E66" i="10"/>
  <c r="C156" i="10"/>
  <c r="C152" i="10"/>
  <c r="C148" i="10"/>
  <c r="C144" i="10"/>
  <c r="C140" i="10"/>
  <c r="C147" i="10"/>
  <c r="C141" i="10"/>
  <c r="C150" i="10"/>
  <c r="C153" i="10"/>
  <c r="C139" i="10"/>
  <c r="C151" i="10"/>
  <c r="C145" i="10"/>
  <c r="C142" i="10"/>
  <c r="C154" i="10"/>
  <c r="C143" i="10"/>
  <c r="G65" i="8"/>
  <c r="G61" i="8"/>
  <c r="G57" i="8"/>
  <c r="G53" i="8"/>
  <c r="G49" i="8"/>
  <c r="G68" i="8"/>
  <c r="K140" i="8"/>
  <c r="I136" i="8"/>
  <c r="I132" i="8"/>
  <c r="I140" i="8"/>
  <c r="I137" i="8"/>
  <c r="I133" i="8"/>
  <c r="F5" i="9"/>
  <c r="D5" i="9"/>
  <c r="H5" i="9" s="1"/>
  <c r="G35" i="10"/>
  <c r="E151" i="10"/>
  <c r="E147" i="10"/>
  <c r="E143" i="10"/>
  <c r="E139" i="10"/>
  <c r="J156" i="10"/>
  <c r="E150" i="10"/>
  <c r="E144" i="10"/>
  <c r="E153" i="10"/>
  <c r="E145" i="10"/>
  <c r="E142" i="10"/>
  <c r="E148" i="10"/>
  <c r="E154" i="10"/>
  <c r="E156" i="10"/>
  <c r="E149" i="10"/>
  <c r="E146" i="10"/>
  <c r="E140" i="10"/>
  <c r="I186" i="10"/>
  <c r="K186" i="10"/>
  <c r="G47" i="8"/>
  <c r="G58" i="8"/>
  <c r="G66" i="8"/>
  <c r="C77" i="8"/>
  <c r="C73" i="8"/>
  <c r="C125" i="8"/>
  <c r="C126" i="8"/>
  <c r="I135" i="8"/>
  <c r="I229" i="8"/>
  <c r="G39" i="10"/>
  <c r="C170" i="10"/>
  <c r="E10" i="12"/>
  <c r="E8" i="12"/>
  <c r="J10" i="12"/>
  <c r="J27" i="13"/>
  <c r="E21" i="13"/>
  <c r="E18" i="13"/>
  <c r="E15" i="13"/>
  <c r="E24" i="13"/>
  <c r="E12" i="13"/>
  <c r="E9" i="13"/>
  <c r="E19" i="13"/>
  <c r="E25" i="13"/>
  <c r="E22" i="13"/>
  <c r="E16" i="13"/>
  <c r="E13" i="13"/>
  <c r="E23" i="13"/>
  <c r="E17" i="13"/>
  <c r="J103" i="10"/>
  <c r="G153" i="10"/>
  <c r="G149" i="10"/>
  <c r="G145" i="10"/>
  <c r="G141" i="10"/>
  <c r="C179" i="10"/>
  <c r="C175" i="10"/>
  <c r="C171" i="10"/>
  <c r="G15" i="14"/>
  <c r="G11" i="14"/>
  <c r="G7" i="14"/>
  <c r="G17" i="14"/>
  <c r="G13" i="14"/>
  <c r="G9" i="14"/>
  <c r="G16" i="14"/>
  <c r="G8" i="14"/>
  <c r="K20" i="14"/>
  <c r="G14" i="14"/>
  <c r="G12" i="14"/>
  <c r="I23" i="8"/>
  <c r="I27" i="8"/>
  <c r="I54" i="8"/>
  <c r="I58" i="8"/>
  <c r="I62" i="8"/>
  <c r="I71" i="8"/>
  <c r="I75" i="8"/>
  <c r="E88" i="8"/>
  <c r="E92" i="8"/>
  <c r="E96" i="8"/>
  <c r="E105" i="8"/>
  <c r="E109" i="8"/>
  <c r="E132" i="8"/>
  <c r="E136" i="8"/>
  <c r="I152" i="8"/>
  <c r="I156" i="8"/>
  <c r="E169" i="8"/>
  <c r="E182" i="8"/>
  <c r="E196" i="8"/>
  <c r="E200" i="8"/>
  <c r="I210" i="8"/>
  <c r="I214" i="8"/>
  <c r="I218" i="8"/>
  <c r="E226" i="8"/>
  <c r="E230" i="8"/>
  <c r="E234" i="8"/>
  <c r="E26" i="10"/>
  <c r="E30" i="10"/>
  <c r="E34" i="10"/>
  <c r="E38" i="10"/>
  <c r="E51" i="10"/>
  <c r="I66" i="10"/>
  <c r="I70" i="10"/>
  <c r="I74" i="10"/>
  <c r="I78" i="10"/>
  <c r="I82" i="10"/>
  <c r="C103" i="10"/>
  <c r="D108" i="10"/>
  <c r="H108" i="10" s="1"/>
  <c r="E112" i="10"/>
  <c r="I113" i="10"/>
  <c r="E116" i="10"/>
  <c r="I117" i="10"/>
  <c r="E120" i="10"/>
  <c r="I121" i="10"/>
  <c r="E124" i="10"/>
  <c r="I125" i="10"/>
  <c r="E128" i="10"/>
  <c r="I129" i="10"/>
  <c r="E132" i="10"/>
  <c r="I133" i="10"/>
  <c r="K136" i="10"/>
  <c r="G154" i="10"/>
  <c r="G156" i="10"/>
  <c r="C169" i="10"/>
  <c r="C178" i="10"/>
  <c r="C182" i="10"/>
  <c r="G8" i="12"/>
  <c r="G10" i="12"/>
  <c r="E24" i="12"/>
  <c r="E22" i="12"/>
  <c r="E18" i="12"/>
  <c r="E19" i="12"/>
  <c r="J24" i="12"/>
  <c r="I9" i="13"/>
  <c r="I22" i="13"/>
  <c r="I19" i="13"/>
  <c r="I16" i="13"/>
  <c r="I25" i="13"/>
  <c r="I13" i="13"/>
  <c r="I10" i="13"/>
  <c r="K27" i="13"/>
  <c r="I7" i="13"/>
  <c r="I11" i="13"/>
  <c r="I8" i="13"/>
  <c r="G20" i="14"/>
  <c r="J100" i="8"/>
  <c r="G105" i="8"/>
  <c r="G109" i="8"/>
  <c r="J140" i="8"/>
  <c r="G169" i="8"/>
  <c r="J186" i="8"/>
  <c r="J204" i="8"/>
  <c r="J238" i="8"/>
  <c r="G8" i="10"/>
  <c r="J42" i="10"/>
  <c r="G47" i="10"/>
  <c r="G90" i="10"/>
  <c r="C93" i="10"/>
  <c r="G94" i="10"/>
  <c r="C97" i="10"/>
  <c r="C101" i="10"/>
  <c r="G148" i="10"/>
  <c r="G151" i="10"/>
  <c r="K156" i="10"/>
  <c r="C180" i="10"/>
  <c r="E178" i="10"/>
  <c r="E174" i="10"/>
  <c r="E170" i="10"/>
  <c r="C42" i="11"/>
  <c r="C38" i="11"/>
  <c r="C34" i="11"/>
  <c r="C30" i="11"/>
  <c r="C26" i="11"/>
  <c r="C22" i="11"/>
  <c r="C18" i="11"/>
  <c r="C14" i="11"/>
  <c r="C10" i="11"/>
  <c r="K10" i="12"/>
  <c r="E20" i="12"/>
  <c r="G20" i="12"/>
  <c r="G21" i="12"/>
  <c r="G45" i="12"/>
  <c r="G41" i="12"/>
  <c r="G46" i="12"/>
  <c r="G42" i="12"/>
  <c r="G47" i="12"/>
  <c r="G43" i="12"/>
  <c r="G39" i="12"/>
  <c r="E91" i="8"/>
  <c r="I155" i="8"/>
  <c r="E195" i="8"/>
  <c r="I209" i="8"/>
  <c r="I213" i="8"/>
  <c r="I217" i="8"/>
  <c r="E229" i="8"/>
  <c r="E36" i="9"/>
  <c r="E40" i="9"/>
  <c r="E7" i="10"/>
  <c r="E11" i="10"/>
  <c r="E15" i="10"/>
  <c r="E25" i="10"/>
  <c r="E29" i="10"/>
  <c r="E33" i="10"/>
  <c r="E46" i="10"/>
  <c r="E50" i="10"/>
  <c r="E54" i="10"/>
  <c r="I65" i="10"/>
  <c r="I69" i="10"/>
  <c r="I73" i="10"/>
  <c r="I77" i="10"/>
  <c r="I81" i="10"/>
  <c r="E93" i="10"/>
  <c r="E97" i="10"/>
  <c r="E101" i="10"/>
  <c r="E111" i="10"/>
  <c r="I112" i="10"/>
  <c r="E115" i="10"/>
  <c r="I116" i="10"/>
  <c r="E119" i="10"/>
  <c r="I120" i="10"/>
  <c r="E123" i="10"/>
  <c r="I124" i="10"/>
  <c r="E127" i="10"/>
  <c r="I128" i="10"/>
  <c r="G139" i="10"/>
  <c r="G142" i="10"/>
  <c r="C164" i="10"/>
  <c r="C177" i="10"/>
  <c r="E180" i="10"/>
  <c r="E182" i="10"/>
  <c r="G12" i="11"/>
  <c r="G18" i="11"/>
  <c r="C20" i="11"/>
  <c r="C23" i="11"/>
  <c r="E15" i="12"/>
  <c r="E13" i="12"/>
  <c r="J15" i="12"/>
  <c r="G22" i="12"/>
  <c r="G24" i="12"/>
  <c r="G48" i="12"/>
  <c r="G50" i="12"/>
  <c r="G10" i="14"/>
  <c r="C92" i="10"/>
  <c r="C96" i="10"/>
  <c r="E136" i="10"/>
  <c r="J136" i="10"/>
  <c r="C174" i="10"/>
  <c r="C36" i="11"/>
  <c r="C39" i="11"/>
  <c r="C44" i="11"/>
  <c r="G43" i="11"/>
  <c r="G39" i="11"/>
  <c r="G35" i="11"/>
  <c r="G31" i="11"/>
  <c r="G27" i="11"/>
  <c r="G23" i="11"/>
  <c r="G19" i="11"/>
  <c r="G15" i="11"/>
  <c r="G11" i="11"/>
  <c r="G7" i="11"/>
  <c r="E7" i="12"/>
  <c r="I15" i="13"/>
  <c r="I17" i="13"/>
  <c r="C29" i="12"/>
  <c r="C33" i="12"/>
  <c r="G25" i="13"/>
  <c r="G21" i="13"/>
  <c r="G17" i="13"/>
  <c r="G13" i="13"/>
  <c r="G9" i="13"/>
  <c r="G23" i="13"/>
  <c r="G19" i="13"/>
  <c r="G15" i="13"/>
  <c r="G11" i="13"/>
  <c r="G7" i="13"/>
  <c r="E25" i="14"/>
  <c r="I20" i="15"/>
  <c r="I23" i="15"/>
  <c r="C27" i="15"/>
  <c r="C23" i="15"/>
  <c r="C19" i="15"/>
  <c r="C15" i="15"/>
  <c r="C11" i="15"/>
  <c r="C7" i="15"/>
  <c r="C25" i="15"/>
  <c r="C21" i="15"/>
  <c r="C17" i="15"/>
  <c r="C13" i="15"/>
  <c r="C9" i="15"/>
  <c r="C28" i="12"/>
  <c r="G29" i="12"/>
  <c r="C32" i="12"/>
  <c r="G33" i="12"/>
  <c r="J50" i="12"/>
  <c r="G10" i="13"/>
  <c r="C18" i="14"/>
  <c r="C14" i="14"/>
  <c r="C10" i="14"/>
  <c r="C16" i="14"/>
  <c r="C12" i="14"/>
  <c r="C8" i="14"/>
  <c r="J20" i="14"/>
  <c r="I25" i="14"/>
  <c r="E28" i="14"/>
  <c r="K32" i="14"/>
  <c r="I16" i="15"/>
  <c r="C18" i="15"/>
  <c r="I19" i="15"/>
  <c r="I20" i="12"/>
  <c r="K24" i="12"/>
  <c r="E41" i="12"/>
  <c r="I42" i="12"/>
  <c r="E45" i="12"/>
  <c r="I46" i="12"/>
  <c r="K50" i="12"/>
  <c r="E24" i="14"/>
  <c r="C8" i="15"/>
  <c r="I22" i="15"/>
  <c r="C24" i="15"/>
  <c r="I25" i="15"/>
  <c r="C14" i="15"/>
  <c r="I152" i="10"/>
  <c r="E40" i="12"/>
  <c r="I41" i="12"/>
  <c r="E44" i="12"/>
  <c r="E48" i="12"/>
  <c r="C69" i="12"/>
  <c r="C65" i="12"/>
  <c r="C61" i="12"/>
  <c r="C57" i="12"/>
  <c r="C67" i="12"/>
  <c r="C63" i="12"/>
  <c r="C59" i="12"/>
  <c r="J71" i="12"/>
  <c r="G12" i="13"/>
  <c r="G24" i="13"/>
  <c r="E23" i="14"/>
  <c r="E30" i="14"/>
  <c r="E32" i="14"/>
  <c r="I18" i="15"/>
  <c r="C20" i="15"/>
  <c r="G542" i="16"/>
  <c r="I542" i="16" s="1"/>
  <c r="C20" i="13"/>
  <c r="G24" i="14"/>
  <c r="C44" i="14"/>
  <c r="C38" i="2" l="1"/>
  <c r="E6" i="2"/>
  <c r="E38" i="2" s="1"/>
  <c r="B66" i="2"/>
  <c r="G66" i="2" s="1"/>
  <c r="G46" i="2"/>
  <c r="H43" i="2"/>
  <c r="D66" i="2"/>
  <c r="H66" i="2" s="1"/>
  <c r="H39" i="2"/>
  <c r="H59" i="2"/>
  <c r="G59" i="2"/>
  <c r="B43" i="2"/>
  <c r="G55" i="2"/>
  <c r="I42" i="7"/>
  <c r="G51" i="2"/>
  <c r="E66" i="2"/>
  <c r="G47" i="2"/>
  <c r="H42" i="7"/>
  <c r="J42" i="7" s="1"/>
  <c r="C43" i="2"/>
  <c r="G43" i="2" l="1"/>
</calcChain>
</file>

<file path=xl/sharedStrings.xml><?xml version="1.0" encoding="utf-8"?>
<sst xmlns="http://schemas.openxmlformats.org/spreadsheetml/2006/main" count="1850" uniqueCount="658">
  <si>
    <t>VFACTS WA REPORT</t>
  </si>
  <si>
    <t>FEDERAL CHAMBER OF AUTOMOTIVE INDUSTRIES</t>
  </si>
  <si>
    <t>NEW VEHICLE SALES</t>
  </si>
  <si>
    <t>MARCH 2020</t>
  </si>
  <si>
    <t>Month</t>
  </si>
  <si>
    <t>YTD</t>
  </si>
  <si>
    <t>Variance +/- Vol. &amp; %</t>
  </si>
  <si>
    <t>Total Market</t>
  </si>
  <si>
    <t>MTH</t>
  </si>
  <si>
    <t>AUSTRALIAN CAPITAL TERRITORY</t>
  </si>
  <si>
    <t>NEW SOUTH WALES</t>
  </si>
  <si>
    <t>NORTHERN TERRITORY</t>
  </si>
  <si>
    <t>QUEENSLAND</t>
  </si>
  <si>
    <t>SOUTH AUSTRALIA</t>
  </si>
  <si>
    <t>TASMANIA</t>
  </si>
  <si>
    <t>VICTORIA</t>
  </si>
  <si>
    <t>WESTERN AUSTRALIA</t>
  </si>
  <si>
    <t>Total</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</si>
  <si>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Friday, 3 April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</si>
  <si>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VFACTS</t>
  </si>
  <si>
    <t>TOTAL MARKET SEGMENTATION</t>
  </si>
  <si>
    <t>WA</t>
  </si>
  <si>
    <t>Volumes</t>
  </si>
  <si>
    <t>Passenger</t>
  </si>
  <si>
    <t>SUV</t>
  </si>
  <si>
    <t>Light Commercial</t>
  </si>
  <si>
    <t>Heavy Commercial</t>
  </si>
  <si>
    <t>Micro</t>
  </si>
  <si>
    <t>Light</t>
  </si>
  <si>
    <t>Small</t>
  </si>
  <si>
    <t>Medium</t>
  </si>
  <si>
    <t>Large</t>
  </si>
  <si>
    <t>Upper Large</t>
  </si>
  <si>
    <t>People Movers</t>
  </si>
  <si>
    <t>Sports</t>
  </si>
  <si>
    <t>SUV Light</t>
  </si>
  <si>
    <t>SUV Small</t>
  </si>
  <si>
    <t>SUV Medium</t>
  </si>
  <si>
    <t>SUV Large</t>
  </si>
  <si>
    <t>SUV Upper Large</t>
  </si>
  <si>
    <t>Light Buses &lt; 20 Seats</t>
  </si>
  <si>
    <t>Light Buses =&gt; 20 Seats</t>
  </si>
  <si>
    <t>Vans/CC &lt;= 2.5t</t>
  </si>
  <si>
    <t>Vans/CC 2.5-3.5t</t>
  </si>
  <si>
    <t>PU/CC 4X2</t>
  </si>
  <si>
    <t>PU/CC 4X4</t>
  </si>
  <si>
    <t>Percentage Mix</t>
  </si>
  <si>
    <t>Yr to Yr change +/-</t>
  </si>
  <si>
    <t>NEW VEHICLE SALES BY MARQUE</t>
  </si>
  <si>
    <t>Alfa Romeo</t>
  </si>
  <si>
    <t>Aston Martin</t>
  </si>
  <si>
    <t>Audi</t>
  </si>
  <si>
    <t>Bentley</t>
  </si>
  <si>
    <t>BMW</t>
  </si>
  <si>
    <t>Chrysler</t>
  </si>
  <si>
    <t>Citroen</t>
  </si>
  <si>
    <t>Ferrari</t>
  </si>
  <si>
    <t>Fiat</t>
  </si>
  <si>
    <t>Fiat Professional</t>
  </si>
  <si>
    <t>Ford</t>
  </si>
  <si>
    <t>Great Wall</t>
  </si>
  <si>
    <t>Haval</t>
  </si>
  <si>
    <t>Holden</t>
  </si>
  <si>
    <t>Honda</t>
  </si>
  <si>
    <t>Hyundai</t>
  </si>
  <si>
    <t>Infiniti</t>
  </si>
  <si>
    <t>Isuzu Ute</t>
  </si>
  <si>
    <t>Iveco Trucks</t>
  </si>
  <si>
    <t>Jaguar</t>
  </si>
  <si>
    <t>Jeep</t>
  </si>
  <si>
    <t>Kia</t>
  </si>
  <si>
    <t>Lamborghini</t>
  </si>
  <si>
    <t>Land Rover</t>
  </si>
  <si>
    <t>LDV</t>
  </si>
  <si>
    <t>Lexus</t>
  </si>
  <si>
    <t>Lotus</t>
  </si>
  <si>
    <t>Maserati</t>
  </si>
  <si>
    <t>Mazda</t>
  </si>
  <si>
    <t>McLaren</t>
  </si>
  <si>
    <t>Mercedes-Benz Cars</t>
  </si>
  <si>
    <t>Mercedes-Benz Vans</t>
  </si>
  <si>
    <t>MG</t>
  </si>
  <si>
    <t>MINI</t>
  </si>
  <si>
    <t>Mitsubishi</t>
  </si>
  <si>
    <t>Nissan</t>
  </si>
  <si>
    <t>Peugeot</t>
  </si>
  <si>
    <t>Porsche</t>
  </si>
  <si>
    <t>RAM</t>
  </si>
  <si>
    <t>Renault</t>
  </si>
  <si>
    <t>Rolls-Royce</t>
  </si>
  <si>
    <t>Skoda</t>
  </si>
  <si>
    <t>Ssangyong</t>
  </si>
  <si>
    <t>Subaru</t>
  </si>
  <si>
    <t>Suzuki</t>
  </si>
  <si>
    <t>Toyota</t>
  </si>
  <si>
    <t>Volkswagen</t>
  </si>
  <si>
    <t>Volvo Car</t>
  </si>
  <si>
    <t>Daf</t>
  </si>
  <si>
    <t>Freightliner</t>
  </si>
  <si>
    <t>Fuso</t>
  </si>
  <si>
    <t>Hino</t>
  </si>
  <si>
    <t>Hyundai Commercial Vehicles</t>
  </si>
  <si>
    <t>International</t>
  </si>
  <si>
    <t>Isuzu</t>
  </si>
  <si>
    <t>Kenworth</t>
  </si>
  <si>
    <t>Mack</t>
  </si>
  <si>
    <t>Man</t>
  </si>
  <si>
    <t>Mercedes-Benz Trucks</t>
  </si>
  <si>
    <t>Scania</t>
  </si>
  <si>
    <t>UD Trucks</t>
  </si>
  <si>
    <t>Volvo Commercial</t>
  </si>
  <si>
    <t>Western Star</t>
  </si>
  <si>
    <t>NEW VEHICLE SALES SHARE BY MARQUE</t>
  </si>
  <si>
    <t>Variance +/- ppts.</t>
  </si>
  <si>
    <t>NEW VEHICLE SALES BY BUYER TYPE</t>
  </si>
  <si>
    <t>Private</t>
  </si>
  <si>
    <t>Business</t>
  </si>
  <si>
    <t>Gov't</t>
  </si>
  <si>
    <t>Rental</t>
  </si>
  <si>
    <t>Sub Total</t>
  </si>
  <si>
    <t>NEW VEHICLE SALES BY BUYER TYPE AND FUEL TYPE</t>
  </si>
  <si>
    <t>Passenger Private</t>
  </si>
  <si>
    <t>Diesel</t>
  </si>
  <si>
    <t>Electric/PHEV</t>
  </si>
  <si>
    <t>Hybrid</t>
  </si>
  <si>
    <t>Petrol</t>
  </si>
  <si>
    <t>Passenger Non-Private</t>
  </si>
  <si>
    <t>SUV Private</t>
  </si>
  <si>
    <t>SUV Non-Private</t>
  </si>
  <si>
    <t>Light Commercial Private</t>
  </si>
  <si>
    <t>Light Commercial Non-Private</t>
  </si>
  <si>
    <t>NEW VEHICLE SALES BY COUNTRY OF ORIGIN</t>
  </si>
  <si>
    <t>Locally Manufactured</t>
  </si>
  <si>
    <t>Total Locally Manufactured</t>
  </si>
  <si>
    <t>Imported</t>
  </si>
  <si>
    <t>Argentina</t>
  </si>
  <si>
    <t>Austria</t>
  </si>
  <si>
    <t>Belgium</t>
  </si>
  <si>
    <t>Canada</t>
  </si>
  <si>
    <t>China</t>
  </si>
  <si>
    <t>Czech Republic</t>
  </si>
  <si>
    <t>England</t>
  </si>
  <si>
    <t>Finland</t>
  </si>
  <si>
    <t>France</t>
  </si>
  <si>
    <t>Germany</t>
  </si>
  <si>
    <t>Hungary</t>
  </si>
  <si>
    <t>India</t>
  </si>
  <si>
    <t>Italy</t>
  </si>
  <si>
    <t>Japan</t>
  </si>
  <si>
    <t>Korea</t>
  </si>
  <si>
    <t>Mexico</t>
  </si>
  <si>
    <t>Poland</t>
  </si>
  <si>
    <t xml:space="preserve">Slovak Republic </t>
  </si>
  <si>
    <t>South Africa</t>
  </si>
  <si>
    <t>Spain</t>
  </si>
  <si>
    <t>Sweden</t>
  </si>
  <si>
    <t>Thailand</t>
  </si>
  <si>
    <t>Turkey</t>
  </si>
  <si>
    <t>USA</t>
  </si>
  <si>
    <t>Other</t>
  </si>
  <si>
    <t>Total Imported</t>
  </si>
  <si>
    <t>NEW VEHICLE SALES BY SEGMENT AND MODEL</t>
  </si>
  <si>
    <t>Year to Date</t>
  </si>
  <si>
    <t>Variance +/- %</t>
  </si>
  <si>
    <t>Volume</t>
  </si>
  <si>
    <t>Share</t>
  </si>
  <si>
    <t>Fiat 500/Abarth</t>
  </si>
  <si>
    <t>Kia Picanto</t>
  </si>
  <si>
    <t>Mitsubishi Mirage</t>
  </si>
  <si>
    <t>Total Micro</t>
  </si>
  <si>
    <t>Light &lt; $25K</t>
  </si>
  <si>
    <t>Holden Barina</t>
  </si>
  <si>
    <t>Honda City</t>
  </si>
  <si>
    <t>Honda Jazz</t>
  </si>
  <si>
    <t>Hyundai Accent</t>
  </si>
  <si>
    <t>Kia Rio</t>
  </si>
  <si>
    <t>Mazda2</t>
  </si>
  <si>
    <t>MG MG3</t>
  </si>
  <si>
    <t>Renault Clio</t>
  </si>
  <si>
    <t>Skoda Fabia</t>
  </si>
  <si>
    <t>Suzuki Baleno</t>
  </si>
  <si>
    <t>Suzuki Swift</t>
  </si>
  <si>
    <t>Toyota Prius C</t>
  </si>
  <si>
    <t>Toyota Yaris</t>
  </si>
  <si>
    <t>Volkswagen Polo</t>
  </si>
  <si>
    <t>Total Light &lt; $25K</t>
  </si>
  <si>
    <t>Light &gt; $25K</t>
  </si>
  <si>
    <t>Audi A1</t>
  </si>
  <si>
    <t>MINI Hatch</t>
  </si>
  <si>
    <t>Total Light &gt; $25K</t>
  </si>
  <si>
    <t>Total Light</t>
  </si>
  <si>
    <t>Small &lt; $40K</t>
  </si>
  <si>
    <t>Alfa Romeo Giulietta</t>
  </si>
  <si>
    <t>Ford Focus</t>
  </si>
  <si>
    <t>Holden Astra</t>
  </si>
  <si>
    <t>Honda Civic</t>
  </si>
  <si>
    <t>Hyundai Elantra</t>
  </si>
  <si>
    <t>Hyundai i30</t>
  </si>
  <si>
    <t>Hyundai Ioniq</t>
  </si>
  <si>
    <t>Kia Cerato</t>
  </si>
  <si>
    <t>Kia Soul</t>
  </si>
  <si>
    <t>Mazda3</t>
  </si>
  <si>
    <t>MG MG6 Plus</t>
  </si>
  <si>
    <t>Mitsubishi Lancer</t>
  </si>
  <si>
    <t>Peugeot 308</t>
  </si>
  <si>
    <t>Renault Megane</t>
  </si>
  <si>
    <t>Skoda Rapid</t>
  </si>
  <si>
    <t>Subaru Impreza</t>
  </si>
  <si>
    <t>Subaru WRX</t>
  </si>
  <si>
    <t>Toyota Corolla</t>
  </si>
  <si>
    <t>Toyota Prius</t>
  </si>
  <si>
    <t>Toyota Prius V</t>
  </si>
  <si>
    <t>Volkswagen Golf</t>
  </si>
  <si>
    <t>Total Small &lt; $40K</t>
  </si>
  <si>
    <t>Small &gt; $40K</t>
  </si>
  <si>
    <t>Audi A3</t>
  </si>
  <si>
    <t>BMW 1 Series</t>
  </si>
  <si>
    <t>BMW 2 Series Gran Coupe</t>
  </si>
  <si>
    <t>BMW i3</t>
  </si>
  <si>
    <t>Lexus CT200H</t>
  </si>
  <si>
    <t>Mercedes-Benz A-Class</t>
  </si>
  <si>
    <t>Mercedes-Benz B-Class</t>
  </si>
  <si>
    <t>MINI Clubman</t>
  </si>
  <si>
    <t>Nissan Leaf</t>
  </si>
  <si>
    <t>Total Small &gt; $40K</t>
  </si>
  <si>
    <t>Total Small</t>
  </si>
  <si>
    <t>Medium &lt; $60K</t>
  </si>
  <si>
    <t>Ford Mondeo</t>
  </si>
  <si>
    <t>Honda Accord</t>
  </si>
  <si>
    <t>Hyundai Sonata</t>
  </si>
  <si>
    <t>Kia Optima</t>
  </si>
  <si>
    <t>Mazda6</t>
  </si>
  <si>
    <t>Peugeot 508</t>
  </si>
  <si>
    <t>Skoda Octavia</t>
  </si>
  <si>
    <t>Subaru Levorg</t>
  </si>
  <si>
    <t>Subaru Liberty</t>
  </si>
  <si>
    <t>Toyota Camry</t>
  </si>
  <si>
    <t>Volkswagen Passat</t>
  </si>
  <si>
    <t>Total Medium &lt; $60K</t>
  </si>
  <si>
    <t>Medium &gt; $60K</t>
  </si>
  <si>
    <t>Alfa Romeo Giulia</t>
  </si>
  <si>
    <t>Audi A4</t>
  </si>
  <si>
    <t>Audi A5 Sportback</t>
  </si>
  <si>
    <t>BMW 3 Series</t>
  </si>
  <si>
    <t>BMW 4 Series Gran Coupe</t>
  </si>
  <si>
    <t>Infiniti Q50</t>
  </si>
  <si>
    <t>Jaguar XE</t>
  </si>
  <si>
    <t>Lexus ES</t>
  </si>
  <si>
    <t>Lexus IS</t>
  </si>
  <si>
    <t>Mercedes-Benz C-Class</t>
  </si>
  <si>
    <t>Mercedes-Benz CLA-Class</t>
  </si>
  <si>
    <t>Volkswagen Arteon</t>
  </si>
  <si>
    <t>Volvo S60</t>
  </si>
  <si>
    <t>Volvo V60</t>
  </si>
  <si>
    <t>Total Medium &gt; $60K</t>
  </si>
  <si>
    <t>Total Medium</t>
  </si>
  <si>
    <t>Large &lt; $70K</t>
  </si>
  <si>
    <t>Holden Commodore</t>
  </si>
  <si>
    <t>Kia Stinger</t>
  </si>
  <si>
    <t>Skoda Superb</t>
  </si>
  <si>
    <t>Total Large &lt; $70K</t>
  </si>
  <si>
    <t>Large &gt; $70K</t>
  </si>
  <si>
    <t>Audi A6</t>
  </si>
  <si>
    <t>Audi A7</t>
  </si>
  <si>
    <t>BMW 5 Series</t>
  </si>
  <si>
    <t>Jaguar XF</t>
  </si>
  <si>
    <t>Maserati Ghibli</t>
  </si>
  <si>
    <t>Mercedes-Benz CLS-Class</t>
  </si>
  <si>
    <t>Mercedes-Benz E-Class</t>
  </si>
  <si>
    <t>Total Large &gt; $70K</t>
  </si>
  <si>
    <t>Total Large</t>
  </si>
  <si>
    <t>Upper Large &lt; $100K</t>
  </si>
  <si>
    <t>Chrysler 300</t>
  </si>
  <si>
    <t>Total Upper Large &lt; $100K</t>
  </si>
  <si>
    <t>Upper Large &gt; $100K</t>
  </si>
  <si>
    <t>Audi A8</t>
  </si>
  <si>
    <t>BMW 7 Series</t>
  </si>
  <si>
    <t>BMW 8 Series Gran Coupe</t>
  </si>
  <si>
    <t>Jaguar XJ Series</t>
  </si>
  <si>
    <t>Lexus LS</t>
  </si>
  <si>
    <t>Mercedes-AMG GT 4D</t>
  </si>
  <si>
    <t>Mercedes-Benz S-Class</t>
  </si>
  <si>
    <t>Porsche Panamera</t>
  </si>
  <si>
    <t>Total Upper Large &gt; $100K</t>
  </si>
  <si>
    <t>Total Upper Large</t>
  </si>
  <si>
    <t>People Movers &lt; $60K</t>
  </si>
  <si>
    <t>Honda Odyssey</t>
  </si>
  <si>
    <t>Hyundai iMAX</t>
  </si>
  <si>
    <t>Kia Carnival</t>
  </si>
  <si>
    <t>Kia Rondo</t>
  </si>
  <si>
    <t>LDV G10 Wagon</t>
  </si>
  <si>
    <t>Toyota Tarago</t>
  </si>
  <si>
    <t>Volkswagen Caddy</t>
  </si>
  <si>
    <t>Volkswagen Caravelle</t>
  </si>
  <si>
    <t>Volkswagen Multivan</t>
  </si>
  <si>
    <t>Total People Movers &lt; $60K</t>
  </si>
  <si>
    <t>People Movers &gt; $60K</t>
  </si>
  <si>
    <t>Mercedes-Benz Marco Polo</t>
  </si>
  <si>
    <t>Mercedes-Benz Valente</t>
  </si>
  <si>
    <t>Mercedes-Benz V-Class</t>
  </si>
  <si>
    <t>Toyota Granvia</t>
  </si>
  <si>
    <t>Total People Movers &gt; $60K</t>
  </si>
  <si>
    <t>Total People Movers</t>
  </si>
  <si>
    <t>Sports &lt; $80K</t>
  </si>
  <si>
    <t>Abarth 124 Spider</t>
  </si>
  <si>
    <t>Audi A3 Convertible</t>
  </si>
  <si>
    <t>BMW 2 Series Coupe/Conv</t>
  </si>
  <si>
    <t>Ford Mustang</t>
  </si>
  <si>
    <t>Hyundai Veloster</t>
  </si>
  <si>
    <t>Mazda MX5</t>
  </si>
  <si>
    <t>MINI Cabrio</t>
  </si>
  <si>
    <t>Nissan 370Z</t>
  </si>
  <si>
    <t>Subaru BRZ</t>
  </si>
  <si>
    <t>Toyota 86</t>
  </si>
  <si>
    <t>Total Sports &lt; $80K</t>
  </si>
  <si>
    <t>Sports &gt; $80K</t>
  </si>
  <si>
    <t>Audi A5</t>
  </si>
  <si>
    <t>Audi TT</t>
  </si>
  <si>
    <t>BMW 4 Series Coupe/Conv</t>
  </si>
  <si>
    <t>BMW Z4</t>
  </si>
  <si>
    <t>Infiniti Q60</t>
  </si>
  <si>
    <t>Jaguar F-Type</t>
  </si>
  <si>
    <t>Lexus RC</t>
  </si>
  <si>
    <t>Lotus Elise</t>
  </si>
  <si>
    <t>Lotus Exige</t>
  </si>
  <si>
    <t>Mercedes-Benz C-Class Cpe/Conv</t>
  </si>
  <si>
    <t>Mercedes-Benz E-Class Cpe/Conv</t>
  </si>
  <si>
    <t>Mercedes-Benz SLC-Class</t>
  </si>
  <si>
    <t>Porsche Boxster</t>
  </si>
  <si>
    <t>Porsche Cayman</t>
  </si>
  <si>
    <t>Toyota Supra</t>
  </si>
  <si>
    <t>Total Sports &gt; $80K</t>
  </si>
  <si>
    <t>Sports &gt; $200K</t>
  </si>
  <si>
    <t>Aston Martin Coupe/Conv</t>
  </si>
  <si>
    <t>Bentley Coupe/Conv</t>
  </si>
  <si>
    <t>Ferrari Coupe/Conv</t>
  </si>
  <si>
    <t>Honda NSX</t>
  </si>
  <si>
    <t>Lamborghini Coupe/Conv</t>
  </si>
  <si>
    <t>McLaren Coupe/Conv</t>
  </si>
  <si>
    <t>Mercedes-AMG GT Cpe/Conv</t>
  </si>
  <si>
    <t>Mercedes-Benz S-Class Cpe/Conv</t>
  </si>
  <si>
    <t>Nissan GT-R</t>
  </si>
  <si>
    <t>Porsche 911</t>
  </si>
  <si>
    <t>Rolls-Royce Coupe/Conv</t>
  </si>
  <si>
    <t>Total Sports &gt; $200K</t>
  </si>
  <si>
    <t>Total Sports</t>
  </si>
  <si>
    <t>Total Passenger &lt; $</t>
  </si>
  <si>
    <t>Total Passenger &gt; $</t>
  </si>
  <si>
    <t>Total Passenger</t>
  </si>
  <si>
    <t>NEW VEHICLE SALES BY MARQUE - PASSENGER</t>
  </si>
  <si>
    <t>Ford EcoSport</t>
  </si>
  <si>
    <t>Holden Trax</t>
  </si>
  <si>
    <t>Hyundai Venue</t>
  </si>
  <si>
    <t>Mazda CX-3</t>
  </si>
  <si>
    <t>Nissan Juke</t>
  </si>
  <si>
    <t>Renault Captur</t>
  </si>
  <si>
    <t>SsangYong Tivoli</t>
  </si>
  <si>
    <t>Suzuki Ignis</t>
  </si>
  <si>
    <t>Suzuki Jimny</t>
  </si>
  <si>
    <t>Total SUV Light</t>
  </si>
  <si>
    <t>SUV Small &lt; $40K</t>
  </si>
  <si>
    <t>Fiat 500X</t>
  </si>
  <si>
    <t>Haval H2</t>
  </si>
  <si>
    <t>Honda HR-V</t>
  </si>
  <si>
    <t>Hyundai Kona</t>
  </si>
  <si>
    <t>Jeep Compass</t>
  </si>
  <si>
    <t>Jeep Renegade</t>
  </si>
  <si>
    <t>Kia Seltos</t>
  </si>
  <si>
    <t>Mazda CX-30</t>
  </si>
  <si>
    <t>MG ZS</t>
  </si>
  <si>
    <t>Mitsubishi ASX</t>
  </si>
  <si>
    <t>Mitsubishi Eclipse Cross</t>
  </si>
  <si>
    <t>Nissan Qashqai</t>
  </si>
  <si>
    <t>Renault Kadjar</t>
  </si>
  <si>
    <t>Subaru XV</t>
  </si>
  <si>
    <t>Suzuki S-Cross</t>
  </si>
  <si>
    <t>Suzuki Vitara</t>
  </si>
  <si>
    <t>Toyota C-HR</t>
  </si>
  <si>
    <t>Total SUV Small &lt; $40K</t>
  </si>
  <si>
    <t>SUV Small &gt; $40K</t>
  </si>
  <si>
    <t>Audi Q2</t>
  </si>
  <si>
    <t>Audi Q3</t>
  </si>
  <si>
    <t>BMW X1</t>
  </si>
  <si>
    <t>BMW X2</t>
  </si>
  <si>
    <t>Infiniti Q30/QX30</t>
  </si>
  <si>
    <t>Jaguar E-Pace</t>
  </si>
  <si>
    <t>Lexus UX</t>
  </si>
  <si>
    <t>Mercedes-Benz GLA-Class</t>
  </si>
  <si>
    <t>MINI Countryman</t>
  </si>
  <si>
    <t>Volvo XC40</t>
  </si>
  <si>
    <t>Total SUV Small &gt; $40K</t>
  </si>
  <si>
    <t>Total SUV Small</t>
  </si>
  <si>
    <t>SUV Medium &lt; $60K</t>
  </si>
  <si>
    <t>Citroen C5 Aircross</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</si>
  <si>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</si>
  <si>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</si>
  <si>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</si>
  <si>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</si>
  <si>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</si>
  <si>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</si>
  <si>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</si>
  <si>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</si>
  <si>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</si>
  <si>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</si>
  <si>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</si>
  <si>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</si>
  <si>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</si>
  <si>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</si>
  <si>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</si>
  <si>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</si>
  <si>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</si>
  <si>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</si>
  <si>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</si>
  <si>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</si>
  <si>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</si>
  <si>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</si>
  <si>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Total SUV Medium &lt; $60K</t>
  </si>
  <si>
    <t>SUV Medium &gt; $60K</t>
  </si>
  <si>
    <t>Alfa Romeo Stelvio</t>
  </si>
  <si>
    <t>Audi Q5</t>
  </si>
  <si>
    <t>BMW X3</t>
  </si>
  <si>
    <t>BMW X4</t>
  </si>
  <si>
    <t>Land Rover Discovery Sport</t>
  </si>
  <si>
    <t>Land Rover Range Rover Evoque</t>
  </si>
  <si>
    <t>Lexus NX</t>
  </si>
  <si>
    <t>Mercedes-Benz EQC</t>
  </si>
  <si>
    <t>Mercedes-Benz GLC-Class</t>
  </si>
  <si>
    <t>Mercedes-Benz GLC-Class Coupe</t>
  </si>
  <si>
    <t>Porsche Macan</t>
  </si>
  <si>
    <t>Volvo XC60</t>
  </si>
  <si>
    <t>Total SUV Medium &gt; $60K</t>
  </si>
  <si>
    <t>Total SUV Medium</t>
  </si>
  <si>
    <t>SUV Large &lt; $70K</t>
  </si>
  <si>
    <t>Ford Endura</t>
  </si>
  <si>
    <t>Ford Everest</t>
  </si>
  <si>
    <t>Haval H9</t>
  </si>
  <si>
    <t>Holden Acadia</t>
  </si>
  <si>
    <t>Holden Captiva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</si>
  <si>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</si>
  <si>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</si>
  <si>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</si>
  <si>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</si>
  <si>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</si>
  <si>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</si>
  <si>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</si>
  <si>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</si>
  <si>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</si>
  <si>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</si>
  <si>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</si>
  <si>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</si>
  <si>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</si>
  <si>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</si>
  <si>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</si>
  <si>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</si>
  <si>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</si>
  <si>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</si>
  <si>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</si>
  <si>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</si>
  <si>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Total SUV Large &lt; $70K</t>
  </si>
  <si>
    <t>SUV Large &gt; $70K</t>
  </si>
  <si>
    <t>Audi Q7</t>
  </si>
  <si>
    <t>BMW X5</t>
  </si>
  <si>
    <t>BMW X6</t>
  </si>
  <si>
    <t>Infiniti QX70</t>
  </si>
  <si>
    <t>Jaguar F-Pace</t>
  </si>
  <si>
    <t>Jaguar I-Pace</t>
  </si>
  <si>
    <t>Land Rover Range Rover Sport</t>
  </si>
  <si>
    <t>Land Rover Range Rover Velar</t>
  </si>
  <si>
    <t>Lexus RX</t>
  </si>
  <si>
    <t>Maserati Levante</t>
  </si>
  <si>
    <t>Mercedes-Benz GLE-Class</t>
  </si>
  <si>
    <t>Mercedes-Benz GLE-Class Coupe</t>
  </si>
  <si>
    <t>Porsche Cayenne</t>
  </si>
  <si>
    <t>Volkswagen Touareg</t>
  </si>
  <si>
    <t>Volvo V90 CC</t>
  </si>
  <si>
    <t>Volvo XC90</t>
  </si>
  <si>
    <t>Total SUV Large &gt; $70K</t>
  </si>
  <si>
    <t>Total SUV Large</t>
  </si>
  <si>
    <t>SUV Upper Large &lt; $100K</t>
  </si>
  <si>
    <t>Nissan Patrol Wagon</t>
  </si>
  <si>
    <t>Toyota Landcruiser Wagon</t>
  </si>
  <si>
    <t>Total SUV Upper Large &lt; $100K</t>
  </si>
  <si>
    <t>SUV Upper Large &gt; $100K</t>
  </si>
  <si>
    <t>Audi Q8</t>
  </si>
  <si>
    <t>Bentley Bentayga</t>
  </si>
  <si>
    <t>BMW X7</t>
  </si>
  <si>
    <t>Infiniti QX80</t>
  </si>
  <si>
    <t>Lamborghini Urus</t>
  </si>
  <si>
    <t>Land Rover Discovery</t>
  </si>
  <si>
    <t>Land Rover Range Rover</t>
  </si>
  <si>
    <t>Lexus LX</t>
  </si>
  <si>
    <t>Mercedes-Benz G-Class</t>
  </si>
  <si>
    <t>Mercedes-Benz GLS-Class</t>
  </si>
  <si>
    <t>Mercedes-Benz G-Wagon</t>
  </si>
  <si>
    <t>Rolls-Royce Cullinan</t>
  </si>
  <si>
    <t>Total SUV Upper Large &gt; $100K</t>
  </si>
  <si>
    <t>Total SUV Upper Large</t>
  </si>
  <si>
    <t>Total SUV &lt; $</t>
  </si>
  <si>
    <t>Total SUV &gt; $</t>
  </si>
  <si>
    <t>Total SUV</t>
  </si>
  <si>
    <t>NEW VEHICLE SALES BY MARQUE - SUV</t>
  </si>
  <si>
    <t>Mercedes-Benz Sprinter Bus</t>
  </si>
  <si>
    <t>Toyota Hiace Bus</t>
  </si>
  <si>
    <t>Total Light Buses &lt; 20 Seats</t>
  </si>
  <si>
    <t>Toyota Coaster</t>
  </si>
  <si>
    <t>Total Light Buses =&gt; 20 Seats</t>
  </si>
  <si>
    <t>Citroen Berlingo</t>
  </si>
  <si>
    <t>Fiat Doblo</t>
  </si>
  <si>
    <t>Peugeot Partner</t>
  </si>
  <si>
    <t>Renault Kangoo</t>
  </si>
  <si>
    <t>Volkswagen Caddy Van</t>
  </si>
  <si>
    <t>Total Vans/CC &lt;= 2.5t</t>
  </si>
  <si>
    <t>Ford Transit Custom</t>
  </si>
  <si>
    <t>Hyundai iLOAD</t>
  </si>
  <si>
    <t>LDV G10</t>
  </si>
  <si>
    <t>LDV V80</t>
  </si>
  <si>
    <t>Mercedes-Benz Vito</t>
  </si>
  <si>
    <t>Renault Trafic</t>
  </si>
  <si>
    <t>Toyota Hiace Van</t>
  </si>
  <si>
    <t>Volkswagen Transporter</t>
  </si>
  <si>
    <t>Total Vans/CC 2.5-3.5t</t>
  </si>
  <si>
    <t>Ford Ranger 4X2</t>
  </si>
  <si>
    <t>Great Wall Steed 4X2</t>
  </si>
  <si>
    <t>Holden Colorado 4X2</t>
  </si>
  <si>
    <t>Isuzu Ute D-Max 4X2</t>
  </si>
  <si>
    <t>Mazda BT-50 4X2</t>
  </si>
  <si>
    <t>Mercedes-Benz X-Class 4X2</t>
  </si>
  <si>
    <t>Mitsubishi Triton 4X2</t>
  </si>
  <si>
    <t>Nissan Navara 4X2</t>
  </si>
  <si>
    <t>Toyota Hilux 4X2</t>
  </si>
  <si>
    <t>Volkswagen Amarok 4X2</t>
  </si>
  <si>
    <t>Total PU/CC 4X2</t>
  </si>
  <si>
    <t>Ford Ranger 4X4</t>
  </si>
  <si>
    <t>Great Wall Steed 4X4</t>
  </si>
  <si>
    <t>Holden Colorado 4X4</t>
  </si>
  <si>
    <t>Isuzu Ute D-Max 4X4</t>
  </si>
  <si>
    <t>LDV T60 4X4</t>
  </si>
  <si>
    <t>Mazda BT-50 4X4</t>
  </si>
  <si>
    <t>Mercedes-Benz G-Wagon CC</t>
  </si>
  <si>
    <t>Mercedes-Benz X-Class 4X4</t>
  </si>
  <si>
    <t>Mitsubishi Triton 4X4</t>
  </si>
  <si>
    <t>Nissan Navara 4X4</t>
  </si>
  <si>
    <t>RAM 1500 Express</t>
  </si>
  <si>
    <t>RAM 1500 Laramie</t>
  </si>
  <si>
    <t>RAM 2500/3500 Laramie</t>
  </si>
  <si>
    <t>Ssangyong Musso/Musso XLV 4X4</t>
  </si>
  <si>
    <t>Toyota Hilux 4X4</t>
  </si>
  <si>
    <t>Toyota Landcruiser PU/CC</t>
  </si>
  <si>
    <t>Volkswagen Amarok 4X4</t>
  </si>
  <si>
    <t>Total PU/CC 4X4</t>
  </si>
  <si>
    <t>Total Light Commercial</t>
  </si>
  <si>
    <t>NEW VEHICLE SALES BY MARQUE - LIGHT COMMERCIAL</t>
  </si>
  <si>
    <t>LD 3501-8000 kgs GVM</t>
  </si>
  <si>
    <t>Fiat Ducato</t>
  </si>
  <si>
    <t>Ford Transit Heavy</t>
  </si>
  <si>
    <t>Fuso Canter (LD)</t>
  </si>
  <si>
    <t>Hino (LD)</t>
  </si>
  <si>
    <t>Hyundai EX4</t>
  </si>
  <si>
    <t>Hyundai EX8</t>
  </si>
  <si>
    <t>Isuzu N-Series (LD)</t>
  </si>
  <si>
    <t>Iveco C/C (LD)</t>
  </si>
  <si>
    <t>Iveco Van (LD)</t>
  </si>
  <si>
    <t>Mercedes-Benz Sprinter</t>
  </si>
  <si>
    <t>Renault Master</t>
  </si>
  <si>
    <t>Volkswagen Crafter</t>
  </si>
  <si>
    <t>Total LD 3501-8000 kgs GVM</t>
  </si>
  <si>
    <t>MD =&gt; 8001 GVM &amp; GCM &lt; 39001</t>
  </si>
  <si>
    <t>Fuso Fighter (MD)</t>
  </si>
  <si>
    <t>Hino (MD)</t>
  </si>
  <si>
    <t>Isuzu N-Series (MD)</t>
  </si>
  <si>
    <t>Iveco (MD)</t>
  </si>
  <si>
    <t>MAN (MD)</t>
  </si>
  <si>
    <t>Scania (MD)</t>
  </si>
  <si>
    <t>UD Trucks (MD)</t>
  </si>
  <si>
    <t>Volvo Truck (MD)</t>
  </si>
  <si>
    <t>Total MD =&gt; 8001 GVM &amp; GCM &lt; 39001</t>
  </si>
  <si>
    <t>HD =&gt; 8001 GVM &amp; GCM &gt; 39000</t>
  </si>
  <si>
    <t>DAF (HD)</t>
  </si>
  <si>
    <t>Freightliner (HD)</t>
  </si>
  <si>
    <t>Fuso F-Series (HD)</t>
  </si>
  <si>
    <t>Hino (HD)</t>
  </si>
  <si>
    <t>Isuzu (HD)</t>
  </si>
  <si>
    <t>Iveco (HD)</t>
  </si>
  <si>
    <t>Mack (HD)</t>
  </si>
  <si>
    <t>MAN (HD)</t>
  </si>
  <si>
    <t>Mercedes (HD)</t>
  </si>
  <si>
    <t>Scania (HD)</t>
  </si>
  <si>
    <t>UD Trucks (HD)</t>
  </si>
  <si>
    <t>Volvo Truck (HD)</t>
  </si>
  <si>
    <t>Western Star (HD)</t>
  </si>
  <si>
    <t>Total HD =&gt; 8001 GVM &amp; GCM &gt; 39000</t>
  </si>
  <si>
    <t>Total Heavy Commercial</t>
  </si>
  <si>
    <t>NEW VEHICLE SALES BY MARQUE - HEAVY COMMERCIAL</t>
  </si>
  <si>
    <t>NEW VEHICLE SALES BY MARQUE &amp; MODEL</t>
  </si>
  <si>
    <t>Alfa Romeo Total</t>
  </si>
  <si>
    <t>Aston Martin Total</t>
  </si>
  <si>
    <t>Audi Total</t>
  </si>
  <si>
    <t>Bentley Total</t>
  </si>
  <si>
    <t>BMW Total</t>
  </si>
  <si>
    <t>Chrysler Total</t>
  </si>
  <si>
    <t>Citroen Total</t>
  </si>
  <si>
    <t>Daf Total</t>
  </si>
  <si>
    <t>Ferrari Total</t>
  </si>
  <si>
    <t>Fiat Total</t>
  </si>
  <si>
    <t>Fiat Professional Total</t>
  </si>
  <si>
    <t>Ford Total</t>
  </si>
  <si>
    <t>Freightliner Total</t>
  </si>
  <si>
    <t>Fuso Total</t>
  </si>
  <si>
    <t>Great Wall Total</t>
  </si>
  <si>
    <t>Haval Total</t>
  </si>
  <si>
    <t>Hino Total</t>
  </si>
  <si>
    <t>Holden Total</t>
  </si>
  <si>
    <t>Honda Total</t>
  </si>
  <si>
    <t>Hyundai Total</t>
  </si>
  <si>
    <t>Hyundai Commercial Vehicles Total</t>
  </si>
  <si>
    <t>Infiniti Total</t>
  </si>
  <si>
    <t>International Total</t>
  </si>
  <si>
    <t>Isuzu Total</t>
  </si>
  <si>
    <t>Isuzu Ute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</si>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</sst>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theme="1"/>
      <name val="Calibri"/>
      <family val="2"/>
      <scheme val="minor"/>
    </font>
    <font>
      <sz val="10"/>
      <name val="Arial"/>
      <family val="2"/>
    </font>
    <font>
      <b/>
      <sz val="22"/>
      <color indexed="9"/>
      <name val="Arial"/>
      <family val="2"/>
    </font>
    <font>
      <b/>
      <sz val="14"/>
      <name val="Arial"/>
      <family val="2"/>
    </font>
    <font>
      <b/>
      <sz val="28"/>
      <name val="Arial"/>
      <family val="2"/>
    </font>
    <font>
      <sz val="28"/>
      <name val="Arial"/>
      <family val="2"/>
    </font>
    <font>
      <sz val="24"/>
      <name val="Arial"/>
      <family val="2"/>
    </font>
    <font>
      <b/>
      <sz val="24"/>
      <name val="Arial"/>
      <family val="2"/>
    </font>
    <font>
      <i/>
      <sz val="28"/>
      <name val="Arial"/>
      <family val="2"/>
    </font>
    <font>
      <i/>
      <sz val="24"/>
      <name val="Arial"/>
      <family val="2"/>
    </font>
    <font>
      <sz val="12"/>
      <name val="Arial"/>
      <family val="2"/>
    </font>
    <font>
      <b/>
      <sz val="10"/>
      <name val="Arial"/>
      <family val="2"/>
    </font>
    <font>
      <b/>
      <sz val="12"/>
      <name val="Arial"/>
      <family val="2"/>
    </font>
    <font>
      <sz val="11"/>
      <name val="Arial"/>
      <family val="2"/>
    </font>
    <font>
      <sz val="8"/>
      <name val="Arial"/>
      <family val="2"/>
    </font>
    <font>
      <b/>
      <sz val="8"/>
      <name val="Arial"/>
      <family val="2"/>
    </font>
    <font>
      <sz val="16"/>
      <name val="Arial"/>
      <family val="2"/>
    </font>
  </fonts>
  <fills count="4">
    <fill>
      <patternFill patternType="none"/>
    </fill>
    <fill>
      <patternFill patternType="gray125"/>
    </fill>
    <fill>
      <patternFill patternType="solid">
        <fgColor indexed="8"/>
        <bgColor indexed="64"/>
      </patternFill>
    </fill>
    <fill>
      <patternFill patternType="solid">
        <fgColor indexed="22"/>
        <bgColor indexed="64"/>
      </patternFill>
    </fill>
  </fills>
  <borders count="15">
    <border>
      <left/>
      <right/>
      <top/>
      <bottom/>
      <diagonal/>
    </border>
    <border>
      <left style="hair">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xf numFmtId="9" fontId="1" fillId="0" borderId="0" applyFont="0" applyFill="0" applyBorder="0" applyAlignment="0" applyProtection="0"/>
  </cellStyleXfs>
  <cellXfs count="161">
    <xf numFmtId="0" fontId="0" fillId="0" borderId="0" xfId="0"/>
    <xf numFmtId="0" fontId="2" fillId="2" borderId="1" xfId="1" quotePrefix="1" applyFont="1" applyFill="1" applyBorder="1" applyAlignment="1">
      <alignment horizontal="center" vertical="center"/>
    </xf>
    <xf numFmtId="0" fontId="2" fillId="2" borderId="0" xfId="1" applyFont="1" applyFill="1" applyAlignment="1">
      <alignment horizontal="center" vertical="center"/>
    </xf>
    <xf numFmtId="0" fontId="1" fillId="0" borderId="0" xfId="1"/>
    <xf numFmtId="0" fontId="1" fillId="0" borderId="0" xfId="1"/>
    <xf numFmtId="0" fontId="1" fillId="0" borderId="0" xfId="1" applyAlignment="1">
      <alignment horizontal="center"/>
    </xf>
    <xf numFmtId="0" fontId="3" fillId="0" borderId="0" xfId="1" applyFont="1" applyAlignment="1">
      <alignment horizontal="center"/>
    </xf>
    <xf numFmtId="0" fontId="3" fillId="0" borderId="0" xfId="1" applyFont="1"/>
    <xf numFmtId="0" fontId="3" fillId="0" borderId="0" xfId="1" applyFont="1" applyAlignment="1">
      <alignment horizontal="center"/>
    </xf>
    <xf numFmtId="0" fontId="3" fillId="0" borderId="0" xfId="1" applyFont="1"/>
    <xf numFmtId="0" fontId="4" fillId="0" borderId="0" xfId="1" applyFont="1" applyAlignment="1">
      <alignment horizontal="center" vertical="center"/>
    </xf>
    <xf numFmtId="0" fontId="5" fillId="0" borderId="0" xfId="1" applyFont="1" applyAlignment="1">
      <alignment vertical="center"/>
    </xf>
    <xf numFmtId="0" fontId="6" fillId="0" borderId="0" xfId="1" applyFont="1" applyAlignment="1">
      <alignment vertical="center"/>
    </xf>
    <xf numFmtId="0" fontId="7" fillId="0" borderId="0" xfId="1" applyFont="1" applyAlignment="1">
      <alignment horizontal="center" vertical="center"/>
    </xf>
    <xf numFmtId="0" fontId="1" fillId="0" borderId="0" xfId="1" applyAlignment="1">
      <alignment vertical="center"/>
    </xf>
    <xf numFmtId="17" fontId="8" fillId="0" borderId="0" xfId="1" quotePrefix="1" applyNumberFormat="1" applyFont="1" applyAlignment="1">
      <alignment horizontal="center" vertical="center"/>
    </xf>
    <xf numFmtId="17" fontId="8" fillId="0" borderId="0" xfId="1" applyNumberFormat="1" applyFont="1" applyAlignment="1">
      <alignment horizontal="center" vertical="center"/>
    </xf>
    <xf numFmtId="0" fontId="8" fillId="0" borderId="0" xfId="1" applyFont="1" applyAlignment="1">
      <alignment vertical="center"/>
    </xf>
    <xf numFmtId="17" fontId="9" fillId="0" borderId="0" xfId="1" quotePrefix="1" applyNumberFormat="1" applyFont="1" applyAlignment="1">
      <alignment horizontal="center" vertical="center"/>
    </xf>
    <xf numFmtId="17" fontId="9" fillId="0" borderId="0" xfId="1" applyNumberFormat="1" applyFont="1" applyAlignment="1">
      <alignment horizontal="center" vertical="center"/>
    </xf>
    <xf numFmtId="0" fontId="10" fillId="0" borderId="0" xfId="1" applyFont="1"/>
    <xf numFmtId="0" fontId="1" fillId="0" borderId="2" xfId="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5" xfId="1" applyFont="1" applyBorder="1"/>
    <xf numFmtId="0" fontId="11" fillId="0" borderId="6" xfId="1" applyFont="1" applyBorder="1" applyAlignment="1">
      <alignment horizontal="center"/>
    </xf>
    <xf numFmtId="0" fontId="11" fillId="0" borderId="7" xfId="1" applyFont="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7" xfId="1" applyFont="1" applyBorder="1" applyAlignment="1">
      <alignment horizontal="center"/>
    </xf>
    <xf numFmtId="0" fontId="11" fillId="0" borderId="8" xfId="1" applyFont="1" applyBorder="1"/>
    <xf numFmtId="0" fontId="1" fillId="0" borderId="9" xfId="1" applyBorder="1" applyAlignment="1">
      <alignment horizontal="center"/>
    </xf>
    <xf numFmtId="0" fontId="1" fillId="0" borderId="10" xfId="1" applyBorder="1" applyAlignment="1">
      <alignment horizontal="center"/>
    </xf>
    <xf numFmtId="0" fontId="1" fillId="0" borderId="8" xfId="1" applyBorder="1" applyAlignment="1">
      <alignment horizontal="center"/>
    </xf>
    <xf numFmtId="0" fontId="1" fillId="0" borderId="8" xfId="1" applyBorder="1"/>
    <xf numFmtId="3" fontId="1" fillId="0" borderId="9" xfId="1" applyNumberFormat="1" applyBorder="1" applyAlignment="1">
      <alignment horizontal="right"/>
    </xf>
    <xf numFmtId="3" fontId="1" fillId="0" borderId="10" xfId="1" applyNumberFormat="1" applyBorder="1" applyAlignment="1">
      <alignment horizontal="right"/>
    </xf>
    <xf numFmtId="3" fontId="1" fillId="0" borderId="8" xfId="1" applyNumberFormat="1" applyBorder="1" applyAlignment="1">
      <alignment horizontal="right"/>
    </xf>
    <xf numFmtId="164" fontId="1" fillId="0" borderId="9" xfId="2" applyNumberFormat="1" applyBorder="1" applyAlignment="1">
      <alignment horizontal="right"/>
    </xf>
    <xf numFmtId="164" fontId="1" fillId="0" borderId="10" xfId="2" applyNumberFormat="1" applyBorder="1" applyAlignment="1">
      <alignment horizontal="right"/>
    </xf>
    <xf numFmtId="3" fontId="1" fillId="0" borderId="9" xfId="1" applyNumberFormat="1" applyBorder="1"/>
    <xf numFmtId="3" fontId="1" fillId="0" borderId="10" xfId="1" applyNumberFormat="1" applyBorder="1"/>
    <xf numFmtId="3" fontId="1" fillId="0" borderId="8" xfId="1" applyNumberFormat="1" applyBorder="1"/>
    <xf numFmtId="0" fontId="1" fillId="0" borderId="9" xfId="1" applyBorder="1"/>
    <xf numFmtId="0" fontId="1" fillId="0" borderId="10" xfId="1" applyBorder="1"/>
    <xf numFmtId="0" fontId="12" fillId="0" borderId="10" xfId="1" applyFont="1" applyBorder="1"/>
    <xf numFmtId="3" fontId="11" fillId="0" borderId="3" xfId="1" applyNumberFormat="1" applyFont="1" applyBorder="1" applyAlignment="1">
      <alignment horizontal="right"/>
    </xf>
    <xf numFmtId="3" fontId="11" fillId="0" borderId="4" xfId="1" applyNumberFormat="1" applyFont="1" applyBorder="1" applyAlignment="1">
      <alignment horizontal="right"/>
    </xf>
    <xf numFmtId="3" fontId="11" fillId="0" borderId="7" xfId="1" applyNumberFormat="1" applyFont="1" applyBorder="1" applyAlignment="1">
      <alignment horizontal="right"/>
    </xf>
    <xf numFmtId="164" fontId="11" fillId="0" borderId="3" xfId="2" applyNumberFormat="1" applyFont="1" applyBorder="1" applyAlignment="1">
      <alignment horizontal="right"/>
    </xf>
    <xf numFmtId="164" fontId="11" fillId="0" borderId="4" xfId="2" applyNumberFormat="1" applyFont="1" applyBorder="1" applyAlignment="1">
      <alignment horizontal="right"/>
    </xf>
    <xf numFmtId="0" fontId="12" fillId="0" borderId="0" xfId="1" applyFont="1"/>
    <xf numFmtId="0" fontId="11" fillId="0" borderId="0" xfId="1" applyFont="1"/>
    <xf numFmtId="0" fontId="11" fillId="0" borderId="11" xfId="1" applyFont="1" applyBorder="1"/>
    <xf numFmtId="3" fontId="11" fillId="0" borderId="11" xfId="1" applyNumberFormat="1" applyFont="1" applyBorder="1" applyAlignment="1">
      <alignment horizontal="right"/>
    </xf>
    <xf numFmtId="164" fontId="11" fillId="0" borderId="0" xfId="2" applyNumberFormat="1" applyFont="1" applyAlignment="1">
      <alignment horizontal="right"/>
    </xf>
    <xf numFmtId="3" fontId="11" fillId="0" borderId="0" xfId="1" applyNumberFormat="1" applyFont="1" applyAlignment="1">
      <alignment horizontal="right"/>
    </xf>
    <xf numFmtId="0" fontId="13" fillId="0" borderId="0" xfId="1" applyFont="1" applyAlignment="1">
      <alignment horizontal="left" indent="10"/>
    </xf>
    <xf numFmtId="0" fontId="10" fillId="3" borderId="0" xfId="1" applyFont="1" applyFill="1" applyAlignment="1">
      <alignment horizontal="center" vertical="center"/>
    </xf>
    <xf numFmtId="0" fontId="14" fillId="3" borderId="0" xfId="1" quotePrefix="1" applyFont="1" applyFill="1" applyAlignment="1">
      <alignment horizontal="left" vertical="top" wrapText="1"/>
    </xf>
    <xf numFmtId="0" fontId="1" fillId="0" borderId="0" xfId="1" applyAlignment="1">
      <alignment vertical="top" wrapText="1"/>
    </xf>
    <xf numFmtId="0" fontId="13" fillId="3" borderId="0" xfId="1" applyFont="1" applyFill="1" applyAlignment="1">
      <alignment horizontal="left" vertical="top" wrapText="1"/>
    </xf>
    <xf numFmtId="0" fontId="10" fillId="3" borderId="0" xfId="1" applyFont="1" applyFill="1" applyAlignment="1">
      <alignment horizontal="center" vertical="center" wrapText="1"/>
    </xf>
    <xf numFmtId="0" fontId="1" fillId="3" borderId="0" xfId="1" applyFill="1" applyAlignment="1">
      <alignment vertical="top" wrapText="1"/>
    </xf>
    <xf numFmtId="0" fontId="10" fillId="3" borderId="0" xfId="1" applyFont="1" applyFill="1" applyAlignment="1">
      <alignment horizontal="center" vertical="top"/>
    </xf>
    <xf numFmtId="0" fontId="1" fillId="0" borderId="0" xfId="1" applyAlignment="1">
      <alignment wrapText="1"/>
    </xf>
    <xf numFmtId="0" fontId="13" fillId="3" borderId="0" xfId="1" applyFont="1" applyFill="1" applyAlignment="1">
      <alignment horizontal="left" vertical="center" wrapText="1" indent="1"/>
    </xf>
    <xf numFmtId="0" fontId="1" fillId="0" borderId="0" xfId="1" quotePrefix="1" applyAlignment="1">
      <alignment wrapText="1"/>
    </xf>
    <xf numFmtId="0" fontId="16" fillId="0" borderId="0" xfId="1" applyFont="1" applyAlignment="1">
      <alignment vertical="top" wrapText="1"/>
    </xf>
    <xf numFmtId="0" fontId="16" fillId="0" borderId="0" xfId="1" applyFont="1" applyAlignment="1">
      <alignment horizontal="center" wrapText="1"/>
    </xf>
    <xf numFmtId="0" fontId="16" fillId="0" borderId="0" xfId="1" applyFont="1" applyAlignment="1">
      <alignment horizontal="center"/>
    </xf>
    <xf numFmtId="0" fontId="16" fillId="0" borderId="0" xfId="1" quotePrefix="1" applyFont="1" applyAlignment="1">
      <alignment horizontal="center" wrapText="1"/>
    </xf>
    <xf numFmtId="0" fontId="16" fillId="0" borderId="0" xfId="1" applyFont="1" applyAlignment="1">
      <alignment horizontal="center" wrapText="1"/>
    </xf>
    <xf numFmtId="0" fontId="16" fillId="0" borderId="0" xfId="1" applyFont="1" applyAlignment="1">
      <alignment horizontal="center"/>
    </xf>
    <xf numFmtId="0" fontId="11" fillId="0" borderId="0" xfId="1" applyFont="1" applyAlignment="1">
      <alignment horizontal="center"/>
    </xf>
    <xf numFmtId="165" fontId="1" fillId="0" borderId="9" xfId="2" applyNumberFormat="1" applyBorder="1" applyAlignment="1">
      <alignment horizontal="right"/>
    </xf>
    <xf numFmtId="165" fontId="1" fillId="0" borderId="10" xfId="2" applyNumberFormat="1" applyBorder="1" applyAlignment="1">
      <alignment horizontal="right"/>
    </xf>
    <xf numFmtId="165" fontId="11" fillId="0" borderId="3" xfId="2" applyNumberFormat="1" applyFont="1" applyBorder="1" applyAlignment="1">
      <alignment horizontal="right"/>
    </xf>
    <xf numFmtId="165" fontId="11" fillId="0" borderId="4" xfId="2" applyNumberFormat="1" applyFont="1" applyBorder="1" applyAlignment="1">
      <alignment horizontal="right"/>
    </xf>
    <xf numFmtId="0" fontId="1" fillId="0" borderId="12" xfId="1" applyBorder="1"/>
    <xf numFmtId="3" fontId="1" fillId="0" borderId="13" xfId="1" applyNumberFormat="1" applyBorder="1" applyAlignment="1">
      <alignment horizontal="right"/>
    </xf>
    <xf numFmtId="3" fontId="1" fillId="0" borderId="14" xfId="1" applyNumberFormat="1" applyBorder="1" applyAlignment="1">
      <alignment horizontal="right"/>
    </xf>
    <xf numFmtId="3" fontId="1" fillId="0" borderId="12" xfId="1" applyNumberFormat="1" applyBorder="1" applyAlignment="1">
      <alignment horizontal="right"/>
    </xf>
    <xf numFmtId="165" fontId="1" fillId="0" borderId="13" xfId="2" applyNumberFormat="1" applyBorder="1" applyAlignment="1">
      <alignment horizontal="right"/>
    </xf>
    <xf numFmtId="165" fontId="1" fillId="0" borderId="14" xfId="2" applyNumberFormat="1" applyBorder="1" applyAlignment="1">
      <alignment horizontal="right"/>
    </xf>
    <xf numFmtId="165" fontId="1" fillId="0" borderId="9" xfId="1" applyNumberFormat="1" applyBorder="1" applyAlignment="1">
      <alignment horizontal="right"/>
    </xf>
    <xf numFmtId="165" fontId="1" fillId="0" borderId="10" xfId="1" applyNumberFormat="1" applyBorder="1" applyAlignment="1">
      <alignment horizontal="right"/>
    </xf>
    <xf numFmtId="165" fontId="1" fillId="0" borderId="8" xfId="1" applyNumberFormat="1" applyBorder="1" applyAlignment="1">
      <alignment horizontal="right"/>
    </xf>
    <xf numFmtId="165" fontId="11" fillId="0" borderId="3" xfId="1" applyNumberFormat="1" applyFont="1" applyBorder="1" applyAlignment="1">
      <alignment horizontal="right"/>
    </xf>
    <xf numFmtId="165" fontId="11" fillId="0" borderId="4" xfId="1" applyNumberFormat="1" applyFont="1" applyBorder="1" applyAlignment="1">
      <alignment horizontal="right"/>
    </xf>
    <xf numFmtId="165" fontId="11" fillId="0" borderId="7" xfId="1" applyNumberFormat="1" applyFont="1" applyBorder="1" applyAlignment="1">
      <alignment horizontal="right"/>
    </xf>
    <xf numFmtId="165" fontId="1" fillId="0" borderId="13" xfId="1" applyNumberFormat="1" applyBorder="1" applyAlignment="1">
      <alignment horizontal="right"/>
    </xf>
    <xf numFmtId="165" fontId="1" fillId="0" borderId="14" xfId="1" applyNumberFormat="1" applyBorder="1" applyAlignment="1">
      <alignment horizontal="right"/>
    </xf>
    <xf numFmtId="165" fontId="1" fillId="0" borderId="12" xfId="1" applyNumberFormat="1" applyBorder="1" applyAlignment="1">
      <alignment horizontal="right"/>
    </xf>
    <xf numFmtId="164" fontId="1" fillId="0" borderId="13" xfId="2" applyNumberFormat="1" applyBorder="1" applyAlignment="1">
      <alignment horizontal="right"/>
    </xf>
    <xf numFmtId="164" fontId="1" fillId="0" borderId="14" xfId="2" applyNumberFormat="1" applyBorder="1" applyAlignment="1">
      <alignment horizontal="right"/>
    </xf>
    <xf numFmtId="0" fontId="11" fillId="0" borderId="2" xfId="1" applyFont="1" applyBorder="1"/>
    <xf numFmtId="165" fontId="0" fillId="0" borderId="9" xfId="2" applyNumberFormat="1" applyFont="1" applyBorder="1" applyAlignment="1">
      <alignment horizontal="right"/>
    </xf>
    <xf numFmtId="165" fontId="0" fillId="0" borderId="10" xfId="2" applyNumberFormat="1" applyFont="1" applyBorder="1" applyAlignment="1">
      <alignment horizontal="right"/>
    </xf>
    <xf numFmtId="2" fontId="0" fillId="0" borderId="8" xfId="2" applyNumberFormat="1" applyFont="1" applyBorder="1" applyAlignment="1">
      <alignment horizontal="right"/>
    </xf>
    <xf numFmtId="2" fontId="0" fillId="0" borderId="9" xfId="2" applyNumberFormat="1" applyFont="1" applyBorder="1" applyAlignment="1">
      <alignment horizontal="right"/>
    </xf>
    <xf numFmtId="2" fontId="0" fillId="0" borderId="10" xfId="2" applyNumberFormat="1" applyFont="1" applyBorder="1" applyAlignment="1">
      <alignment horizontal="right"/>
    </xf>
    <xf numFmtId="165" fontId="0" fillId="0" borderId="13" xfId="2" applyNumberFormat="1" applyFont="1" applyBorder="1" applyAlignment="1">
      <alignment horizontal="right"/>
    </xf>
    <xf numFmtId="165" fontId="0" fillId="0" borderId="14" xfId="2" applyNumberFormat="1" applyFont="1" applyBorder="1" applyAlignment="1">
      <alignment horizontal="right"/>
    </xf>
    <xf numFmtId="2" fontId="0" fillId="0" borderId="12" xfId="2" applyNumberFormat="1" applyFont="1" applyBorder="1" applyAlignment="1">
      <alignment horizontal="right"/>
    </xf>
    <xf numFmtId="2" fontId="0" fillId="0" borderId="13" xfId="2" applyNumberFormat="1" applyFont="1" applyBorder="1" applyAlignment="1">
      <alignment horizontal="right"/>
    </xf>
    <xf numFmtId="2" fontId="0" fillId="0" borderId="14" xfId="2" applyNumberFormat="1" applyFont="1" applyBorder="1" applyAlignment="1">
      <alignment horizontal="right"/>
    </xf>
    <xf numFmtId="165" fontId="0" fillId="0" borderId="9" xfId="2" applyNumberFormat="1" applyFont="1" applyBorder="1"/>
    <xf numFmtId="165" fontId="0" fillId="0" borderId="10" xfId="2" applyNumberFormat="1" applyFont="1" applyBorder="1"/>
    <xf numFmtId="2" fontId="0" fillId="0" borderId="8" xfId="2" applyNumberFormat="1" applyFont="1" applyBorder="1"/>
    <xf numFmtId="2" fontId="0" fillId="0" borderId="9" xfId="2" applyNumberFormat="1" applyFont="1" applyBorder="1"/>
    <xf numFmtId="2" fontId="0" fillId="0" borderId="10" xfId="2" applyNumberFormat="1" applyFont="1" applyBorder="1"/>
    <xf numFmtId="2" fontId="11" fillId="0" borderId="7" xfId="2" applyNumberFormat="1" applyFont="1" applyBorder="1" applyAlignment="1">
      <alignment horizontal="right"/>
    </xf>
    <xf numFmtId="2" fontId="11" fillId="0" borderId="3" xfId="2" applyNumberFormat="1" applyFont="1" applyBorder="1" applyAlignment="1">
      <alignment horizontal="right"/>
    </xf>
    <xf numFmtId="2" fontId="11" fillId="0" borderId="4" xfId="2" applyNumberFormat="1" applyFont="1" applyBorder="1" applyAlignment="1">
      <alignment horizontal="right"/>
    </xf>
    <xf numFmtId="3" fontId="1" fillId="0" borderId="9" xfId="1" applyNumberFormat="1" applyBorder="1" applyAlignment="1">
      <alignment horizontal="center"/>
    </xf>
    <xf numFmtId="3" fontId="1" fillId="0" borderId="10" xfId="1" applyNumberFormat="1" applyBorder="1" applyAlignment="1">
      <alignment horizontal="center"/>
    </xf>
    <xf numFmtId="3" fontId="1" fillId="0" borderId="8" xfId="1" applyNumberFormat="1" applyBorder="1" applyAlignment="1">
      <alignment horizontal="center"/>
    </xf>
    <xf numFmtId="0" fontId="11" fillId="0" borderId="8" xfId="1" applyFont="1" applyBorder="1" applyAlignment="1">
      <alignment horizontal="left"/>
    </xf>
    <xf numFmtId="3" fontId="11" fillId="0" borderId="9" xfId="1" applyNumberFormat="1" applyFont="1" applyBorder="1" applyAlignment="1">
      <alignment horizontal="right"/>
    </xf>
    <xf numFmtId="3" fontId="11" fillId="0" borderId="10" xfId="1" applyNumberFormat="1" applyFont="1" applyBorder="1" applyAlignment="1">
      <alignment horizontal="right"/>
    </xf>
    <xf numFmtId="3" fontId="11" fillId="0" borderId="8" xfId="1" applyNumberFormat="1" applyFont="1" applyBorder="1" applyAlignment="1">
      <alignment horizontal="right"/>
    </xf>
    <xf numFmtId="164" fontId="11" fillId="0" borderId="9" xfId="2" applyNumberFormat="1" applyFont="1" applyBorder="1" applyAlignment="1">
      <alignment horizontal="right"/>
    </xf>
    <xf numFmtId="164" fontId="11" fillId="0" borderId="10" xfId="2" applyNumberFormat="1" applyFont="1" applyBorder="1" applyAlignment="1">
      <alignment horizontal="right"/>
    </xf>
    <xf numFmtId="0" fontId="1" fillId="0" borderId="8" xfId="1" applyBorder="1" applyAlignment="1">
      <alignment horizontal="left" indent="2"/>
    </xf>
    <xf numFmtId="164" fontId="0" fillId="0" borderId="9" xfId="2" applyNumberFormat="1" applyFont="1" applyBorder="1" applyAlignment="1">
      <alignment horizontal="right"/>
    </xf>
    <xf numFmtId="164" fontId="0" fillId="0" borderId="10" xfId="2" applyNumberFormat="1" applyFont="1" applyBorder="1" applyAlignment="1">
      <alignment horizontal="right"/>
    </xf>
    <xf numFmtId="0" fontId="11" fillId="0" borderId="8" xfId="1" applyFont="1" applyBorder="1" applyAlignment="1">
      <alignment wrapText="1"/>
    </xf>
    <xf numFmtId="3" fontId="11" fillId="0" borderId="6" xfId="1" applyNumberFormat="1" applyFont="1" applyBorder="1" applyAlignment="1">
      <alignment horizontal="right"/>
    </xf>
    <xf numFmtId="0" fontId="12" fillId="0" borderId="12" xfId="1" quotePrefix="1" applyFont="1" applyBorder="1"/>
    <xf numFmtId="0" fontId="11" fillId="0" borderId="4" xfId="1" applyFont="1" applyBorder="1"/>
    <xf numFmtId="0" fontId="11" fillId="0" borderId="12" xfId="1" quotePrefix="1" applyFont="1" applyBorder="1"/>
    <xf numFmtId="0" fontId="11" fillId="0" borderId="13" xfId="1" applyFont="1" applyBorder="1" applyAlignment="1">
      <alignment horizontal="center"/>
    </xf>
    <xf numFmtId="0" fontId="11" fillId="0" borderId="11" xfId="1" applyFont="1" applyBorder="1" applyAlignment="1">
      <alignment horizontal="center"/>
    </xf>
    <xf numFmtId="0" fontId="11" fillId="0" borderId="14" xfId="1" applyFont="1" applyBorder="1" applyAlignment="1">
      <alignment horizontal="center"/>
    </xf>
    <xf numFmtId="164" fontId="0" fillId="0" borderId="0" xfId="2" applyNumberFormat="1" applyFont="1" applyAlignment="1">
      <alignment horizontal="right"/>
    </xf>
    <xf numFmtId="3" fontId="1" fillId="0" borderId="0" xfId="1" applyNumberFormat="1" applyAlignment="1">
      <alignment horizontal="right"/>
    </xf>
    <xf numFmtId="0" fontId="1" fillId="0" borderId="5" xfId="1" applyBorder="1"/>
    <xf numFmtId="3" fontId="1" fillId="0" borderId="0" xfId="1" applyNumberFormat="1"/>
    <xf numFmtId="0" fontId="11" fillId="0" borderId="7" xfId="1" quotePrefix="1" applyFont="1" applyBorder="1"/>
    <xf numFmtId="164" fontId="11" fillId="0" borderId="6" xfId="2" applyNumberFormat="1" applyFont="1" applyBorder="1" applyAlignment="1">
      <alignment horizontal="right"/>
    </xf>
    <xf numFmtId="164" fontId="11" fillId="0" borderId="4" xfId="1" applyNumberFormat="1" applyFont="1" applyBorder="1" applyAlignment="1">
      <alignment horizontal="right"/>
    </xf>
    <xf numFmtId="164" fontId="11" fillId="0" borderId="6" xfId="1" applyNumberFormat="1" applyFont="1" applyBorder="1" applyAlignment="1">
      <alignment horizontal="right"/>
    </xf>
    <xf numFmtId="0" fontId="12" fillId="0" borderId="2" xfId="1" applyFont="1" applyBorder="1"/>
    <xf numFmtId="3" fontId="11" fillId="0" borderId="11" xfId="1" applyNumberFormat="1" applyFont="1" applyBorder="1" applyAlignment="1">
      <alignment horizontal="center"/>
    </xf>
    <xf numFmtId="3" fontId="11" fillId="0" borderId="13" xfId="1" applyNumberFormat="1" applyFont="1" applyBorder="1" applyAlignment="1">
      <alignment horizontal="center"/>
    </xf>
    <xf numFmtId="164" fontId="1" fillId="0" borderId="0" xfId="2" applyNumberFormat="1" applyAlignment="1">
      <alignment horizontal="right"/>
    </xf>
    <xf numFmtId="0" fontId="1" fillId="0" borderId="12" xfId="1" applyBorder="1" applyAlignment="1">
      <alignment horizontal="left" indent="2"/>
    </xf>
    <xf numFmtId="0" fontId="11" fillId="0" borderId="7" xfId="1" applyFont="1" applyBorder="1" applyAlignment="1">
      <alignment horizontal="left"/>
    </xf>
    <xf numFmtId="0" fontId="11" fillId="0" borderId="12" xfId="1" applyFont="1" applyBorder="1"/>
    <xf numFmtId="3" fontId="11" fillId="0" borderId="13" xfId="1" applyNumberFormat="1" applyFont="1" applyBorder="1" applyAlignment="1">
      <alignment horizontal="right"/>
    </xf>
    <xf numFmtId="3" fontId="11" fillId="0" borderId="14" xfId="1" applyNumberFormat="1" applyFont="1" applyBorder="1" applyAlignment="1">
      <alignment horizontal="right"/>
    </xf>
    <xf numFmtId="3" fontId="11" fillId="0" borderId="12" xfId="1" applyNumberFormat="1" applyFont="1" applyBorder="1" applyAlignment="1">
      <alignment horizontal="right"/>
    </xf>
    <xf numFmtId="164" fontId="11" fillId="0" borderId="13" xfId="2" applyNumberFormat="1" applyFont="1" applyBorder="1" applyAlignment="1">
      <alignment horizontal="right"/>
    </xf>
    <xf numFmtId="164" fontId="11" fillId="0" borderId="14" xfId="2" applyNumberFormat="1" applyFont="1" applyBorder="1" applyAlignment="1">
      <alignment horizontal="right"/>
    </xf>
    <xf numFmtId="0" fontId="1" fillId="0" borderId="7" xfId="1" applyBorder="1"/>
    <xf numFmtId="3" fontId="1" fillId="0" borderId="3" xfId="1" applyNumberFormat="1" applyBorder="1"/>
    <xf numFmtId="3" fontId="1" fillId="0" borderId="4" xfId="1" applyNumberFormat="1" applyBorder="1"/>
    <xf numFmtId="3" fontId="1" fillId="0" borderId="7" xfId="1" applyNumberFormat="1" applyBorder="1"/>
    <xf numFmtId="0" fontId="1" fillId="0" borderId="3" xfId="1" applyBorder="1"/>
    <xf numFmtId="0" fontId="1" fillId="0" borderId="4" xfId="1" applyBorder="1"/>
  </cellXfs>
  <cellStyles count="3">
    <cellStyle name="Normal" xfId="0" builtinId="0"/>
    <cellStyle name="Normal 2" xfId="1" xr:uid="{254AC7BA-3E7F-4E6E-BC76-871AA1E696C9}"/>
    <cellStyle name="Percent 2" xfId="2" xr:uid="{F75762E5-85AE-4978-B7E8-55D64234E5C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82550</xdr:colOff>
      <xdr:row>1</xdr:row>
      <xdr:rowOff>641350</xdr:rowOff>
    </xdr:from>
    <xdr:to>
      <xdr:col>5</xdr:col>
      <xdr:colOff>501650</xdr:colOff>
      <xdr:row>1</xdr:row>
      <xdr:rowOff>2508250</xdr:rowOff>
    </xdr:to>
    <xdr:pic>
      <xdr:nvPicPr>
        <xdr:cNvPr id="2" name="Picture 1" descr="FCAI Logo">
          <a:extLst>
            <a:ext uri="{FF2B5EF4-FFF2-40B4-BE49-F238E27FC236}">
              <a16:creationId xmlns:a16="http://schemas.microsoft.com/office/drawing/2014/main" id="{86E35578-ECF5-4B0E-8C77-EEDF82795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3100" y="1219200"/>
          <a:ext cx="179705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3" name="Rectangle 2">
          <a:extLst>
            <a:ext uri="{FF2B5EF4-FFF2-40B4-BE49-F238E27FC236}">
              <a16:creationId xmlns:a16="http://schemas.microsoft.com/office/drawing/2014/main" id="{AB90CBB9-8FDD-4160-8DFA-EEB8F3FC0F97}"/>
            </a:ext>
          </a:extLst>
        </xdr:cNvPr>
        <xdr:cNvSpPr>
          <a:spLocks noChangeArrowheads="1"/>
        </xdr:cNvSpPr>
      </xdr:nvSpPr>
      <xdr:spPr bwMode="auto">
        <a:xfrm>
          <a:off x="0" y="0"/>
          <a:ext cx="7988300" cy="1300480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am.poole\OneDrive%20-%20IHS%20Markit\Documents\7.%20Production\VFACTs%20National%20Reports\March\FCAI%20Standard%20Reports%20-%20Processo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mat Editor"/>
      <sheetName val="Retail Sales By State"/>
      <sheetName val="Total Market Segmentation"/>
      <sheetName val="Retail Sales By Marque"/>
      <sheetName val="Retail Share By Marque"/>
      <sheetName val="Retail Sales By Buyer Type"/>
      <sheetName val="Retail Sales By Buyer Type Fuel"/>
      <sheetName val="Retail Sales By Country Of Orig"/>
      <sheetName val="Segment Model Passenger"/>
      <sheetName val="Marque Passenger"/>
      <sheetName val="Segment Model SUV"/>
      <sheetName val="Marque SUV"/>
      <sheetName val="Segment Model Light Commercial"/>
      <sheetName val="Marque Light Commercial"/>
      <sheetName val="Segment Model Heavy Commercial"/>
      <sheetName val="Marque Heavy Commercial"/>
      <sheetName val="Retail Sales By Marque &amp; Mod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1093B-9D0E-4C95-BEC3-E0AB3197EE94}">
  <sheetPr>
    <pageSetUpPr fitToPage="1"/>
  </sheetPr>
  <dimension ref="A1:O44"/>
  <sheetViews>
    <sheetView tabSelected="1" workbookViewId="0">
      <selection sqref="A1:L1"/>
    </sheetView>
  </sheetViews>
  <sheetFormatPr defaultRowHeight="12.5" x14ac:dyDescent="0.25"/>
  <cols>
    <col min="1" max="1" width="2.7265625" style="4" customWidth="1"/>
    <col min="2" max="2" width="32.54296875" style="4" customWidth="1"/>
    <col min="3" max="4" width="9.54296875" style="4" bestFit="1" customWidth="1"/>
    <col min="5" max="6" width="10.1796875" style="4" customWidth="1"/>
    <col min="7" max="7" width="1.7265625" style="4" customWidth="1"/>
    <col min="8" max="8" width="9" style="4" bestFit="1" customWidth="1"/>
    <col min="9" max="11" width="8.7265625" style="4"/>
    <col min="12" max="12" width="2.7265625" style="4" customWidth="1"/>
    <col min="13" max="14" width="8.7265625" style="4"/>
    <col min="15" max="17" width="8.54296875" style="4" customWidth="1"/>
    <col min="18" max="256" width="8.7265625" style="4"/>
    <col min="257" max="257" width="2.7265625" style="4" customWidth="1"/>
    <col min="258" max="258" width="32.54296875" style="4" customWidth="1"/>
    <col min="259" max="260" width="9.54296875" style="4" bestFit="1" customWidth="1"/>
    <col min="261" max="262" width="10.1796875" style="4" customWidth="1"/>
    <col min="263" max="263" width="1.7265625" style="4" customWidth="1"/>
    <col min="264" max="264" width="9" style="4" bestFit="1" customWidth="1"/>
    <col min="265" max="267" width="8.7265625" style="4"/>
    <col min="268" max="268" width="2.7265625" style="4" customWidth="1"/>
    <col min="269" max="270" width="8.7265625" style="4"/>
    <col min="271" max="273" width="8.54296875" style="4" customWidth="1"/>
    <col min="274" max="512" width="8.7265625" style="4"/>
    <col min="513" max="513" width="2.7265625" style="4" customWidth="1"/>
    <col min="514" max="514" width="32.54296875" style="4" customWidth="1"/>
    <col min="515" max="516" width="9.54296875" style="4" bestFit="1" customWidth="1"/>
    <col min="517" max="518" width="10.1796875" style="4" customWidth="1"/>
    <col min="519" max="519" width="1.7265625" style="4" customWidth="1"/>
    <col min="520" max="520" width="9" style="4" bestFit="1" customWidth="1"/>
    <col min="521" max="523" width="8.7265625" style="4"/>
    <col min="524" max="524" width="2.7265625" style="4" customWidth="1"/>
    <col min="525" max="526" width="8.7265625" style="4"/>
    <col min="527" max="529" width="8.54296875" style="4" customWidth="1"/>
    <col min="530" max="768" width="8.7265625" style="4"/>
    <col min="769" max="769" width="2.7265625" style="4" customWidth="1"/>
    <col min="770" max="770" width="32.54296875" style="4" customWidth="1"/>
    <col min="771" max="772" width="9.54296875" style="4" bestFit="1" customWidth="1"/>
    <col min="773" max="774" width="10.1796875" style="4" customWidth="1"/>
    <col min="775" max="775" width="1.7265625" style="4" customWidth="1"/>
    <col min="776" max="776" width="9" style="4" bestFit="1" customWidth="1"/>
    <col min="777" max="779" width="8.7265625" style="4"/>
    <col min="780" max="780" width="2.7265625" style="4" customWidth="1"/>
    <col min="781" max="782" width="8.7265625" style="4"/>
    <col min="783" max="785" width="8.54296875" style="4" customWidth="1"/>
    <col min="786" max="1024" width="8.7265625" style="4"/>
    <col min="1025" max="1025" width="2.7265625" style="4" customWidth="1"/>
    <col min="1026" max="1026" width="32.54296875" style="4" customWidth="1"/>
    <col min="1027" max="1028" width="9.54296875" style="4" bestFit="1" customWidth="1"/>
    <col min="1029" max="1030" width="10.1796875" style="4" customWidth="1"/>
    <col min="1031" max="1031" width="1.7265625" style="4" customWidth="1"/>
    <col min="1032" max="1032" width="9" style="4" bestFit="1" customWidth="1"/>
    <col min="1033" max="1035" width="8.7265625" style="4"/>
    <col min="1036" max="1036" width="2.7265625" style="4" customWidth="1"/>
    <col min="1037" max="1038" width="8.7265625" style="4"/>
    <col min="1039" max="1041" width="8.54296875" style="4" customWidth="1"/>
    <col min="1042" max="1280" width="8.7265625" style="4"/>
    <col min="1281" max="1281" width="2.7265625" style="4" customWidth="1"/>
    <col min="1282" max="1282" width="32.54296875" style="4" customWidth="1"/>
    <col min="1283" max="1284" width="9.54296875" style="4" bestFit="1" customWidth="1"/>
    <col min="1285" max="1286" width="10.1796875" style="4" customWidth="1"/>
    <col min="1287" max="1287" width="1.7265625" style="4" customWidth="1"/>
    <col min="1288" max="1288" width="9" style="4" bestFit="1" customWidth="1"/>
    <col min="1289" max="1291" width="8.7265625" style="4"/>
    <col min="1292" max="1292" width="2.7265625" style="4" customWidth="1"/>
    <col min="1293" max="1294" width="8.7265625" style="4"/>
    <col min="1295" max="1297" width="8.54296875" style="4" customWidth="1"/>
    <col min="1298" max="1536" width="8.7265625" style="4"/>
    <col min="1537" max="1537" width="2.7265625" style="4" customWidth="1"/>
    <col min="1538" max="1538" width="32.54296875" style="4" customWidth="1"/>
    <col min="1539" max="1540" width="9.54296875" style="4" bestFit="1" customWidth="1"/>
    <col min="1541" max="1542" width="10.1796875" style="4" customWidth="1"/>
    <col min="1543" max="1543" width="1.7265625" style="4" customWidth="1"/>
    <col min="1544" max="1544" width="9" style="4" bestFit="1" customWidth="1"/>
    <col min="1545" max="1547" width="8.7265625" style="4"/>
    <col min="1548" max="1548" width="2.7265625" style="4" customWidth="1"/>
    <col min="1549" max="1550" width="8.7265625" style="4"/>
    <col min="1551" max="1553" width="8.54296875" style="4" customWidth="1"/>
    <col min="1554" max="1792" width="8.7265625" style="4"/>
    <col min="1793" max="1793" width="2.7265625" style="4" customWidth="1"/>
    <col min="1794" max="1794" width="32.54296875" style="4" customWidth="1"/>
    <col min="1795" max="1796" width="9.54296875" style="4" bestFit="1" customWidth="1"/>
    <col min="1797" max="1798" width="10.1796875" style="4" customWidth="1"/>
    <col min="1799" max="1799" width="1.7265625" style="4" customWidth="1"/>
    <col min="1800" max="1800" width="9" style="4" bestFit="1" customWidth="1"/>
    <col min="1801" max="1803" width="8.7265625" style="4"/>
    <col min="1804" max="1804" width="2.7265625" style="4" customWidth="1"/>
    <col min="1805" max="1806" width="8.7265625" style="4"/>
    <col min="1807" max="1809" width="8.54296875" style="4" customWidth="1"/>
    <col min="1810" max="2048" width="8.7265625" style="4"/>
    <col min="2049" max="2049" width="2.7265625" style="4" customWidth="1"/>
    <col min="2050" max="2050" width="32.54296875" style="4" customWidth="1"/>
    <col min="2051" max="2052" width="9.54296875" style="4" bestFit="1" customWidth="1"/>
    <col min="2053" max="2054" width="10.1796875" style="4" customWidth="1"/>
    <col min="2055" max="2055" width="1.7265625" style="4" customWidth="1"/>
    <col min="2056" max="2056" width="9" style="4" bestFit="1" customWidth="1"/>
    <col min="2057" max="2059" width="8.7265625" style="4"/>
    <col min="2060" max="2060" width="2.7265625" style="4" customWidth="1"/>
    <col min="2061" max="2062" width="8.7265625" style="4"/>
    <col min="2063" max="2065" width="8.54296875" style="4" customWidth="1"/>
    <col min="2066" max="2304" width="8.7265625" style="4"/>
    <col min="2305" max="2305" width="2.7265625" style="4" customWidth="1"/>
    <col min="2306" max="2306" width="32.54296875" style="4" customWidth="1"/>
    <col min="2307" max="2308" width="9.54296875" style="4" bestFit="1" customWidth="1"/>
    <col min="2309" max="2310" width="10.1796875" style="4" customWidth="1"/>
    <col min="2311" max="2311" width="1.7265625" style="4" customWidth="1"/>
    <col min="2312" max="2312" width="9" style="4" bestFit="1" customWidth="1"/>
    <col min="2313" max="2315" width="8.7265625" style="4"/>
    <col min="2316" max="2316" width="2.7265625" style="4" customWidth="1"/>
    <col min="2317" max="2318" width="8.7265625" style="4"/>
    <col min="2319" max="2321" width="8.54296875" style="4" customWidth="1"/>
    <col min="2322" max="2560" width="8.7265625" style="4"/>
    <col min="2561" max="2561" width="2.7265625" style="4" customWidth="1"/>
    <col min="2562" max="2562" width="32.54296875" style="4" customWidth="1"/>
    <col min="2563" max="2564" width="9.54296875" style="4" bestFit="1" customWidth="1"/>
    <col min="2565" max="2566" width="10.1796875" style="4" customWidth="1"/>
    <col min="2567" max="2567" width="1.7265625" style="4" customWidth="1"/>
    <col min="2568" max="2568" width="9" style="4" bestFit="1" customWidth="1"/>
    <col min="2569" max="2571" width="8.7265625" style="4"/>
    <col min="2572" max="2572" width="2.7265625" style="4" customWidth="1"/>
    <col min="2573" max="2574" width="8.7265625" style="4"/>
    <col min="2575" max="2577" width="8.54296875" style="4" customWidth="1"/>
    <col min="2578" max="2816" width="8.7265625" style="4"/>
    <col min="2817" max="2817" width="2.7265625" style="4" customWidth="1"/>
    <col min="2818" max="2818" width="32.54296875" style="4" customWidth="1"/>
    <col min="2819" max="2820" width="9.54296875" style="4" bestFit="1" customWidth="1"/>
    <col min="2821" max="2822" width="10.1796875" style="4" customWidth="1"/>
    <col min="2823" max="2823" width="1.7265625" style="4" customWidth="1"/>
    <col min="2824" max="2824" width="9" style="4" bestFit="1" customWidth="1"/>
    <col min="2825" max="2827" width="8.7265625" style="4"/>
    <col min="2828" max="2828" width="2.7265625" style="4" customWidth="1"/>
    <col min="2829" max="2830" width="8.7265625" style="4"/>
    <col min="2831" max="2833" width="8.54296875" style="4" customWidth="1"/>
    <col min="2834" max="3072" width="8.7265625" style="4"/>
    <col min="3073" max="3073" width="2.7265625" style="4" customWidth="1"/>
    <col min="3074" max="3074" width="32.54296875" style="4" customWidth="1"/>
    <col min="3075" max="3076" width="9.54296875" style="4" bestFit="1" customWidth="1"/>
    <col min="3077" max="3078" width="10.1796875" style="4" customWidth="1"/>
    <col min="3079" max="3079" width="1.7265625" style="4" customWidth="1"/>
    <col min="3080" max="3080" width="9" style="4" bestFit="1" customWidth="1"/>
    <col min="3081" max="3083" width="8.7265625" style="4"/>
    <col min="3084" max="3084" width="2.7265625" style="4" customWidth="1"/>
    <col min="3085" max="3086" width="8.7265625" style="4"/>
    <col min="3087" max="3089" width="8.54296875" style="4" customWidth="1"/>
    <col min="3090" max="3328" width="8.7265625" style="4"/>
    <col min="3329" max="3329" width="2.7265625" style="4" customWidth="1"/>
    <col min="3330" max="3330" width="32.54296875" style="4" customWidth="1"/>
    <col min="3331" max="3332" width="9.54296875" style="4" bestFit="1" customWidth="1"/>
    <col min="3333" max="3334" width="10.1796875" style="4" customWidth="1"/>
    <col min="3335" max="3335" width="1.7265625" style="4" customWidth="1"/>
    <col min="3336" max="3336" width="9" style="4" bestFit="1" customWidth="1"/>
    <col min="3337" max="3339" width="8.7265625" style="4"/>
    <col min="3340" max="3340" width="2.7265625" style="4" customWidth="1"/>
    <col min="3341" max="3342" width="8.7265625" style="4"/>
    <col min="3343" max="3345" width="8.54296875" style="4" customWidth="1"/>
    <col min="3346" max="3584" width="8.7265625" style="4"/>
    <col min="3585" max="3585" width="2.7265625" style="4" customWidth="1"/>
    <col min="3586" max="3586" width="32.54296875" style="4" customWidth="1"/>
    <col min="3587" max="3588" width="9.54296875" style="4" bestFit="1" customWidth="1"/>
    <col min="3589" max="3590" width="10.1796875" style="4" customWidth="1"/>
    <col min="3591" max="3591" width="1.7265625" style="4" customWidth="1"/>
    <col min="3592" max="3592" width="9" style="4" bestFit="1" customWidth="1"/>
    <col min="3593" max="3595" width="8.7265625" style="4"/>
    <col min="3596" max="3596" width="2.7265625" style="4" customWidth="1"/>
    <col min="3597" max="3598" width="8.7265625" style="4"/>
    <col min="3599" max="3601" width="8.54296875" style="4" customWidth="1"/>
    <col min="3602" max="3840" width="8.7265625" style="4"/>
    <col min="3841" max="3841" width="2.7265625" style="4" customWidth="1"/>
    <col min="3842" max="3842" width="32.54296875" style="4" customWidth="1"/>
    <col min="3843" max="3844" width="9.54296875" style="4" bestFit="1" customWidth="1"/>
    <col min="3845" max="3846" width="10.1796875" style="4" customWidth="1"/>
    <col min="3847" max="3847" width="1.7265625" style="4" customWidth="1"/>
    <col min="3848" max="3848" width="9" style="4" bestFit="1" customWidth="1"/>
    <col min="3849" max="3851" width="8.7265625" style="4"/>
    <col min="3852" max="3852" width="2.7265625" style="4" customWidth="1"/>
    <col min="3853" max="3854" width="8.7265625" style="4"/>
    <col min="3855" max="3857" width="8.54296875" style="4" customWidth="1"/>
    <col min="3858" max="4096" width="8.7265625" style="4"/>
    <col min="4097" max="4097" width="2.7265625" style="4" customWidth="1"/>
    <col min="4098" max="4098" width="32.54296875" style="4" customWidth="1"/>
    <col min="4099" max="4100" width="9.54296875" style="4" bestFit="1" customWidth="1"/>
    <col min="4101" max="4102" width="10.1796875" style="4" customWidth="1"/>
    <col min="4103" max="4103" width="1.7265625" style="4" customWidth="1"/>
    <col min="4104" max="4104" width="9" style="4" bestFit="1" customWidth="1"/>
    <col min="4105" max="4107" width="8.7265625" style="4"/>
    <col min="4108" max="4108" width="2.7265625" style="4" customWidth="1"/>
    <col min="4109" max="4110" width="8.7265625" style="4"/>
    <col min="4111" max="4113" width="8.54296875" style="4" customWidth="1"/>
    <col min="4114" max="4352" width="8.7265625" style="4"/>
    <col min="4353" max="4353" width="2.7265625" style="4" customWidth="1"/>
    <col min="4354" max="4354" width="32.54296875" style="4" customWidth="1"/>
    <col min="4355" max="4356" width="9.54296875" style="4" bestFit="1" customWidth="1"/>
    <col min="4357" max="4358" width="10.1796875" style="4" customWidth="1"/>
    <col min="4359" max="4359" width="1.7265625" style="4" customWidth="1"/>
    <col min="4360" max="4360" width="9" style="4" bestFit="1" customWidth="1"/>
    <col min="4361" max="4363" width="8.7265625" style="4"/>
    <col min="4364" max="4364" width="2.7265625" style="4" customWidth="1"/>
    <col min="4365" max="4366" width="8.7265625" style="4"/>
    <col min="4367" max="4369" width="8.54296875" style="4" customWidth="1"/>
    <col min="4370" max="4608" width="8.7265625" style="4"/>
    <col min="4609" max="4609" width="2.7265625" style="4" customWidth="1"/>
    <col min="4610" max="4610" width="32.54296875" style="4" customWidth="1"/>
    <col min="4611" max="4612" width="9.54296875" style="4" bestFit="1" customWidth="1"/>
    <col min="4613" max="4614" width="10.1796875" style="4" customWidth="1"/>
    <col min="4615" max="4615" width="1.7265625" style="4" customWidth="1"/>
    <col min="4616" max="4616" width="9" style="4" bestFit="1" customWidth="1"/>
    <col min="4617" max="4619" width="8.7265625" style="4"/>
    <col min="4620" max="4620" width="2.7265625" style="4" customWidth="1"/>
    <col min="4621" max="4622" width="8.7265625" style="4"/>
    <col min="4623" max="4625" width="8.54296875" style="4" customWidth="1"/>
    <col min="4626" max="4864" width="8.7265625" style="4"/>
    <col min="4865" max="4865" width="2.7265625" style="4" customWidth="1"/>
    <col min="4866" max="4866" width="32.54296875" style="4" customWidth="1"/>
    <col min="4867" max="4868" width="9.54296875" style="4" bestFit="1" customWidth="1"/>
    <col min="4869" max="4870" width="10.1796875" style="4" customWidth="1"/>
    <col min="4871" max="4871" width="1.7265625" style="4" customWidth="1"/>
    <col min="4872" max="4872" width="9" style="4" bestFit="1" customWidth="1"/>
    <col min="4873" max="4875" width="8.7265625" style="4"/>
    <col min="4876" max="4876" width="2.7265625" style="4" customWidth="1"/>
    <col min="4877" max="4878" width="8.7265625" style="4"/>
    <col min="4879" max="4881" width="8.54296875" style="4" customWidth="1"/>
    <col min="4882" max="5120" width="8.7265625" style="4"/>
    <col min="5121" max="5121" width="2.7265625" style="4" customWidth="1"/>
    <col min="5122" max="5122" width="32.54296875" style="4" customWidth="1"/>
    <col min="5123" max="5124" width="9.54296875" style="4" bestFit="1" customWidth="1"/>
    <col min="5125" max="5126" width="10.1796875" style="4" customWidth="1"/>
    <col min="5127" max="5127" width="1.7265625" style="4" customWidth="1"/>
    <col min="5128" max="5128" width="9" style="4" bestFit="1" customWidth="1"/>
    <col min="5129" max="5131" width="8.7265625" style="4"/>
    <col min="5132" max="5132" width="2.7265625" style="4" customWidth="1"/>
    <col min="5133" max="5134" width="8.7265625" style="4"/>
    <col min="5135" max="5137" width="8.54296875" style="4" customWidth="1"/>
    <col min="5138" max="5376" width="8.7265625" style="4"/>
    <col min="5377" max="5377" width="2.7265625" style="4" customWidth="1"/>
    <col min="5378" max="5378" width="32.54296875" style="4" customWidth="1"/>
    <col min="5379" max="5380" width="9.54296875" style="4" bestFit="1" customWidth="1"/>
    <col min="5381" max="5382" width="10.1796875" style="4" customWidth="1"/>
    <col min="5383" max="5383" width="1.7265625" style="4" customWidth="1"/>
    <col min="5384" max="5384" width="9" style="4" bestFit="1" customWidth="1"/>
    <col min="5385" max="5387" width="8.7265625" style="4"/>
    <col min="5388" max="5388" width="2.7265625" style="4" customWidth="1"/>
    <col min="5389" max="5390" width="8.7265625" style="4"/>
    <col min="5391" max="5393" width="8.54296875" style="4" customWidth="1"/>
    <col min="5394" max="5632" width="8.7265625" style="4"/>
    <col min="5633" max="5633" width="2.7265625" style="4" customWidth="1"/>
    <col min="5634" max="5634" width="32.54296875" style="4" customWidth="1"/>
    <col min="5635" max="5636" width="9.54296875" style="4" bestFit="1" customWidth="1"/>
    <col min="5637" max="5638" width="10.1796875" style="4" customWidth="1"/>
    <col min="5639" max="5639" width="1.7265625" style="4" customWidth="1"/>
    <col min="5640" max="5640" width="9" style="4" bestFit="1" customWidth="1"/>
    <col min="5641" max="5643" width="8.7265625" style="4"/>
    <col min="5644" max="5644" width="2.7265625" style="4" customWidth="1"/>
    <col min="5645" max="5646" width="8.7265625" style="4"/>
    <col min="5647" max="5649" width="8.54296875" style="4" customWidth="1"/>
    <col min="5650" max="5888" width="8.7265625" style="4"/>
    <col min="5889" max="5889" width="2.7265625" style="4" customWidth="1"/>
    <col min="5890" max="5890" width="32.54296875" style="4" customWidth="1"/>
    <col min="5891" max="5892" width="9.54296875" style="4" bestFit="1" customWidth="1"/>
    <col min="5893" max="5894" width="10.1796875" style="4" customWidth="1"/>
    <col min="5895" max="5895" width="1.7265625" style="4" customWidth="1"/>
    <col min="5896" max="5896" width="9" style="4" bestFit="1" customWidth="1"/>
    <col min="5897" max="5899" width="8.7265625" style="4"/>
    <col min="5900" max="5900" width="2.7265625" style="4" customWidth="1"/>
    <col min="5901" max="5902" width="8.7265625" style="4"/>
    <col min="5903" max="5905" width="8.54296875" style="4" customWidth="1"/>
    <col min="5906" max="6144" width="8.7265625" style="4"/>
    <col min="6145" max="6145" width="2.7265625" style="4" customWidth="1"/>
    <col min="6146" max="6146" width="32.54296875" style="4" customWidth="1"/>
    <col min="6147" max="6148" width="9.54296875" style="4" bestFit="1" customWidth="1"/>
    <col min="6149" max="6150" width="10.1796875" style="4" customWidth="1"/>
    <col min="6151" max="6151" width="1.7265625" style="4" customWidth="1"/>
    <col min="6152" max="6152" width="9" style="4" bestFit="1" customWidth="1"/>
    <col min="6153" max="6155" width="8.7265625" style="4"/>
    <col min="6156" max="6156" width="2.7265625" style="4" customWidth="1"/>
    <col min="6157" max="6158" width="8.7265625" style="4"/>
    <col min="6159" max="6161" width="8.54296875" style="4" customWidth="1"/>
    <col min="6162" max="6400" width="8.7265625" style="4"/>
    <col min="6401" max="6401" width="2.7265625" style="4" customWidth="1"/>
    <col min="6402" max="6402" width="32.54296875" style="4" customWidth="1"/>
    <col min="6403" max="6404" width="9.54296875" style="4" bestFit="1" customWidth="1"/>
    <col min="6405" max="6406" width="10.1796875" style="4" customWidth="1"/>
    <col min="6407" max="6407" width="1.7265625" style="4" customWidth="1"/>
    <col min="6408" max="6408" width="9" style="4" bestFit="1" customWidth="1"/>
    <col min="6409" max="6411" width="8.7265625" style="4"/>
    <col min="6412" max="6412" width="2.7265625" style="4" customWidth="1"/>
    <col min="6413" max="6414" width="8.7265625" style="4"/>
    <col min="6415" max="6417" width="8.54296875" style="4" customWidth="1"/>
    <col min="6418" max="6656" width="8.7265625" style="4"/>
    <col min="6657" max="6657" width="2.7265625" style="4" customWidth="1"/>
    <col min="6658" max="6658" width="32.54296875" style="4" customWidth="1"/>
    <col min="6659" max="6660" width="9.54296875" style="4" bestFit="1" customWidth="1"/>
    <col min="6661" max="6662" width="10.1796875" style="4" customWidth="1"/>
    <col min="6663" max="6663" width="1.7265625" style="4" customWidth="1"/>
    <col min="6664" max="6664" width="9" style="4" bestFit="1" customWidth="1"/>
    <col min="6665" max="6667" width="8.7265625" style="4"/>
    <col min="6668" max="6668" width="2.7265625" style="4" customWidth="1"/>
    <col min="6669" max="6670" width="8.7265625" style="4"/>
    <col min="6671" max="6673" width="8.54296875" style="4" customWidth="1"/>
    <col min="6674" max="6912" width="8.7265625" style="4"/>
    <col min="6913" max="6913" width="2.7265625" style="4" customWidth="1"/>
    <col min="6914" max="6914" width="32.54296875" style="4" customWidth="1"/>
    <col min="6915" max="6916" width="9.54296875" style="4" bestFit="1" customWidth="1"/>
    <col min="6917" max="6918" width="10.1796875" style="4" customWidth="1"/>
    <col min="6919" max="6919" width="1.7265625" style="4" customWidth="1"/>
    <col min="6920" max="6920" width="9" style="4" bestFit="1" customWidth="1"/>
    <col min="6921" max="6923" width="8.7265625" style="4"/>
    <col min="6924" max="6924" width="2.7265625" style="4" customWidth="1"/>
    <col min="6925" max="6926" width="8.7265625" style="4"/>
    <col min="6927" max="6929" width="8.54296875" style="4" customWidth="1"/>
    <col min="6930" max="7168" width="8.7265625" style="4"/>
    <col min="7169" max="7169" width="2.7265625" style="4" customWidth="1"/>
    <col min="7170" max="7170" width="32.54296875" style="4" customWidth="1"/>
    <col min="7171" max="7172" width="9.54296875" style="4" bestFit="1" customWidth="1"/>
    <col min="7173" max="7174" width="10.1796875" style="4" customWidth="1"/>
    <col min="7175" max="7175" width="1.7265625" style="4" customWidth="1"/>
    <col min="7176" max="7176" width="9" style="4" bestFit="1" customWidth="1"/>
    <col min="7177" max="7179" width="8.7265625" style="4"/>
    <col min="7180" max="7180" width="2.7265625" style="4" customWidth="1"/>
    <col min="7181" max="7182" width="8.7265625" style="4"/>
    <col min="7183" max="7185" width="8.54296875" style="4" customWidth="1"/>
    <col min="7186" max="7424" width="8.7265625" style="4"/>
    <col min="7425" max="7425" width="2.7265625" style="4" customWidth="1"/>
    <col min="7426" max="7426" width="32.54296875" style="4" customWidth="1"/>
    <col min="7427" max="7428" width="9.54296875" style="4" bestFit="1" customWidth="1"/>
    <col min="7429" max="7430" width="10.1796875" style="4" customWidth="1"/>
    <col min="7431" max="7431" width="1.7265625" style="4" customWidth="1"/>
    <col min="7432" max="7432" width="9" style="4" bestFit="1" customWidth="1"/>
    <col min="7433" max="7435" width="8.7265625" style="4"/>
    <col min="7436" max="7436" width="2.7265625" style="4" customWidth="1"/>
    <col min="7437" max="7438" width="8.7265625" style="4"/>
    <col min="7439" max="7441" width="8.54296875" style="4" customWidth="1"/>
    <col min="7442" max="7680" width="8.7265625" style="4"/>
    <col min="7681" max="7681" width="2.7265625" style="4" customWidth="1"/>
    <col min="7682" max="7682" width="32.54296875" style="4" customWidth="1"/>
    <col min="7683" max="7684" width="9.54296875" style="4" bestFit="1" customWidth="1"/>
    <col min="7685" max="7686" width="10.1796875" style="4" customWidth="1"/>
    <col min="7687" max="7687" width="1.7265625" style="4" customWidth="1"/>
    <col min="7688" max="7688" width="9" style="4" bestFit="1" customWidth="1"/>
    <col min="7689" max="7691" width="8.7265625" style="4"/>
    <col min="7692" max="7692" width="2.7265625" style="4" customWidth="1"/>
    <col min="7693" max="7694" width="8.7265625" style="4"/>
    <col min="7695" max="7697" width="8.54296875" style="4" customWidth="1"/>
    <col min="7698" max="7936" width="8.7265625" style="4"/>
    <col min="7937" max="7937" width="2.7265625" style="4" customWidth="1"/>
    <col min="7938" max="7938" width="32.54296875" style="4" customWidth="1"/>
    <col min="7939" max="7940" width="9.54296875" style="4" bestFit="1" customWidth="1"/>
    <col min="7941" max="7942" width="10.1796875" style="4" customWidth="1"/>
    <col min="7943" max="7943" width="1.7265625" style="4" customWidth="1"/>
    <col min="7944" max="7944" width="9" style="4" bestFit="1" customWidth="1"/>
    <col min="7945" max="7947" width="8.7265625" style="4"/>
    <col min="7948" max="7948" width="2.7265625" style="4" customWidth="1"/>
    <col min="7949" max="7950" width="8.7265625" style="4"/>
    <col min="7951" max="7953" width="8.54296875" style="4" customWidth="1"/>
    <col min="7954" max="8192" width="8.7265625" style="4"/>
    <col min="8193" max="8193" width="2.7265625" style="4" customWidth="1"/>
    <col min="8194" max="8194" width="32.54296875" style="4" customWidth="1"/>
    <col min="8195" max="8196" width="9.54296875" style="4" bestFit="1" customWidth="1"/>
    <col min="8197" max="8198" width="10.1796875" style="4" customWidth="1"/>
    <col min="8199" max="8199" width="1.7265625" style="4" customWidth="1"/>
    <col min="8200" max="8200" width="9" style="4" bestFit="1" customWidth="1"/>
    <col min="8201" max="8203" width="8.7265625" style="4"/>
    <col min="8204" max="8204" width="2.7265625" style="4" customWidth="1"/>
    <col min="8205" max="8206" width="8.7265625" style="4"/>
    <col min="8207" max="8209" width="8.54296875" style="4" customWidth="1"/>
    <col min="8210" max="8448" width="8.7265625" style="4"/>
    <col min="8449" max="8449" width="2.7265625" style="4" customWidth="1"/>
    <col min="8450" max="8450" width="32.54296875" style="4" customWidth="1"/>
    <col min="8451" max="8452" width="9.54296875" style="4" bestFit="1" customWidth="1"/>
    <col min="8453" max="8454" width="10.1796875" style="4" customWidth="1"/>
    <col min="8455" max="8455" width="1.7265625" style="4" customWidth="1"/>
    <col min="8456" max="8456" width="9" style="4" bestFit="1" customWidth="1"/>
    <col min="8457" max="8459" width="8.7265625" style="4"/>
    <col min="8460" max="8460" width="2.7265625" style="4" customWidth="1"/>
    <col min="8461" max="8462" width="8.7265625" style="4"/>
    <col min="8463" max="8465" width="8.54296875" style="4" customWidth="1"/>
    <col min="8466" max="8704" width="8.7265625" style="4"/>
    <col min="8705" max="8705" width="2.7265625" style="4" customWidth="1"/>
    <col min="8706" max="8706" width="32.54296875" style="4" customWidth="1"/>
    <col min="8707" max="8708" width="9.54296875" style="4" bestFit="1" customWidth="1"/>
    <col min="8709" max="8710" width="10.1796875" style="4" customWidth="1"/>
    <col min="8711" max="8711" width="1.7265625" style="4" customWidth="1"/>
    <col min="8712" max="8712" width="9" style="4" bestFit="1" customWidth="1"/>
    <col min="8713" max="8715" width="8.7265625" style="4"/>
    <col min="8716" max="8716" width="2.7265625" style="4" customWidth="1"/>
    <col min="8717" max="8718" width="8.7265625" style="4"/>
    <col min="8719" max="8721" width="8.54296875" style="4" customWidth="1"/>
    <col min="8722" max="8960" width="8.7265625" style="4"/>
    <col min="8961" max="8961" width="2.7265625" style="4" customWidth="1"/>
    <col min="8962" max="8962" width="32.54296875" style="4" customWidth="1"/>
    <col min="8963" max="8964" width="9.54296875" style="4" bestFit="1" customWidth="1"/>
    <col min="8965" max="8966" width="10.1796875" style="4" customWidth="1"/>
    <col min="8967" max="8967" width="1.7265625" style="4" customWidth="1"/>
    <col min="8968" max="8968" width="9" style="4" bestFit="1" customWidth="1"/>
    <col min="8969" max="8971" width="8.7265625" style="4"/>
    <col min="8972" max="8972" width="2.7265625" style="4" customWidth="1"/>
    <col min="8973" max="8974" width="8.7265625" style="4"/>
    <col min="8975" max="8977" width="8.54296875" style="4" customWidth="1"/>
    <col min="8978" max="9216" width="8.7265625" style="4"/>
    <col min="9217" max="9217" width="2.7265625" style="4" customWidth="1"/>
    <col min="9218" max="9218" width="32.54296875" style="4" customWidth="1"/>
    <col min="9219" max="9220" width="9.54296875" style="4" bestFit="1" customWidth="1"/>
    <col min="9221" max="9222" width="10.1796875" style="4" customWidth="1"/>
    <col min="9223" max="9223" width="1.7265625" style="4" customWidth="1"/>
    <col min="9224" max="9224" width="9" style="4" bestFit="1" customWidth="1"/>
    <col min="9225" max="9227" width="8.7265625" style="4"/>
    <col min="9228" max="9228" width="2.7265625" style="4" customWidth="1"/>
    <col min="9229" max="9230" width="8.7265625" style="4"/>
    <col min="9231" max="9233" width="8.54296875" style="4" customWidth="1"/>
    <col min="9234" max="9472" width="8.7265625" style="4"/>
    <col min="9473" max="9473" width="2.7265625" style="4" customWidth="1"/>
    <col min="9474" max="9474" width="32.54296875" style="4" customWidth="1"/>
    <col min="9475" max="9476" width="9.54296875" style="4" bestFit="1" customWidth="1"/>
    <col min="9477" max="9478" width="10.1796875" style="4" customWidth="1"/>
    <col min="9479" max="9479" width="1.7265625" style="4" customWidth="1"/>
    <col min="9480" max="9480" width="9" style="4" bestFit="1" customWidth="1"/>
    <col min="9481" max="9483" width="8.7265625" style="4"/>
    <col min="9484" max="9484" width="2.7265625" style="4" customWidth="1"/>
    <col min="9485" max="9486" width="8.7265625" style="4"/>
    <col min="9487" max="9489" width="8.54296875" style="4" customWidth="1"/>
    <col min="9490" max="9728" width="8.7265625" style="4"/>
    <col min="9729" max="9729" width="2.7265625" style="4" customWidth="1"/>
    <col min="9730" max="9730" width="32.54296875" style="4" customWidth="1"/>
    <col min="9731" max="9732" width="9.54296875" style="4" bestFit="1" customWidth="1"/>
    <col min="9733" max="9734" width="10.1796875" style="4" customWidth="1"/>
    <col min="9735" max="9735" width="1.7265625" style="4" customWidth="1"/>
    <col min="9736" max="9736" width="9" style="4" bestFit="1" customWidth="1"/>
    <col min="9737" max="9739" width="8.7265625" style="4"/>
    <col min="9740" max="9740" width="2.7265625" style="4" customWidth="1"/>
    <col min="9741" max="9742" width="8.7265625" style="4"/>
    <col min="9743" max="9745" width="8.54296875" style="4" customWidth="1"/>
    <col min="9746" max="9984" width="8.7265625" style="4"/>
    <col min="9985" max="9985" width="2.7265625" style="4" customWidth="1"/>
    <col min="9986" max="9986" width="32.54296875" style="4" customWidth="1"/>
    <col min="9987" max="9988" width="9.54296875" style="4" bestFit="1" customWidth="1"/>
    <col min="9989" max="9990" width="10.1796875" style="4" customWidth="1"/>
    <col min="9991" max="9991" width="1.7265625" style="4" customWidth="1"/>
    <col min="9992" max="9992" width="9" style="4" bestFit="1" customWidth="1"/>
    <col min="9993" max="9995" width="8.7265625" style="4"/>
    <col min="9996" max="9996" width="2.7265625" style="4" customWidth="1"/>
    <col min="9997" max="9998" width="8.7265625" style="4"/>
    <col min="9999" max="10001" width="8.54296875" style="4" customWidth="1"/>
    <col min="10002" max="10240" width="8.7265625" style="4"/>
    <col min="10241" max="10241" width="2.7265625" style="4" customWidth="1"/>
    <col min="10242" max="10242" width="32.54296875" style="4" customWidth="1"/>
    <col min="10243" max="10244" width="9.54296875" style="4" bestFit="1" customWidth="1"/>
    <col min="10245" max="10246" width="10.1796875" style="4" customWidth="1"/>
    <col min="10247" max="10247" width="1.7265625" style="4" customWidth="1"/>
    <col min="10248" max="10248" width="9" style="4" bestFit="1" customWidth="1"/>
    <col min="10249" max="10251" width="8.7265625" style="4"/>
    <col min="10252" max="10252" width="2.7265625" style="4" customWidth="1"/>
    <col min="10253" max="10254" width="8.7265625" style="4"/>
    <col min="10255" max="10257" width="8.54296875" style="4" customWidth="1"/>
    <col min="10258" max="10496" width="8.7265625" style="4"/>
    <col min="10497" max="10497" width="2.7265625" style="4" customWidth="1"/>
    <col min="10498" max="10498" width="32.54296875" style="4" customWidth="1"/>
    <col min="10499" max="10500" width="9.54296875" style="4" bestFit="1" customWidth="1"/>
    <col min="10501" max="10502" width="10.1796875" style="4" customWidth="1"/>
    <col min="10503" max="10503" width="1.7265625" style="4" customWidth="1"/>
    <col min="10504" max="10504" width="9" style="4" bestFit="1" customWidth="1"/>
    <col min="10505" max="10507" width="8.7265625" style="4"/>
    <col min="10508" max="10508" width="2.7265625" style="4" customWidth="1"/>
    <col min="10509" max="10510" width="8.7265625" style="4"/>
    <col min="10511" max="10513" width="8.54296875" style="4" customWidth="1"/>
    <col min="10514" max="10752" width="8.7265625" style="4"/>
    <col min="10753" max="10753" width="2.7265625" style="4" customWidth="1"/>
    <col min="10754" max="10754" width="32.54296875" style="4" customWidth="1"/>
    <col min="10755" max="10756" width="9.54296875" style="4" bestFit="1" customWidth="1"/>
    <col min="10757" max="10758" width="10.1796875" style="4" customWidth="1"/>
    <col min="10759" max="10759" width="1.7265625" style="4" customWidth="1"/>
    <col min="10760" max="10760" width="9" style="4" bestFit="1" customWidth="1"/>
    <col min="10761" max="10763" width="8.7265625" style="4"/>
    <col min="10764" max="10764" width="2.7265625" style="4" customWidth="1"/>
    <col min="10765" max="10766" width="8.7265625" style="4"/>
    <col min="10767" max="10769" width="8.54296875" style="4" customWidth="1"/>
    <col min="10770" max="11008" width="8.7265625" style="4"/>
    <col min="11009" max="11009" width="2.7265625" style="4" customWidth="1"/>
    <col min="11010" max="11010" width="32.54296875" style="4" customWidth="1"/>
    <col min="11011" max="11012" width="9.54296875" style="4" bestFit="1" customWidth="1"/>
    <col min="11013" max="11014" width="10.1796875" style="4" customWidth="1"/>
    <col min="11015" max="11015" width="1.7265625" style="4" customWidth="1"/>
    <col min="11016" max="11016" width="9" style="4" bestFit="1" customWidth="1"/>
    <col min="11017" max="11019" width="8.7265625" style="4"/>
    <col min="11020" max="11020" width="2.7265625" style="4" customWidth="1"/>
    <col min="11021" max="11022" width="8.7265625" style="4"/>
    <col min="11023" max="11025" width="8.54296875" style="4" customWidth="1"/>
    <col min="11026" max="11264" width="8.7265625" style="4"/>
    <col min="11265" max="11265" width="2.7265625" style="4" customWidth="1"/>
    <col min="11266" max="11266" width="32.54296875" style="4" customWidth="1"/>
    <col min="11267" max="11268" width="9.54296875" style="4" bestFit="1" customWidth="1"/>
    <col min="11269" max="11270" width="10.1796875" style="4" customWidth="1"/>
    <col min="11271" max="11271" width="1.7265625" style="4" customWidth="1"/>
    <col min="11272" max="11272" width="9" style="4" bestFit="1" customWidth="1"/>
    <col min="11273" max="11275" width="8.7265625" style="4"/>
    <col min="11276" max="11276" width="2.7265625" style="4" customWidth="1"/>
    <col min="11277" max="11278" width="8.7265625" style="4"/>
    <col min="11279" max="11281" width="8.54296875" style="4" customWidth="1"/>
    <col min="11282" max="11520" width="8.7265625" style="4"/>
    <col min="11521" max="11521" width="2.7265625" style="4" customWidth="1"/>
    <col min="11522" max="11522" width="32.54296875" style="4" customWidth="1"/>
    <col min="11523" max="11524" width="9.54296875" style="4" bestFit="1" customWidth="1"/>
    <col min="11525" max="11526" width="10.1796875" style="4" customWidth="1"/>
    <col min="11527" max="11527" width="1.7265625" style="4" customWidth="1"/>
    <col min="11528" max="11528" width="9" style="4" bestFit="1" customWidth="1"/>
    <col min="11529" max="11531" width="8.7265625" style="4"/>
    <col min="11532" max="11532" width="2.7265625" style="4" customWidth="1"/>
    <col min="11533" max="11534" width="8.7265625" style="4"/>
    <col min="11535" max="11537" width="8.54296875" style="4" customWidth="1"/>
    <col min="11538" max="11776" width="8.7265625" style="4"/>
    <col min="11777" max="11777" width="2.7265625" style="4" customWidth="1"/>
    <col min="11778" max="11778" width="32.54296875" style="4" customWidth="1"/>
    <col min="11779" max="11780" width="9.54296875" style="4" bestFit="1" customWidth="1"/>
    <col min="11781" max="11782" width="10.1796875" style="4" customWidth="1"/>
    <col min="11783" max="11783" width="1.7265625" style="4" customWidth="1"/>
    <col min="11784" max="11784" width="9" style="4" bestFit="1" customWidth="1"/>
    <col min="11785" max="11787" width="8.7265625" style="4"/>
    <col min="11788" max="11788" width="2.7265625" style="4" customWidth="1"/>
    <col min="11789" max="11790" width="8.7265625" style="4"/>
    <col min="11791" max="11793" width="8.54296875" style="4" customWidth="1"/>
    <col min="11794" max="12032" width="8.7265625" style="4"/>
    <col min="12033" max="12033" width="2.7265625" style="4" customWidth="1"/>
    <col min="12034" max="12034" width="32.54296875" style="4" customWidth="1"/>
    <col min="12035" max="12036" width="9.54296875" style="4" bestFit="1" customWidth="1"/>
    <col min="12037" max="12038" width="10.1796875" style="4" customWidth="1"/>
    <col min="12039" max="12039" width="1.7265625" style="4" customWidth="1"/>
    <col min="12040" max="12040" width="9" style="4" bestFit="1" customWidth="1"/>
    <col min="12041" max="12043" width="8.7265625" style="4"/>
    <col min="12044" max="12044" width="2.7265625" style="4" customWidth="1"/>
    <col min="12045" max="12046" width="8.7265625" style="4"/>
    <col min="12047" max="12049" width="8.54296875" style="4" customWidth="1"/>
    <col min="12050" max="12288" width="8.7265625" style="4"/>
    <col min="12289" max="12289" width="2.7265625" style="4" customWidth="1"/>
    <col min="12290" max="12290" width="32.54296875" style="4" customWidth="1"/>
    <col min="12291" max="12292" width="9.54296875" style="4" bestFit="1" customWidth="1"/>
    <col min="12293" max="12294" width="10.1796875" style="4" customWidth="1"/>
    <col min="12295" max="12295" width="1.7265625" style="4" customWidth="1"/>
    <col min="12296" max="12296" width="9" style="4" bestFit="1" customWidth="1"/>
    <col min="12297" max="12299" width="8.7265625" style="4"/>
    <col min="12300" max="12300" width="2.7265625" style="4" customWidth="1"/>
    <col min="12301" max="12302" width="8.7265625" style="4"/>
    <col min="12303" max="12305" width="8.54296875" style="4" customWidth="1"/>
    <col min="12306" max="12544" width="8.7265625" style="4"/>
    <col min="12545" max="12545" width="2.7265625" style="4" customWidth="1"/>
    <col min="12546" max="12546" width="32.54296875" style="4" customWidth="1"/>
    <col min="12547" max="12548" width="9.54296875" style="4" bestFit="1" customWidth="1"/>
    <col min="12549" max="12550" width="10.1796875" style="4" customWidth="1"/>
    <col min="12551" max="12551" width="1.7265625" style="4" customWidth="1"/>
    <col min="12552" max="12552" width="9" style="4" bestFit="1" customWidth="1"/>
    <col min="12553" max="12555" width="8.7265625" style="4"/>
    <col min="12556" max="12556" width="2.7265625" style="4" customWidth="1"/>
    <col min="12557" max="12558" width="8.7265625" style="4"/>
    <col min="12559" max="12561" width="8.54296875" style="4" customWidth="1"/>
    <col min="12562" max="12800" width="8.7265625" style="4"/>
    <col min="12801" max="12801" width="2.7265625" style="4" customWidth="1"/>
    <col min="12802" max="12802" width="32.54296875" style="4" customWidth="1"/>
    <col min="12803" max="12804" width="9.54296875" style="4" bestFit="1" customWidth="1"/>
    <col min="12805" max="12806" width="10.1796875" style="4" customWidth="1"/>
    <col min="12807" max="12807" width="1.7265625" style="4" customWidth="1"/>
    <col min="12808" max="12808" width="9" style="4" bestFit="1" customWidth="1"/>
    <col min="12809" max="12811" width="8.7265625" style="4"/>
    <col min="12812" max="12812" width="2.7265625" style="4" customWidth="1"/>
    <col min="12813" max="12814" width="8.7265625" style="4"/>
    <col min="12815" max="12817" width="8.54296875" style="4" customWidth="1"/>
    <col min="12818" max="13056" width="8.7265625" style="4"/>
    <col min="13057" max="13057" width="2.7265625" style="4" customWidth="1"/>
    <col min="13058" max="13058" width="32.54296875" style="4" customWidth="1"/>
    <col min="13059" max="13060" width="9.54296875" style="4" bestFit="1" customWidth="1"/>
    <col min="13061" max="13062" width="10.1796875" style="4" customWidth="1"/>
    <col min="13063" max="13063" width="1.7265625" style="4" customWidth="1"/>
    <col min="13064" max="13064" width="9" style="4" bestFit="1" customWidth="1"/>
    <col min="13065" max="13067" width="8.7265625" style="4"/>
    <col min="13068" max="13068" width="2.7265625" style="4" customWidth="1"/>
    <col min="13069" max="13070" width="8.7265625" style="4"/>
    <col min="13071" max="13073" width="8.54296875" style="4" customWidth="1"/>
    <col min="13074" max="13312" width="8.7265625" style="4"/>
    <col min="13313" max="13313" width="2.7265625" style="4" customWidth="1"/>
    <col min="13314" max="13314" width="32.54296875" style="4" customWidth="1"/>
    <col min="13315" max="13316" width="9.54296875" style="4" bestFit="1" customWidth="1"/>
    <col min="13317" max="13318" width="10.1796875" style="4" customWidth="1"/>
    <col min="13319" max="13319" width="1.7265625" style="4" customWidth="1"/>
    <col min="13320" max="13320" width="9" style="4" bestFit="1" customWidth="1"/>
    <col min="13321" max="13323" width="8.7265625" style="4"/>
    <col min="13324" max="13324" width="2.7265625" style="4" customWidth="1"/>
    <col min="13325" max="13326" width="8.7265625" style="4"/>
    <col min="13327" max="13329" width="8.54296875" style="4" customWidth="1"/>
    <col min="13330" max="13568" width="8.7265625" style="4"/>
    <col min="13569" max="13569" width="2.7265625" style="4" customWidth="1"/>
    <col min="13570" max="13570" width="32.54296875" style="4" customWidth="1"/>
    <col min="13571" max="13572" width="9.54296875" style="4" bestFit="1" customWidth="1"/>
    <col min="13573" max="13574" width="10.1796875" style="4" customWidth="1"/>
    <col min="13575" max="13575" width="1.7265625" style="4" customWidth="1"/>
    <col min="13576" max="13576" width="9" style="4" bestFit="1" customWidth="1"/>
    <col min="13577" max="13579" width="8.7265625" style="4"/>
    <col min="13580" max="13580" width="2.7265625" style="4" customWidth="1"/>
    <col min="13581" max="13582" width="8.7265625" style="4"/>
    <col min="13583" max="13585" width="8.54296875" style="4" customWidth="1"/>
    <col min="13586" max="13824" width="8.7265625" style="4"/>
    <col min="13825" max="13825" width="2.7265625" style="4" customWidth="1"/>
    <col min="13826" max="13826" width="32.54296875" style="4" customWidth="1"/>
    <col min="13827" max="13828" width="9.54296875" style="4" bestFit="1" customWidth="1"/>
    <col min="13829" max="13830" width="10.1796875" style="4" customWidth="1"/>
    <col min="13831" max="13831" width="1.7265625" style="4" customWidth="1"/>
    <col min="13832" max="13832" width="9" style="4" bestFit="1" customWidth="1"/>
    <col min="13833" max="13835" width="8.7265625" style="4"/>
    <col min="13836" max="13836" width="2.7265625" style="4" customWidth="1"/>
    <col min="13837" max="13838" width="8.7265625" style="4"/>
    <col min="13839" max="13841" width="8.54296875" style="4" customWidth="1"/>
    <col min="13842" max="14080" width="8.7265625" style="4"/>
    <col min="14081" max="14081" width="2.7265625" style="4" customWidth="1"/>
    <col min="14082" max="14082" width="32.54296875" style="4" customWidth="1"/>
    <col min="14083" max="14084" width="9.54296875" style="4" bestFit="1" customWidth="1"/>
    <col min="14085" max="14086" width="10.1796875" style="4" customWidth="1"/>
    <col min="14087" max="14087" width="1.7265625" style="4" customWidth="1"/>
    <col min="14088" max="14088" width="9" style="4" bestFit="1" customWidth="1"/>
    <col min="14089" max="14091" width="8.7265625" style="4"/>
    <col min="14092" max="14092" width="2.7265625" style="4" customWidth="1"/>
    <col min="14093" max="14094" width="8.7265625" style="4"/>
    <col min="14095" max="14097" width="8.54296875" style="4" customWidth="1"/>
    <col min="14098" max="14336" width="8.7265625" style="4"/>
    <col min="14337" max="14337" width="2.7265625" style="4" customWidth="1"/>
    <col min="14338" max="14338" width="32.54296875" style="4" customWidth="1"/>
    <col min="14339" max="14340" width="9.54296875" style="4" bestFit="1" customWidth="1"/>
    <col min="14341" max="14342" width="10.1796875" style="4" customWidth="1"/>
    <col min="14343" max="14343" width="1.7265625" style="4" customWidth="1"/>
    <col min="14344" max="14344" width="9" style="4" bestFit="1" customWidth="1"/>
    <col min="14345" max="14347" width="8.7265625" style="4"/>
    <col min="14348" max="14348" width="2.7265625" style="4" customWidth="1"/>
    <col min="14349" max="14350" width="8.7265625" style="4"/>
    <col min="14351" max="14353" width="8.54296875" style="4" customWidth="1"/>
    <col min="14354" max="14592" width="8.7265625" style="4"/>
    <col min="14593" max="14593" width="2.7265625" style="4" customWidth="1"/>
    <col min="14594" max="14594" width="32.54296875" style="4" customWidth="1"/>
    <col min="14595" max="14596" width="9.54296875" style="4" bestFit="1" customWidth="1"/>
    <col min="14597" max="14598" width="10.1796875" style="4" customWidth="1"/>
    <col min="14599" max="14599" width="1.7265625" style="4" customWidth="1"/>
    <col min="14600" max="14600" width="9" style="4" bestFit="1" customWidth="1"/>
    <col min="14601" max="14603" width="8.7265625" style="4"/>
    <col min="14604" max="14604" width="2.7265625" style="4" customWidth="1"/>
    <col min="14605" max="14606" width="8.7265625" style="4"/>
    <col min="14607" max="14609" width="8.54296875" style="4" customWidth="1"/>
    <col min="14610" max="14848" width="8.7265625" style="4"/>
    <col min="14849" max="14849" width="2.7265625" style="4" customWidth="1"/>
    <col min="14850" max="14850" width="32.54296875" style="4" customWidth="1"/>
    <col min="14851" max="14852" width="9.54296875" style="4" bestFit="1" customWidth="1"/>
    <col min="14853" max="14854" width="10.1796875" style="4" customWidth="1"/>
    <col min="14855" max="14855" width="1.7265625" style="4" customWidth="1"/>
    <col min="14856" max="14856" width="9" style="4" bestFit="1" customWidth="1"/>
    <col min="14857" max="14859" width="8.7265625" style="4"/>
    <col min="14860" max="14860" width="2.7265625" style="4" customWidth="1"/>
    <col min="14861" max="14862" width="8.7265625" style="4"/>
    <col min="14863" max="14865" width="8.54296875" style="4" customWidth="1"/>
    <col min="14866" max="15104" width="8.7265625" style="4"/>
    <col min="15105" max="15105" width="2.7265625" style="4" customWidth="1"/>
    <col min="15106" max="15106" width="32.54296875" style="4" customWidth="1"/>
    <col min="15107" max="15108" width="9.54296875" style="4" bestFit="1" customWidth="1"/>
    <col min="15109" max="15110" width="10.1796875" style="4" customWidth="1"/>
    <col min="15111" max="15111" width="1.7265625" style="4" customWidth="1"/>
    <col min="15112" max="15112" width="9" style="4" bestFit="1" customWidth="1"/>
    <col min="15113" max="15115" width="8.7265625" style="4"/>
    <col min="15116" max="15116" width="2.7265625" style="4" customWidth="1"/>
    <col min="15117" max="15118" width="8.7265625" style="4"/>
    <col min="15119" max="15121" width="8.54296875" style="4" customWidth="1"/>
    <col min="15122" max="15360" width="8.7265625" style="4"/>
    <col min="15361" max="15361" width="2.7265625" style="4" customWidth="1"/>
    <col min="15362" max="15362" width="32.54296875" style="4" customWidth="1"/>
    <col min="15363" max="15364" width="9.54296875" style="4" bestFit="1" customWidth="1"/>
    <col min="15365" max="15366" width="10.1796875" style="4" customWidth="1"/>
    <col min="15367" max="15367" width="1.7265625" style="4" customWidth="1"/>
    <col min="15368" max="15368" width="9" style="4" bestFit="1" customWidth="1"/>
    <col min="15369" max="15371" width="8.7265625" style="4"/>
    <col min="15372" max="15372" width="2.7265625" style="4" customWidth="1"/>
    <col min="15373" max="15374" width="8.7265625" style="4"/>
    <col min="15375" max="15377" width="8.54296875" style="4" customWidth="1"/>
    <col min="15378" max="15616" width="8.7265625" style="4"/>
    <col min="15617" max="15617" width="2.7265625" style="4" customWidth="1"/>
    <col min="15618" max="15618" width="32.54296875" style="4" customWidth="1"/>
    <col min="15619" max="15620" width="9.54296875" style="4" bestFit="1" customWidth="1"/>
    <col min="15621" max="15622" width="10.1796875" style="4" customWidth="1"/>
    <col min="15623" max="15623" width="1.7265625" style="4" customWidth="1"/>
    <col min="15624" max="15624" width="9" style="4" bestFit="1" customWidth="1"/>
    <col min="15625" max="15627" width="8.7265625" style="4"/>
    <col min="15628" max="15628" width="2.7265625" style="4" customWidth="1"/>
    <col min="15629" max="15630" width="8.7265625" style="4"/>
    <col min="15631" max="15633" width="8.54296875" style="4" customWidth="1"/>
    <col min="15634" max="15872" width="8.7265625" style="4"/>
    <col min="15873" max="15873" width="2.7265625" style="4" customWidth="1"/>
    <col min="15874" max="15874" width="32.54296875" style="4" customWidth="1"/>
    <col min="15875" max="15876" width="9.54296875" style="4" bestFit="1" customWidth="1"/>
    <col min="15877" max="15878" width="10.1796875" style="4" customWidth="1"/>
    <col min="15879" max="15879" width="1.7265625" style="4" customWidth="1"/>
    <col min="15880" max="15880" width="9" style="4" bestFit="1" customWidth="1"/>
    <col min="15881" max="15883" width="8.7265625" style="4"/>
    <col min="15884" max="15884" width="2.7265625" style="4" customWidth="1"/>
    <col min="15885" max="15886" width="8.7265625" style="4"/>
    <col min="15887" max="15889" width="8.54296875" style="4" customWidth="1"/>
    <col min="15890" max="16128" width="8.7265625" style="4"/>
    <col min="16129" max="16129" width="2.7265625" style="4" customWidth="1"/>
    <col min="16130" max="16130" width="32.54296875" style="4" customWidth="1"/>
    <col min="16131" max="16132" width="9.54296875" style="4" bestFit="1" customWidth="1"/>
    <col min="16133" max="16134" width="10.1796875" style="4" customWidth="1"/>
    <col min="16135" max="16135" width="1.7265625" style="4" customWidth="1"/>
    <col min="16136" max="16136" width="9" style="4" bestFit="1" customWidth="1"/>
    <col min="16137" max="16139" width="8.7265625" style="4"/>
    <col min="16140" max="16140" width="2.7265625" style="4" customWidth="1"/>
    <col min="16141" max="16142" width="8.7265625" style="4"/>
    <col min="16143" max="16145" width="8.54296875" style="4" customWidth="1"/>
    <col min="16146" max="16384" width="8.7265625" style="4"/>
  </cols>
  <sheetData>
    <row r="1" spans="1:12" ht="45.75" customHeight="1" x14ac:dyDescent="0.25">
      <c r="A1" s="1" t="s">
        <v>0</v>
      </c>
      <c r="B1" s="2"/>
      <c r="C1" s="2"/>
      <c r="D1" s="2"/>
      <c r="E1" s="2"/>
      <c r="F1" s="2"/>
      <c r="G1" s="2"/>
      <c r="H1" s="2"/>
      <c r="I1" s="2"/>
      <c r="J1" s="3"/>
      <c r="K1" s="3"/>
      <c r="L1" s="3"/>
    </row>
    <row r="2" spans="1:12" ht="244.5" customHeight="1" x14ac:dyDescent="0.25">
      <c r="A2" s="5"/>
      <c r="B2" s="5"/>
      <c r="C2" s="5"/>
      <c r="D2" s="5"/>
      <c r="E2" s="5"/>
      <c r="F2" s="5"/>
      <c r="G2" s="5"/>
      <c r="H2" s="5"/>
      <c r="I2" s="5"/>
      <c r="J2" s="3"/>
      <c r="K2" s="3"/>
      <c r="L2" s="3"/>
    </row>
    <row r="3" spans="1:12" ht="18" x14ac:dyDescent="0.4">
      <c r="A3" s="6" t="s">
        <v>1</v>
      </c>
      <c r="B3" s="7"/>
      <c r="C3" s="7"/>
      <c r="D3" s="7"/>
      <c r="E3" s="7"/>
      <c r="F3" s="7"/>
      <c r="G3" s="7"/>
      <c r="H3" s="7"/>
      <c r="I3" s="7"/>
      <c r="J3" s="7"/>
      <c r="K3" s="7"/>
      <c r="L3" s="7"/>
    </row>
    <row r="4" spans="1:12" ht="40" customHeight="1" x14ac:dyDescent="0.4">
      <c r="A4" s="8"/>
      <c r="B4" s="9"/>
      <c r="C4" s="9"/>
      <c r="D4" s="9"/>
      <c r="E4" s="9"/>
      <c r="F4" s="9"/>
      <c r="G4" s="9"/>
      <c r="H4" s="9"/>
      <c r="I4" s="9"/>
      <c r="J4" s="9"/>
      <c r="K4" s="9"/>
      <c r="L4" s="9"/>
    </row>
    <row r="5" spans="1:12" s="12" customFormat="1" ht="39.75" customHeight="1" x14ac:dyDescent="0.35">
      <c r="A5" s="10" t="s">
        <v>2</v>
      </c>
      <c r="B5" s="10"/>
      <c r="C5" s="10"/>
      <c r="D5" s="10"/>
      <c r="E5" s="10"/>
      <c r="F5" s="10"/>
      <c r="G5" s="10"/>
      <c r="H5" s="10"/>
      <c r="I5" s="10"/>
      <c r="J5" s="11"/>
      <c r="K5" s="11"/>
      <c r="L5" s="11"/>
    </row>
    <row r="6" spans="1:12" s="12" customFormat="1" ht="40" customHeight="1" x14ac:dyDescent="0.35">
      <c r="A6" s="13"/>
      <c r="B6" s="13"/>
      <c r="C6" s="13"/>
      <c r="D6" s="13"/>
      <c r="E6" s="13"/>
      <c r="F6" s="13"/>
      <c r="G6" s="13"/>
      <c r="H6" s="13"/>
      <c r="I6" s="13"/>
      <c r="J6" s="14"/>
      <c r="K6" s="14"/>
      <c r="L6" s="14"/>
    </row>
    <row r="7" spans="1:12" s="12" customFormat="1" ht="39.75" customHeight="1" x14ac:dyDescent="0.35">
      <c r="A7" s="15" t="s">
        <v>3</v>
      </c>
      <c r="B7" s="16"/>
      <c r="C7" s="16"/>
      <c r="D7" s="16"/>
      <c r="E7" s="16"/>
      <c r="F7" s="16"/>
      <c r="G7" s="16"/>
      <c r="H7" s="16"/>
      <c r="I7" s="16"/>
      <c r="J7" s="17"/>
      <c r="K7" s="17"/>
      <c r="L7" s="17"/>
    </row>
    <row r="8" spans="1:12" s="12" customFormat="1" ht="39.75" customHeight="1" x14ac:dyDescent="0.35">
      <c r="A8" s="18"/>
      <c r="B8" s="19"/>
      <c r="C8" s="19"/>
      <c r="D8" s="19"/>
      <c r="E8" s="19"/>
      <c r="F8" s="19"/>
      <c r="G8" s="19"/>
      <c r="H8" s="19"/>
      <c r="I8" s="19"/>
      <c r="J8" s="14"/>
      <c r="K8" s="14"/>
      <c r="L8" s="14"/>
    </row>
    <row r="9" spans="1:12" s="12" customFormat="1" ht="14.25" customHeight="1" x14ac:dyDescent="0.35">
      <c r="A9" s="18"/>
      <c r="B9" s="19"/>
      <c r="C9" s="19"/>
      <c r="D9" s="19"/>
      <c r="E9" s="19"/>
      <c r="F9" s="19"/>
      <c r="G9" s="19"/>
      <c r="H9" s="19"/>
      <c r="I9" s="19"/>
      <c r="J9" s="14"/>
      <c r="K9" s="14"/>
      <c r="L9" s="14"/>
    </row>
    <row r="10" spans="1:12" s="12" customFormat="1" ht="14.25" customHeight="1" x14ac:dyDescent="0.35">
      <c r="A10" s="18"/>
      <c r="B10" s="19"/>
      <c r="C10" s="19"/>
      <c r="D10" s="19"/>
      <c r="E10" s="19"/>
      <c r="F10" s="19"/>
      <c r="G10" s="19"/>
      <c r="H10" s="19"/>
      <c r="I10" s="19"/>
      <c r="J10" s="14"/>
      <c r="K10" s="14"/>
      <c r="L10" s="14"/>
    </row>
    <row r="11" spans="1:12" s="12" customFormat="1" ht="12.75" customHeight="1" x14ac:dyDescent="0.35">
      <c r="A11" s="18"/>
      <c r="B11" s="19"/>
      <c r="C11" s="19"/>
      <c r="D11" s="19"/>
      <c r="E11" s="19"/>
      <c r="F11" s="19"/>
      <c r="G11" s="19"/>
      <c r="H11" s="19"/>
      <c r="I11" s="19"/>
      <c r="J11" s="14"/>
      <c r="K11" s="14"/>
      <c r="L11" s="14"/>
    </row>
    <row r="12" spans="1:12" ht="15.5" x14ac:dyDescent="0.35">
      <c r="A12" s="20"/>
      <c r="B12" s="21"/>
      <c r="C12" s="22" t="s">
        <v>4</v>
      </c>
      <c r="D12" s="23"/>
      <c r="E12" s="22" t="s">
        <v>5</v>
      </c>
      <c r="F12" s="23"/>
      <c r="G12" s="24"/>
      <c r="H12" s="22" t="s">
        <v>6</v>
      </c>
      <c r="I12" s="25"/>
      <c r="J12" s="25"/>
      <c r="K12" s="23"/>
      <c r="L12" s="20"/>
    </row>
    <row r="13" spans="1:12" ht="15.5" x14ac:dyDescent="0.35">
      <c r="A13" s="20"/>
      <c r="B13" s="26" t="s">
        <v>7</v>
      </c>
      <c r="C13" s="27">
        <f>VALUE(RIGHT(A7, 4))</f>
        <v>2020</v>
      </c>
      <c r="D13" s="28">
        <f>C13-1</f>
        <v>2019</v>
      </c>
      <c r="E13" s="27">
        <f>C13</f>
        <v>2020</v>
      </c>
      <c r="F13" s="28">
        <f>D13</f>
        <v>2019</v>
      </c>
      <c r="G13" s="29"/>
      <c r="H13" s="27" t="s">
        <v>8</v>
      </c>
      <c r="I13" s="28" t="s">
        <v>5</v>
      </c>
      <c r="J13" s="27" t="s">
        <v>8</v>
      </c>
      <c r="K13" s="28" t="s">
        <v>5</v>
      </c>
      <c r="L13" s="20"/>
    </row>
    <row r="14" spans="1:12" ht="15.5" x14ac:dyDescent="0.35">
      <c r="A14" s="20"/>
      <c r="B14" s="30"/>
      <c r="C14" s="31"/>
      <c r="D14" s="32"/>
      <c r="E14" s="31"/>
      <c r="F14" s="32"/>
      <c r="G14" s="33"/>
      <c r="H14" s="31"/>
      <c r="I14" s="32"/>
      <c r="J14" s="31"/>
      <c r="K14" s="32"/>
      <c r="L14" s="20"/>
    </row>
    <row r="15" spans="1:12" ht="15.5" x14ac:dyDescent="0.35">
      <c r="A15" s="20"/>
      <c r="B15" s="34" t="s">
        <v>9</v>
      </c>
      <c r="C15" s="35">
        <v>2959</v>
      </c>
      <c r="D15" s="36">
        <v>1672</v>
      </c>
      <c r="E15" s="35">
        <v>6331</v>
      </c>
      <c r="F15" s="36">
        <v>4446</v>
      </c>
      <c r="G15" s="37"/>
      <c r="H15" s="35">
        <f t="shared" ref="H15:H22" si="0">C15-D15</f>
        <v>1287</v>
      </c>
      <c r="I15" s="36">
        <f t="shared" ref="I15:I22" si="1">E15-F15</f>
        <v>1885</v>
      </c>
      <c r="J15" s="38">
        <f t="shared" ref="J15:J22" si="2">IF(D15=0, "-", IF(H15/D15&lt;10, H15/D15, "&gt;999%"))</f>
        <v>0.76973684210526316</v>
      </c>
      <c r="K15" s="39">
        <f t="shared" ref="K15:K22" si="3">IF(F15=0, "-", IF(I15/F15&lt;10, I15/F15, "&gt;999%"))</f>
        <v>0.42397660818713451</v>
      </c>
      <c r="L15" s="20"/>
    </row>
    <row r="16" spans="1:12" ht="15.5" x14ac:dyDescent="0.35">
      <c r="A16" s="20"/>
      <c r="B16" s="34" t="s">
        <v>10</v>
      </c>
      <c r="C16" s="35">
        <v>26621</v>
      </c>
      <c r="D16" s="36">
        <v>31847</v>
      </c>
      <c r="E16" s="35">
        <v>74663</v>
      </c>
      <c r="F16" s="36">
        <v>86297</v>
      </c>
      <c r="G16" s="37"/>
      <c r="H16" s="35">
        <f t="shared" si="0"/>
        <v>-5226</v>
      </c>
      <c r="I16" s="36">
        <f t="shared" si="1"/>
        <v>-11634</v>
      </c>
      <c r="J16" s="38">
        <f t="shared" si="2"/>
        <v>-0.16409708920777466</v>
      </c>
      <c r="K16" s="39">
        <f t="shared" si="3"/>
        <v>-0.13481349293718206</v>
      </c>
      <c r="L16" s="20"/>
    </row>
    <row r="17" spans="1:12" ht="15.5" x14ac:dyDescent="0.35">
      <c r="A17" s="20"/>
      <c r="B17" s="34" t="s">
        <v>11</v>
      </c>
      <c r="C17" s="35">
        <v>640</v>
      </c>
      <c r="D17" s="36">
        <v>963</v>
      </c>
      <c r="E17" s="35">
        <v>1714</v>
      </c>
      <c r="F17" s="36">
        <v>2456</v>
      </c>
      <c r="G17" s="37"/>
      <c r="H17" s="35">
        <f t="shared" si="0"/>
        <v>-323</v>
      </c>
      <c r="I17" s="36">
        <f t="shared" si="1"/>
        <v>-742</v>
      </c>
      <c r="J17" s="38">
        <f t="shared" si="2"/>
        <v>-0.33541017653167188</v>
      </c>
      <c r="K17" s="39">
        <f t="shared" si="3"/>
        <v>-0.30211726384364823</v>
      </c>
      <c r="L17" s="20"/>
    </row>
    <row r="18" spans="1:12" ht="15.5" x14ac:dyDescent="0.35">
      <c r="A18" s="20"/>
      <c r="B18" s="34" t="s">
        <v>12</v>
      </c>
      <c r="C18" s="35">
        <v>16272</v>
      </c>
      <c r="D18" s="36">
        <v>20402</v>
      </c>
      <c r="E18" s="35">
        <v>46275</v>
      </c>
      <c r="F18" s="36">
        <v>53980</v>
      </c>
      <c r="G18" s="37"/>
      <c r="H18" s="35">
        <f t="shared" si="0"/>
        <v>-4130</v>
      </c>
      <c r="I18" s="36">
        <f t="shared" si="1"/>
        <v>-7705</v>
      </c>
      <c r="J18" s="38">
        <f t="shared" si="2"/>
        <v>-0.20243113420252917</v>
      </c>
      <c r="K18" s="39">
        <f t="shared" si="3"/>
        <v>-0.14273805113004817</v>
      </c>
      <c r="L18" s="20"/>
    </row>
    <row r="19" spans="1:12" ht="15.5" x14ac:dyDescent="0.35">
      <c r="A19" s="20"/>
      <c r="B19" s="34" t="s">
        <v>13</v>
      </c>
      <c r="C19" s="35">
        <v>4991</v>
      </c>
      <c r="D19" s="36">
        <v>6927</v>
      </c>
      <c r="E19" s="35">
        <v>14607</v>
      </c>
      <c r="F19" s="36">
        <v>17352</v>
      </c>
      <c r="G19" s="37"/>
      <c r="H19" s="35">
        <f t="shared" si="0"/>
        <v>-1936</v>
      </c>
      <c r="I19" s="36">
        <f t="shared" si="1"/>
        <v>-2745</v>
      </c>
      <c r="J19" s="38">
        <f t="shared" si="2"/>
        <v>-0.2794860690053414</v>
      </c>
      <c r="K19" s="39">
        <f t="shared" si="3"/>
        <v>-0.15819502074688796</v>
      </c>
      <c r="L19" s="20"/>
    </row>
    <row r="20" spans="1:12" ht="15.5" x14ac:dyDescent="0.35">
      <c r="A20" s="20"/>
      <c r="B20" s="34" t="s">
        <v>14</v>
      </c>
      <c r="C20" s="35">
        <v>1257</v>
      </c>
      <c r="D20" s="36">
        <v>1595</v>
      </c>
      <c r="E20" s="35">
        <v>3843</v>
      </c>
      <c r="F20" s="36">
        <v>4426</v>
      </c>
      <c r="G20" s="37"/>
      <c r="H20" s="35">
        <f t="shared" si="0"/>
        <v>-338</v>
      </c>
      <c r="I20" s="36">
        <f t="shared" si="1"/>
        <v>-583</v>
      </c>
      <c r="J20" s="38">
        <f t="shared" si="2"/>
        <v>-0.21191222570532917</v>
      </c>
      <c r="K20" s="39">
        <f t="shared" si="3"/>
        <v>-0.13172164482602802</v>
      </c>
      <c r="L20" s="20"/>
    </row>
    <row r="21" spans="1:12" ht="15.5" x14ac:dyDescent="0.35">
      <c r="A21" s="20"/>
      <c r="B21" s="34" t="s">
        <v>15</v>
      </c>
      <c r="C21" s="35">
        <v>21662</v>
      </c>
      <c r="D21" s="36">
        <v>27520</v>
      </c>
      <c r="E21" s="35">
        <v>65027</v>
      </c>
      <c r="F21" s="36">
        <v>76509</v>
      </c>
      <c r="G21" s="37"/>
      <c r="H21" s="35">
        <f t="shared" si="0"/>
        <v>-5858</v>
      </c>
      <c r="I21" s="36">
        <f t="shared" si="1"/>
        <v>-11482</v>
      </c>
      <c r="J21" s="38">
        <f t="shared" si="2"/>
        <v>-0.21286337209302325</v>
      </c>
      <c r="K21" s="39">
        <f t="shared" si="3"/>
        <v>-0.15007384752120664</v>
      </c>
      <c r="L21" s="20"/>
    </row>
    <row r="22" spans="1:12" ht="15.5" x14ac:dyDescent="0.35">
      <c r="A22" s="20"/>
      <c r="B22" s="34" t="s">
        <v>16</v>
      </c>
      <c r="C22" s="35">
        <v>7288</v>
      </c>
      <c r="D22" s="36">
        <v>8516</v>
      </c>
      <c r="E22" s="35">
        <v>20901</v>
      </c>
      <c r="F22" s="36">
        <v>23072</v>
      </c>
      <c r="G22" s="37"/>
      <c r="H22" s="35">
        <f t="shared" si="0"/>
        <v>-1228</v>
      </c>
      <c r="I22" s="36">
        <f t="shared" si="1"/>
        <v>-2171</v>
      </c>
      <c r="J22" s="38">
        <f t="shared" si="2"/>
        <v>-0.14419915453264442</v>
      </c>
      <c r="K22" s="39">
        <f t="shared" si="3"/>
        <v>-9.4096740638002774E-2</v>
      </c>
      <c r="L22" s="20"/>
    </row>
    <row r="23" spans="1:12" ht="15.5" x14ac:dyDescent="0.35">
      <c r="A23" s="20"/>
      <c r="B23" s="34"/>
      <c r="C23" s="40"/>
      <c r="D23" s="41"/>
      <c r="E23" s="40"/>
      <c r="F23" s="41"/>
      <c r="G23" s="42"/>
      <c r="H23" s="40"/>
      <c r="I23" s="41"/>
      <c r="J23" s="43"/>
      <c r="K23" s="44"/>
      <c r="L23" s="20"/>
    </row>
    <row r="24" spans="1:12" s="52" customFormat="1" ht="15.5" x14ac:dyDescent="0.35">
      <c r="A24" s="45"/>
      <c r="B24" s="26" t="s">
        <v>17</v>
      </c>
      <c r="C24" s="46">
        <f>SUM(C15:C23)</f>
        <v>81690</v>
      </c>
      <c r="D24" s="47">
        <f>SUM(D15:D23)</f>
        <v>99442</v>
      </c>
      <c r="E24" s="46">
        <f>SUM(E15:E23)</f>
        <v>233361</v>
      </c>
      <c r="F24" s="47">
        <f>SUM(F15:F23)</f>
        <v>268538</v>
      </c>
      <c r="G24" s="48"/>
      <c r="H24" s="46">
        <f>SUM(H15:H23)</f>
        <v>-17752</v>
      </c>
      <c r="I24" s="47">
        <f>SUM(I15:I23)</f>
        <v>-35177</v>
      </c>
      <c r="J24" s="49">
        <f>IF(D24=0, 0, H24/D24)</f>
        <v>-0.17851611994931718</v>
      </c>
      <c r="K24" s="50">
        <f>IF(F24=0, 0, I24/F24)</f>
        <v>-0.13099449612345365</v>
      </c>
      <c r="L24" s="51"/>
    </row>
    <row r="25" spans="1:12" s="52" customFormat="1" ht="13" x14ac:dyDescent="0.3">
      <c r="B25" s="53"/>
      <c r="C25" s="54"/>
      <c r="D25" s="54"/>
      <c r="E25" s="54"/>
      <c r="F25" s="54"/>
      <c r="G25" s="54"/>
      <c r="H25" s="54"/>
      <c r="I25" s="54"/>
      <c r="J25" s="55"/>
      <c r="K25" s="55"/>
    </row>
    <row r="26" spans="1:12" s="52" customFormat="1" ht="13" x14ac:dyDescent="0.3">
      <c r="C26" s="56"/>
      <c r="D26" s="56"/>
      <c r="E26" s="56"/>
      <c r="F26" s="56"/>
      <c r="G26" s="56"/>
      <c r="H26" s="56"/>
      <c r="I26" s="56"/>
      <c r="J26" s="55"/>
      <c r="K26" s="55"/>
    </row>
    <row r="27" spans="1:12" s="52" customFormat="1" ht="14" x14ac:dyDescent="0.3">
      <c r="B27" s="57"/>
      <c r="C27" s="56"/>
      <c r="D27" s="56"/>
      <c r="E27" s="56"/>
      <c r="F27" s="56"/>
      <c r="G27" s="56"/>
      <c r="H27" s="56"/>
      <c r="I27" s="56"/>
      <c r="J27" s="55"/>
      <c r="K27" s="55"/>
    </row>
    <row r="28" spans="1:12" s="52" customFormat="1" ht="14" x14ac:dyDescent="0.3">
      <c r="B28" s="57"/>
      <c r="C28" s="56"/>
      <c r="D28" s="56"/>
      <c r="E28" s="56"/>
      <c r="F28" s="56"/>
      <c r="G28" s="56"/>
      <c r="H28" s="56"/>
      <c r="I28" s="56"/>
      <c r="J28" s="55"/>
      <c r="K28" s="55"/>
    </row>
    <row r="29" spans="1:12" s="52" customFormat="1" ht="14" x14ac:dyDescent="0.3">
      <c r="B29" s="57"/>
      <c r="C29" s="56"/>
      <c r="D29" s="56"/>
      <c r="E29" s="56"/>
      <c r="F29" s="56"/>
      <c r="G29" s="56"/>
      <c r="H29" s="56"/>
      <c r="I29" s="56"/>
      <c r="J29" s="55"/>
      <c r="K29" s="55"/>
    </row>
    <row r="30" spans="1:12" s="52" customFormat="1" ht="14" x14ac:dyDescent="0.3">
      <c r="B30" s="57"/>
      <c r="C30" s="56"/>
      <c r="D30" s="56"/>
      <c r="E30" s="56"/>
      <c r="F30" s="56"/>
      <c r="G30" s="56"/>
      <c r="H30" s="56"/>
      <c r="I30" s="56"/>
      <c r="J30" s="55"/>
      <c r="K30" s="55"/>
    </row>
    <row r="31" spans="1:12" s="52" customFormat="1" ht="13" x14ac:dyDescent="0.3">
      <c r="C31" s="56"/>
      <c r="D31" s="56"/>
      <c r="E31" s="56"/>
      <c r="F31" s="56"/>
      <c r="G31" s="56"/>
      <c r="H31" s="56"/>
      <c r="I31" s="56"/>
      <c r="J31" s="55"/>
      <c r="K31" s="55"/>
    </row>
    <row r="32" spans="1:12" s="52" customFormat="1" ht="13" x14ac:dyDescent="0.3">
      <c r="C32" s="56"/>
      <c r="D32" s="56"/>
      <c r="E32" s="56"/>
      <c r="F32" s="56"/>
      <c r="G32" s="56"/>
      <c r="H32" s="56"/>
      <c r="I32" s="56"/>
      <c r="J32" s="55"/>
      <c r="K32" s="55"/>
    </row>
    <row r="33" spans="1:15" s="52" customFormat="1" ht="13" x14ac:dyDescent="0.3">
      <c r="C33" s="56"/>
      <c r="D33" s="56"/>
      <c r="E33" s="56"/>
      <c r="F33" s="56"/>
      <c r="G33" s="56"/>
      <c r="H33" s="56"/>
      <c r="I33" s="56"/>
      <c r="J33" s="55"/>
      <c r="K33" s="55"/>
    </row>
    <row r="34" spans="1:15" s="52" customFormat="1" ht="13" x14ac:dyDescent="0.3">
      <c r="C34" s="56"/>
      <c r="D34" s="56"/>
      <c r="E34" s="56"/>
      <c r="F34" s="56"/>
      <c r="G34" s="56"/>
      <c r="H34" s="56"/>
      <c r="I34" s="56"/>
      <c r="J34" s="55"/>
      <c r="K34" s="55"/>
    </row>
    <row r="35" spans="1:15" s="52" customFormat="1" ht="13" x14ac:dyDescent="0.3">
      <c r="C35" s="56"/>
      <c r="D35" s="56"/>
      <c r="E35" s="56"/>
      <c r="F35" s="56"/>
      <c r="G35" s="56"/>
      <c r="H35" s="56"/>
      <c r="I35" s="56"/>
      <c r="J35" s="55"/>
      <c r="K35" s="55"/>
      <c r="O35" s="4"/>
    </row>
    <row r="36" spans="1:15" ht="12.75" customHeight="1" x14ac:dyDescent="0.25">
      <c r="A36" s="5"/>
      <c r="B36" s="5"/>
      <c r="C36" s="5"/>
      <c r="D36" s="5"/>
      <c r="E36" s="5"/>
      <c r="F36" s="5"/>
      <c r="G36" s="5"/>
      <c r="H36" s="5"/>
      <c r="I36" s="5"/>
    </row>
    <row r="37" spans="1:15" s="14" customFormat="1" ht="29.25" customHeight="1" x14ac:dyDescent="0.35">
      <c r="A37" s="58"/>
      <c r="B37" s="59" t="s">
        <v>18</v>
      </c>
      <c r="C37" s="60"/>
      <c r="D37" s="60"/>
      <c r="E37" s="60"/>
      <c r="F37" s="60"/>
      <c r="G37" s="60"/>
      <c r="H37" s="60"/>
      <c r="I37" s="60"/>
      <c r="J37" s="60"/>
      <c r="K37" s="60"/>
      <c r="L37" s="61"/>
    </row>
    <row r="38" spans="1:15" s="14" customFormat="1" ht="29.25" customHeight="1" x14ac:dyDescent="0.35">
      <c r="A38" s="62"/>
      <c r="B38" s="60"/>
      <c r="C38" s="60"/>
      <c r="D38" s="60"/>
      <c r="E38" s="60"/>
      <c r="F38" s="60"/>
      <c r="G38" s="60"/>
      <c r="H38" s="60"/>
      <c r="I38" s="60"/>
      <c r="J38" s="60"/>
      <c r="K38" s="60"/>
      <c r="L38" s="61"/>
    </row>
    <row r="39" spans="1:15" s="14" customFormat="1" ht="29.25" customHeight="1" x14ac:dyDescent="0.35">
      <c r="A39" s="62"/>
      <c r="B39" s="60"/>
      <c r="C39" s="60"/>
      <c r="D39" s="60"/>
      <c r="E39" s="60"/>
      <c r="F39" s="60"/>
      <c r="G39" s="60"/>
      <c r="H39" s="60"/>
      <c r="I39" s="60"/>
      <c r="J39" s="60"/>
      <c r="K39" s="60"/>
      <c r="L39" s="63"/>
    </row>
    <row r="40" spans="1:15" s="14" customFormat="1" ht="29.25" customHeight="1" x14ac:dyDescent="0.35">
      <c r="A40" s="64"/>
      <c r="B40" s="65"/>
      <c r="C40" s="65"/>
      <c r="D40" s="65"/>
      <c r="E40" s="65"/>
      <c r="F40" s="65"/>
      <c r="G40" s="65"/>
      <c r="H40" s="65"/>
      <c r="I40" s="65"/>
      <c r="J40" s="65"/>
      <c r="K40" s="65"/>
      <c r="L40" s="66"/>
    </row>
    <row r="44" spans="1:15" x14ac:dyDescent="0.25">
      <c r="B44" s="67"/>
    </row>
  </sheetData>
  <mergeCells count="10">
    <mergeCell ref="A36:I36"/>
    <mergeCell ref="B37:K40"/>
    <mergeCell ref="A1:L1"/>
    <mergeCell ref="A2:L2"/>
    <mergeCell ref="A3:L3"/>
    <mergeCell ref="A5:L5"/>
    <mergeCell ref="A7:L7"/>
    <mergeCell ref="C12:D12"/>
    <mergeCell ref="E12:F12"/>
    <mergeCell ref="H12:K12"/>
  </mergeCells>
  <printOptions horizontalCentered="1"/>
  <pageMargins left="0.74803149606299213" right="0.74803149606299213" top="0.78740157480314965" bottom="0.78740157480314965" header="0.51181102362204722" footer="0.51181102362204722"/>
  <pageSetup paperSize="9" scale="7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39D06-89B6-4EAA-878F-898F240B6C10}">
  <sheetPr>
    <pageSetUpPr fitToPage="1"/>
  </sheetPr>
  <dimension ref="A1:K190"/>
  <sheetViews>
    <sheetView workbookViewId="0">
      <selection sqref="A1:L1"/>
    </sheetView>
  </sheetViews>
  <sheetFormatPr defaultRowHeight="12.5" x14ac:dyDescent="0.25"/>
  <cols>
    <col min="1" max="1" width="28.816406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161</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35</v>
      </c>
      <c r="B4" s="22" t="s">
        <v>4</v>
      </c>
      <c r="C4" s="25"/>
      <c r="D4" s="25"/>
      <c r="E4" s="23"/>
      <c r="F4" s="22" t="s">
        <v>162</v>
      </c>
      <c r="G4" s="25"/>
      <c r="H4" s="25"/>
      <c r="I4" s="23"/>
      <c r="J4" s="22" t="s">
        <v>163</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35</v>
      </c>
      <c r="B6" s="132" t="s">
        <v>164</v>
      </c>
      <c r="C6" s="133" t="s">
        <v>165</v>
      </c>
      <c r="D6" s="132" t="s">
        <v>164</v>
      </c>
      <c r="E6" s="134" t="s">
        <v>165</v>
      </c>
      <c r="F6" s="133" t="s">
        <v>164</v>
      </c>
      <c r="G6" s="133" t="s">
        <v>165</v>
      </c>
      <c r="H6" s="132" t="s">
        <v>164</v>
      </c>
      <c r="I6" s="134" t="s">
        <v>165</v>
      </c>
      <c r="J6" s="132"/>
      <c r="K6" s="134"/>
    </row>
    <row r="7" spans="1:11" x14ac:dyDescent="0.25">
      <c r="A7" s="34" t="s">
        <v>350</v>
      </c>
      <c r="B7" s="35">
        <v>0</v>
      </c>
      <c r="C7" s="146">
        <f>IF(B17=0, "-", B7/B17)</f>
        <v>0</v>
      </c>
      <c r="D7" s="35">
        <v>2</v>
      </c>
      <c r="E7" s="39">
        <f>IF(D17=0, "-", D7/D17)</f>
        <v>1.1976047904191617E-2</v>
      </c>
      <c r="F7" s="136">
        <v>2</v>
      </c>
      <c r="G7" s="146">
        <f>IF(F17=0, "-", F7/F17)</f>
        <v>3.4904013961605585E-3</v>
      </c>
      <c r="H7" s="35">
        <v>11</v>
      </c>
      <c r="I7" s="39">
        <f>IF(H17=0, "-", H7/H17)</f>
        <v>2.268041237113402E-2</v>
      </c>
      <c r="J7" s="38">
        <f t="shared" ref="J7:J15" si="0">IF(D7=0, "-", IF((B7-D7)/D7&lt;10, (B7-D7)/D7, "&gt;999%"))</f>
        <v>-1</v>
      </c>
      <c r="K7" s="39">
        <f t="shared" ref="K7:K15" si="1">IF(H7=0, "-", IF((F7-H7)/H7&lt;10, (F7-H7)/H7, "&gt;999%"))</f>
        <v>-0.81818181818181823</v>
      </c>
    </row>
    <row r="8" spans="1:11" x14ac:dyDescent="0.25">
      <c r="A8" s="34" t="s">
        <v>351</v>
      </c>
      <c r="B8" s="35">
        <v>90</v>
      </c>
      <c r="C8" s="146">
        <f>IF(B17=0, "-", B8/B17)</f>
        <v>0.43478260869565216</v>
      </c>
      <c r="D8" s="35">
        <v>30</v>
      </c>
      <c r="E8" s="39">
        <f>IF(D17=0, "-", D8/D17)</f>
        <v>0.17964071856287425</v>
      </c>
      <c r="F8" s="136">
        <v>162</v>
      </c>
      <c r="G8" s="146">
        <f>IF(F17=0, "-", F8/F17)</f>
        <v>0.28272251308900526</v>
      </c>
      <c r="H8" s="35">
        <v>56</v>
      </c>
      <c r="I8" s="39">
        <f>IF(H17=0, "-", H8/H17)</f>
        <v>0.1154639175257732</v>
      </c>
      <c r="J8" s="38">
        <f t="shared" si="0"/>
        <v>2</v>
      </c>
      <c r="K8" s="39">
        <f t="shared" si="1"/>
        <v>1.8928571428571428</v>
      </c>
    </row>
    <row r="9" spans="1:11" x14ac:dyDescent="0.25">
      <c r="A9" s="34" t="s">
        <v>352</v>
      </c>
      <c r="B9" s="35">
        <v>29</v>
      </c>
      <c r="C9" s="146">
        <f>IF(B17=0, "-", B9/B17)</f>
        <v>0.14009661835748793</v>
      </c>
      <c r="D9" s="35">
        <v>0</v>
      </c>
      <c r="E9" s="39">
        <f>IF(D17=0, "-", D9/D17)</f>
        <v>0</v>
      </c>
      <c r="F9" s="136">
        <v>105</v>
      </c>
      <c r="G9" s="146">
        <f>IF(F17=0, "-", F9/F17)</f>
        <v>0.18324607329842932</v>
      </c>
      <c r="H9" s="35">
        <v>0</v>
      </c>
      <c r="I9" s="39">
        <f>IF(H17=0, "-", H9/H17)</f>
        <v>0</v>
      </c>
      <c r="J9" s="38" t="str">
        <f t="shared" si="0"/>
        <v>-</v>
      </c>
      <c r="K9" s="39" t="str">
        <f t="shared" si="1"/>
        <v>-</v>
      </c>
    </row>
    <row r="10" spans="1:11" x14ac:dyDescent="0.25">
      <c r="A10" s="34" t="s">
        <v>353</v>
      </c>
      <c r="B10" s="35">
        <v>61</v>
      </c>
      <c r="C10" s="146">
        <f>IF(B17=0, "-", B10/B17)</f>
        <v>0.29468599033816423</v>
      </c>
      <c r="D10" s="35">
        <v>94</v>
      </c>
      <c r="E10" s="39">
        <f>IF(D17=0, "-", D10/D17)</f>
        <v>0.56287425149700598</v>
      </c>
      <c r="F10" s="136">
        <v>239</v>
      </c>
      <c r="G10" s="146">
        <f>IF(F17=0, "-", F10/F17)</f>
        <v>0.41710296684118675</v>
      </c>
      <c r="H10" s="35">
        <v>281</v>
      </c>
      <c r="I10" s="39">
        <f>IF(H17=0, "-", H10/H17)</f>
        <v>0.57938144329896912</v>
      </c>
      <c r="J10" s="38">
        <f t="shared" si="0"/>
        <v>-0.35106382978723405</v>
      </c>
      <c r="K10" s="39">
        <f t="shared" si="1"/>
        <v>-0.1494661921708185</v>
      </c>
    </row>
    <row r="11" spans="1:11" x14ac:dyDescent="0.25">
      <c r="A11" s="34" t="s">
        <v>354</v>
      </c>
      <c r="B11" s="35">
        <v>2</v>
      </c>
      <c r="C11" s="146">
        <f>IF(B17=0, "-", B11/B17)</f>
        <v>9.6618357487922701E-3</v>
      </c>
      <c r="D11" s="35">
        <v>7</v>
      </c>
      <c r="E11" s="39">
        <f>IF(D17=0, "-", D11/D17)</f>
        <v>4.1916167664670656E-2</v>
      </c>
      <c r="F11" s="136">
        <v>3</v>
      </c>
      <c r="G11" s="146">
        <f>IF(F17=0, "-", F11/F17)</f>
        <v>5.235602094240838E-3</v>
      </c>
      <c r="H11" s="35">
        <v>11</v>
      </c>
      <c r="I11" s="39">
        <f>IF(H17=0, "-", H11/H17)</f>
        <v>2.268041237113402E-2</v>
      </c>
      <c r="J11" s="38">
        <f t="shared" si="0"/>
        <v>-0.7142857142857143</v>
      </c>
      <c r="K11" s="39">
        <f t="shared" si="1"/>
        <v>-0.72727272727272729</v>
      </c>
    </row>
    <row r="12" spans="1:11" x14ac:dyDescent="0.25">
      <c r="A12" s="34" t="s">
        <v>355</v>
      </c>
      <c r="B12" s="35">
        <v>0</v>
      </c>
      <c r="C12" s="146">
        <f>IF(B17=0, "-", B12/B17)</f>
        <v>0</v>
      </c>
      <c r="D12" s="35">
        <v>4</v>
      </c>
      <c r="E12" s="39">
        <f>IF(D17=0, "-", D12/D17)</f>
        <v>2.3952095808383235E-2</v>
      </c>
      <c r="F12" s="136">
        <v>3</v>
      </c>
      <c r="G12" s="146">
        <f>IF(F17=0, "-", F12/F17)</f>
        <v>5.235602094240838E-3</v>
      </c>
      <c r="H12" s="35">
        <v>6</v>
      </c>
      <c r="I12" s="39">
        <f>IF(H17=0, "-", H12/H17)</f>
        <v>1.2371134020618556E-2</v>
      </c>
      <c r="J12" s="38">
        <f t="shared" si="0"/>
        <v>-1</v>
      </c>
      <c r="K12" s="39">
        <f t="shared" si="1"/>
        <v>-0.5</v>
      </c>
    </row>
    <row r="13" spans="1:11" x14ac:dyDescent="0.25">
      <c r="A13" s="34" t="s">
        <v>356</v>
      </c>
      <c r="B13" s="35">
        <v>1</v>
      </c>
      <c r="C13" s="146">
        <f>IF(B17=0, "-", B13/B17)</f>
        <v>4.830917874396135E-3</v>
      </c>
      <c r="D13" s="35">
        <v>0</v>
      </c>
      <c r="E13" s="39">
        <f>IF(D17=0, "-", D13/D17)</f>
        <v>0</v>
      </c>
      <c r="F13" s="136">
        <v>2</v>
      </c>
      <c r="G13" s="146">
        <f>IF(F17=0, "-", F13/F17)</f>
        <v>3.4904013961605585E-3</v>
      </c>
      <c r="H13" s="35">
        <v>0</v>
      </c>
      <c r="I13" s="39">
        <f>IF(H17=0, "-", H13/H17)</f>
        <v>0</v>
      </c>
      <c r="J13" s="38" t="str">
        <f t="shared" si="0"/>
        <v>-</v>
      </c>
      <c r="K13" s="39" t="str">
        <f t="shared" si="1"/>
        <v>-</v>
      </c>
    </row>
    <row r="14" spans="1:11" x14ac:dyDescent="0.25">
      <c r="A14" s="34" t="s">
        <v>357</v>
      </c>
      <c r="B14" s="35">
        <v>4</v>
      </c>
      <c r="C14" s="146">
        <f>IF(B17=0, "-", B14/B17)</f>
        <v>1.932367149758454E-2</v>
      </c>
      <c r="D14" s="35">
        <v>18</v>
      </c>
      <c r="E14" s="39">
        <f>IF(D17=0, "-", D14/D17)</f>
        <v>0.10778443113772455</v>
      </c>
      <c r="F14" s="136">
        <v>7</v>
      </c>
      <c r="G14" s="146">
        <f>IF(F17=0, "-", F14/F17)</f>
        <v>1.2216404886561954E-2</v>
      </c>
      <c r="H14" s="35">
        <v>45</v>
      </c>
      <c r="I14" s="39">
        <f>IF(H17=0, "-", H14/H17)</f>
        <v>9.2783505154639179E-2</v>
      </c>
      <c r="J14" s="38">
        <f t="shared" si="0"/>
        <v>-0.77777777777777779</v>
      </c>
      <c r="K14" s="39">
        <f t="shared" si="1"/>
        <v>-0.84444444444444444</v>
      </c>
    </row>
    <row r="15" spans="1:11" x14ac:dyDescent="0.25">
      <c r="A15" s="34" t="s">
        <v>358</v>
      </c>
      <c r="B15" s="35">
        <v>20</v>
      </c>
      <c r="C15" s="146">
        <f>IF(B17=0, "-", B15/B17)</f>
        <v>9.6618357487922704E-2</v>
      </c>
      <c r="D15" s="35">
        <v>12</v>
      </c>
      <c r="E15" s="39">
        <f>IF(D17=0, "-", D15/D17)</f>
        <v>7.1856287425149698E-2</v>
      </c>
      <c r="F15" s="136">
        <v>50</v>
      </c>
      <c r="G15" s="146">
        <f>IF(F17=0, "-", F15/F17)</f>
        <v>8.7260034904013961E-2</v>
      </c>
      <c r="H15" s="35">
        <v>75</v>
      </c>
      <c r="I15" s="39">
        <f>IF(H17=0, "-", H15/H17)</f>
        <v>0.15463917525773196</v>
      </c>
      <c r="J15" s="38">
        <f t="shared" si="0"/>
        <v>0.66666666666666663</v>
      </c>
      <c r="K15" s="39">
        <f t="shared" si="1"/>
        <v>-0.33333333333333331</v>
      </c>
    </row>
    <row r="16" spans="1:11" x14ac:dyDescent="0.25">
      <c r="A16" s="137"/>
      <c r="B16" s="40"/>
      <c r="D16" s="40"/>
      <c r="E16" s="44"/>
      <c r="F16" s="138"/>
      <c r="H16" s="40"/>
      <c r="I16" s="44"/>
      <c r="J16" s="43"/>
      <c r="K16" s="44"/>
    </row>
    <row r="17" spans="1:11" s="52" customFormat="1" ht="13" x14ac:dyDescent="0.3">
      <c r="A17" s="139" t="s">
        <v>359</v>
      </c>
      <c r="B17" s="46">
        <f>SUM(B7:B16)</f>
        <v>207</v>
      </c>
      <c r="C17" s="140">
        <f>B17/7288</f>
        <v>2.8402854006586167E-2</v>
      </c>
      <c r="D17" s="46">
        <f>SUM(D7:D16)</f>
        <v>167</v>
      </c>
      <c r="E17" s="141">
        <f>D17/8516</f>
        <v>1.9610145608266794E-2</v>
      </c>
      <c r="F17" s="128">
        <f>SUM(F7:F16)</f>
        <v>573</v>
      </c>
      <c r="G17" s="142">
        <f>F17/20901</f>
        <v>2.7414956222190326E-2</v>
      </c>
      <c r="H17" s="46">
        <f>SUM(H7:H16)</f>
        <v>485</v>
      </c>
      <c r="I17" s="141">
        <f>H17/23072</f>
        <v>2.102115117891817E-2</v>
      </c>
      <c r="J17" s="49">
        <f>IF(D17=0, "-", IF((B17-D17)/D17&lt;10, (B17-D17)/D17, "&gt;999%"))</f>
        <v>0.23952095808383234</v>
      </c>
      <c r="K17" s="50">
        <f>IF(H17=0, "-", IF((F17-H17)/H17&lt;10, (F17-H17)/H17, "&gt;999%"))</f>
        <v>0.18144329896907216</v>
      </c>
    </row>
    <row r="18" spans="1:11" x14ac:dyDescent="0.25">
      <c r="B18" s="138"/>
      <c r="D18" s="138"/>
      <c r="F18" s="138"/>
      <c r="H18" s="138"/>
    </row>
    <row r="19" spans="1:11" s="52" customFormat="1" ht="13" x14ac:dyDescent="0.3">
      <c r="A19" s="139" t="s">
        <v>359</v>
      </c>
      <c r="B19" s="46">
        <v>207</v>
      </c>
      <c r="C19" s="140">
        <f>B19/7288</f>
        <v>2.8402854006586167E-2</v>
      </c>
      <c r="D19" s="46">
        <v>167</v>
      </c>
      <c r="E19" s="141">
        <f>D19/8516</f>
        <v>1.9610145608266794E-2</v>
      </c>
      <c r="F19" s="128">
        <v>573</v>
      </c>
      <c r="G19" s="142">
        <f>F19/20901</f>
        <v>2.7414956222190326E-2</v>
      </c>
      <c r="H19" s="46">
        <v>485</v>
      </c>
      <c r="I19" s="141">
        <f>H19/23072</f>
        <v>2.102115117891817E-2</v>
      </c>
      <c r="J19" s="49">
        <f>IF(D19=0, "-", IF((B19-D19)/D19&lt;10, (B19-D19)/D19, "&gt;999%"))</f>
        <v>0.23952095808383234</v>
      </c>
      <c r="K19" s="50">
        <f>IF(H19=0, "-", IF((F19-H19)/H19&lt;10, (F19-H19)/H19, "&gt;999%"))</f>
        <v>0.18144329896907216</v>
      </c>
    </row>
    <row r="20" spans="1:11" x14ac:dyDescent="0.25">
      <c r="B20" s="138"/>
      <c r="D20" s="138"/>
      <c r="F20" s="138"/>
      <c r="H20" s="138"/>
    </row>
    <row r="21" spans="1:11" ht="15.5" x14ac:dyDescent="0.35">
      <c r="A21" s="129" t="s">
        <v>36</v>
      </c>
      <c r="B21" s="22" t="s">
        <v>4</v>
      </c>
      <c r="C21" s="25"/>
      <c r="D21" s="25"/>
      <c r="E21" s="23"/>
      <c r="F21" s="22" t="s">
        <v>162</v>
      </c>
      <c r="G21" s="25"/>
      <c r="H21" s="25"/>
      <c r="I21" s="23"/>
      <c r="J21" s="22" t="s">
        <v>163</v>
      </c>
      <c r="K21" s="23"/>
    </row>
    <row r="22" spans="1:11" ht="13" x14ac:dyDescent="0.3">
      <c r="A22" s="30"/>
      <c r="B22" s="22">
        <f>VALUE(RIGHT($B$2, 4))</f>
        <v>2020</v>
      </c>
      <c r="C22" s="23"/>
      <c r="D22" s="22">
        <f>B22-1</f>
        <v>2019</v>
      </c>
      <c r="E22" s="130"/>
      <c r="F22" s="22">
        <f>B22</f>
        <v>2020</v>
      </c>
      <c r="G22" s="130"/>
      <c r="H22" s="22">
        <f>D22</f>
        <v>2019</v>
      </c>
      <c r="I22" s="130"/>
      <c r="J22" s="27" t="s">
        <v>8</v>
      </c>
      <c r="K22" s="28" t="s">
        <v>5</v>
      </c>
    </row>
    <row r="23" spans="1:11" ht="13" x14ac:dyDescent="0.3">
      <c r="A23" s="131" t="s">
        <v>360</v>
      </c>
      <c r="B23" s="132" t="s">
        <v>164</v>
      </c>
      <c r="C23" s="133" t="s">
        <v>165</v>
      </c>
      <c r="D23" s="132" t="s">
        <v>164</v>
      </c>
      <c r="E23" s="134" t="s">
        <v>165</v>
      </c>
      <c r="F23" s="133" t="s">
        <v>164</v>
      </c>
      <c r="G23" s="133" t="s">
        <v>165</v>
      </c>
      <c r="H23" s="132" t="s">
        <v>164</v>
      </c>
      <c r="I23" s="134" t="s">
        <v>165</v>
      </c>
      <c r="J23" s="132"/>
      <c r="K23" s="134"/>
    </row>
    <row r="24" spans="1:11" x14ac:dyDescent="0.25">
      <c r="A24" s="34" t="s">
        <v>361</v>
      </c>
      <c r="B24" s="35">
        <v>0</v>
      </c>
      <c r="C24" s="146">
        <f>IF(B42=0, "-", B24/B42)</f>
        <v>0</v>
      </c>
      <c r="D24" s="35">
        <v>2</v>
      </c>
      <c r="E24" s="39">
        <f>IF(D42=0, "-", D24/D42)</f>
        <v>2.4906600249066002E-3</v>
      </c>
      <c r="F24" s="136">
        <v>1</v>
      </c>
      <c r="G24" s="146">
        <f>IF(F42=0, "-", F24/F42)</f>
        <v>4.6040515653775324E-4</v>
      </c>
      <c r="H24" s="35">
        <v>5</v>
      </c>
      <c r="I24" s="39">
        <f>IF(H42=0, "-", H24/H42)</f>
        <v>2.4594195769798328E-3</v>
      </c>
      <c r="J24" s="38">
        <f t="shared" ref="J24:J40" si="2">IF(D24=0, "-", IF((B24-D24)/D24&lt;10, (B24-D24)/D24, "&gt;999%"))</f>
        <v>-1</v>
      </c>
      <c r="K24" s="39">
        <f t="shared" ref="K24:K40" si="3">IF(H24=0, "-", IF((F24-H24)/H24&lt;10, (F24-H24)/H24, "&gt;999%"))</f>
        <v>-0.8</v>
      </c>
    </row>
    <row r="25" spans="1:11" x14ac:dyDescent="0.25">
      <c r="A25" s="34" t="s">
        <v>362</v>
      </c>
      <c r="B25" s="35">
        <v>2</v>
      </c>
      <c r="C25" s="146">
        <f>IF(B42=0, "-", B25/B42)</f>
        <v>2.6246719160104987E-3</v>
      </c>
      <c r="D25" s="35">
        <v>3</v>
      </c>
      <c r="E25" s="39">
        <f>IF(D42=0, "-", D25/D42)</f>
        <v>3.7359900373599006E-3</v>
      </c>
      <c r="F25" s="136">
        <v>7</v>
      </c>
      <c r="G25" s="146">
        <f>IF(F42=0, "-", F25/F42)</f>
        <v>3.2228360957642726E-3</v>
      </c>
      <c r="H25" s="35">
        <v>5</v>
      </c>
      <c r="I25" s="39">
        <f>IF(H42=0, "-", H25/H42)</f>
        <v>2.4594195769798328E-3</v>
      </c>
      <c r="J25" s="38">
        <f t="shared" si="2"/>
        <v>-0.33333333333333331</v>
      </c>
      <c r="K25" s="39">
        <f t="shared" si="3"/>
        <v>0.4</v>
      </c>
    </row>
    <row r="26" spans="1:11" x14ac:dyDescent="0.25">
      <c r="A26" s="34" t="s">
        <v>363</v>
      </c>
      <c r="B26" s="35">
        <v>75</v>
      </c>
      <c r="C26" s="146">
        <f>IF(B42=0, "-", B26/B42)</f>
        <v>9.8425196850393706E-2</v>
      </c>
      <c r="D26" s="35">
        <v>81</v>
      </c>
      <c r="E26" s="39">
        <f>IF(D42=0, "-", D26/D42)</f>
        <v>0.10087173100871731</v>
      </c>
      <c r="F26" s="136">
        <v>217</v>
      </c>
      <c r="G26" s="146">
        <f>IF(F42=0, "-", F26/F42)</f>
        <v>9.9907918968692444E-2</v>
      </c>
      <c r="H26" s="35">
        <v>209</v>
      </c>
      <c r="I26" s="39">
        <f>IF(H42=0, "-", H26/H42)</f>
        <v>0.10280373831775701</v>
      </c>
      <c r="J26" s="38">
        <f t="shared" si="2"/>
        <v>-7.407407407407407E-2</v>
      </c>
      <c r="K26" s="39">
        <f t="shared" si="3"/>
        <v>3.8277511961722487E-2</v>
      </c>
    </row>
    <row r="27" spans="1:11" x14ac:dyDescent="0.25">
      <c r="A27" s="34" t="s">
        <v>364</v>
      </c>
      <c r="B27" s="35">
        <v>91</v>
      </c>
      <c r="C27" s="146">
        <f>IF(B42=0, "-", B27/B42)</f>
        <v>0.1194225721784777</v>
      </c>
      <c r="D27" s="35">
        <v>113</v>
      </c>
      <c r="E27" s="39">
        <f>IF(D42=0, "-", D27/D42)</f>
        <v>0.14072229140722292</v>
      </c>
      <c r="F27" s="136">
        <v>269</v>
      </c>
      <c r="G27" s="146">
        <f>IF(F42=0, "-", F27/F42)</f>
        <v>0.12384898710865562</v>
      </c>
      <c r="H27" s="35">
        <v>292</v>
      </c>
      <c r="I27" s="39">
        <f>IF(H42=0, "-", H27/H42)</f>
        <v>0.14363010329562223</v>
      </c>
      <c r="J27" s="38">
        <f t="shared" si="2"/>
        <v>-0.19469026548672566</v>
      </c>
      <c r="K27" s="39">
        <f t="shared" si="3"/>
        <v>-7.8767123287671229E-2</v>
      </c>
    </row>
    <row r="28" spans="1:11" x14ac:dyDescent="0.25">
      <c r="A28" s="34" t="s">
        <v>365</v>
      </c>
      <c r="B28" s="35">
        <v>0</v>
      </c>
      <c r="C28" s="146">
        <f>IF(B42=0, "-", B28/B42)</f>
        <v>0</v>
      </c>
      <c r="D28" s="35">
        <v>8</v>
      </c>
      <c r="E28" s="39">
        <f>IF(D42=0, "-", D28/D42)</f>
        <v>9.9626400996264009E-3</v>
      </c>
      <c r="F28" s="136">
        <v>12</v>
      </c>
      <c r="G28" s="146">
        <f>IF(F42=0, "-", F28/F42)</f>
        <v>5.5248618784530384E-3</v>
      </c>
      <c r="H28" s="35">
        <v>19</v>
      </c>
      <c r="I28" s="39">
        <f>IF(H42=0, "-", H28/H42)</f>
        <v>9.3457943925233638E-3</v>
      </c>
      <c r="J28" s="38">
        <f t="shared" si="2"/>
        <v>-1</v>
      </c>
      <c r="K28" s="39">
        <f t="shared" si="3"/>
        <v>-0.36842105263157893</v>
      </c>
    </row>
    <row r="29" spans="1:11" x14ac:dyDescent="0.25">
      <c r="A29" s="34" t="s">
        <v>366</v>
      </c>
      <c r="B29" s="35">
        <v>0</v>
      </c>
      <c r="C29" s="146">
        <f>IF(B42=0, "-", B29/B42)</f>
        <v>0</v>
      </c>
      <c r="D29" s="35">
        <v>2</v>
      </c>
      <c r="E29" s="39">
        <f>IF(D42=0, "-", D29/D42)</f>
        <v>2.4906600249066002E-3</v>
      </c>
      <c r="F29" s="136">
        <v>0</v>
      </c>
      <c r="G29" s="146">
        <f>IF(F42=0, "-", F29/F42)</f>
        <v>0</v>
      </c>
      <c r="H29" s="35">
        <v>4</v>
      </c>
      <c r="I29" s="39">
        <f>IF(H42=0, "-", H29/H42)</f>
        <v>1.9675356615838661E-3</v>
      </c>
      <c r="J29" s="38">
        <f t="shared" si="2"/>
        <v>-1</v>
      </c>
      <c r="K29" s="39">
        <f t="shared" si="3"/>
        <v>-1</v>
      </c>
    </row>
    <row r="30" spans="1:11" x14ac:dyDescent="0.25">
      <c r="A30" s="34" t="s">
        <v>367</v>
      </c>
      <c r="B30" s="35">
        <v>49</v>
      </c>
      <c r="C30" s="146">
        <f>IF(B42=0, "-", B30/B42)</f>
        <v>6.4304461942257224E-2</v>
      </c>
      <c r="D30" s="35">
        <v>0</v>
      </c>
      <c r="E30" s="39">
        <f>IF(D42=0, "-", D30/D42)</f>
        <v>0</v>
      </c>
      <c r="F30" s="136">
        <v>160</v>
      </c>
      <c r="G30" s="146">
        <f>IF(F42=0, "-", F30/F42)</f>
        <v>7.3664825046040522E-2</v>
      </c>
      <c r="H30" s="35">
        <v>0</v>
      </c>
      <c r="I30" s="39">
        <f>IF(H42=0, "-", H30/H42)</f>
        <v>0</v>
      </c>
      <c r="J30" s="38" t="str">
        <f t="shared" si="2"/>
        <v>-</v>
      </c>
      <c r="K30" s="39" t="str">
        <f t="shared" si="3"/>
        <v>-</v>
      </c>
    </row>
    <row r="31" spans="1:11" x14ac:dyDescent="0.25">
      <c r="A31" s="34" t="s">
        <v>368</v>
      </c>
      <c r="B31" s="35">
        <v>54</v>
      </c>
      <c r="C31" s="146">
        <f>IF(B42=0, "-", B31/B42)</f>
        <v>7.0866141732283464E-2</v>
      </c>
      <c r="D31" s="35">
        <v>0</v>
      </c>
      <c r="E31" s="39">
        <f>IF(D42=0, "-", D31/D42)</f>
        <v>0</v>
      </c>
      <c r="F31" s="136">
        <v>142</v>
      </c>
      <c r="G31" s="146">
        <f>IF(F42=0, "-", F31/F42)</f>
        <v>6.5377532228360957E-2</v>
      </c>
      <c r="H31" s="35">
        <v>0</v>
      </c>
      <c r="I31" s="39">
        <f>IF(H42=0, "-", H31/H42)</f>
        <v>0</v>
      </c>
      <c r="J31" s="38" t="str">
        <f t="shared" si="2"/>
        <v>-</v>
      </c>
      <c r="K31" s="39" t="str">
        <f t="shared" si="3"/>
        <v>-</v>
      </c>
    </row>
    <row r="32" spans="1:11" x14ac:dyDescent="0.25">
      <c r="A32" s="34" t="s">
        <v>369</v>
      </c>
      <c r="B32" s="35">
        <v>18</v>
      </c>
      <c r="C32" s="146">
        <f>IF(B42=0, "-", B32/B42)</f>
        <v>2.3622047244094488E-2</v>
      </c>
      <c r="D32" s="35">
        <v>14</v>
      </c>
      <c r="E32" s="39">
        <f>IF(D42=0, "-", D32/D42)</f>
        <v>1.7434620174346202E-2</v>
      </c>
      <c r="F32" s="136">
        <v>56</v>
      </c>
      <c r="G32" s="146">
        <f>IF(F42=0, "-", F32/F42)</f>
        <v>2.5782688766114181E-2</v>
      </c>
      <c r="H32" s="35">
        <v>40</v>
      </c>
      <c r="I32" s="39">
        <f>IF(H42=0, "-", H32/H42)</f>
        <v>1.9675356615838663E-2</v>
      </c>
      <c r="J32" s="38">
        <f t="shared" si="2"/>
        <v>0.2857142857142857</v>
      </c>
      <c r="K32" s="39">
        <f t="shared" si="3"/>
        <v>0.4</v>
      </c>
    </row>
    <row r="33" spans="1:11" x14ac:dyDescent="0.25">
      <c r="A33" s="34" t="s">
        <v>370</v>
      </c>
      <c r="B33" s="35">
        <v>234</v>
      </c>
      <c r="C33" s="146">
        <f>IF(B42=0, "-", B33/B42)</f>
        <v>0.30708661417322836</v>
      </c>
      <c r="D33" s="35">
        <v>249</v>
      </c>
      <c r="E33" s="39">
        <f>IF(D42=0, "-", D33/D42)</f>
        <v>0.31008717310087175</v>
      </c>
      <c r="F33" s="136">
        <v>569</v>
      </c>
      <c r="G33" s="146">
        <f>IF(F42=0, "-", F33/F42)</f>
        <v>0.26197053406998161</v>
      </c>
      <c r="H33" s="35">
        <v>592</v>
      </c>
      <c r="I33" s="39">
        <f>IF(H42=0, "-", H33/H42)</f>
        <v>0.29119527791441219</v>
      </c>
      <c r="J33" s="38">
        <f t="shared" si="2"/>
        <v>-6.0240963855421686E-2</v>
      </c>
      <c r="K33" s="39">
        <f t="shared" si="3"/>
        <v>-3.885135135135135E-2</v>
      </c>
    </row>
    <row r="34" spans="1:11" x14ac:dyDescent="0.25">
      <c r="A34" s="34" t="s">
        <v>371</v>
      </c>
      <c r="B34" s="35">
        <v>26</v>
      </c>
      <c r="C34" s="146">
        <f>IF(B42=0, "-", B34/B42)</f>
        <v>3.4120734908136482E-2</v>
      </c>
      <c r="D34" s="35">
        <v>77</v>
      </c>
      <c r="E34" s="39">
        <f>IF(D42=0, "-", D34/D42)</f>
        <v>9.5890410958904104E-2</v>
      </c>
      <c r="F34" s="136">
        <v>65</v>
      </c>
      <c r="G34" s="146">
        <f>IF(F42=0, "-", F34/F42)</f>
        <v>2.9926335174953959E-2</v>
      </c>
      <c r="H34" s="35">
        <v>190</v>
      </c>
      <c r="I34" s="39">
        <f>IF(H42=0, "-", H34/H42)</f>
        <v>9.3457943925233641E-2</v>
      </c>
      <c r="J34" s="38">
        <f t="shared" si="2"/>
        <v>-0.66233766233766234</v>
      </c>
      <c r="K34" s="39">
        <f t="shared" si="3"/>
        <v>-0.65789473684210531</v>
      </c>
    </row>
    <row r="35" spans="1:11" x14ac:dyDescent="0.25">
      <c r="A35" s="34" t="s">
        <v>372</v>
      </c>
      <c r="B35" s="35">
        <v>59</v>
      </c>
      <c r="C35" s="146">
        <f>IF(B42=0, "-", B35/B42)</f>
        <v>7.7427821522309717E-2</v>
      </c>
      <c r="D35" s="35">
        <v>91</v>
      </c>
      <c r="E35" s="39">
        <f>IF(D42=0, "-", D35/D42)</f>
        <v>0.11332503113325031</v>
      </c>
      <c r="F35" s="136">
        <v>198</v>
      </c>
      <c r="G35" s="146">
        <f>IF(F42=0, "-", F35/F42)</f>
        <v>9.1160220994475141E-2</v>
      </c>
      <c r="H35" s="35">
        <v>193</v>
      </c>
      <c r="I35" s="39">
        <f>IF(H42=0, "-", H35/H42)</f>
        <v>9.4933595671421539E-2</v>
      </c>
      <c r="J35" s="38">
        <f t="shared" si="2"/>
        <v>-0.35164835164835168</v>
      </c>
      <c r="K35" s="39">
        <f t="shared" si="3"/>
        <v>2.5906735751295335E-2</v>
      </c>
    </row>
    <row r="36" spans="1:11" x14ac:dyDescent="0.25">
      <c r="A36" s="34" t="s">
        <v>373</v>
      </c>
      <c r="B36" s="35">
        <v>3</v>
      </c>
      <c r="C36" s="146">
        <f>IF(B42=0, "-", B36/B42)</f>
        <v>3.937007874015748E-3</v>
      </c>
      <c r="D36" s="35">
        <v>0</v>
      </c>
      <c r="E36" s="39">
        <f>IF(D42=0, "-", D36/D42)</f>
        <v>0</v>
      </c>
      <c r="F36" s="136">
        <v>7</v>
      </c>
      <c r="G36" s="146">
        <f>IF(F42=0, "-", F36/F42)</f>
        <v>3.2228360957642726E-3</v>
      </c>
      <c r="H36" s="35">
        <v>0</v>
      </c>
      <c r="I36" s="39">
        <f>IF(H42=0, "-", H36/H42)</f>
        <v>0</v>
      </c>
      <c r="J36" s="38" t="str">
        <f t="shared" si="2"/>
        <v>-</v>
      </c>
      <c r="K36" s="39" t="str">
        <f t="shared" si="3"/>
        <v>-</v>
      </c>
    </row>
    <row r="37" spans="1:11" x14ac:dyDescent="0.25">
      <c r="A37" s="34" t="s">
        <v>374</v>
      </c>
      <c r="B37" s="35">
        <v>57</v>
      </c>
      <c r="C37" s="146">
        <f>IF(B42=0, "-", B37/B42)</f>
        <v>7.4803149606299218E-2</v>
      </c>
      <c r="D37" s="35">
        <v>44</v>
      </c>
      <c r="E37" s="39">
        <f>IF(D42=0, "-", D37/D42)</f>
        <v>5.4794520547945202E-2</v>
      </c>
      <c r="F37" s="136">
        <v>177</v>
      </c>
      <c r="G37" s="146">
        <f>IF(F42=0, "-", F37/F42)</f>
        <v>8.1491712707182321E-2</v>
      </c>
      <c r="H37" s="35">
        <v>151</v>
      </c>
      <c r="I37" s="39">
        <f>IF(H42=0, "-", H37/H42)</f>
        <v>7.4274471224790944E-2</v>
      </c>
      <c r="J37" s="38">
        <f t="shared" si="2"/>
        <v>0.29545454545454547</v>
      </c>
      <c r="K37" s="39">
        <f t="shared" si="3"/>
        <v>0.17218543046357615</v>
      </c>
    </row>
    <row r="38" spans="1:11" x14ac:dyDescent="0.25">
      <c r="A38" s="34" t="s">
        <v>375</v>
      </c>
      <c r="B38" s="35">
        <v>3</v>
      </c>
      <c r="C38" s="146">
        <f>IF(B42=0, "-", B38/B42)</f>
        <v>3.937007874015748E-3</v>
      </c>
      <c r="D38" s="35">
        <v>6</v>
      </c>
      <c r="E38" s="39">
        <f>IF(D42=0, "-", D38/D42)</f>
        <v>7.4719800747198011E-3</v>
      </c>
      <c r="F38" s="136">
        <v>9</v>
      </c>
      <c r="G38" s="146">
        <f>IF(F42=0, "-", F38/F42)</f>
        <v>4.1436464088397788E-3</v>
      </c>
      <c r="H38" s="35">
        <v>11</v>
      </c>
      <c r="I38" s="39">
        <f>IF(H42=0, "-", H38/H42)</f>
        <v>5.4107230693556324E-3</v>
      </c>
      <c r="J38" s="38">
        <f t="shared" si="2"/>
        <v>-0.5</v>
      </c>
      <c r="K38" s="39">
        <f t="shared" si="3"/>
        <v>-0.18181818181818182</v>
      </c>
    </row>
    <row r="39" spans="1:11" x14ac:dyDescent="0.25">
      <c r="A39" s="34" t="s">
        <v>376</v>
      </c>
      <c r="B39" s="35">
        <v>48</v>
      </c>
      <c r="C39" s="146">
        <f>IF(B42=0, "-", B39/B42)</f>
        <v>6.2992125984251968E-2</v>
      </c>
      <c r="D39" s="35">
        <v>58</v>
      </c>
      <c r="E39" s="39">
        <f>IF(D42=0, "-", D39/D42)</f>
        <v>7.2229140722291404E-2</v>
      </c>
      <c r="F39" s="136">
        <v>149</v>
      </c>
      <c r="G39" s="146">
        <f>IF(F42=0, "-", F39/F42)</f>
        <v>6.8600368324125235E-2</v>
      </c>
      <c r="H39" s="35">
        <v>173</v>
      </c>
      <c r="I39" s="39">
        <f>IF(H42=0, "-", H39/H42)</f>
        <v>8.5095917363502208E-2</v>
      </c>
      <c r="J39" s="38">
        <f t="shared" si="2"/>
        <v>-0.17241379310344829</v>
      </c>
      <c r="K39" s="39">
        <f t="shared" si="3"/>
        <v>-0.13872832369942195</v>
      </c>
    </row>
    <row r="40" spans="1:11" x14ac:dyDescent="0.25">
      <c r="A40" s="34" t="s">
        <v>377</v>
      </c>
      <c r="B40" s="35">
        <v>43</v>
      </c>
      <c r="C40" s="146">
        <f>IF(B42=0, "-", B40/B42)</f>
        <v>5.6430446194225721E-2</v>
      </c>
      <c r="D40" s="35">
        <v>55</v>
      </c>
      <c r="E40" s="39">
        <f>IF(D42=0, "-", D40/D42)</f>
        <v>6.8493150684931503E-2</v>
      </c>
      <c r="F40" s="136">
        <v>134</v>
      </c>
      <c r="G40" s="146">
        <f>IF(F42=0, "-", F40/F42)</f>
        <v>6.1694290976058934E-2</v>
      </c>
      <c r="H40" s="35">
        <v>149</v>
      </c>
      <c r="I40" s="39">
        <f>IF(H42=0, "-", H40/H42)</f>
        <v>7.3290703393999013E-2</v>
      </c>
      <c r="J40" s="38">
        <f t="shared" si="2"/>
        <v>-0.21818181818181817</v>
      </c>
      <c r="K40" s="39">
        <f t="shared" si="3"/>
        <v>-0.10067114093959731</v>
      </c>
    </row>
    <row r="41" spans="1:11" x14ac:dyDescent="0.25">
      <c r="A41" s="137"/>
      <c r="B41" s="40"/>
      <c r="D41" s="40"/>
      <c r="E41" s="44"/>
      <c r="F41" s="138"/>
      <c r="H41" s="40"/>
      <c r="I41" s="44"/>
      <c r="J41" s="43"/>
      <c r="K41" s="44"/>
    </row>
    <row r="42" spans="1:11" s="52" customFormat="1" ht="13" x14ac:dyDescent="0.3">
      <c r="A42" s="139" t="s">
        <v>378</v>
      </c>
      <c r="B42" s="46">
        <f>SUM(B24:B41)</f>
        <v>762</v>
      </c>
      <c r="C42" s="140">
        <f>B42/7288</f>
        <v>0.10455543358946214</v>
      </c>
      <c r="D42" s="46">
        <f>SUM(D24:D41)</f>
        <v>803</v>
      </c>
      <c r="E42" s="141">
        <f>D42/8516</f>
        <v>9.4293095349929551E-2</v>
      </c>
      <c r="F42" s="128">
        <f>SUM(F24:F41)</f>
        <v>2172</v>
      </c>
      <c r="G42" s="142">
        <f>F42/20901</f>
        <v>0.10391847280034448</v>
      </c>
      <c r="H42" s="46">
        <f>SUM(H24:H41)</f>
        <v>2033</v>
      </c>
      <c r="I42" s="141">
        <f>H42/23072</f>
        <v>8.8115464632454926E-2</v>
      </c>
      <c r="J42" s="49">
        <f>IF(D42=0, "-", IF((B42-D42)/D42&lt;10, (B42-D42)/D42, "&gt;999%"))</f>
        <v>-5.1058530510585308E-2</v>
      </c>
      <c r="K42" s="50">
        <f>IF(H42=0, "-", IF((F42-H42)/H42&lt;10, (F42-H42)/H42, "&gt;999%"))</f>
        <v>6.8371864240039354E-2</v>
      </c>
    </row>
    <row r="43" spans="1:11" x14ac:dyDescent="0.25">
      <c r="B43" s="138"/>
      <c r="D43" s="138"/>
      <c r="F43" s="138"/>
      <c r="H43" s="138"/>
    </row>
    <row r="44" spans="1:11" ht="13" x14ac:dyDescent="0.3">
      <c r="A44" s="131" t="s">
        <v>379</v>
      </c>
      <c r="B44" s="132" t="s">
        <v>164</v>
      </c>
      <c r="C44" s="133" t="s">
        <v>165</v>
      </c>
      <c r="D44" s="132" t="s">
        <v>164</v>
      </c>
      <c r="E44" s="134" t="s">
        <v>165</v>
      </c>
      <c r="F44" s="133" t="s">
        <v>164</v>
      </c>
      <c r="G44" s="133" t="s">
        <v>165</v>
      </c>
      <c r="H44" s="132" t="s">
        <v>164</v>
      </c>
      <c r="I44" s="134" t="s">
        <v>165</v>
      </c>
      <c r="J44" s="132"/>
      <c r="K44" s="134"/>
    </row>
    <row r="45" spans="1:11" x14ac:dyDescent="0.25">
      <c r="A45" s="34" t="s">
        <v>380</v>
      </c>
      <c r="B45" s="35">
        <v>4</v>
      </c>
      <c r="C45" s="146">
        <f>IF(B56=0, "-", B45/B56)</f>
        <v>4.3010752688172046E-2</v>
      </c>
      <c r="D45" s="35">
        <v>4</v>
      </c>
      <c r="E45" s="39">
        <f>IF(D56=0, "-", D45/D56)</f>
        <v>4.49438202247191E-2</v>
      </c>
      <c r="F45" s="136">
        <v>34</v>
      </c>
      <c r="G45" s="146">
        <f>IF(F56=0, "-", F45/F56)</f>
        <v>0.12781954887218044</v>
      </c>
      <c r="H45" s="35">
        <v>23</v>
      </c>
      <c r="I45" s="39">
        <f>IF(H56=0, "-", H45/H56)</f>
        <v>9.2741935483870969E-2</v>
      </c>
      <c r="J45" s="38">
        <f t="shared" ref="J45:J54" si="4">IF(D45=0, "-", IF((B45-D45)/D45&lt;10, (B45-D45)/D45, "&gt;999%"))</f>
        <v>0</v>
      </c>
      <c r="K45" s="39">
        <f t="shared" ref="K45:K54" si="5">IF(H45=0, "-", IF((F45-H45)/H45&lt;10, (F45-H45)/H45, "&gt;999%"))</f>
        <v>0.47826086956521741</v>
      </c>
    </row>
    <row r="46" spans="1:11" x14ac:dyDescent="0.25">
      <c r="A46" s="34" t="s">
        <v>381</v>
      </c>
      <c r="B46" s="35">
        <v>26</v>
      </c>
      <c r="C46" s="146">
        <f>IF(B56=0, "-", B46/B56)</f>
        <v>0.27956989247311825</v>
      </c>
      <c r="D46" s="35">
        <v>4</v>
      </c>
      <c r="E46" s="39">
        <f>IF(D56=0, "-", D46/D56)</f>
        <v>4.49438202247191E-2</v>
      </c>
      <c r="F46" s="136">
        <v>68</v>
      </c>
      <c r="G46" s="146">
        <f>IF(F56=0, "-", F46/F56)</f>
        <v>0.25563909774436089</v>
      </c>
      <c r="H46" s="35">
        <v>15</v>
      </c>
      <c r="I46" s="39">
        <f>IF(H56=0, "-", H46/H56)</f>
        <v>6.0483870967741937E-2</v>
      </c>
      <c r="J46" s="38">
        <f t="shared" si="4"/>
        <v>5.5</v>
      </c>
      <c r="K46" s="39">
        <f t="shared" si="5"/>
        <v>3.5333333333333332</v>
      </c>
    </row>
    <row r="47" spans="1:11" x14ac:dyDescent="0.25">
      <c r="A47" s="34" t="s">
        <v>382</v>
      </c>
      <c r="B47" s="35">
        <v>13</v>
      </c>
      <c r="C47" s="146">
        <f>IF(B56=0, "-", B47/B56)</f>
        <v>0.13978494623655913</v>
      </c>
      <c r="D47" s="35">
        <v>11</v>
      </c>
      <c r="E47" s="39">
        <f>IF(D56=0, "-", D47/D56)</f>
        <v>0.12359550561797752</v>
      </c>
      <c r="F47" s="136">
        <v>33</v>
      </c>
      <c r="G47" s="146">
        <f>IF(F56=0, "-", F47/F56)</f>
        <v>0.12406015037593984</v>
      </c>
      <c r="H47" s="35">
        <v>39</v>
      </c>
      <c r="I47" s="39">
        <f>IF(H56=0, "-", H47/H56)</f>
        <v>0.15725806451612903</v>
      </c>
      <c r="J47" s="38">
        <f t="shared" si="4"/>
        <v>0.18181818181818182</v>
      </c>
      <c r="K47" s="39">
        <f t="shared" si="5"/>
        <v>-0.15384615384615385</v>
      </c>
    </row>
    <row r="48" spans="1:11" x14ac:dyDescent="0.25">
      <c r="A48" s="34" t="s">
        <v>383</v>
      </c>
      <c r="B48" s="35">
        <v>3</v>
      </c>
      <c r="C48" s="146">
        <f>IF(B56=0, "-", B48/B56)</f>
        <v>3.2258064516129031E-2</v>
      </c>
      <c r="D48" s="35">
        <v>12</v>
      </c>
      <c r="E48" s="39">
        <f>IF(D56=0, "-", D48/D56)</f>
        <v>0.1348314606741573</v>
      </c>
      <c r="F48" s="136">
        <v>11</v>
      </c>
      <c r="G48" s="146">
        <f>IF(F56=0, "-", F48/F56)</f>
        <v>4.1353383458646614E-2</v>
      </c>
      <c r="H48" s="35">
        <v>29</v>
      </c>
      <c r="I48" s="39">
        <f>IF(H56=0, "-", H48/H56)</f>
        <v>0.11693548387096774</v>
      </c>
      <c r="J48" s="38">
        <f t="shared" si="4"/>
        <v>-0.75</v>
      </c>
      <c r="K48" s="39">
        <f t="shared" si="5"/>
        <v>-0.62068965517241381</v>
      </c>
    </row>
    <row r="49" spans="1:11" x14ac:dyDescent="0.25">
      <c r="A49" s="34" t="s">
        <v>384</v>
      </c>
      <c r="B49" s="35">
        <v>5</v>
      </c>
      <c r="C49" s="146">
        <f>IF(B56=0, "-", B49/B56)</f>
        <v>5.3763440860215055E-2</v>
      </c>
      <c r="D49" s="35">
        <v>1</v>
      </c>
      <c r="E49" s="39">
        <f>IF(D56=0, "-", D49/D56)</f>
        <v>1.1235955056179775E-2</v>
      </c>
      <c r="F49" s="136">
        <v>6</v>
      </c>
      <c r="G49" s="146">
        <f>IF(F56=0, "-", F49/F56)</f>
        <v>2.2556390977443608E-2</v>
      </c>
      <c r="H49" s="35">
        <v>2</v>
      </c>
      <c r="I49" s="39">
        <f>IF(H56=0, "-", H49/H56)</f>
        <v>8.0645161290322578E-3</v>
      </c>
      <c r="J49" s="38">
        <f t="shared" si="4"/>
        <v>4</v>
      </c>
      <c r="K49" s="39">
        <f t="shared" si="5"/>
        <v>2</v>
      </c>
    </row>
    <row r="50" spans="1:11" x14ac:dyDescent="0.25">
      <c r="A50" s="34" t="s">
        <v>385</v>
      </c>
      <c r="B50" s="35">
        <v>9</v>
      </c>
      <c r="C50" s="146">
        <f>IF(B56=0, "-", B50/B56)</f>
        <v>9.6774193548387094E-2</v>
      </c>
      <c r="D50" s="35">
        <v>8</v>
      </c>
      <c r="E50" s="39">
        <f>IF(D56=0, "-", D50/D56)</f>
        <v>8.98876404494382E-2</v>
      </c>
      <c r="F50" s="136">
        <v>19</v>
      </c>
      <c r="G50" s="146">
        <f>IF(F56=0, "-", F50/F56)</f>
        <v>7.1428571428571425E-2</v>
      </c>
      <c r="H50" s="35">
        <v>16</v>
      </c>
      <c r="I50" s="39">
        <f>IF(H56=0, "-", H50/H56)</f>
        <v>6.4516129032258063E-2</v>
      </c>
      <c r="J50" s="38">
        <f t="shared" si="4"/>
        <v>0.125</v>
      </c>
      <c r="K50" s="39">
        <f t="shared" si="5"/>
        <v>0.1875</v>
      </c>
    </row>
    <row r="51" spans="1:11" x14ac:dyDescent="0.25">
      <c r="A51" s="34" t="s">
        <v>386</v>
      </c>
      <c r="B51" s="35">
        <v>4</v>
      </c>
      <c r="C51" s="146">
        <f>IF(B56=0, "-", B51/B56)</f>
        <v>4.3010752688172046E-2</v>
      </c>
      <c r="D51" s="35">
        <v>14</v>
      </c>
      <c r="E51" s="39">
        <f>IF(D56=0, "-", D51/D56)</f>
        <v>0.15730337078651685</v>
      </c>
      <c r="F51" s="136">
        <v>14</v>
      </c>
      <c r="G51" s="146">
        <f>IF(F56=0, "-", F51/F56)</f>
        <v>5.2631578947368418E-2</v>
      </c>
      <c r="H51" s="35">
        <v>31</v>
      </c>
      <c r="I51" s="39">
        <f>IF(H56=0, "-", H51/H56)</f>
        <v>0.125</v>
      </c>
      <c r="J51" s="38">
        <f t="shared" si="4"/>
        <v>-0.7142857142857143</v>
      </c>
      <c r="K51" s="39">
        <f t="shared" si="5"/>
        <v>-0.54838709677419351</v>
      </c>
    </row>
    <row r="52" spans="1:11" x14ac:dyDescent="0.25">
      <c r="A52" s="34" t="s">
        <v>387</v>
      </c>
      <c r="B52" s="35">
        <v>12</v>
      </c>
      <c r="C52" s="146">
        <f>IF(B56=0, "-", B52/B56)</f>
        <v>0.12903225806451613</v>
      </c>
      <c r="D52" s="35">
        <v>11</v>
      </c>
      <c r="E52" s="39">
        <f>IF(D56=0, "-", D52/D56)</f>
        <v>0.12359550561797752</v>
      </c>
      <c r="F52" s="136">
        <v>34</v>
      </c>
      <c r="G52" s="146">
        <f>IF(F56=0, "-", F52/F56)</f>
        <v>0.12781954887218044</v>
      </c>
      <c r="H52" s="35">
        <v>23</v>
      </c>
      <c r="I52" s="39">
        <f>IF(H56=0, "-", H52/H56)</f>
        <v>9.2741935483870969E-2</v>
      </c>
      <c r="J52" s="38">
        <f t="shared" si="4"/>
        <v>9.0909090909090912E-2</v>
      </c>
      <c r="K52" s="39">
        <f t="shared" si="5"/>
        <v>0.47826086956521741</v>
      </c>
    </row>
    <row r="53" spans="1:11" x14ac:dyDescent="0.25">
      <c r="A53" s="34" t="s">
        <v>388</v>
      </c>
      <c r="B53" s="35">
        <v>5</v>
      </c>
      <c r="C53" s="146">
        <f>IF(B56=0, "-", B53/B56)</f>
        <v>5.3763440860215055E-2</v>
      </c>
      <c r="D53" s="35">
        <v>5</v>
      </c>
      <c r="E53" s="39">
        <f>IF(D56=0, "-", D53/D56)</f>
        <v>5.6179775280898875E-2</v>
      </c>
      <c r="F53" s="136">
        <v>15</v>
      </c>
      <c r="G53" s="146">
        <f>IF(F56=0, "-", F53/F56)</f>
        <v>5.6390977443609019E-2</v>
      </c>
      <c r="H53" s="35">
        <v>10</v>
      </c>
      <c r="I53" s="39">
        <f>IF(H56=0, "-", H53/H56)</f>
        <v>4.0322580645161289E-2</v>
      </c>
      <c r="J53" s="38">
        <f t="shared" si="4"/>
        <v>0</v>
      </c>
      <c r="K53" s="39">
        <f t="shared" si="5"/>
        <v>0.5</v>
      </c>
    </row>
    <row r="54" spans="1:11" x14ac:dyDescent="0.25">
      <c r="A54" s="34" t="s">
        <v>389</v>
      </c>
      <c r="B54" s="35">
        <v>12</v>
      </c>
      <c r="C54" s="146">
        <f>IF(B56=0, "-", B54/B56)</f>
        <v>0.12903225806451613</v>
      </c>
      <c r="D54" s="35">
        <v>19</v>
      </c>
      <c r="E54" s="39">
        <f>IF(D56=0, "-", D54/D56)</f>
        <v>0.21348314606741572</v>
      </c>
      <c r="F54" s="136">
        <v>32</v>
      </c>
      <c r="G54" s="146">
        <f>IF(F56=0, "-", F54/F56)</f>
        <v>0.12030075187969924</v>
      </c>
      <c r="H54" s="35">
        <v>60</v>
      </c>
      <c r="I54" s="39">
        <f>IF(H56=0, "-", H54/H56)</f>
        <v>0.24193548387096775</v>
      </c>
      <c r="J54" s="38">
        <f t="shared" si="4"/>
        <v>-0.36842105263157893</v>
      </c>
      <c r="K54" s="39">
        <f t="shared" si="5"/>
        <v>-0.46666666666666667</v>
      </c>
    </row>
    <row r="55" spans="1:11" x14ac:dyDescent="0.25">
      <c r="A55" s="137"/>
      <c r="B55" s="40"/>
      <c r="D55" s="40"/>
      <c r="E55" s="44"/>
      <c r="F55" s="138"/>
      <c r="H55" s="40"/>
      <c r="I55" s="44"/>
      <c r="J55" s="43"/>
      <c r="K55" s="44"/>
    </row>
    <row r="56" spans="1:11" s="52" customFormat="1" ht="13" x14ac:dyDescent="0.3">
      <c r="A56" s="139" t="s">
        <v>390</v>
      </c>
      <c r="B56" s="46">
        <f>SUM(B45:B55)</f>
        <v>93</v>
      </c>
      <c r="C56" s="140">
        <f>B56/7288</f>
        <v>1.2760702524698134E-2</v>
      </c>
      <c r="D56" s="46">
        <f>SUM(D45:D55)</f>
        <v>89</v>
      </c>
      <c r="E56" s="141">
        <f>D56/8516</f>
        <v>1.045091592296853E-2</v>
      </c>
      <c r="F56" s="128">
        <f>SUM(F45:F55)</f>
        <v>266</v>
      </c>
      <c r="G56" s="142">
        <f>F56/20901</f>
        <v>1.2726663795990623E-2</v>
      </c>
      <c r="H56" s="46">
        <f>SUM(H45:H55)</f>
        <v>248</v>
      </c>
      <c r="I56" s="141">
        <f>H56/23072</f>
        <v>1.0748959778085992E-2</v>
      </c>
      <c r="J56" s="49">
        <f>IF(D56=0, "-", IF((B56-D56)/D56&lt;10, (B56-D56)/D56, "&gt;999%"))</f>
        <v>4.49438202247191E-2</v>
      </c>
      <c r="K56" s="50">
        <f>IF(H56=0, "-", IF((F56-H56)/H56&lt;10, (F56-H56)/H56, "&gt;999%"))</f>
        <v>7.2580645161290328E-2</v>
      </c>
    </row>
    <row r="57" spans="1:11" x14ac:dyDescent="0.25">
      <c r="B57" s="138"/>
      <c r="D57" s="138"/>
      <c r="F57" s="138"/>
      <c r="H57" s="138"/>
    </row>
    <row r="58" spans="1:11" s="52" customFormat="1" ht="13" x14ac:dyDescent="0.3">
      <c r="A58" s="139" t="s">
        <v>391</v>
      </c>
      <c r="B58" s="46">
        <v>855</v>
      </c>
      <c r="C58" s="140">
        <f>B58/7288</f>
        <v>0.11731613611416027</v>
      </c>
      <c r="D58" s="46">
        <v>892</v>
      </c>
      <c r="E58" s="141">
        <f>D58/8516</f>
        <v>0.10474401127289808</v>
      </c>
      <c r="F58" s="128">
        <v>2438</v>
      </c>
      <c r="G58" s="142">
        <f>F58/20901</f>
        <v>0.1166451365963351</v>
      </c>
      <c r="H58" s="46">
        <v>2281</v>
      </c>
      <c r="I58" s="141">
        <f>H58/23072</f>
        <v>9.8864424410540913E-2</v>
      </c>
      <c r="J58" s="49">
        <f>IF(D58=0, "-", IF((B58-D58)/D58&lt;10, (B58-D58)/D58, "&gt;999%"))</f>
        <v>-4.1479820627802692E-2</v>
      </c>
      <c r="K58" s="50">
        <f>IF(H58=0, "-", IF((F58-H58)/H58&lt;10, (F58-H58)/H58, "&gt;999%"))</f>
        <v>6.8829460762823327E-2</v>
      </c>
    </row>
    <row r="59" spans="1:11" x14ac:dyDescent="0.25">
      <c r="B59" s="138"/>
      <c r="D59" s="138"/>
      <c r="F59" s="138"/>
      <c r="H59" s="138"/>
    </row>
    <row r="60" spans="1:11" ht="15.5" x14ac:dyDescent="0.35">
      <c r="A60" s="129" t="s">
        <v>37</v>
      </c>
      <c r="B60" s="22" t="s">
        <v>4</v>
      </c>
      <c r="C60" s="25"/>
      <c r="D60" s="25"/>
      <c r="E60" s="23"/>
      <c r="F60" s="22" t="s">
        <v>162</v>
      </c>
      <c r="G60" s="25"/>
      <c r="H60" s="25"/>
      <c r="I60" s="23"/>
      <c r="J60" s="22" t="s">
        <v>163</v>
      </c>
      <c r="K60" s="23"/>
    </row>
    <row r="61" spans="1:11" ht="13" x14ac:dyDescent="0.3">
      <c r="A61" s="30"/>
      <c r="B61" s="22">
        <f>VALUE(RIGHT($B$2, 4))</f>
        <v>2020</v>
      </c>
      <c r="C61" s="23"/>
      <c r="D61" s="22">
        <f>B61-1</f>
        <v>2019</v>
      </c>
      <c r="E61" s="130"/>
      <c r="F61" s="22">
        <f>B61</f>
        <v>2020</v>
      </c>
      <c r="G61" s="130"/>
      <c r="H61" s="22">
        <f>D61</f>
        <v>2019</v>
      </c>
      <c r="I61" s="130"/>
      <c r="J61" s="27" t="s">
        <v>8</v>
      </c>
      <c r="K61" s="28" t="s">
        <v>5</v>
      </c>
    </row>
    <row r="62" spans="1:11" ht="13" x14ac:dyDescent="0.3">
      <c r="A62" s="131" t="s">
        <v>392</v>
      </c>
      <c r="B62" s="132" t="s">
        <v>164</v>
      </c>
      <c r="C62" s="133" t="s">
        <v>165</v>
      </c>
      <c r="D62" s="132" t="s">
        <v>164</v>
      </c>
      <c r="E62" s="134" t="s">
        <v>165</v>
      </c>
      <c r="F62" s="133" t="s">
        <v>164</v>
      </c>
      <c r="G62" s="133" t="s">
        <v>165</v>
      </c>
      <c r="H62" s="132" t="s">
        <v>164</v>
      </c>
      <c r="I62" s="134" t="s">
        <v>165</v>
      </c>
      <c r="J62" s="132"/>
      <c r="K62" s="134"/>
    </row>
    <row r="63" spans="1:11" x14ac:dyDescent="0.25">
      <c r="A63" s="34" t="s">
        <v>393</v>
      </c>
      <c r="B63" s="35">
        <v>0</v>
      </c>
      <c r="C63" s="146">
        <f>IF(B87=0, "-", B63/B87)</f>
        <v>0</v>
      </c>
      <c r="D63" s="35">
        <v>0</v>
      </c>
      <c r="E63" s="39">
        <f>IF(D87=0, "-", D63/D87)</f>
        <v>0</v>
      </c>
      <c r="F63" s="136">
        <v>1</v>
      </c>
      <c r="G63" s="146">
        <f>IF(F87=0, "-", F63/F87)</f>
        <v>2.8312570781426955E-4</v>
      </c>
      <c r="H63" s="35">
        <v>0</v>
      </c>
      <c r="I63" s="39">
        <f>IF(H87=0, "-", H63/H87)</f>
        <v>0</v>
      </c>
      <c r="J63" s="38" t="str">
        <f t="shared" ref="J63:J85" si="6">IF(D63=0, "-", IF((B63-D63)/D63&lt;10, (B63-D63)/D63, "&gt;999%"))</f>
        <v>-</v>
      </c>
      <c r="K63" s="39" t="str">
        <f t="shared" ref="K63:K85" si="7">IF(H63=0, "-", IF((F63-H63)/H63&lt;10, (F63-H63)/H63, "&gt;999%"))</f>
        <v>-</v>
      </c>
    </row>
    <row r="64" spans="1:11" x14ac:dyDescent="0.25">
      <c r="A64" s="34" t="s">
        <v>394</v>
      </c>
      <c r="B64" s="35">
        <v>11</v>
      </c>
      <c r="C64" s="146">
        <f>IF(B87=0, "-", B64/B87)</f>
        <v>9.4664371772805508E-3</v>
      </c>
      <c r="D64" s="35">
        <v>15</v>
      </c>
      <c r="E64" s="39">
        <f>IF(D87=0, "-", D64/D87)</f>
        <v>1.2315270935960592E-2</v>
      </c>
      <c r="F64" s="136">
        <v>59</v>
      </c>
      <c r="G64" s="146">
        <f>IF(F87=0, "-", F64/F87)</f>
        <v>1.6704416761041903E-2</v>
      </c>
      <c r="H64" s="35">
        <v>86</v>
      </c>
      <c r="I64" s="39">
        <f>IF(H87=0, "-", H64/H87)</f>
        <v>2.4300649901102006E-2</v>
      </c>
      <c r="J64" s="38">
        <f t="shared" si="6"/>
        <v>-0.26666666666666666</v>
      </c>
      <c r="K64" s="39">
        <f t="shared" si="7"/>
        <v>-0.31395348837209303</v>
      </c>
    </row>
    <row r="65" spans="1:11" x14ac:dyDescent="0.25">
      <c r="A65" s="34" t="s">
        <v>395</v>
      </c>
      <c r="B65" s="35">
        <v>3</v>
      </c>
      <c r="C65" s="146">
        <f>IF(B87=0, "-", B65/B87)</f>
        <v>2.5817555938037868E-3</v>
      </c>
      <c r="D65" s="35">
        <v>1</v>
      </c>
      <c r="E65" s="39">
        <f>IF(D87=0, "-", D65/D87)</f>
        <v>8.2101806239737272E-4</v>
      </c>
      <c r="F65" s="136">
        <v>7</v>
      </c>
      <c r="G65" s="146">
        <f>IF(F87=0, "-", F65/F87)</f>
        <v>1.9818799546998866E-3</v>
      </c>
      <c r="H65" s="35">
        <v>3</v>
      </c>
      <c r="I65" s="39">
        <f>IF(H87=0, "-", H65/H87)</f>
        <v>8.4769708957332577E-4</v>
      </c>
      <c r="J65" s="38">
        <f t="shared" si="6"/>
        <v>2</v>
      </c>
      <c r="K65" s="39">
        <f t="shared" si="7"/>
        <v>1.3333333333333333</v>
      </c>
    </row>
    <row r="66" spans="1:11" x14ac:dyDescent="0.25">
      <c r="A66" s="34" t="s">
        <v>396</v>
      </c>
      <c r="B66" s="35">
        <v>35</v>
      </c>
      <c r="C66" s="146">
        <f>IF(B87=0, "-", B66/B87)</f>
        <v>3.0120481927710843E-2</v>
      </c>
      <c r="D66" s="35">
        <v>12</v>
      </c>
      <c r="E66" s="39">
        <f>IF(D87=0, "-", D66/D87)</f>
        <v>9.852216748768473E-3</v>
      </c>
      <c r="F66" s="136">
        <v>48</v>
      </c>
      <c r="G66" s="146">
        <f>IF(F87=0, "-", F66/F87)</f>
        <v>1.3590033975084938E-2</v>
      </c>
      <c r="H66" s="35">
        <v>50</v>
      </c>
      <c r="I66" s="39">
        <f>IF(H87=0, "-", H66/H87)</f>
        <v>1.4128284826222097E-2</v>
      </c>
      <c r="J66" s="38">
        <f t="shared" si="6"/>
        <v>1.9166666666666667</v>
      </c>
      <c r="K66" s="39">
        <f t="shared" si="7"/>
        <v>-0.04</v>
      </c>
    </row>
    <row r="67" spans="1:11" x14ac:dyDescent="0.25">
      <c r="A67" s="34" t="s">
        <v>397</v>
      </c>
      <c r="B67" s="35">
        <v>94</v>
      </c>
      <c r="C67" s="146">
        <f>IF(B87=0, "-", B67/B87)</f>
        <v>8.0895008605851984E-2</v>
      </c>
      <c r="D67" s="35">
        <v>105</v>
      </c>
      <c r="E67" s="39">
        <f>IF(D87=0, "-", D67/D87)</f>
        <v>8.6206896551724144E-2</v>
      </c>
      <c r="F67" s="136">
        <v>294</v>
      </c>
      <c r="G67" s="146">
        <f>IF(F87=0, "-", F67/F87)</f>
        <v>8.3238958097395246E-2</v>
      </c>
      <c r="H67" s="35">
        <v>281</v>
      </c>
      <c r="I67" s="39">
        <f>IF(H87=0, "-", H67/H87)</f>
        <v>7.9400960723368177E-2</v>
      </c>
      <c r="J67" s="38">
        <f t="shared" si="6"/>
        <v>-0.10476190476190476</v>
      </c>
      <c r="K67" s="39">
        <f t="shared" si="7"/>
        <v>4.6263345195729534E-2</v>
      </c>
    </row>
    <row r="68" spans="1:11" x14ac:dyDescent="0.25">
      <c r="A68" s="34" t="s">
        <v>398</v>
      </c>
      <c r="B68" s="35">
        <v>102</v>
      </c>
      <c r="C68" s="146">
        <f>IF(B87=0, "-", B68/B87)</f>
        <v>8.7779690189328741E-2</v>
      </c>
      <c r="D68" s="35">
        <v>153</v>
      </c>
      <c r="E68" s="39">
        <f>IF(D87=0, "-", D68/D87)</f>
        <v>0.12561576354679804</v>
      </c>
      <c r="F68" s="136">
        <v>360</v>
      </c>
      <c r="G68" s="146">
        <f>IF(F87=0, "-", F68/F87)</f>
        <v>0.10192525481313704</v>
      </c>
      <c r="H68" s="35">
        <v>372</v>
      </c>
      <c r="I68" s="39">
        <f>IF(H87=0, "-", H68/H87)</f>
        <v>0.10511443910709239</v>
      </c>
      <c r="J68" s="38">
        <f t="shared" si="6"/>
        <v>-0.33333333333333331</v>
      </c>
      <c r="K68" s="39">
        <f t="shared" si="7"/>
        <v>-3.2258064516129031E-2</v>
      </c>
    </row>
    <row r="69" spans="1:11" x14ac:dyDescent="0.25">
      <c r="A69" s="34" t="s">
        <v>399</v>
      </c>
      <c r="B69" s="35">
        <v>1</v>
      </c>
      <c r="C69" s="146">
        <f>IF(B87=0, "-", B69/B87)</f>
        <v>8.6058519793459555E-4</v>
      </c>
      <c r="D69" s="35">
        <v>4</v>
      </c>
      <c r="E69" s="39">
        <f>IF(D87=0, "-", D69/D87)</f>
        <v>3.2840722495894909E-3</v>
      </c>
      <c r="F69" s="136">
        <v>5</v>
      </c>
      <c r="G69" s="146">
        <f>IF(F87=0, "-", F69/F87)</f>
        <v>1.4156285390713476E-3</v>
      </c>
      <c r="H69" s="35">
        <v>6</v>
      </c>
      <c r="I69" s="39">
        <f>IF(H87=0, "-", H69/H87)</f>
        <v>1.6953941791466515E-3</v>
      </c>
      <c r="J69" s="38">
        <f t="shared" si="6"/>
        <v>-0.75</v>
      </c>
      <c r="K69" s="39">
        <f t="shared" si="7"/>
        <v>-0.16666666666666666</v>
      </c>
    </row>
    <row r="70" spans="1:11" x14ac:dyDescent="0.25">
      <c r="A70" s="34" t="s">
        <v>400</v>
      </c>
      <c r="B70" s="35">
        <v>78</v>
      </c>
      <c r="C70" s="146">
        <f>IF(B87=0, "-", B70/B87)</f>
        <v>6.7125645438898457E-2</v>
      </c>
      <c r="D70" s="35">
        <v>87</v>
      </c>
      <c r="E70" s="39">
        <f>IF(D87=0, "-", D70/D87)</f>
        <v>7.1428571428571425E-2</v>
      </c>
      <c r="F70" s="136">
        <v>214</v>
      </c>
      <c r="G70" s="146">
        <f>IF(F87=0, "-", F70/F87)</f>
        <v>6.0588901472253681E-2</v>
      </c>
      <c r="H70" s="35">
        <v>278</v>
      </c>
      <c r="I70" s="39">
        <f>IF(H87=0, "-", H70/H87)</f>
        <v>7.8553263633794862E-2</v>
      </c>
      <c r="J70" s="38">
        <f t="shared" si="6"/>
        <v>-0.10344827586206896</v>
      </c>
      <c r="K70" s="39">
        <f t="shared" si="7"/>
        <v>-0.23021582733812951</v>
      </c>
    </row>
    <row r="71" spans="1:11" x14ac:dyDescent="0.25">
      <c r="A71" s="34" t="s">
        <v>401</v>
      </c>
      <c r="B71" s="35">
        <v>94</v>
      </c>
      <c r="C71" s="146">
        <f>IF(B87=0, "-", B71/B87)</f>
        <v>8.0895008605851984E-2</v>
      </c>
      <c r="D71" s="35">
        <v>162</v>
      </c>
      <c r="E71" s="39">
        <f>IF(D87=0, "-", D71/D87)</f>
        <v>0.13300492610837439</v>
      </c>
      <c r="F71" s="136">
        <v>424</v>
      </c>
      <c r="G71" s="146">
        <f>IF(F87=0, "-", F71/F87)</f>
        <v>0.12004530011325028</v>
      </c>
      <c r="H71" s="35">
        <v>528</v>
      </c>
      <c r="I71" s="39">
        <f>IF(H87=0, "-", H71/H87)</f>
        <v>0.14919468776490535</v>
      </c>
      <c r="J71" s="38">
        <f t="shared" si="6"/>
        <v>-0.41975308641975306</v>
      </c>
      <c r="K71" s="39">
        <f t="shared" si="7"/>
        <v>-0.19696969696969696</v>
      </c>
    </row>
    <row r="72" spans="1:11" x14ac:dyDescent="0.25">
      <c r="A72" s="34" t="s">
        <v>402</v>
      </c>
      <c r="B72" s="35">
        <v>0</v>
      </c>
      <c r="C72" s="146">
        <f>IF(B87=0, "-", B72/B87)</f>
        <v>0</v>
      </c>
      <c r="D72" s="35">
        <v>0</v>
      </c>
      <c r="E72" s="39">
        <f>IF(D87=0, "-", D72/D87)</f>
        <v>0</v>
      </c>
      <c r="F72" s="136">
        <v>0</v>
      </c>
      <c r="G72" s="146">
        <f>IF(F87=0, "-", F72/F87)</f>
        <v>0</v>
      </c>
      <c r="H72" s="35">
        <v>7</v>
      </c>
      <c r="I72" s="39">
        <f>IF(H87=0, "-", H72/H87)</f>
        <v>1.9779598756710934E-3</v>
      </c>
      <c r="J72" s="38" t="str">
        <f t="shared" si="6"/>
        <v>-</v>
      </c>
      <c r="K72" s="39">
        <f t="shared" si="7"/>
        <v>-1</v>
      </c>
    </row>
    <row r="73" spans="1:11" x14ac:dyDescent="0.25">
      <c r="A73" s="34" t="s">
        <v>403</v>
      </c>
      <c r="B73" s="35">
        <v>9</v>
      </c>
      <c r="C73" s="146">
        <f>IF(B87=0, "-", B73/B87)</f>
        <v>7.7452667814113599E-3</v>
      </c>
      <c r="D73" s="35">
        <v>0</v>
      </c>
      <c r="E73" s="39">
        <f>IF(D87=0, "-", D73/D87)</f>
        <v>0</v>
      </c>
      <c r="F73" s="136">
        <v>19</v>
      </c>
      <c r="G73" s="146">
        <f>IF(F87=0, "-", F73/F87)</f>
        <v>5.3793884484711211E-3</v>
      </c>
      <c r="H73" s="35">
        <v>0</v>
      </c>
      <c r="I73" s="39">
        <f>IF(H87=0, "-", H73/H87)</f>
        <v>0</v>
      </c>
      <c r="J73" s="38" t="str">
        <f t="shared" si="6"/>
        <v>-</v>
      </c>
      <c r="K73" s="39" t="str">
        <f t="shared" si="7"/>
        <v>-</v>
      </c>
    </row>
    <row r="74" spans="1:11" x14ac:dyDescent="0.25">
      <c r="A74" s="34" t="s">
        <v>404</v>
      </c>
      <c r="B74" s="35">
        <v>231</v>
      </c>
      <c r="C74" s="146">
        <f>IF(B87=0, "-", B74/B87)</f>
        <v>0.19879518072289157</v>
      </c>
      <c r="D74" s="35">
        <v>251</v>
      </c>
      <c r="E74" s="39">
        <f>IF(D87=0, "-", D74/D87)</f>
        <v>0.20607553366174056</v>
      </c>
      <c r="F74" s="136">
        <v>478</v>
      </c>
      <c r="G74" s="146">
        <f>IF(F87=0, "-", F74/F87)</f>
        <v>0.13533408833522084</v>
      </c>
      <c r="H74" s="35">
        <v>550</v>
      </c>
      <c r="I74" s="39">
        <f>IF(H87=0, "-", H74/H87)</f>
        <v>0.15541113308844307</v>
      </c>
      <c r="J74" s="38">
        <f t="shared" si="6"/>
        <v>-7.9681274900398405E-2</v>
      </c>
      <c r="K74" s="39">
        <f t="shared" si="7"/>
        <v>-0.13090909090909092</v>
      </c>
    </row>
    <row r="75" spans="1:11" x14ac:dyDescent="0.25">
      <c r="A75" s="34" t="s">
        <v>405</v>
      </c>
      <c r="B75" s="35">
        <v>133</v>
      </c>
      <c r="C75" s="146">
        <f>IF(B87=0, "-", B75/B87)</f>
        <v>0.1144578313253012</v>
      </c>
      <c r="D75" s="35">
        <v>180</v>
      </c>
      <c r="E75" s="39">
        <f>IF(D87=0, "-", D75/D87)</f>
        <v>0.14778325123152711</v>
      </c>
      <c r="F75" s="136">
        <v>406</v>
      </c>
      <c r="G75" s="146">
        <f>IF(F87=0, "-", F75/F87)</f>
        <v>0.11494903737259343</v>
      </c>
      <c r="H75" s="35">
        <v>444</v>
      </c>
      <c r="I75" s="39">
        <f>IF(H87=0, "-", H75/H87)</f>
        <v>0.12545916925685222</v>
      </c>
      <c r="J75" s="38">
        <f t="shared" si="6"/>
        <v>-0.26111111111111113</v>
      </c>
      <c r="K75" s="39">
        <f t="shared" si="7"/>
        <v>-8.5585585585585586E-2</v>
      </c>
    </row>
    <row r="76" spans="1:11" x14ac:dyDescent="0.25">
      <c r="A76" s="34" t="s">
        <v>406</v>
      </c>
      <c r="B76" s="35">
        <v>0</v>
      </c>
      <c r="C76" s="146">
        <f>IF(B87=0, "-", B76/B87)</f>
        <v>0</v>
      </c>
      <c r="D76" s="35">
        <v>2</v>
      </c>
      <c r="E76" s="39">
        <f>IF(D87=0, "-", D76/D87)</f>
        <v>1.6420361247947454E-3</v>
      </c>
      <c r="F76" s="136">
        <v>3</v>
      </c>
      <c r="G76" s="146">
        <f>IF(F87=0, "-", F76/F87)</f>
        <v>8.4937712344280861E-4</v>
      </c>
      <c r="H76" s="35">
        <v>8</v>
      </c>
      <c r="I76" s="39">
        <f>IF(H87=0, "-", H76/H87)</f>
        <v>2.2605255721955355E-3</v>
      </c>
      <c r="J76" s="38">
        <f t="shared" si="6"/>
        <v>-1</v>
      </c>
      <c r="K76" s="39">
        <f t="shared" si="7"/>
        <v>-0.625</v>
      </c>
    </row>
    <row r="77" spans="1:11" x14ac:dyDescent="0.25">
      <c r="A77" s="34" t="s">
        <v>407</v>
      </c>
      <c r="B77" s="35">
        <v>0</v>
      </c>
      <c r="C77" s="146">
        <f>IF(B87=0, "-", B77/B87)</f>
        <v>0</v>
      </c>
      <c r="D77" s="35">
        <v>1</v>
      </c>
      <c r="E77" s="39">
        <f>IF(D87=0, "-", D77/D87)</f>
        <v>8.2101806239737272E-4</v>
      </c>
      <c r="F77" s="136">
        <v>0</v>
      </c>
      <c r="G77" s="146">
        <f>IF(F87=0, "-", F77/F87)</f>
        <v>0</v>
      </c>
      <c r="H77" s="35">
        <v>2</v>
      </c>
      <c r="I77" s="39">
        <f>IF(H87=0, "-", H77/H87)</f>
        <v>5.6513139304888388E-4</v>
      </c>
      <c r="J77" s="38">
        <f t="shared" si="6"/>
        <v>-1</v>
      </c>
      <c r="K77" s="39">
        <f t="shared" si="7"/>
        <v>-1</v>
      </c>
    </row>
    <row r="78" spans="1:11" x14ac:dyDescent="0.25">
      <c r="A78" s="34" t="s">
        <v>408</v>
      </c>
      <c r="B78" s="35">
        <v>1</v>
      </c>
      <c r="C78" s="146">
        <f>IF(B87=0, "-", B78/B87)</f>
        <v>8.6058519793459555E-4</v>
      </c>
      <c r="D78" s="35">
        <v>12</v>
      </c>
      <c r="E78" s="39">
        <f>IF(D87=0, "-", D78/D87)</f>
        <v>9.852216748768473E-3</v>
      </c>
      <c r="F78" s="136">
        <v>7</v>
      </c>
      <c r="G78" s="146">
        <f>IF(F87=0, "-", F78/F87)</f>
        <v>1.9818799546998866E-3</v>
      </c>
      <c r="H78" s="35">
        <v>36</v>
      </c>
      <c r="I78" s="39">
        <f>IF(H87=0, "-", H78/H87)</f>
        <v>1.0172365074879909E-2</v>
      </c>
      <c r="J78" s="38">
        <f t="shared" si="6"/>
        <v>-0.91666666666666663</v>
      </c>
      <c r="K78" s="39">
        <f t="shared" si="7"/>
        <v>-0.80555555555555558</v>
      </c>
    </row>
    <row r="79" spans="1:11" x14ac:dyDescent="0.25">
      <c r="A79" s="34" t="s">
        <v>409</v>
      </c>
      <c r="B79" s="35">
        <v>2</v>
      </c>
      <c r="C79" s="146">
        <f>IF(B87=0, "-", B79/B87)</f>
        <v>1.7211703958691911E-3</v>
      </c>
      <c r="D79" s="35">
        <v>3</v>
      </c>
      <c r="E79" s="39">
        <f>IF(D87=0, "-", D79/D87)</f>
        <v>2.4630541871921183E-3</v>
      </c>
      <c r="F79" s="136">
        <v>4</v>
      </c>
      <c r="G79" s="146">
        <f>IF(F87=0, "-", F79/F87)</f>
        <v>1.1325028312570782E-3</v>
      </c>
      <c r="H79" s="35">
        <v>14</v>
      </c>
      <c r="I79" s="39">
        <f>IF(H87=0, "-", H79/H87)</f>
        <v>3.9559197513421868E-3</v>
      </c>
      <c r="J79" s="38">
        <f t="shared" si="6"/>
        <v>-0.33333333333333331</v>
      </c>
      <c r="K79" s="39">
        <f t="shared" si="7"/>
        <v>-0.7142857142857143</v>
      </c>
    </row>
    <row r="80" spans="1:11" x14ac:dyDescent="0.25">
      <c r="A80" s="34" t="s">
        <v>410</v>
      </c>
      <c r="B80" s="35">
        <v>0</v>
      </c>
      <c r="C80" s="146">
        <f>IF(B87=0, "-", B80/B87)</f>
        <v>0</v>
      </c>
      <c r="D80" s="35">
        <v>0</v>
      </c>
      <c r="E80" s="39">
        <f>IF(D87=0, "-", D80/D87)</f>
        <v>0</v>
      </c>
      <c r="F80" s="136">
        <v>2</v>
      </c>
      <c r="G80" s="146">
        <f>IF(F87=0, "-", F80/F87)</f>
        <v>5.6625141562853911E-4</v>
      </c>
      <c r="H80" s="35">
        <v>0</v>
      </c>
      <c r="I80" s="39">
        <f>IF(H87=0, "-", H80/H87)</f>
        <v>0</v>
      </c>
      <c r="J80" s="38" t="str">
        <f t="shared" si="6"/>
        <v>-</v>
      </c>
      <c r="K80" s="39" t="str">
        <f t="shared" si="7"/>
        <v>-</v>
      </c>
    </row>
    <row r="81" spans="1:11" x14ac:dyDescent="0.25">
      <c r="A81" s="34" t="s">
        <v>411</v>
      </c>
      <c r="B81" s="35">
        <v>91</v>
      </c>
      <c r="C81" s="146">
        <f>IF(B87=0, "-", B81/B87)</f>
        <v>7.8313253012048195E-2</v>
      </c>
      <c r="D81" s="35">
        <v>59</v>
      </c>
      <c r="E81" s="39">
        <f>IF(D87=0, "-", D81/D87)</f>
        <v>4.8440065681444995E-2</v>
      </c>
      <c r="F81" s="136">
        <v>295</v>
      </c>
      <c r="G81" s="146">
        <f>IF(F87=0, "-", F81/F87)</f>
        <v>8.3522083805209507E-2</v>
      </c>
      <c r="H81" s="35">
        <v>234</v>
      </c>
      <c r="I81" s="39">
        <f>IF(H87=0, "-", H81/H87)</f>
        <v>6.6120372986719411E-2</v>
      </c>
      <c r="J81" s="38">
        <f t="shared" si="6"/>
        <v>0.5423728813559322</v>
      </c>
      <c r="K81" s="39">
        <f t="shared" si="7"/>
        <v>0.2606837606837607</v>
      </c>
    </row>
    <row r="82" spans="1:11" x14ac:dyDescent="0.25">
      <c r="A82" s="34" t="s">
        <v>412</v>
      </c>
      <c r="B82" s="35">
        <v>0</v>
      </c>
      <c r="C82" s="146">
        <f>IF(B87=0, "-", B82/B87)</f>
        <v>0</v>
      </c>
      <c r="D82" s="35">
        <v>10</v>
      </c>
      <c r="E82" s="39">
        <f>IF(D87=0, "-", D82/D87)</f>
        <v>8.2101806239737278E-3</v>
      </c>
      <c r="F82" s="136">
        <v>0</v>
      </c>
      <c r="G82" s="146">
        <f>IF(F87=0, "-", F82/F87)</f>
        <v>0</v>
      </c>
      <c r="H82" s="35">
        <v>31</v>
      </c>
      <c r="I82" s="39">
        <f>IF(H87=0, "-", H82/H87)</f>
        <v>8.7595365922576995E-3</v>
      </c>
      <c r="J82" s="38">
        <f t="shared" si="6"/>
        <v>-1</v>
      </c>
      <c r="K82" s="39">
        <f t="shared" si="7"/>
        <v>-1</v>
      </c>
    </row>
    <row r="83" spans="1:11" x14ac:dyDescent="0.25">
      <c r="A83" s="34" t="s">
        <v>413</v>
      </c>
      <c r="B83" s="35">
        <v>254</v>
      </c>
      <c r="C83" s="146">
        <f>IF(B87=0, "-", B83/B87)</f>
        <v>0.21858864027538727</v>
      </c>
      <c r="D83" s="35">
        <v>109</v>
      </c>
      <c r="E83" s="39">
        <f>IF(D87=0, "-", D83/D87)</f>
        <v>8.9490968801313631E-2</v>
      </c>
      <c r="F83" s="136">
        <v>819</v>
      </c>
      <c r="G83" s="146">
        <f>IF(F87=0, "-", F83/F87)</f>
        <v>0.23187995469988676</v>
      </c>
      <c r="H83" s="35">
        <v>479</v>
      </c>
      <c r="I83" s="39">
        <f>IF(H87=0, "-", H83/H87)</f>
        <v>0.13534896863520768</v>
      </c>
      <c r="J83" s="38">
        <f t="shared" si="6"/>
        <v>1.3302752293577982</v>
      </c>
      <c r="K83" s="39">
        <f t="shared" si="7"/>
        <v>0.70981210855949894</v>
      </c>
    </row>
    <row r="84" spans="1:11" x14ac:dyDescent="0.25">
      <c r="A84" s="34" t="s">
        <v>414</v>
      </c>
      <c r="B84" s="35">
        <v>2</v>
      </c>
      <c r="C84" s="146">
        <f>IF(B87=0, "-", B84/B87)</f>
        <v>1.7211703958691911E-3</v>
      </c>
      <c r="D84" s="35">
        <v>4</v>
      </c>
      <c r="E84" s="39">
        <f>IF(D87=0, "-", D84/D87)</f>
        <v>3.2840722495894909E-3</v>
      </c>
      <c r="F84" s="136">
        <v>5</v>
      </c>
      <c r="G84" s="146">
        <f>IF(F87=0, "-", F84/F87)</f>
        <v>1.4156285390713476E-3</v>
      </c>
      <c r="H84" s="35">
        <v>11</v>
      </c>
      <c r="I84" s="39">
        <f>IF(H87=0, "-", H84/H87)</f>
        <v>3.1082226617688614E-3</v>
      </c>
      <c r="J84" s="38">
        <f t="shared" si="6"/>
        <v>-0.5</v>
      </c>
      <c r="K84" s="39">
        <f t="shared" si="7"/>
        <v>-0.54545454545454541</v>
      </c>
    </row>
    <row r="85" spans="1:11" x14ac:dyDescent="0.25">
      <c r="A85" s="34" t="s">
        <v>415</v>
      </c>
      <c r="B85" s="35">
        <v>21</v>
      </c>
      <c r="C85" s="146">
        <f>IF(B87=0, "-", B85/B87)</f>
        <v>1.8072289156626505E-2</v>
      </c>
      <c r="D85" s="35">
        <v>48</v>
      </c>
      <c r="E85" s="39">
        <f>IF(D87=0, "-", D85/D87)</f>
        <v>3.9408866995073892E-2</v>
      </c>
      <c r="F85" s="136">
        <v>82</v>
      </c>
      <c r="G85" s="146">
        <f>IF(F87=0, "-", F85/F87)</f>
        <v>2.3216308040770101E-2</v>
      </c>
      <c r="H85" s="35">
        <v>119</v>
      </c>
      <c r="I85" s="39">
        <f>IF(H87=0, "-", H85/H87)</f>
        <v>3.3625317886408587E-2</v>
      </c>
      <c r="J85" s="38">
        <f t="shared" si="6"/>
        <v>-0.5625</v>
      </c>
      <c r="K85" s="39">
        <f t="shared" si="7"/>
        <v>-0.31092436974789917</v>
      </c>
    </row>
    <row r="86" spans="1:11" x14ac:dyDescent="0.25">
      <c r="A86" s="137"/>
      <c r="B86" s="40"/>
      <c r="D86" s="40"/>
      <c r="E86" s="44"/>
      <c r="F86" s="138"/>
      <c r="H86" s="40"/>
      <c r="I86" s="44"/>
      <c r="J86" s="43"/>
      <c r="K86" s="44"/>
    </row>
    <row r="87" spans="1:11" s="52" customFormat="1" ht="13" x14ac:dyDescent="0.3">
      <c r="A87" s="139" t="s">
        <v>416</v>
      </c>
      <c r="B87" s="46">
        <f>SUM(B63:B86)</f>
        <v>1162</v>
      </c>
      <c r="C87" s="140">
        <f>B87/7288</f>
        <v>0.15944017563117455</v>
      </c>
      <c r="D87" s="46">
        <f>SUM(D63:D86)</f>
        <v>1218</v>
      </c>
      <c r="E87" s="141">
        <f>D87/8516</f>
        <v>0.14302489431658055</v>
      </c>
      <c r="F87" s="128">
        <f>SUM(F63:F86)</f>
        <v>3532</v>
      </c>
      <c r="G87" s="142">
        <f>F87/20901</f>
        <v>0.1689871298024018</v>
      </c>
      <c r="H87" s="46">
        <f>SUM(H63:H86)</f>
        <v>3539</v>
      </c>
      <c r="I87" s="141">
        <f>H87/23072</f>
        <v>0.15338938973647712</v>
      </c>
      <c r="J87" s="49">
        <f>IF(D87=0, "-", IF((B87-D87)/D87&lt;10, (B87-D87)/D87, "&gt;999%"))</f>
        <v>-4.5977011494252873E-2</v>
      </c>
      <c r="K87" s="50">
        <f>IF(H87=0, "-", IF((F87-H87)/H87&lt;10, (F87-H87)/H87, "&gt;999%"))</f>
        <v>-1.9779598756710934E-3</v>
      </c>
    </row>
    <row r="88" spans="1:11" x14ac:dyDescent="0.25">
      <c r="B88" s="138"/>
      <c r="D88" s="138"/>
      <c r="F88" s="138"/>
      <c r="H88" s="138"/>
    </row>
    <row r="89" spans="1:11" ht="13" x14ac:dyDescent="0.3">
      <c r="A89" s="131" t="s">
        <v>417</v>
      </c>
      <c r="B89" s="132" t="s">
        <v>164</v>
      </c>
      <c r="C89" s="133" t="s">
        <v>165</v>
      </c>
      <c r="D89" s="132" t="s">
        <v>164</v>
      </c>
      <c r="E89" s="134" t="s">
        <v>165</v>
      </c>
      <c r="F89" s="133" t="s">
        <v>164</v>
      </c>
      <c r="G89" s="133" t="s">
        <v>165</v>
      </c>
      <c r="H89" s="132" t="s">
        <v>164</v>
      </c>
      <c r="I89" s="134" t="s">
        <v>165</v>
      </c>
      <c r="J89" s="132"/>
      <c r="K89" s="134"/>
    </row>
    <row r="90" spans="1:11" x14ac:dyDescent="0.25">
      <c r="A90" s="34" t="s">
        <v>418</v>
      </c>
      <c r="B90" s="35">
        <v>0</v>
      </c>
      <c r="C90" s="146">
        <f>IF(B103=0, "-", B90/B103)</f>
        <v>0</v>
      </c>
      <c r="D90" s="35">
        <v>0</v>
      </c>
      <c r="E90" s="39">
        <f>IF(D103=0, "-", D90/D103)</f>
        <v>0</v>
      </c>
      <c r="F90" s="136">
        <v>5</v>
      </c>
      <c r="G90" s="146">
        <f>IF(F103=0, "-", F90/F103)</f>
        <v>1.3227513227513227E-2</v>
      </c>
      <c r="H90" s="35">
        <v>2</v>
      </c>
      <c r="I90" s="39">
        <f>IF(H103=0, "-", H90/H103)</f>
        <v>4.9504950495049506E-3</v>
      </c>
      <c r="J90" s="38" t="str">
        <f t="shared" ref="J90:J101" si="8">IF(D90=0, "-", IF((B90-D90)/D90&lt;10, (B90-D90)/D90, "&gt;999%"))</f>
        <v>-</v>
      </c>
      <c r="K90" s="39">
        <f t="shared" ref="K90:K101" si="9">IF(H90=0, "-", IF((F90-H90)/H90&lt;10, (F90-H90)/H90, "&gt;999%"))</f>
        <v>1.5</v>
      </c>
    </row>
    <row r="91" spans="1:11" x14ac:dyDescent="0.25">
      <c r="A91" s="34" t="s">
        <v>419</v>
      </c>
      <c r="B91" s="35">
        <v>33</v>
      </c>
      <c r="C91" s="146">
        <f>IF(B103=0, "-", B91/B103)</f>
        <v>0.23404255319148937</v>
      </c>
      <c r="D91" s="35">
        <v>20</v>
      </c>
      <c r="E91" s="39">
        <f>IF(D103=0, "-", D91/D103)</f>
        <v>0.11235955056179775</v>
      </c>
      <c r="F91" s="136">
        <v>60</v>
      </c>
      <c r="G91" s="146">
        <f>IF(F103=0, "-", F91/F103)</f>
        <v>0.15873015873015872</v>
      </c>
      <c r="H91" s="35">
        <v>52</v>
      </c>
      <c r="I91" s="39">
        <f>IF(H103=0, "-", H91/H103)</f>
        <v>0.12871287128712872</v>
      </c>
      <c r="J91" s="38">
        <f t="shared" si="8"/>
        <v>0.65</v>
      </c>
      <c r="K91" s="39">
        <f t="shared" si="9"/>
        <v>0.15384615384615385</v>
      </c>
    </row>
    <row r="92" spans="1:11" x14ac:dyDescent="0.25">
      <c r="A92" s="34" t="s">
        <v>420</v>
      </c>
      <c r="B92" s="35">
        <v>19</v>
      </c>
      <c r="C92" s="146">
        <f>IF(B103=0, "-", B92/B103)</f>
        <v>0.13475177304964539</v>
      </c>
      <c r="D92" s="35">
        <v>25</v>
      </c>
      <c r="E92" s="39">
        <f>IF(D103=0, "-", D92/D103)</f>
        <v>0.1404494382022472</v>
      </c>
      <c r="F92" s="136">
        <v>44</v>
      </c>
      <c r="G92" s="146">
        <f>IF(F103=0, "-", F92/F103)</f>
        <v>0.1164021164021164</v>
      </c>
      <c r="H92" s="35">
        <v>83</v>
      </c>
      <c r="I92" s="39">
        <f>IF(H103=0, "-", H92/H103)</f>
        <v>0.20544554455445543</v>
      </c>
      <c r="J92" s="38">
        <f t="shared" si="8"/>
        <v>-0.24</v>
      </c>
      <c r="K92" s="39">
        <f t="shared" si="9"/>
        <v>-0.46987951807228917</v>
      </c>
    </row>
    <row r="93" spans="1:11" x14ac:dyDescent="0.25">
      <c r="A93" s="34" t="s">
        <v>421</v>
      </c>
      <c r="B93" s="35">
        <v>3</v>
      </c>
      <c r="C93" s="146">
        <f>IF(B103=0, "-", B93/B103)</f>
        <v>2.1276595744680851E-2</v>
      </c>
      <c r="D93" s="35">
        <v>5</v>
      </c>
      <c r="E93" s="39">
        <f>IF(D103=0, "-", D93/D103)</f>
        <v>2.8089887640449437E-2</v>
      </c>
      <c r="F93" s="136">
        <v>8</v>
      </c>
      <c r="G93" s="146">
        <f>IF(F103=0, "-", F93/F103)</f>
        <v>2.1164021164021163E-2</v>
      </c>
      <c r="H93" s="35">
        <v>13</v>
      </c>
      <c r="I93" s="39">
        <f>IF(H103=0, "-", H93/H103)</f>
        <v>3.2178217821782179E-2</v>
      </c>
      <c r="J93" s="38">
        <f t="shared" si="8"/>
        <v>-0.4</v>
      </c>
      <c r="K93" s="39">
        <f t="shared" si="9"/>
        <v>-0.38461538461538464</v>
      </c>
    </row>
    <row r="94" spans="1:11" x14ac:dyDescent="0.25">
      <c r="A94" s="34" t="s">
        <v>422</v>
      </c>
      <c r="B94" s="35">
        <v>9</v>
      </c>
      <c r="C94" s="146">
        <f>IF(B103=0, "-", B94/B103)</f>
        <v>6.3829787234042548E-2</v>
      </c>
      <c r="D94" s="35">
        <v>25</v>
      </c>
      <c r="E94" s="39">
        <f>IF(D103=0, "-", D94/D103)</f>
        <v>0.1404494382022472</v>
      </c>
      <c r="F94" s="136">
        <v>29</v>
      </c>
      <c r="G94" s="146">
        <f>IF(F103=0, "-", F94/F103)</f>
        <v>7.6719576719576715E-2</v>
      </c>
      <c r="H94" s="35">
        <v>40</v>
      </c>
      <c r="I94" s="39">
        <f>IF(H103=0, "-", H94/H103)</f>
        <v>9.9009900990099015E-2</v>
      </c>
      <c r="J94" s="38">
        <f t="shared" si="8"/>
        <v>-0.64</v>
      </c>
      <c r="K94" s="39">
        <f t="shared" si="9"/>
        <v>-0.27500000000000002</v>
      </c>
    </row>
    <row r="95" spans="1:11" x14ac:dyDescent="0.25">
      <c r="A95" s="34" t="s">
        <v>423</v>
      </c>
      <c r="B95" s="35">
        <v>8</v>
      </c>
      <c r="C95" s="146">
        <f>IF(B103=0, "-", B95/B103)</f>
        <v>5.6737588652482268E-2</v>
      </c>
      <c r="D95" s="35">
        <v>9</v>
      </c>
      <c r="E95" s="39">
        <f>IF(D103=0, "-", D95/D103)</f>
        <v>5.0561797752808987E-2</v>
      </c>
      <c r="F95" s="136">
        <v>26</v>
      </c>
      <c r="G95" s="146">
        <f>IF(F103=0, "-", F95/F103)</f>
        <v>6.8783068783068779E-2</v>
      </c>
      <c r="H95" s="35">
        <v>10</v>
      </c>
      <c r="I95" s="39">
        <f>IF(H103=0, "-", H95/H103)</f>
        <v>2.4752475247524754E-2</v>
      </c>
      <c r="J95" s="38">
        <f t="shared" si="8"/>
        <v>-0.1111111111111111</v>
      </c>
      <c r="K95" s="39">
        <f t="shared" si="9"/>
        <v>1.6</v>
      </c>
    </row>
    <row r="96" spans="1:11" x14ac:dyDescent="0.25">
      <c r="A96" s="34" t="s">
        <v>424</v>
      </c>
      <c r="B96" s="35">
        <v>18</v>
      </c>
      <c r="C96" s="146">
        <f>IF(B103=0, "-", B96/B103)</f>
        <v>0.1276595744680851</v>
      </c>
      <c r="D96" s="35">
        <v>12</v>
      </c>
      <c r="E96" s="39">
        <f>IF(D103=0, "-", D96/D103)</f>
        <v>6.741573033707865E-2</v>
      </c>
      <c r="F96" s="136">
        <v>59</v>
      </c>
      <c r="G96" s="146">
        <f>IF(F103=0, "-", F96/F103)</f>
        <v>0.15608465608465608</v>
      </c>
      <c r="H96" s="35">
        <v>47</v>
      </c>
      <c r="I96" s="39">
        <f>IF(H103=0, "-", H96/H103)</f>
        <v>0.11633663366336634</v>
      </c>
      <c r="J96" s="38">
        <f t="shared" si="8"/>
        <v>0.5</v>
      </c>
      <c r="K96" s="39">
        <f t="shared" si="9"/>
        <v>0.25531914893617019</v>
      </c>
    </row>
    <row r="97" spans="1:11" x14ac:dyDescent="0.25">
      <c r="A97" s="34" t="s">
        <v>425</v>
      </c>
      <c r="B97" s="35">
        <v>1</v>
      </c>
      <c r="C97" s="146">
        <f>IF(B103=0, "-", B97/B103)</f>
        <v>7.0921985815602835E-3</v>
      </c>
      <c r="D97" s="35">
        <v>0</v>
      </c>
      <c r="E97" s="39">
        <f>IF(D103=0, "-", D97/D103)</f>
        <v>0</v>
      </c>
      <c r="F97" s="136">
        <v>1</v>
      </c>
      <c r="G97" s="146">
        <f>IF(F103=0, "-", F97/F103)</f>
        <v>2.6455026455026454E-3</v>
      </c>
      <c r="H97" s="35">
        <v>0</v>
      </c>
      <c r="I97" s="39">
        <f>IF(H103=0, "-", H97/H103)</f>
        <v>0</v>
      </c>
      <c r="J97" s="38" t="str">
        <f t="shared" si="8"/>
        <v>-</v>
      </c>
      <c r="K97" s="39" t="str">
        <f t="shared" si="9"/>
        <v>-</v>
      </c>
    </row>
    <row r="98" spans="1:11" x14ac:dyDescent="0.25">
      <c r="A98" s="34" t="s">
        <v>426</v>
      </c>
      <c r="B98" s="35">
        <v>18</v>
      </c>
      <c r="C98" s="146">
        <f>IF(B103=0, "-", B98/B103)</f>
        <v>0.1276595744680851</v>
      </c>
      <c r="D98" s="35">
        <v>21</v>
      </c>
      <c r="E98" s="39">
        <f>IF(D103=0, "-", D98/D103)</f>
        <v>0.11797752808988764</v>
      </c>
      <c r="F98" s="136">
        <v>53</v>
      </c>
      <c r="G98" s="146">
        <f>IF(F103=0, "-", F98/F103)</f>
        <v>0.1402116402116402</v>
      </c>
      <c r="H98" s="35">
        <v>55</v>
      </c>
      <c r="I98" s="39">
        <f>IF(H103=0, "-", H98/H103)</f>
        <v>0.13613861386138615</v>
      </c>
      <c r="J98" s="38">
        <f t="shared" si="8"/>
        <v>-0.14285714285714285</v>
      </c>
      <c r="K98" s="39">
        <f t="shared" si="9"/>
        <v>-3.6363636363636362E-2</v>
      </c>
    </row>
    <row r="99" spans="1:11" x14ac:dyDescent="0.25">
      <c r="A99" s="34" t="s">
        <v>427</v>
      </c>
      <c r="B99" s="35">
        <v>8</v>
      </c>
      <c r="C99" s="146">
        <f>IF(B103=0, "-", B99/B103)</f>
        <v>5.6737588652482268E-2</v>
      </c>
      <c r="D99" s="35">
        <v>7</v>
      </c>
      <c r="E99" s="39">
        <f>IF(D103=0, "-", D99/D103)</f>
        <v>3.9325842696629212E-2</v>
      </c>
      <c r="F99" s="136">
        <v>17</v>
      </c>
      <c r="G99" s="146">
        <f>IF(F103=0, "-", F99/F103)</f>
        <v>4.4973544973544971E-2</v>
      </c>
      <c r="H99" s="35">
        <v>17</v>
      </c>
      <c r="I99" s="39">
        <f>IF(H103=0, "-", H99/H103)</f>
        <v>4.2079207920792082E-2</v>
      </c>
      <c r="J99" s="38">
        <f t="shared" si="8"/>
        <v>0.14285714285714285</v>
      </c>
      <c r="K99" s="39">
        <f t="shared" si="9"/>
        <v>0</v>
      </c>
    </row>
    <row r="100" spans="1:11" x14ac:dyDescent="0.25">
      <c r="A100" s="34" t="s">
        <v>428</v>
      </c>
      <c r="B100" s="35">
        <v>17</v>
      </c>
      <c r="C100" s="146">
        <f>IF(B103=0, "-", B100/B103)</f>
        <v>0.12056737588652482</v>
      </c>
      <c r="D100" s="35">
        <v>21</v>
      </c>
      <c r="E100" s="39">
        <f>IF(D103=0, "-", D100/D103)</f>
        <v>0.11797752808988764</v>
      </c>
      <c r="F100" s="136">
        <v>44</v>
      </c>
      <c r="G100" s="146">
        <f>IF(F103=0, "-", F100/F103)</f>
        <v>0.1164021164021164</v>
      </c>
      <c r="H100" s="35">
        <v>35</v>
      </c>
      <c r="I100" s="39">
        <f>IF(H103=0, "-", H100/H103)</f>
        <v>8.6633663366336627E-2</v>
      </c>
      <c r="J100" s="38">
        <f t="shared" si="8"/>
        <v>-0.19047619047619047</v>
      </c>
      <c r="K100" s="39">
        <f t="shared" si="9"/>
        <v>0.25714285714285712</v>
      </c>
    </row>
    <row r="101" spans="1:11" x14ac:dyDescent="0.25">
      <c r="A101" s="34" t="s">
        <v>429</v>
      </c>
      <c r="B101" s="35">
        <v>7</v>
      </c>
      <c r="C101" s="146">
        <f>IF(B103=0, "-", B101/B103)</f>
        <v>4.9645390070921988E-2</v>
      </c>
      <c r="D101" s="35">
        <v>33</v>
      </c>
      <c r="E101" s="39">
        <f>IF(D103=0, "-", D101/D103)</f>
        <v>0.1853932584269663</v>
      </c>
      <c r="F101" s="136">
        <v>32</v>
      </c>
      <c r="G101" s="146">
        <f>IF(F103=0, "-", F101/F103)</f>
        <v>8.4656084656084651E-2</v>
      </c>
      <c r="H101" s="35">
        <v>50</v>
      </c>
      <c r="I101" s="39">
        <f>IF(H103=0, "-", H101/H103)</f>
        <v>0.12376237623762376</v>
      </c>
      <c r="J101" s="38">
        <f t="shared" si="8"/>
        <v>-0.78787878787878785</v>
      </c>
      <c r="K101" s="39">
        <f t="shared" si="9"/>
        <v>-0.36</v>
      </c>
    </row>
    <row r="102" spans="1:11" x14ac:dyDescent="0.25">
      <c r="A102" s="137"/>
      <c r="B102" s="40"/>
      <c r="D102" s="40"/>
      <c r="E102" s="44"/>
      <c r="F102" s="138"/>
      <c r="H102" s="40"/>
      <c r="I102" s="44"/>
      <c r="J102" s="43"/>
      <c r="K102" s="44"/>
    </row>
    <row r="103" spans="1:11" s="52" customFormat="1" ht="13" x14ac:dyDescent="0.3">
      <c r="A103" s="139" t="s">
        <v>430</v>
      </c>
      <c r="B103" s="46">
        <f>SUM(B90:B102)</f>
        <v>141</v>
      </c>
      <c r="C103" s="140">
        <f>B103/7288</f>
        <v>1.9346871569703623E-2</v>
      </c>
      <c r="D103" s="46">
        <f>SUM(D90:D102)</f>
        <v>178</v>
      </c>
      <c r="E103" s="141">
        <f>D103/8516</f>
        <v>2.0901831845937059E-2</v>
      </c>
      <c r="F103" s="128">
        <f>SUM(F90:F102)</f>
        <v>378</v>
      </c>
      <c r="G103" s="142">
        <f>F103/20901</f>
        <v>1.8085259078512991E-2</v>
      </c>
      <c r="H103" s="46">
        <f>SUM(H90:H102)</f>
        <v>404</v>
      </c>
      <c r="I103" s="141">
        <f>H103/23072</f>
        <v>1.7510402219140082E-2</v>
      </c>
      <c r="J103" s="49">
        <f>IF(D103=0, "-", IF((B103-D103)/D103&lt;10, (B103-D103)/D103, "&gt;999%"))</f>
        <v>-0.20786516853932585</v>
      </c>
      <c r="K103" s="50">
        <f>IF(H103=0, "-", IF((F103-H103)/H103&lt;10, (F103-H103)/H103, "&gt;999%"))</f>
        <v>-6.4356435643564358E-2</v>
      </c>
    </row>
    <row r="104" spans="1:11" x14ac:dyDescent="0.25">
      <c r="B104" s="138"/>
      <c r="D104" s="138"/>
      <c r="F104" s="138"/>
      <c r="H104" s="138"/>
    </row>
    <row r="105" spans="1:11" s="52" customFormat="1" ht="13" x14ac:dyDescent="0.3">
      <c r="A105" s="139" t="s">
        <v>431</v>
      </c>
      <c r="B105" s="46">
        <v>1303</v>
      </c>
      <c r="C105" s="140">
        <f>B105/7288</f>
        <v>0.17878704720087815</v>
      </c>
      <c r="D105" s="46">
        <v>1396</v>
      </c>
      <c r="E105" s="141">
        <f>D105/8516</f>
        <v>0.16392672616251761</v>
      </c>
      <c r="F105" s="128">
        <v>3910</v>
      </c>
      <c r="G105" s="142">
        <f>F105/20901</f>
        <v>0.18707238888091479</v>
      </c>
      <c r="H105" s="46">
        <v>3943</v>
      </c>
      <c r="I105" s="141">
        <f>H105/23072</f>
        <v>0.17089979195561719</v>
      </c>
      <c r="J105" s="49">
        <f>IF(D105=0, "-", IF((B105-D105)/D105&lt;10, (B105-D105)/D105, "&gt;999%"))</f>
        <v>-6.6618911174785106E-2</v>
      </c>
      <c r="K105" s="50">
        <f>IF(H105=0, "-", IF((F105-H105)/H105&lt;10, (F105-H105)/H105, "&gt;999%"))</f>
        <v>-8.3692619832614768E-3</v>
      </c>
    </row>
    <row r="106" spans="1:11" x14ac:dyDescent="0.25">
      <c r="B106" s="138"/>
      <c r="D106" s="138"/>
      <c r="F106" s="138"/>
      <c r="H106" s="138"/>
    </row>
    <row r="107" spans="1:11" ht="15.5" x14ac:dyDescent="0.35">
      <c r="A107" s="129" t="s">
        <v>38</v>
      </c>
      <c r="B107" s="22" t="s">
        <v>4</v>
      </c>
      <c r="C107" s="25"/>
      <c r="D107" s="25"/>
      <c r="E107" s="23"/>
      <c r="F107" s="22" t="s">
        <v>162</v>
      </c>
      <c r="G107" s="25"/>
      <c r="H107" s="25"/>
      <c r="I107" s="23"/>
      <c r="J107" s="22" t="s">
        <v>163</v>
      </c>
      <c r="K107" s="23"/>
    </row>
    <row r="108" spans="1:11" ht="13" x14ac:dyDescent="0.3">
      <c r="A108" s="30"/>
      <c r="B108" s="22">
        <f>VALUE(RIGHT($B$2, 4))</f>
        <v>2020</v>
      </c>
      <c r="C108" s="23"/>
      <c r="D108" s="22">
        <f>B108-1</f>
        <v>2019</v>
      </c>
      <c r="E108" s="130"/>
      <c r="F108" s="22">
        <f>B108</f>
        <v>2020</v>
      </c>
      <c r="G108" s="130"/>
      <c r="H108" s="22">
        <f>D108</f>
        <v>2019</v>
      </c>
      <c r="I108" s="130"/>
      <c r="J108" s="27" t="s">
        <v>8</v>
      </c>
      <c r="K108" s="28" t="s">
        <v>5</v>
      </c>
    </row>
    <row r="109" spans="1:11" ht="13" x14ac:dyDescent="0.3">
      <c r="A109" s="131" t="s">
        <v>432</v>
      </c>
      <c r="B109" s="132" t="s">
        <v>164</v>
      </c>
      <c r="C109" s="133" t="s">
        <v>165</v>
      </c>
      <c r="D109" s="132" t="s">
        <v>164</v>
      </c>
      <c r="E109" s="134" t="s">
        <v>165</v>
      </c>
      <c r="F109" s="133" t="s">
        <v>164</v>
      </c>
      <c r="G109" s="133" t="s">
        <v>165</v>
      </c>
      <c r="H109" s="132" t="s">
        <v>164</v>
      </c>
      <c r="I109" s="134" t="s">
        <v>165</v>
      </c>
      <c r="J109" s="132"/>
      <c r="K109" s="134"/>
    </row>
    <row r="110" spans="1:11" x14ac:dyDescent="0.25">
      <c r="A110" s="34" t="s">
        <v>433</v>
      </c>
      <c r="B110" s="35">
        <v>6</v>
      </c>
      <c r="C110" s="146">
        <f>IF(B136=0, "-", B110/B136)</f>
        <v>7.2289156626506026E-3</v>
      </c>
      <c r="D110" s="35">
        <v>23</v>
      </c>
      <c r="E110" s="39">
        <f>IF(D136=0, "-", D110/D136)</f>
        <v>2.3373983739837397E-2</v>
      </c>
      <c r="F110" s="136">
        <v>16</v>
      </c>
      <c r="G110" s="146">
        <f>IF(F136=0, "-", F110/F136)</f>
        <v>6.672226855713094E-3</v>
      </c>
      <c r="H110" s="35">
        <v>51</v>
      </c>
      <c r="I110" s="39">
        <f>IF(H136=0, "-", H110/H136)</f>
        <v>1.8736223365172666E-2</v>
      </c>
      <c r="J110" s="38">
        <f t="shared" ref="J110:J134" si="10">IF(D110=0, "-", IF((B110-D110)/D110&lt;10, (B110-D110)/D110, "&gt;999%"))</f>
        <v>-0.73913043478260865</v>
      </c>
      <c r="K110" s="39">
        <f t="shared" ref="K110:K134" si="11">IF(H110=0, "-", IF((F110-H110)/H110&lt;10, (F110-H110)/H110, "&gt;999%"))</f>
        <v>-0.68627450980392157</v>
      </c>
    </row>
    <row r="111" spans="1:11" x14ac:dyDescent="0.25">
      <c r="A111" s="34" t="s">
        <v>434</v>
      </c>
      <c r="B111" s="35">
        <v>64</v>
      </c>
      <c r="C111" s="146">
        <f>IF(B136=0, "-", B111/B136)</f>
        <v>7.7108433734939766E-2</v>
      </c>
      <c r="D111" s="35">
        <v>49</v>
      </c>
      <c r="E111" s="39">
        <f>IF(D136=0, "-", D111/D136)</f>
        <v>4.9796747967479675E-2</v>
      </c>
      <c r="F111" s="136">
        <v>166</v>
      </c>
      <c r="G111" s="146">
        <f>IF(F136=0, "-", F111/F136)</f>
        <v>6.9224353628023358E-2</v>
      </c>
      <c r="H111" s="35">
        <v>140</v>
      </c>
      <c r="I111" s="39">
        <f>IF(H136=0, "-", H111/H136)</f>
        <v>5.1432770022042613E-2</v>
      </c>
      <c r="J111" s="38">
        <f t="shared" si="10"/>
        <v>0.30612244897959184</v>
      </c>
      <c r="K111" s="39">
        <f t="shared" si="11"/>
        <v>0.18571428571428572</v>
      </c>
    </row>
    <row r="112" spans="1:11" x14ac:dyDescent="0.25">
      <c r="A112" s="34" t="s">
        <v>435</v>
      </c>
      <c r="B112" s="35">
        <v>3</v>
      </c>
      <c r="C112" s="146">
        <f>IF(B136=0, "-", B112/B136)</f>
        <v>3.6144578313253013E-3</v>
      </c>
      <c r="D112" s="35">
        <v>2</v>
      </c>
      <c r="E112" s="39">
        <f>IF(D136=0, "-", D112/D136)</f>
        <v>2.0325203252032522E-3</v>
      </c>
      <c r="F112" s="136">
        <v>8</v>
      </c>
      <c r="G112" s="146">
        <f>IF(F136=0, "-", F112/F136)</f>
        <v>3.336113427856547E-3</v>
      </c>
      <c r="H112" s="35">
        <v>3</v>
      </c>
      <c r="I112" s="39">
        <f>IF(H136=0, "-", H112/H136)</f>
        <v>1.1021307861866275E-3</v>
      </c>
      <c r="J112" s="38">
        <f t="shared" si="10"/>
        <v>0.5</v>
      </c>
      <c r="K112" s="39">
        <f t="shared" si="11"/>
        <v>1.6666666666666667</v>
      </c>
    </row>
    <row r="113" spans="1:11" x14ac:dyDescent="0.25">
      <c r="A113" s="34" t="s">
        <v>436</v>
      </c>
      <c r="B113" s="35">
        <v>30</v>
      </c>
      <c r="C113" s="146">
        <f>IF(B136=0, "-", B113/B136)</f>
        <v>3.614457831325301E-2</v>
      </c>
      <c r="D113" s="35">
        <v>20</v>
      </c>
      <c r="E113" s="39">
        <f>IF(D136=0, "-", D113/D136)</f>
        <v>2.032520325203252E-2</v>
      </c>
      <c r="F113" s="136">
        <v>62</v>
      </c>
      <c r="G113" s="146">
        <f>IF(F136=0, "-", F113/F136)</f>
        <v>2.585487906588824E-2</v>
      </c>
      <c r="H113" s="35">
        <v>64</v>
      </c>
      <c r="I113" s="39">
        <f>IF(H136=0, "-", H113/H136)</f>
        <v>2.3512123438648051E-2</v>
      </c>
      <c r="J113" s="38">
        <f t="shared" si="10"/>
        <v>0.5</v>
      </c>
      <c r="K113" s="39">
        <f t="shared" si="11"/>
        <v>-3.125E-2</v>
      </c>
    </row>
    <row r="114" spans="1:11" x14ac:dyDescent="0.25">
      <c r="A114" s="34" t="s">
        <v>437</v>
      </c>
      <c r="B114" s="35">
        <v>0</v>
      </c>
      <c r="C114" s="146">
        <f>IF(B136=0, "-", B114/B136)</f>
        <v>0</v>
      </c>
      <c r="D114" s="35">
        <v>1</v>
      </c>
      <c r="E114" s="39">
        <f>IF(D136=0, "-", D114/D136)</f>
        <v>1.0162601626016261E-3</v>
      </c>
      <c r="F114" s="136">
        <v>0</v>
      </c>
      <c r="G114" s="146">
        <f>IF(F136=0, "-", F114/F136)</f>
        <v>0</v>
      </c>
      <c r="H114" s="35">
        <v>15</v>
      </c>
      <c r="I114" s="39">
        <f>IF(H136=0, "-", H114/H136)</f>
        <v>5.5106539309331378E-3</v>
      </c>
      <c r="J114" s="38">
        <f t="shared" si="10"/>
        <v>-1</v>
      </c>
      <c r="K114" s="39">
        <f t="shared" si="11"/>
        <v>-1</v>
      </c>
    </row>
    <row r="115" spans="1:11" x14ac:dyDescent="0.25">
      <c r="A115" s="34" t="s">
        <v>438</v>
      </c>
      <c r="B115" s="35">
        <v>32</v>
      </c>
      <c r="C115" s="146">
        <f>IF(B136=0, "-", B115/B136)</f>
        <v>3.8554216867469883E-2</v>
      </c>
      <c r="D115" s="35">
        <v>15</v>
      </c>
      <c r="E115" s="39">
        <f>IF(D136=0, "-", D115/D136)</f>
        <v>1.524390243902439E-2</v>
      </c>
      <c r="F115" s="136">
        <v>53</v>
      </c>
      <c r="G115" s="146">
        <f>IF(F136=0, "-", F115/F136)</f>
        <v>2.2101751459549623E-2</v>
      </c>
      <c r="H115" s="35">
        <v>48</v>
      </c>
      <c r="I115" s="39">
        <f>IF(H136=0, "-", H115/H136)</f>
        <v>1.763409257898604E-2</v>
      </c>
      <c r="J115" s="38">
        <f t="shared" si="10"/>
        <v>1.1333333333333333</v>
      </c>
      <c r="K115" s="39">
        <f t="shared" si="11"/>
        <v>0.10416666666666667</v>
      </c>
    </row>
    <row r="116" spans="1:11" x14ac:dyDescent="0.25">
      <c r="A116" s="34" t="s">
        <v>439</v>
      </c>
      <c r="B116" s="35">
        <v>32</v>
      </c>
      <c r="C116" s="146">
        <f>IF(B136=0, "-", B116/B136)</f>
        <v>3.8554216867469883E-2</v>
      </c>
      <c r="D116" s="35">
        <v>36</v>
      </c>
      <c r="E116" s="39">
        <f>IF(D136=0, "-", D116/D136)</f>
        <v>3.6585365853658534E-2</v>
      </c>
      <c r="F116" s="136">
        <v>111</v>
      </c>
      <c r="G116" s="146">
        <f>IF(F136=0, "-", F116/F136)</f>
        <v>4.6288573811509588E-2</v>
      </c>
      <c r="H116" s="35">
        <v>116</v>
      </c>
      <c r="I116" s="39">
        <f>IF(H136=0, "-", H116/H136)</f>
        <v>4.2615723732549599E-2</v>
      </c>
      <c r="J116" s="38">
        <f t="shared" si="10"/>
        <v>-0.1111111111111111</v>
      </c>
      <c r="K116" s="39">
        <f t="shared" si="11"/>
        <v>-4.3103448275862072E-2</v>
      </c>
    </row>
    <row r="117" spans="1:11" x14ac:dyDescent="0.25">
      <c r="A117" s="34" t="s">
        <v>440</v>
      </c>
      <c r="B117" s="35">
        <v>67</v>
      </c>
      <c r="C117" s="146">
        <f>IF(B136=0, "-", B117/B136)</f>
        <v>8.0722891566265054E-2</v>
      </c>
      <c r="D117" s="35">
        <v>71</v>
      </c>
      <c r="E117" s="39">
        <f>IF(D136=0, "-", D117/D136)</f>
        <v>7.2154471544715451E-2</v>
      </c>
      <c r="F117" s="136">
        <v>154</v>
      </c>
      <c r="G117" s="146">
        <f>IF(F136=0, "-", F117/F136)</f>
        <v>6.4220183486238536E-2</v>
      </c>
      <c r="H117" s="35">
        <v>163</v>
      </c>
      <c r="I117" s="39">
        <f>IF(H136=0, "-", H117/H136)</f>
        <v>5.9882439382806761E-2</v>
      </c>
      <c r="J117" s="38">
        <f t="shared" si="10"/>
        <v>-5.6338028169014086E-2</v>
      </c>
      <c r="K117" s="39">
        <f t="shared" si="11"/>
        <v>-5.5214723926380369E-2</v>
      </c>
    </row>
    <row r="118" spans="1:11" x14ac:dyDescent="0.25">
      <c r="A118" s="34" t="s">
        <v>441</v>
      </c>
      <c r="B118" s="35">
        <v>12</v>
      </c>
      <c r="C118" s="146">
        <f>IF(B136=0, "-", B118/B136)</f>
        <v>1.4457831325301205E-2</v>
      </c>
      <c r="D118" s="35">
        <v>18</v>
      </c>
      <c r="E118" s="39">
        <f>IF(D136=0, "-", D118/D136)</f>
        <v>1.8292682926829267E-2</v>
      </c>
      <c r="F118" s="136">
        <v>43</v>
      </c>
      <c r="G118" s="146">
        <f>IF(F136=0, "-", F118/F136)</f>
        <v>1.7931609674728941E-2</v>
      </c>
      <c r="H118" s="35">
        <v>50</v>
      </c>
      <c r="I118" s="39">
        <f>IF(H136=0, "-", H118/H136)</f>
        <v>1.8368846436443792E-2</v>
      </c>
      <c r="J118" s="38">
        <f t="shared" si="10"/>
        <v>-0.33333333333333331</v>
      </c>
      <c r="K118" s="39">
        <f t="shared" si="11"/>
        <v>-0.14000000000000001</v>
      </c>
    </row>
    <row r="119" spans="1:11" x14ac:dyDescent="0.25">
      <c r="A119" s="34" t="s">
        <v>442</v>
      </c>
      <c r="B119" s="35">
        <v>4</v>
      </c>
      <c r="C119" s="146">
        <f>IF(B136=0, "-", B119/B136)</f>
        <v>4.8192771084337354E-3</v>
      </c>
      <c r="D119" s="35">
        <v>7</v>
      </c>
      <c r="E119" s="39">
        <f>IF(D136=0, "-", D119/D136)</f>
        <v>7.1138211382113818E-3</v>
      </c>
      <c r="F119" s="136">
        <v>14</v>
      </c>
      <c r="G119" s="146">
        <f>IF(F136=0, "-", F119/F136)</f>
        <v>5.8381984987489572E-3</v>
      </c>
      <c r="H119" s="35">
        <v>29</v>
      </c>
      <c r="I119" s="39">
        <f>IF(H136=0, "-", H119/H136)</f>
        <v>1.06539309331374E-2</v>
      </c>
      <c r="J119" s="38">
        <f t="shared" si="10"/>
        <v>-0.42857142857142855</v>
      </c>
      <c r="K119" s="39">
        <f t="shared" si="11"/>
        <v>-0.51724137931034486</v>
      </c>
    </row>
    <row r="120" spans="1:11" x14ac:dyDescent="0.25">
      <c r="A120" s="34" t="s">
        <v>443</v>
      </c>
      <c r="B120" s="35">
        <v>9</v>
      </c>
      <c r="C120" s="146">
        <f>IF(B136=0, "-", B120/B136)</f>
        <v>1.0843373493975903E-2</v>
      </c>
      <c r="D120" s="35">
        <v>26</v>
      </c>
      <c r="E120" s="39">
        <f>IF(D136=0, "-", D120/D136)</f>
        <v>2.6422764227642278E-2</v>
      </c>
      <c r="F120" s="136">
        <v>43</v>
      </c>
      <c r="G120" s="146">
        <f>IF(F136=0, "-", F120/F136)</f>
        <v>1.7931609674728941E-2</v>
      </c>
      <c r="H120" s="35">
        <v>72</v>
      </c>
      <c r="I120" s="39">
        <f>IF(H136=0, "-", H120/H136)</f>
        <v>2.6451138868479059E-2</v>
      </c>
      <c r="J120" s="38">
        <f t="shared" si="10"/>
        <v>-0.65384615384615385</v>
      </c>
      <c r="K120" s="39">
        <f t="shared" si="11"/>
        <v>-0.40277777777777779</v>
      </c>
    </row>
    <row r="121" spans="1:11" x14ac:dyDescent="0.25">
      <c r="A121" s="34" t="s">
        <v>444</v>
      </c>
      <c r="B121" s="35">
        <v>2</v>
      </c>
      <c r="C121" s="146">
        <f>IF(B136=0, "-", B121/B136)</f>
        <v>2.4096385542168677E-3</v>
      </c>
      <c r="D121" s="35">
        <v>0</v>
      </c>
      <c r="E121" s="39">
        <f>IF(D136=0, "-", D121/D136)</f>
        <v>0</v>
      </c>
      <c r="F121" s="136">
        <v>6</v>
      </c>
      <c r="G121" s="146">
        <f>IF(F136=0, "-", F121/F136)</f>
        <v>2.5020850708924102E-3</v>
      </c>
      <c r="H121" s="35">
        <v>1</v>
      </c>
      <c r="I121" s="39">
        <f>IF(H136=0, "-", H121/H136)</f>
        <v>3.673769287288758E-4</v>
      </c>
      <c r="J121" s="38" t="str">
        <f t="shared" si="10"/>
        <v>-</v>
      </c>
      <c r="K121" s="39">
        <f t="shared" si="11"/>
        <v>5</v>
      </c>
    </row>
    <row r="122" spans="1:11" x14ac:dyDescent="0.25">
      <c r="A122" s="34" t="s">
        <v>445</v>
      </c>
      <c r="B122" s="35">
        <v>18</v>
      </c>
      <c r="C122" s="146">
        <f>IF(B136=0, "-", B122/B136)</f>
        <v>2.1686746987951807E-2</v>
      </c>
      <c r="D122" s="35">
        <v>21</v>
      </c>
      <c r="E122" s="39">
        <f>IF(D136=0, "-", D122/D136)</f>
        <v>2.1341463414634148E-2</v>
      </c>
      <c r="F122" s="136">
        <v>45</v>
      </c>
      <c r="G122" s="146">
        <f>IF(F136=0, "-", F122/F136)</f>
        <v>1.8765638031693076E-2</v>
      </c>
      <c r="H122" s="35">
        <v>55</v>
      </c>
      <c r="I122" s="39">
        <f>IF(H136=0, "-", H122/H136)</f>
        <v>2.020573108008817E-2</v>
      </c>
      <c r="J122" s="38">
        <f t="shared" si="10"/>
        <v>-0.14285714285714285</v>
      </c>
      <c r="K122" s="39">
        <f t="shared" si="11"/>
        <v>-0.18181818181818182</v>
      </c>
    </row>
    <row r="123" spans="1:11" x14ac:dyDescent="0.25">
      <c r="A123" s="34" t="s">
        <v>446</v>
      </c>
      <c r="B123" s="35">
        <v>48</v>
      </c>
      <c r="C123" s="146">
        <f>IF(B136=0, "-", B123/B136)</f>
        <v>5.7831325301204821E-2</v>
      </c>
      <c r="D123" s="35">
        <v>46</v>
      </c>
      <c r="E123" s="39">
        <f>IF(D136=0, "-", D123/D136)</f>
        <v>4.6747967479674794E-2</v>
      </c>
      <c r="F123" s="136">
        <v>127</v>
      </c>
      <c r="G123" s="146">
        <f>IF(F136=0, "-", F123/F136)</f>
        <v>5.2960800667222682E-2</v>
      </c>
      <c r="H123" s="35">
        <v>134</v>
      </c>
      <c r="I123" s="39">
        <f>IF(H136=0, "-", H123/H136)</f>
        <v>4.9228508449669361E-2</v>
      </c>
      <c r="J123" s="38">
        <f t="shared" si="10"/>
        <v>4.3478260869565216E-2</v>
      </c>
      <c r="K123" s="39">
        <f t="shared" si="11"/>
        <v>-5.2238805970149252E-2</v>
      </c>
    </row>
    <row r="124" spans="1:11" x14ac:dyDescent="0.25">
      <c r="A124" s="34" t="s">
        <v>447</v>
      </c>
      <c r="B124" s="35">
        <v>63</v>
      </c>
      <c r="C124" s="146">
        <f>IF(B136=0, "-", B124/B136)</f>
        <v>7.5903614457831323E-2</v>
      </c>
      <c r="D124" s="35">
        <v>97</v>
      </c>
      <c r="E124" s="39">
        <f>IF(D136=0, "-", D124/D136)</f>
        <v>9.8577235772357719E-2</v>
      </c>
      <c r="F124" s="136">
        <v>130</v>
      </c>
      <c r="G124" s="146">
        <f>IF(F136=0, "-", F124/F136)</f>
        <v>5.4211843202668891E-2</v>
      </c>
      <c r="H124" s="35">
        <v>209</v>
      </c>
      <c r="I124" s="39">
        <f>IF(H136=0, "-", H124/H136)</f>
        <v>7.6781778104335049E-2</v>
      </c>
      <c r="J124" s="38">
        <f t="shared" si="10"/>
        <v>-0.35051546391752575</v>
      </c>
      <c r="K124" s="39">
        <f t="shared" si="11"/>
        <v>-0.37799043062200954</v>
      </c>
    </row>
    <row r="125" spans="1:11" x14ac:dyDescent="0.25">
      <c r="A125" s="34" t="s">
        <v>448</v>
      </c>
      <c r="B125" s="35">
        <v>82</v>
      </c>
      <c r="C125" s="146">
        <f>IF(B136=0, "-", B125/B136)</f>
        <v>9.8795180722891562E-2</v>
      </c>
      <c r="D125" s="35">
        <v>69</v>
      </c>
      <c r="E125" s="39">
        <f>IF(D136=0, "-", D125/D136)</f>
        <v>7.0121951219512202E-2</v>
      </c>
      <c r="F125" s="136">
        <v>208</v>
      </c>
      <c r="G125" s="146">
        <f>IF(F136=0, "-", F125/F136)</f>
        <v>8.6738949124270229E-2</v>
      </c>
      <c r="H125" s="35">
        <v>171</v>
      </c>
      <c r="I125" s="39">
        <f>IF(H136=0, "-", H125/H136)</f>
        <v>6.2821454812637761E-2</v>
      </c>
      <c r="J125" s="38">
        <f t="shared" si="10"/>
        <v>0.18840579710144928</v>
      </c>
      <c r="K125" s="39">
        <f t="shared" si="11"/>
        <v>0.21637426900584794</v>
      </c>
    </row>
    <row r="126" spans="1:11" x14ac:dyDescent="0.25">
      <c r="A126" s="34" t="s">
        <v>449</v>
      </c>
      <c r="B126" s="35">
        <v>9</v>
      </c>
      <c r="C126" s="146">
        <f>IF(B136=0, "-", B126/B136)</f>
        <v>1.0843373493975903E-2</v>
      </c>
      <c r="D126" s="35">
        <v>16</v>
      </c>
      <c r="E126" s="39">
        <f>IF(D136=0, "-", D126/D136)</f>
        <v>1.6260162601626018E-2</v>
      </c>
      <c r="F126" s="136">
        <v>20</v>
      </c>
      <c r="G126" s="146">
        <f>IF(F136=0, "-", F126/F136)</f>
        <v>8.3402835696413675E-3</v>
      </c>
      <c r="H126" s="35">
        <v>32</v>
      </c>
      <c r="I126" s="39">
        <f>IF(H136=0, "-", H126/H136)</f>
        <v>1.1756061719324026E-2</v>
      </c>
      <c r="J126" s="38">
        <f t="shared" si="10"/>
        <v>-0.4375</v>
      </c>
      <c r="K126" s="39">
        <f t="shared" si="11"/>
        <v>-0.375</v>
      </c>
    </row>
    <row r="127" spans="1:11" x14ac:dyDescent="0.25">
      <c r="A127" s="34" t="s">
        <v>450</v>
      </c>
      <c r="B127" s="35">
        <v>5</v>
      </c>
      <c r="C127" s="146">
        <f>IF(B136=0, "-", B127/B136)</f>
        <v>6.024096385542169E-3</v>
      </c>
      <c r="D127" s="35">
        <v>8</v>
      </c>
      <c r="E127" s="39">
        <f>IF(D136=0, "-", D127/D136)</f>
        <v>8.130081300813009E-3</v>
      </c>
      <c r="F127" s="136">
        <v>24</v>
      </c>
      <c r="G127" s="146">
        <f>IF(F136=0, "-", F127/F136)</f>
        <v>1.0008340283569641E-2</v>
      </c>
      <c r="H127" s="35">
        <v>25</v>
      </c>
      <c r="I127" s="39">
        <f>IF(H136=0, "-", H127/H136)</f>
        <v>9.184423218221896E-3</v>
      </c>
      <c r="J127" s="38">
        <f t="shared" si="10"/>
        <v>-0.375</v>
      </c>
      <c r="K127" s="39">
        <f t="shared" si="11"/>
        <v>-0.04</v>
      </c>
    </row>
    <row r="128" spans="1:11" x14ac:dyDescent="0.25">
      <c r="A128" s="34" t="s">
        <v>451</v>
      </c>
      <c r="B128" s="35">
        <v>1</v>
      </c>
      <c r="C128" s="146">
        <f>IF(B136=0, "-", B128/B136)</f>
        <v>1.2048192771084338E-3</v>
      </c>
      <c r="D128" s="35">
        <v>0</v>
      </c>
      <c r="E128" s="39">
        <f>IF(D136=0, "-", D128/D136)</f>
        <v>0</v>
      </c>
      <c r="F128" s="136">
        <v>3</v>
      </c>
      <c r="G128" s="146">
        <f>IF(F136=0, "-", F128/F136)</f>
        <v>1.2510425354462051E-3</v>
      </c>
      <c r="H128" s="35">
        <v>0</v>
      </c>
      <c r="I128" s="39">
        <f>IF(H136=0, "-", H128/H136)</f>
        <v>0</v>
      </c>
      <c r="J128" s="38" t="str">
        <f t="shared" si="10"/>
        <v>-</v>
      </c>
      <c r="K128" s="39" t="str">
        <f t="shared" si="11"/>
        <v>-</v>
      </c>
    </row>
    <row r="129" spans="1:11" x14ac:dyDescent="0.25">
      <c r="A129" s="34" t="s">
        <v>452</v>
      </c>
      <c r="B129" s="35">
        <v>39</v>
      </c>
      <c r="C129" s="146">
        <f>IF(B136=0, "-", B129/B136)</f>
        <v>4.6987951807228916E-2</v>
      </c>
      <c r="D129" s="35">
        <v>74</v>
      </c>
      <c r="E129" s="39">
        <f>IF(D136=0, "-", D129/D136)</f>
        <v>7.5203252032520332E-2</v>
      </c>
      <c r="F129" s="136">
        <v>114</v>
      </c>
      <c r="G129" s="146">
        <f>IF(F136=0, "-", F129/F136)</f>
        <v>4.7539616346955797E-2</v>
      </c>
      <c r="H129" s="35">
        <v>171</v>
      </c>
      <c r="I129" s="39">
        <f>IF(H136=0, "-", H129/H136)</f>
        <v>6.2821454812637761E-2</v>
      </c>
      <c r="J129" s="38">
        <f t="shared" si="10"/>
        <v>-0.47297297297297297</v>
      </c>
      <c r="K129" s="39">
        <f t="shared" si="11"/>
        <v>-0.33333333333333331</v>
      </c>
    </row>
    <row r="130" spans="1:11" x14ac:dyDescent="0.25">
      <c r="A130" s="34" t="s">
        <v>453</v>
      </c>
      <c r="B130" s="35">
        <v>32</v>
      </c>
      <c r="C130" s="146">
        <f>IF(B136=0, "-", B130/B136)</f>
        <v>3.8554216867469883E-2</v>
      </c>
      <c r="D130" s="35">
        <v>41</v>
      </c>
      <c r="E130" s="39">
        <f>IF(D136=0, "-", D130/D136)</f>
        <v>4.1666666666666664E-2</v>
      </c>
      <c r="F130" s="136">
        <v>109</v>
      </c>
      <c r="G130" s="146">
        <f>IF(F136=0, "-", F130/F136)</f>
        <v>4.5454545454545456E-2</v>
      </c>
      <c r="H130" s="35">
        <v>141</v>
      </c>
      <c r="I130" s="39">
        <f>IF(H136=0, "-", H130/H136)</f>
        <v>5.1800146950771495E-2</v>
      </c>
      <c r="J130" s="38">
        <f t="shared" si="10"/>
        <v>-0.21951219512195122</v>
      </c>
      <c r="K130" s="39">
        <f t="shared" si="11"/>
        <v>-0.22695035460992907</v>
      </c>
    </row>
    <row r="131" spans="1:11" x14ac:dyDescent="0.25">
      <c r="A131" s="34" t="s">
        <v>454</v>
      </c>
      <c r="B131" s="35">
        <v>83</v>
      </c>
      <c r="C131" s="146">
        <f>IF(B136=0, "-", B131/B136)</f>
        <v>0.1</v>
      </c>
      <c r="D131" s="35">
        <v>73</v>
      </c>
      <c r="E131" s="39">
        <f>IF(D136=0, "-", D131/D136)</f>
        <v>7.41869918699187E-2</v>
      </c>
      <c r="F131" s="136">
        <v>289</v>
      </c>
      <c r="G131" s="146">
        <f>IF(F136=0, "-", F131/F136)</f>
        <v>0.12051709758131776</v>
      </c>
      <c r="H131" s="35">
        <v>245</v>
      </c>
      <c r="I131" s="39">
        <f>IF(H136=0, "-", H131/H136)</f>
        <v>9.0007347538574575E-2</v>
      </c>
      <c r="J131" s="38">
        <f t="shared" si="10"/>
        <v>0.13698630136986301</v>
      </c>
      <c r="K131" s="39">
        <f t="shared" si="11"/>
        <v>0.17959183673469387</v>
      </c>
    </row>
    <row r="132" spans="1:11" x14ac:dyDescent="0.25">
      <c r="A132" s="34" t="s">
        <v>455</v>
      </c>
      <c r="B132" s="35">
        <v>177</v>
      </c>
      <c r="C132" s="146">
        <f>IF(B136=0, "-", B132/B136)</f>
        <v>0.21325301204819277</v>
      </c>
      <c r="D132" s="35">
        <v>227</v>
      </c>
      <c r="E132" s="39">
        <f>IF(D136=0, "-", D132/D136)</f>
        <v>0.2306910569105691</v>
      </c>
      <c r="F132" s="136">
        <v>599</v>
      </c>
      <c r="G132" s="146">
        <f>IF(F136=0, "-", F132/F136)</f>
        <v>0.24979149291075897</v>
      </c>
      <c r="H132" s="35">
        <v>672</v>
      </c>
      <c r="I132" s="39">
        <f>IF(H136=0, "-", H132/H136)</f>
        <v>0.24687729610580456</v>
      </c>
      <c r="J132" s="38">
        <f t="shared" si="10"/>
        <v>-0.22026431718061673</v>
      </c>
      <c r="K132" s="39">
        <f t="shared" si="11"/>
        <v>-0.10863095238095238</v>
      </c>
    </row>
    <row r="133" spans="1:11" x14ac:dyDescent="0.25">
      <c r="A133" s="34" t="s">
        <v>456</v>
      </c>
      <c r="B133" s="35">
        <v>0</v>
      </c>
      <c r="C133" s="146">
        <f>IF(B136=0, "-", B133/B136)</f>
        <v>0</v>
      </c>
      <c r="D133" s="35">
        <v>2</v>
      </c>
      <c r="E133" s="39">
        <f>IF(D136=0, "-", D133/D136)</f>
        <v>2.0325203252032522E-3</v>
      </c>
      <c r="F133" s="136">
        <v>0</v>
      </c>
      <c r="G133" s="146">
        <f>IF(F136=0, "-", F133/F136)</f>
        <v>0</v>
      </c>
      <c r="H133" s="35">
        <v>4</v>
      </c>
      <c r="I133" s="39">
        <f>IF(H136=0, "-", H133/H136)</f>
        <v>1.4695077149155032E-3</v>
      </c>
      <c r="J133" s="38">
        <f t="shared" si="10"/>
        <v>-1</v>
      </c>
      <c r="K133" s="39">
        <f t="shared" si="11"/>
        <v>-1</v>
      </c>
    </row>
    <row r="134" spans="1:11" x14ac:dyDescent="0.25">
      <c r="A134" s="34" t="s">
        <v>457</v>
      </c>
      <c r="B134" s="35">
        <v>12</v>
      </c>
      <c r="C134" s="146">
        <f>IF(B136=0, "-", B134/B136)</f>
        <v>1.4457831325301205E-2</v>
      </c>
      <c r="D134" s="35">
        <v>42</v>
      </c>
      <c r="E134" s="39">
        <f>IF(D136=0, "-", D134/D136)</f>
        <v>4.2682926829268296E-2</v>
      </c>
      <c r="F134" s="136">
        <v>54</v>
      </c>
      <c r="G134" s="146">
        <f>IF(F136=0, "-", F134/F136)</f>
        <v>2.2518765638031693E-2</v>
      </c>
      <c r="H134" s="35">
        <v>111</v>
      </c>
      <c r="I134" s="39">
        <f>IF(H136=0, "-", H134/H136)</f>
        <v>4.0778839088905214E-2</v>
      </c>
      <c r="J134" s="38">
        <f t="shared" si="10"/>
        <v>-0.7142857142857143</v>
      </c>
      <c r="K134" s="39">
        <f t="shared" si="11"/>
        <v>-0.51351351351351349</v>
      </c>
    </row>
    <row r="135" spans="1:11" x14ac:dyDescent="0.25">
      <c r="A135" s="137"/>
      <c r="B135" s="40"/>
      <c r="D135" s="40"/>
      <c r="E135" s="44"/>
      <c r="F135" s="138"/>
      <c r="H135" s="40"/>
      <c r="I135" s="44"/>
      <c r="J135" s="43"/>
      <c r="K135" s="44"/>
    </row>
    <row r="136" spans="1:11" s="52" customFormat="1" ht="13" x14ac:dyDescent="0.3">
      <c r="A136" s="139" t="s">
        <v>458</v>
      </c>
      <c r="B136" s="46">
        <f>SUM(B110:B135)</f>
        <v>830</v>
      </c>
      <c r="C136" s="140">
        <f>B136/7288</f>
        <v>0.11388583973655324</v>
      </c>
      <c r="D136" s="46">
        <f>SUM(D110:D135)</f>
        <v>984</v>
      </c>
      <c r="E136" s="141">
        <f>D136/8516</f>
        <v>0.11554720526068576</v>
      </c>
      <c r="F136" s="128">
        <f>SUM(F110:F135)</f>
        <v>2398</v>
      </c>
      <c r="G136" s="142">
        <f>F136/20901</f>
        <v>0.11473135256686283</v>
      </c>
      <c r="H136" s="46">
        <f>SUM(H110:H135)</f>
        <v>2722</v>
      </c>
      <c r="I136" s="141">
        <f>H136/23072</f>
        <v>0.11797850208044383</v>
      </c>
      <c r="J136" s="49">
        <f>IF(D136=0, "-", IF((B136-D136)/D136&lt;10, (B136-D136)/D136, "&gt;999%"))</f>
        <v>-0.1565040650406504</v>
      </c>
      <c r="K136" s="50">
        <f>IF(H136=0, "-", IF((F136-H136)/H136&lt;10, (F136-H136)/H136, "&gt;999%"))</f>
        <v>-0.11903012490815577</v>
      </c>
    </row>
    <row r="137" spans="1:11" x14ac:dyDescent="0.25">
      <c r="B137" s="138"/>
      <c r="D137" s="138"/>
      <c r="F137" s="138"/>
      <c r="H137" s="138"/>
    </row>
    <row r="138" spans="1:11" ht="13" x14ac:dyDescent="0.3">
      <c r="A138" s="131" t="s">
        <v>459</v>
      </c>
      <c r="B138" s="132" t="s">
        <v>164</v>
      </c>
      <c r="C138" s="133" t="s">
        <v>165</v>
      </c>
      <c r="D138" s="132" t="s">
        <v>164</v>
      </c>
      <c r="E138" s="134" t="s">
        <v>165</v>
      </c>
      <c r="F138" s="133" t="s">
        <v>164</v>
      </c>
      <c r="G138" s="133" t="s">
        <v>165</v>
      </c>
      <c r="H138" s="132" t="s">
        <v>164</v>
      </c>
      <c r="I138" s="134" t="s">
        <v>165</v>
      </c>
      <c r="J138" s="132"/>
      <c r="K138" s="134"/>
    </row>
    <row r="139" spans="1:11" x14ac:dyDescent="0.25">
      <c r="A139" s="34" t="s">
        <v>460</v>
      </c>
      <c r="B139" s="35">
        <v>2</v>
      </c>
      <c r="C139" s="146">
        <f>IF(B156=0, "-", B139/B156)</f>
        <v>2.3255813953488372E-2</v>
      </c>
      <c r="D139" s="35">
        <v>0</v>
      </c>
      <c r="E139" s="39">
        <f>IF(D156=0, "-", D139/D156)</f>
        <v>0</v>
      </c>
      <c r="F139" s="136">
        <v>22</v>
      </c>
      <c r="G139" s="146">
        <f>IF(F156=0, "-", F139/F156)</f>
        <v>7.9710144927536225E-2</v>
      </c>
      <c r="H139" s="35">
        <v>2</v>
      </c>
      <c r="I139" s="39">
        <f>IF(H156=0, "-", H139/H156)</f>
        <v>9.0090090090090089E-3</v>
      </c>
      <c r="J139" s="38" t="str">
        <f t="shared" ref="J139:J154" si="12">IF(D139=0, "-", IF((B139-D139)/D139&lt;10, (B139-D139)/D139, "&gt;999%"))</f>
        <v>-</v>
      </c>
      <c r="K139" s="39" t="str">
        <f t="shared" ref="K139:K154" si="13">IF(H139=0, "-", IF((F139-H139)/H139&lt;10, (F139-H139)/H139, "&gt;999%"))</f>
        <v>&gt;999%</v>
      </c>
    </row>
    <row r="140" spans="1:11" x14ac:dyDescent="0.25">
      <c r="A140" s="34" t="s">
        <v>461</v>
      </c>
      <c r="B140" s="35">
        <v>10</v>
      </c>
      <c r="C140" s="146">
        <f>IF(B156=0, "-", B140/B156)</f>
        <v>0.11627906976744186</v>
      </c>
      <c r="D140" s="35">
        <v>19</v>
      </c>
      <c r="E140" s="39">
        <f>IF(D156=0, "-", D140/D156)</f>
        <v>0.27536231884057971</v>
      </c>
      <c r="F140" s="136">
        <v>24</v>
      </c>
      <c r="G140" s="146">
        <f>IF(F156=0, "-", F140/F156)</f>
        <v>8.6956521739130432E-2</v>
      </c>
      <c r="H140" s="35">
        <v>40</v>
      </c>
      <c r="I140" s="39">
        <f>IF(H156=0, "-", H140/H156)</f>
        <v>0.18018018018018017</v>
      </c>
      <c r="J140" s="38">
        <f t="shared" si="12"/>
        <v>-0.47368421052631576</v>
      </c>
      <c r="K140" s="39">
        <f t="shared" si="13"/>
        <v>-0.4</v>
      </c>
    </row>
    <row r="141" spans="1:11" x14ac:dyDescent="0.25">
      <c r="A141" s="34" t="s">
        <v>462</v>
      </c>
      <c r="B141" s="35">
        <v>5</v>
      </c>
      <c r="C141" s="146">
        <f>IF(B156=0, "-", B141/B156)</f>
        <v>5.8139534883720929E-2</v>
      </c>
      <c r="D141" s="35">
        <v>0</v>
      </c>
      <c r="E141" s="39">
        <f>IF(D156=0, "-", D141/D156)</f>
        <v>0</v>
      </c>
      <c r="F141" s="136">
        <v>13</v>
      </c>
      <c r="G141" s="146">
        <f>IF(F156=0, "-", F141/F156)</f>
        <v>4.710144927536232E-2</v>
      </c>
      <c r="H141" s="35">
        <v>0</v>
      </c>
      <c r="I141" s="39">
        <f>IF(H156=0, "-", H141/H156)</f>
        <v>0</v>
      </c>
      <c r="J141" s="38" t="str">
        <f t="shared" si="12"/>
        <v>-</v>
      </c>
      <c r="K141" s="39" t="str">
        <f t="shared" si="13"/>
        <v>-</v>
      </c>
    </row>
    <row r="142" spans="1:11" x14ac:dyDescent="0.25">
      <c r="A142" s="34" t="s">
        <v>463</v>
      </c>
      <c r="B142" s="35">
        <v>0</v>
      </c>
      <c r="C142" s="146">
        <f>IF(B156=0, "-", B142/B156)</f>
        <v>0</v>
      </c>
      <c r="D142" s="35">
        <v>0</v>
      </c>
      <c r="E142" s="39">
        <f>IF(D156=0, "-", D142/D156)</f>
        <v>0</v>
      </c>
      <c r="F142" s="136">
        <v>0</v>
      </c>
      <c r="G142" s="146">
        <f>IF(F156=0, "-", F142/F156)</f>
        <v>0</v>
      </c>
      <c r="H142" s="35">
        <v>1</v>
      </c>
      <c r="I142" s="39">
        <f>IF(H156=0, "-", H142/H156)</f>
        <v>4.5045045045045045E-3</v>
      </c>
      <c r="J142" s="38" t="str">
        <f t="shared" si="12"/>
        <v>-</v>
      </c>
      <c r="K142" s="39">
        <f t="shared" si="13"/>
        <v>-1</v>
      </c>
    </row>
    <row r="143" spans="1:11" x14ac:dyDescent="0.25">
      <c r="A143" s="34" t="s">
        <v>464</v>
      </c>
      <c r="B143" s="35">
        <v>1</v>
      </c>
      <c r="C143" s="146">
        <f>IF(B156=0, "-", B143/B156)</f>
        <v>1.1627906976744186E-2</v>
      </c>
      <c r="D143" s="35">
        <v>3</v>
      </c>
      <c r="E143" s="39">
        <f>IF(D156=0, "-", D143/D156)</f>
        <v>4.3478260869565216E-2</v>
      </c>
      <c r="F143" s="136">
        <v>7</v>
      </c>
      <c r="G143" s="146">
        <f>IF(F156=0, "-", F143/F156)</f>
        <v>2.5362318840579712E-2</v>
      </c>
      <c r="H143" s="35">
        <v>11</v>
      </c>
      <c r="I143" s="39">
        <f>IF(H156=0, "-", H143/H156)</f>
        <v>4.954954954954955E-2</v>
      </c>
      <c r="J143" s="38">
        <f t="shared" si="12"/>
        <v>-0.66666666666666663</v>
      </c>
      <c r="K143" s="39">
        <f t="shared" si="13"/>
        <v>-0.36363636363636365</v>
      </c>
    </row>
    <row r="144" spans="1:11" x14ac:dyDescent="0.25">
      <c r="A144" s="34" t="s">
        <v>465</v>
      </c>
      <c r="B144" s="35">
        <v>0</v>
      </c>
      <c r="C144" s="146">
        <f>IF(B156=0, "-", B144/B156)</f>
        <v>0</v>
      </c>
      <c r="D144" s="35">
        <v>0</v>
      </c>
      <c r="E144" s="39">
        <f>IF(D156=0, "-", D144/D156)</f>
        <v>0</v>
      </c>
      <c r="F144" s="136">
        <v>1</v>
      </c>
      <c r="G144" s="146">
        <f>IF(F156=0, "-", F144/F156)</f>
        <v>3.6231884057971015E-3</v>
      </c>
      <c r="H144" s="35">
        <v>0</v>
      </c>
      <c r="I144" s="39">
        <f>IF(H156=0, "-", H144/H156)</f>
        <v>0</v>
      </c>
      <c r="J144" s="38" t="str">
        <f t="shared" si="12"/>
        <v>-</v>
      </c>
      <c r="K144" s="39" t="str">
        <f t="shared" si="13"/>
        <v>-</v>
      </c>
    </row>
    <row r="145" spans="1:11" x14ac:dyDescent="0.25">
      <c r="A145" s="34" t="s">
        <v>466</v>
      </c>
      <c r="B145" s="35">
        <v>14</v>
      </c>
      <c r="C145" s="146">
        <f>IF(B156=0, "-", B145/B156)</f>
        <v>0.16279069767441862</v>
      </c>
      <c r="D145" s="35">
        <v>17</v>
      </c>
      <c r="E145" s="39">
        <f>IF(D156=0, "-", D145/D156)</f>
        <v>0.24637681159420291</v>
      </c>
      <c r="F145" s="136">
        <v>49</v>
      </c>
      <c r="G145" s="146">
        <f>IF(F156=0, "-", F145/F156)</f>
        <v>0.17753623188405798</v>
      </c>
      <c r="H145" s="35">
        <v>56</v>
      </c>
      <c r="I145" s="39">
        <f>IF(H156=0, "-", H145/H156)</f>
        <v>0.25225225225225223</v>
      </c>
      <c r="J145" s="38">
        <f t="shared" si="12"/>
        <v>-0.17647058823529413</v>
      </c>
      <c r="K145" s="39">
        <f t="shared" si="13"/>
        <v>-0.125</v>
      </c>
    </row>
    <row r="146" spans="1:11" x14ac:dyDescent="0.25">
      <c r="A146" s="34" t="s">
        <v>467</v>
      </c>
      <c r="B146" s="35">
        <v>3</v>
      </c>
      <c r="C146" s="146">
        <f>IF(B156=0, "-", B146/B156)</f>
        <v>3.4883720930232558E-2</v>
      </c>
      <c r="D146" s="35">
        <v>5</v>
      </c>
      <c r="E146" s="39">
        <f>IF(D156=0, "-", D146/D156)</f>
        <v>7.2463768115942032E-2</v>
      </c>
      <c r="F146" s="136">
        <v>6</v>
      </c>
      <c r="G146" s="146">
        <f>IF(F156=0, "-", F146/F156)</f>
        <v>2.1739130434782608E-2</v>
      </c>
      <c r="H146" s="35">
        <v>20</v>
      </c>
      <c r="I146" s="39">
        <f>IF(H156=0, "-", H146/H156)</f>
        <v>9.0090090090090086E-2</v>
      </c>
      <c r="J146" s="38">
        <f t="shared" si="12"/>
        <v>-0.4</v>
      </c>
      <c r="K146" s="39">
        <f t="shared" si="13"/>
        <v>-0.7</v>
      </c>
    </row>
    <row r="147" spans="1:11" x14ac:dyDescent="0.25">
      <c r="A147" s="34" t="s">
        <v>468</v>
      </c>
      <c r="B147" s="35">
        <v>7</v>
      </c>
      <c r="C147" s="146">
        <f>IF(B156=0, "-", B147/B156)</f>
        <v>8.1395348837209308E-2</v>
      </c>
      <c r="D147" s="35">
        <v>5</v>
      </c>
      <c r="E147" s="39">
        <f>IF(D156=0, "-", D147/D156)</f>
        <v>7.2463768115942032E-2</v>
      </c>
      <c r="F147" s="136">
        <v>25</v>
      </c>
      <c r="G147" s="146">
        <f>IF(F156=0, "-", F147/F156)</f>
        <v>9.0579710144927536E-2</v>
      </c>
      <c r="H147" s="35">
        <v>22</v>
      </c>
      <c r="I147" s="39">
        <f>IF(H156=0, "-", H147/H156)</f>
        <v>9.90990990990991E-2</v>
      </c>
      <c r="J147" s="38">
        <f t="shared" si="12"/>
        <v>0.4</v>
      </c>
      <c r="K147" s="39">
        <f t="shared" si="13"/>
        <v>0.13636363636363635</v>
      </c>
    </row>
    <row r="148" spans="1:11" x14ac:dyDescent="0.25">
      <c r="A148" s="34" t="s">
        <v>469</v>
      </c>
      <c r="B148" s="35">
        <v>1</v>
      </c>
      <c r="C148" s="146">
        <f>IF(B156=0, "-", B148/B156)</f>
        <v>1.1627906976744186E-2</v>
      </c>
      <c r="D148" s="35">
        <v>1</v>
      </c>
      <c r="E148" s="39">
        <f>IF(D156=0, "-", D148/D156)</f>
        <v>1.4492753623188406E-2</v>
      </c>
      <c r="F148" s="136">
        <v>4</v>
      </c>
      <c r="G148" s="146">
        <f>IF(F156=0, "-", F148/F156)</f>
        <v>1.4492753623188406E-2</v>
      </c>
      <c r="H148" s="35">
        <v>5</v>
      </c>
      <c r="I148" s="39">
        <f>IF(H156=0, "-", H148/H156)</f>
        <v>2.2522522522522521E-2</v>
      </c>
      <c r="J148" s="38">
        <f t="shared" si="12"/>
        <v>0</v>
      </c>
      <c r="K148" s="39">
        <f t="shared" si="13"/>
        <v>-0.2</v>
      </c>
    </row>
    <row r="149" spans="1:11" x14ac:dyDescent="0.25">
      <c r="A149" s="34" t="s">
        <v>470</v>
      </c>
      <c r="B149" s="35">
        <v>25</v>
      </c>
      <c r="C149" s="146">
        <f>IF(B156=0, "-", B149/B156)</f>
        <v>0.29069767441860467</v>
      </c>
      <c r="D149" s="35">
        <v>1</v>
      </c>
      <c r="E149" s="39">
        <f>IF(D156=0, "-", D149/D156)</f>
        <v>1.4492753623188406E-2</v>
      </c>
      <c r="F149" s="136">
        <v>55</v>
      </c>
      <c r="G149" s="146">
        <f>IF(F156=0, "-", F149/F156)</f>
        <v>0.19927536231884058</v>
      </c>
      <c r="H149" s="35">
        <v>5</v>
      </c>
      <c r="I149" s="39">
        <f>IF(H156=0, "-", H149/H156)</f>
        <v>2.2522522522522521E-2</v>
      </c>
      <c r="J149" s="38" t="str">
        <f t="shared" si="12"/>
        <v>&gt;999%</v>
      </c>
      <c r="K149" s="39" t="str">
        <f t="shared" si="13"/>
        <v>&gt;999%</v>
      </c>
    </row>
    <row r="150" spans="1:11" x14ac:dyDescent="0.25">
      <c r="A150" s="34" t="s">
        <v>471</v>
      </c>
      <c r="B150" s="35">
        <v>0</v>
      </c>
      <c r="C150" s="146">
        <f>IF(B156=0, "-", B150/B156)</f>
        <v>0</v>
      </c>
      <c r="D150" s="35">
        <v>2</v>
      </c>
      <c r="E150" s="39">
        <f>IF(D156=0, "-", D150/D156)</f>
        <v>2.8985507246376812E-2</v>
      </c>
      <c r="F150" s="136">
        <v>1</v>
      </c>
      <c r="G150" s="146">
        <f>IF(F156=0, "-", F150/F156)</f>
        <v>3.6231884057971015E-3</v>
      </c>
      <c r="H150" s="35">
        <v>8</v>
      </c>
      <c r="I150" s="39">
        <f>IF(H156=0, "-", H150/H156)</f>
        <v>3.6036036036036036E-2</v>
      </c>
      <c r="J150" s="38">
        <f t="shared" si="12"/>
        <v>-1</v>
      </c>
      <c r="K150" s="39">
        <f t="shared" si="13"/>
        <v>-0.875</v>
      </c>
    </row>
    <row r="151" spans="1:11" x14ac:dyDescent="0.25">
      <c r="A151" s="34" t="s">
        <v>472</v>
      </c>
      <c r="B151" s="35">
        <v>9</v>
      </c>
      <c r="C151" s="146">
        <f>IF(B156=0, "-", B151/B156)</f>
        <v>0.10465116279069768</v>
      </c>
      <c r="D151" s="35">
        <v>9</v>
      </c>
      <c r="E151" s="39">
        <f>IF(D156=0, "-", D151/D156)</f>
        <v>0.13043478260869565</v>
      </c>
      <c r="F151" s="136">
        <v>30</v>
      </c>
      <c r="G151" s="146">
        <f>IF(F156=0, "-", F151/F156)</f>
        <v>0.10869565217391304</v>
      </c>
      <c r="H151" s="35">
        <v>30</v>
      </c>
      <c r="I151" s="39">
        <f>IF(H156=0, "-", H151/H156)</f>
        <v>0.13513513513513514</v>
      </c>
      <c r="J151" s="38">
        <f t="shared" si="12"/>
        <v>0</v>
      </c>
      <c r="K151" s="39">
        <f t="shared" si="13"/>
        <v>0</v>
      </c>
    </row>
    <row r="152" spans="1:11" x14ac:dyDescent="0.25">
      <c r="A152" s="34" t="s">
        <v>473</v>
      </c>
      <c r="B152" s="35">
        <v>5</v>
      </c>
      <c r="C152" s="146">
        <f>IF(B156=0, "-", B152/B156)</f>
        <v>5.8139534883720929E-2</v>
      </c>
      <c r="D152" s="35">
        <v>0</v>
      </c>
      <c r="E152" s="39">
        <f>IF(D156=0, "-", D152/D156)</f>
        <v>0</v>
      </c>
      <c r="F152" s="136">
        <v>23</v>
      </c>
      <c r="G152" s="146">
        <f>IF(F156=0, "-", F152/F156)</f>
        <v>8.3333333333333329E-2</v>
      </c>
      <c r="H152" s="35">
        <v>6</v>
      </c>
      <c r="I152" s="39">
        <f>IF(H156=0, "-", H152/H156)</f>
        <v>2.7027027027027029E-2</v>
      </c>
      <c r="J152" s="38" t="str">
        <f t="shared" si="12"/>
        <v>-</v>
      </c>
      <c r="K152" s="39">
        <f t="shared" si="13"/>
        <v>2.8333333333333335</v>
      </c>
    </row>
    <row r="153" spans="1:11" x14ac:dyDescent="0.25">
      <c r="A153" s="34" t="s">
        <v>474</v>
      </c>
      <c r="B153" s="35">
        <v>0</v>
      </c>
      <c r="C153" s="146">
        <f>IF(B156=0, "-", B153/B156)</f>
        <v>0</v>
      </c>
      <c r="D153" s="35">
        <v>0</v>
      </c>
      <c r="E153" s="39">
        <f>IF(D156=0, "-", D153/D156)</f>
        <v>0</v>
      </c>
      <c r="F153" s="136">
        <v>2</v>
      </c>
      <c r="G153" s="146">
        <f>IF(F156=0, "-", F153/F156)</f>
        <v>7.246376811594203E-3</v>
      </c>
      <c r="H153" s="35">
        <v>0</v>
      </c>
      <c r="I153" s="39">
        <f>IF(H156=0, "-", H153/H156)</f>
        <v>0</v>
      </c>
      <c r="J153" s="38" t="str">
        <f t="shared" si="12"/>
        <v>-</v>
      </c>
      <c r="K153" s="39" t="str">
        <f t="shared" si="13"/>
        <v>-</v>
      </c>
    </row>
    <row r="154" spans="1:11" x14ac:dyDescent="0.25">
      <c r="A154" s="34" t="s">
        <v>475</v>
      </c>
      <c r="B154" s="35">
        <v>4</v>
      </c>
      <c r="C154" s="146">
        <f>IF(B156=0, "-", B154/B156)</f>
        <v>4.6511627906976744E-2</v>
      </c>
      <c r="D154" s="35">
        <v>7</v>
      </c>
      <c r="E154" s="39">
        <f>IF(D156=0, "-", D154/D156)</f>
        <v>0.10144927536231885</v>
      </c>
      <c r="F154" s="136">
        <v>14</v>
      </c>
      <c r="G154" s="146">
        <f>IF(F156=0, "-", F154/F156)</f>
        <v>5.0724637681159424E-2</v>
      </c>
      <c r="H154" s="35">
        <v>16</v>
      </c>
      <c r="I154" s="39">
        <f>IF(H156=0, "-", H154/H156)</f>
        <v>7.2072072072072071E-2</v>
      </c>
      <c r="J154" s="38">
        <f t="shared" si="12"/>
        <v>-0.42857142857142855</v>
      </c>
      <c r="K154" s="39">
        <f t="shared" si="13"/>
        <v>-0.125</v>
      </c>
    </row>
    <row r="155" spans="1:11" x14ac:dyDescent="0.25">
      <c r="A155" s="137"/>
      <c r="B155" s="40"/>
      <c r="D155" s="40"/>
      <c r="E155" s="44"/>
      <c r="F155" s="138"/>
      <c r="H155" s="40"/>
      <c r="I155" s="44"/>
      <c r="J155" s="43"/>
      <c r="K155" s="44"/>
    </row>
    <row r="156" spans="1:11" s="52" customFormat="1" ht="13" x14ac:dyDescent="0.3">
      <c r="A156" s="139" t="s">
        <v>476</v>
      </c>
      <c r="B156" s="46">
        <f>SUM(B139:B155)</f>
        <v>86</v>
      </c>
      <c r="C156" s="140">
        <f>B156/7288</f>
        <v>1.1800219538968168E-2</v>
      </c>
      <c r="D156" s="46">
        <f>SUM(D139:D155)</f>
        <v>69</v>
      </c>
      <c r="E156" s="141">
        <f>D156/8516</f>
        <v>8.1023954908407709E-3</v>
      </c>
      <c r="F156" s="128">
        <f>SUM(F139:F155)</f>
        <v>276</v>
      </c>
      <c r="G156" s="142">
        <f>F156/20901</f>
        <v>1.3205109803358692E-2</v>
      </c>
      <c r="H156" s="46">
        <f>SUM(H139:H155)</f>
        <v>222</v>
      </c>
      <c r="I156" s="141">
        <f>H156/23072</f>
        <v>9.6220527045769756E-3</v>
      </c>
      <c r="J156" s="49">
        <f>IF(D156=0, "-", IF((B156-D156)/D156&lt;10, (B156-D156)/D156, "&gt;999%"))</f>
        <v>0.24637681159420291</v>
      </c>
      <c r="K156" s="50">
        <f>IF(H156=0, "-", IF((F156-H156)/H156&lt;10, (F156-H156)/H156, "&gt;999%"))</f>
        <v>0.24324324324324326</v>
      </c>
    </row>
    <row r="157" spans="1:11" x14ac:dyDescent="0.25">
      <c r="B157" s="138"/>
      <c r="D157" s="138"/>
      <c r="F157" s="138"/>
      <c r="H157" s="138"/>
    </row>
    <row r="158" spans="1:11" s="52" customFormat="1" ht="13" x14ac:dyDescent="0.3">
      <c r="A158" s="139" t="s">
        <v>477</v>
      </c>
      <c r="B158" s="46">
        <v>916</v>
      </c>
      <c r="C158" s="140">
        <f>B158/7288</f>
        <v>0.1256860592755214</v>
      </c>
      <c r="D158" s="46">
        <v>1053</v>
      </c>
      <c r="E158" s="141">
        <f>D158/8516</f>
        <v>0.12364960075152653</v>
      </c>
      <c r="F158" s="128">
        <v>2674</v>
      </c>
      <c r="G158" s="142">
        <f>F158/20901</f>
        <v>0.12793646237022152</v>
      </c>
      <c r="H158" s="46">
        <v>2944</v>
      </c>
      <c r="I158" s="141">
        <f>H158/23072</f>
        <v>0.1276005547850208</v>
      </c>
      <c r="J158" s="49">
        <f>IF(D158=0, "-", IF((B158-D158)/D158&lt;10, (B158-D158)/D158, "&gt;999%"))</f>
        <v>-0.13010446343779677</v>
      </c>
      <c r="K158" s="50">
        <f>IF(H158=0, "-", IF((F158-H158)/H158&lt;10, (F158-H158)/H158, "&gt;999%"))</f>
        <v>-9.1711956521739135E-2</v>
      </c>
    </row>
    <row r="159" spans="1:11" x14ac:dyDescent="0.25">
      <c r="B159" s="138"/>
      <c r="D159" s="138"/>
      <c r="F159" s="138"/>
      <c r="H159" s="138"/>
    </row>
    <row r="160" spans="1:11" ht="15.5" x14ac:dyDescent="0.35">
      <c r="A160" s="129" t="s">
        <v>39</v>
      </c>
      <c r="B160" s="22" t="s">
        <v>4</v>
      </c>
      <c r="C160" s="25"/>
      <c r="D160" s="25"/>
      <c r="E160" s="23"/>
      <c r="F160" s="22" t="s">
        <v>162</v>
      </c>
      <c r="G160" s="25"/>
      <c r="H160" s="25"/>
      <c r="I160" s="23"/>
      <c r="J160" s="22" t="s">
        <v>163</v>
      </c>
      <c r="K160" s="23"/>
    </row>
    <row r="161" spans="1:11" ht="13" x14ac:dyDescent="0.3">
      <c r="A161" s="30"/>
      <c r="B161" s="22">
        <f>VALUE(RIGHT($B$2, 4))</f>
        <v>2020</v>
      </c>
      <c r="C161" s="23"/>
      <c r="D161" s="22">
        <f>B161-1</f>
        <v>2019</v>
      </c>
      <c r="E161" s="130"/>
      <c r="F161" s="22">
        <f>B161</f>
        <v>2020</v>
      </c>
      <c r="G161" s="130"/>
      <c r="H161" s="22">
        <f>D161</f>
        <v>2019</v>
      </c>
      <c r="I161" s="130"/>
      <c r="J161" s="27" t="s">
        <v>8</v>
      </c>
      <c r="K161" s="28" t="s">
        <v>5</v>
      </c>
    </row>
    <row r="162" spans="1:11" ht="13" x14ac:dyDescent="0.3">
      <c r="A162" s="131" t="s">
        <v>478</v>
      </c>
      <c r="B162" s="132" t="s">
        <v>164</v>
      </c>
      <c r="C162" s="133" t="s">
        <v>165</v>
      </c>
      <c r="D162" s="132" t="s">
        <v>164</v>
      </c>
      <c r="E162" s="134" t="s">
        <v>165</v>
      </c>
      <c r="F162" s="133" t="s">
        <v>164</v>
      </c>
      <c r="G162" s="133" t="s">
        <v>165</v>
      </c>
      <c r="H162" s="132" t="s">
        <v>164</v>
      </c>
      <c r="I162" s="134" t="s">
        <v>165</v>
      </c>
      <c r="J162" s="132"/>
      <c r="K162" s="134"/>
    </row>
    <row r="163" spans="1:11" x14ac:dyDescent="0.25">
      <c r="A163" s="34" t="s">
        <v>479</v>
      </c>
      <c r="B163" s="35">
        <v>35</v>
      </c>
      <c r="C163" s="146">
        <f>IF(B166=0, "-", B163/B166)</f>
        <v>0.17073170731707318</v>
      </c>
      <c r="D163" s="35">
        <v>29</v>
      </c>
      <c r="E163" s="39">
        <f>IF(D166=0, "-", D163/D166)</f>
        <v>0.11934156378600823</v>
      </c>
      <c r="F163" s="136">
        <v>80</v>
      </c>
      <c r="G163" s="146">
        <f>IF(F166=0, "-", F163/F166)</f>
        <v>0.13582342954159593</v>
      </c>
      <c r="H163" s="35">
        <v>59</v>
      </c>
      <c r="I163" s="39">
        <f>IF(H166=0, "-", H163/H166)</f>
        <v>9.4249201277955275E-2</v>
      </c>
      <c r="J163" s="38">
        <f>IF(D163=0, "-", IF((B163-D163)/D163&lt;10, (B163-D163)/D163, "&gt;999%"))</f>
        <v>0.20689655172413793</v>
      </c>
      <c r="K163" s="39">
        <f>IF(H163=0, "-", IF((F163-H163)/H163&lt;10, (F163-H163)/H163, "&gt;999%"))</f>
        <v>0.3559322033898305</v>
      </c>
    </row>
    <row r="164" spans="1:11" x14ac:dyDescent="0.25">
      <c r="A164" s="34" t="s">
        <v>480</v>
      </c>
      <c r="B164" s="35">
        <v>170</v>
      </c>
      <c r="C164" s="146">
        <f>IF(B166=0, "-", B164/B166)</f>
        <v>0.82926829268292679</v>
      </c>
      <c r="D164" s="35">
        <v>214</v>
      </c>
      <c r="E164" s="39">
        <f>IF(D166=0, "-", D164/D166)</f>
        <v>0.88065843621399176</v>
      </c>
      <c r="F164" s="136">
        <v>509</v>
      </c>
      <c r="G164" s="146">
        <f>IF(F166=0, "-", F164/F166)</f>
        <v>0.86417657045840413</v>
      </c>
      <c r="H164" s="35">
        <v>567</v>
      </c>
      <c r="I164" s="39">
        <f>IF(H166=0, "-", H164/H166)</f>
        <v>0.90575079872204478</v>
      </c>
      <c r="J164" s="38">
        <f>IF(D164=0, "-", IF((B164-D164)/D164&lt;10, (B164-D164)/D164, "&gt;999%"))</f>
        <v>-0.20560747663551401</v>
      </c>
      <c r="K164" s="39">
        <f>IF(H164=0, "-", IF((F164-H164)/H164&lt;10, (F164-H164)/H164, "&gt;999%"))</f>
        <v>-0.10229276895943562</v>
      </c>
    </row>
    <row r="165" spans="1:11" x14ac:dyDescent="0.25">
      <c r="A165" s="137"/>
      <c r="B165" s="40"/>
      <c r="D165" s="40"/>
      <c r="E165" s="44"/>
      <c r="F165" s="138"/>
      <c r="H165" s="40"/>
      <c r="I165" s="44"/>
      <c r="J165" s="43"/>
      <c r="K165" s="44"/>
    </row>
    <row r="166" spans="1:11" s="52" customFormat="1" ht="13" x14ac:dyDescent="0.3">
      <c r="A166" s="139" t="s">
        <v>481</v>
      </c>
      <c r="B166" s="46">
        <f>SUM(B163:B165)</f>
        <v>205</v>
      </c>
      <c r="C166" s="140">
        <f>B166/7288</f>
        <v>2.8128430296377606E-2</v>
      </c>
      <c r="D166" s="46">
        <f>SUM(D163:D165)</f>
        <v>243</v>
      </c>
      <c r="E166" s="141">
        <f>D166/8516</f>
        <v>2.853452325035228E-2</v>
      </c>
      <c r="F166" s="128">
        <f>SUM(F163:F165)</f>
        <v>589</v>
      </c>
      <c r="G166" s="142">
        <f>F166/20901</f>
        <v>2.8180469833979236E-2</v>
      </c>
      <c r="H166" s="46">
        <f>SUM(H163:H165)</f>
        <v>626</v>
      </c>
      <c r="I166" s="141">
        <f>H166/23072</f>
        <v>2.7132454923717058E-2</v>
      </c>
      <c r="J166" s="49">
        <f>IF(D166=0, "-", IF((B166-D166)/D166&lt;10, (B166-D166)/D166, "&gt;999%"))</f>
        <v>-0.15637860082304528</v>
      </c>
      <c r="K166" s="50">
        <f>IF(H166=0, "-", IF((F166-H166)/H166&lt;10, (F166-H166)/H166, "&gt;999%"))</f>
        <v>-5.9105431309904151E-2</v>
      </c>
    </row>
    <row r="167" spans="1:11" x14ac:dyDescent="0.25">
      <c r="B167" s="138"/>
      <c r="D167" s="138"/>
      <c r="F167" s="138"/>
      <c r="H167" s="138"/>
    </row>
    <row r="168" spans="1:11" ht="13" x14ac:dyDescent="0.3">
      <c r="A168" s="131" t="s">
        <v>482</v>
      </c>
      <c r="B168" s="132" t="s">
        <v>164</v>
      </c>
      <c r="C168" s="133" t="s">
        <v>165</v>
      </c>
      <c r="D168" s="132" t="s">
        <v>164</v>
      </c>
      <c r="E168" s="134" t="s">
        <v>165</v>
      </c>
      <c r="F168" s="133" t="s">
        <v>164</v>
      </c>
      <c r="G168" s="133" t="s">
        <v>165</v>
      </c>
      <c r="H168" s="132" t="s">
        <v>164</v>
      </c>
      <c r="I168" s="134" t="s">
        <v>165</v>
      </c>
      <c r="J168" s="132"/>
      <c r="K168" s="134"/>
    </row>
    <row r="169" spans="1:11" x14ac:dyDescent="0.25">
      <c r="A169" s="34" t="s">
        <v>483</v>
      </c>
      <c r="B169" s="35">
        <v>2</v>
      </c>
      <c r="C169" s="146">
        <f>IF(B182=0, "-", B169/B182)</f>
        <v>0.15384615384615385</v>
      </c>
      <c r="D169" s="35">
        <v>3</v>
      </c>
      <c r="E169" s="39">
        <f>IF(D182=0, "-", D169/D182)</f>
        <v>0.15</v>
      </c>
      <c r="F169" s="136">
        <v>3</v>
      </c>
      <c r="G169" s="146">
        <f>IF(F182=0, "-", F169/F182)</f>
        <v>6.3829787234042548E-2</v>
      </c>
      <c r="H169" s="35">
        <v>6</v>
      </c>
      <c r="I169" s="39">
        <f>IF(H182=0, "-", H169/H182)</f>
        <v>9.2307692307692313E-2</v>
      </c>
      <c r="J169" s="38">
        <f t="shared" ref="J169:J180" si="14">IF(D169=0, "-", IF((B169-D169)/D169&lt;10, (B169-D169)/D169, "&gt;999%"))</f>
        <v>-0.33333333333333331</v>
      </c>
      <c r="K169" s="39">
        <f t="shared" ref="K169:K180" si="15">IF(H169=0, "-", IF((F169-H169)/H169&lt;10, (F169-H169)/H169, "&gt;999%"))</f>
        <v>-0.5</v>
      </c>
    </row>
    <row r="170" spans="1:11" x14ac:dyDescent="0.25">
      <c r="A170" s="34" t="s">
        <v>484</v>
      </c>
      <c r="B170" s="35">
        <v>1</v>
      </c>
      <c r="C170" s="146">
        <f>IF(B182=0, "-", B170/B182)</f>
        <v>7.6923076923076927E-2</v>
      </c>
      <c r="D170" s="35">
        <v>1</v>
      </c>
      <c r="E170" s="39">
        <f>IF(D182=0, "-", D170/D182)</f>
        <v>0.05</v>
      </c>
      <c r="F170" s="136">
        <v>3</v>
      </c>
      <c r="G170" s="146">
        <f>IF(F182=0, "-", F170/F182)</f>
        <v>6.3829787234042548E-2</v>
      </c>
      <c r="H170" s="35">
        <v>3</v>
      </c>
      <c r="I170" s="39">
        <f>IF(H182=0, "-", H170/H182)</f>
        <v>4.6153846153846156E-2</v>
      </c>
      <c r="J170" s="38">
        <f t="shared" si="14"/>
        <v>0</v>
      </c>
      <c r="K170" s="39">
        <f t="shared" si="15"/>
        <v>0</v>
      </c>
    </row>
    <row r="171" spans="1:11" x14ac:dyDescent="0.25">
      <c r="A171" s="34" t="s">
        <v>485</v>
      </c>
      <c r="B171" s="35">
        <v>2</v>
      </c>
      <c r="C171" s="146">
        <f>IF(B182=0, "-", B171/B182)</f>
        <v>0.15384615384615385</v>
      </c>
      <c r="D171" s="35">
        <v>0</v>
      </c>
      <c r="E171" s="39">
        <f>IF(D182=0, "-", D171/D182)</f>
        <v>0</v>
      </c>
      <c r="F171" s="136">
        <v>3</v>
      </c>
      <c r="G171" s="146">
        <f>IF(F182=0, "-", F171/F182)</f>
        <v>6.3829787234042548E-2</v>
      </c>
      <c r="H171" s="35">
        <v>0</v>
      </c>
      <c r="I171" s="39">
        <f>IF(H182=0, "-", H171/H182)</f>
        <v>0</v>
      </c>
      <c r="J171" s="38" t="str">
        <f t="shared" si="14"/>
        <v>-</v>
      </c>
      <c r="K171" s="39" t="str">
        <f t="shared" si="15"/>
        <v>-</v>
      </c>
    </row>
    <row r="172" spans="1:11" x14ac:dyDescent="0.25">
      <c r="A172" s="34" t="s">
        <v>486</v>
      </c>
      <c r="B172" s="35">
        <v>0</v>
      </c>
      <c r="C172" s="146">
        <f>IF(B182=0, "-", B172/B182)</f>
        <v>0</v>
      </c>
      <c r="D172" s="35">
        <v>0</v>
      </c>
      <c r="E172" s="39">
        <f>IF(D182=0, "-", D172/D182)</f>
        <v>0</v>
      </c>
      <c r="F172" s="136">
        <v>0</v>
      </c>
      <c r="G172" s="146">
        <f>IF(F182=0, "-", F172/F182)</f>
        <v>0</v>
      </c>
      <c r="H172" s="35">
        <v>1</v>
      </c>
      <c r="I172" s="39">
        <f>IF(H182=0, "-", H172/H182)</f>
        <v>1.5384615384615385E-2</v>
      </c>
      <c r="J172" s="38" t="str">
        <f t="shared" si="14"/>
        <v>-</v>
      </c>
      <c r="K172" s="39">
        <f t="shared" si="15"/>
        <v>-1</v>
      </c>
    </row>
    <row r="173" spans="1:11" x14ac:dyDescent="0.25">
      <c r="A173" s="34" t="s">
        <v>487</v>
      </c>
      <c r="B173" s="35">
        <v>1</v>
      </c>
      <c r="C173" s="146">
        <f>IF(B182=0, "-", B173/B182)</f>
        <v>7.6923076923076927E-2</v>
      </c>
      <c r="D173" s="35">
        <v>0</v>
      </c>
      <c r="E173" s="39">
        <f>IF(D182=0, "-", D173/D182)</f>
        <v>0</v>
      </c>
      <c r="F173" s="136">
        <v>2</v>
      </c>
      <c r="G173" s="146">
        <f>IF(F182=0, "-", F173/F182)</f>
        <v>4.2553191489361701E-2</v>
      </c>
      <c r="H173" s="35">
        <v>2</v>
      </c>
      <c r="I173" s="39">
        <f>IF(H182=0, "-", H173/H182)</f>
        <v>3.0769230769230771E-2</v>
      </c>
      <c r="J173" s="38" t="str">
        <f t="shared" si="14"/>
        <v>-</v>
      </c>
      <c r="K173" s="39">
        <f t="shared" si="15"/>
        <v>0</v>
      </c>
    </row>
    <row r="174" spans="1:11" x14ac:dyDescent="0.25">
      <c r="A174" s="34" t="s">
        <v>488</v>
      </c>
      <c r="B174" s="35">
        <v>3</v>
      </c>
      <c r="C174" s="146">
        <f>IF(B182=0, "-", B174/B182)</f>
        <v>0.23076923076923078</v>
      </c>
      <c r="D174" s="35">
        <v>6</v>
      </c>
      <c r="E174" s="39">
        <f>IF(D182=0, "-", D174/D182)</f>
        <v>0.3</v>
      </c>
      <c r="F174" s="136">
        <v>16</v>
      </c>
      <c r="G174" s="146">
        <f>IF(F182=0, "-", F174/F182)</f>
        <v>0.34042553191489361</v>
      </c>
      <c r="H174" s="35">
        <v>23</v>
      </c>
      <c r="I174" s="39">
        <f>IF(H182=0, "-", H174/H182)</f>
        <v>0.35384615384615387</v>
      </c>
      <c r="J174" s="38">
        <f t="shared" si="14"/>
        <v>-0.5</v>
      </c>
      <c r="K174" s="39">
        <f t="shared" si="15"/>
        <v>-0.30434782608695654</v>
      </c>
    </row>
    <row r="175" spans="1:11" x14ac:dyDescent="0.25">
      <c r="A175" s="34" t="s">
        <v>489</v>
      </c>
      <c r="B175" s="35">
        <v>0</v>
      </c>
      <c r="C175" s="146">
        <f>IF(B182=0, "-", B175/B182)</f>
        <v>0</v>
      </c>
      <c r="D175" s="35">
        <v>1</v>
      </c>
      <c r="E175" s="39">
        <f>IF(D182=0, "-", D175/D182)</f>
        <v>0.05</v>
      </c>
      <c r="F175" s="136">
        <v>3</v>
      </c>
      <c r="G175" s="146">
        <f>IF(F182=0, "-", F175/F182)</f>
        <v>6.3829787234042548E-2</v>
      </c>
      <c r="H175" s="35">
        <v>9</v>
      </c>
      <c r="I175" s="39">
        <f>IF(H182=0, "-", H175/H182)</f>
        <v>0.13846153846153847</v>
      </c>
      <c r="J175" s="38">
        <f t="shared" si="14"/>
        <v>-1</v>
      </c>
      <c r="K175" s="39">
        <f t="shared" si="15"/>
        <v>-0.66666666666666663</v>
      </c>
    </row>
    <row r="176" spans="1:11" x14ac:dyDescent="0.25">
      <c r="A176" s="34" t="s">
        <v>490</v>
      </c>
      <c r="B176" s="35">
        <v>0</v>
      </c>
      <c r="C176" s="146">
        <f>IF(B182=0, "-", B176/B182)</f>
        <v>0</v>
      </c>
      <c r="D176" s="35">
        <v>4</v>
      </c>
      <c r="E176" s="39">
        <f>IF(D182=0, "-", D176/D182)</f>
        <v>0.2</v>
      </c>
      <c r="F176" s="136">
        <v>5</v>
      </c>
      <c r="G176" s="146">
        <f>IF(F182=0, "-", F176/F182)</f>
        <v>0.10638297872340426</v>
      </c>
      <c r="H176" s="35">
        <v>6</v>
      </c>
      <c r="I176" s="39">
        <f>IF(H182=0, "-", H176/H182)</f>
        <v>9.2307692307692313E-2</v>
      </c>
      <c r="J176" s="38">
        <f t="shared" si="14"/>
        <v>-1</v>
      </c>
      <c r="K176" s="39">
        <f t="shared" si="15"/>
        <v>-0.16666666666666666</v>
      </c>
    </row>
    <row r="177" spans="1:11" x14ac:dyDescent="0.25">
      <c r="A177" s="34" t="s">
        <v>491</v>
      </c>
      <c r="B177" s="35">
        <v>0</v>
      </c>
      <c r="C177" s="146">
        <f>IF(B182=0, "-", B177/B182)</f>
        <v>0</v>
      </c>
      <c r="D177" s="35">
        <v>1</v>
      </c>
      <c r="E177" s="39">
        <f>IF(D182=0, "-", D177/D182)</f>
        <v>0.05</v>
      </c>
      <c r="F177" s="136">
        <v>1</v>
      </c>
      <c r="G177" s="146">
        <f>IF(F182=0, "-", F177/F182)</f>
        <v>2.1276595744680851E-2</v>
      </c>
      <c r="H177" s="35">
        <v>4</v>
      </c>
      <c r="I177" s="39">
        <f>IF(H182=0, "-", H177/H182)</f>
        <v>6.1538461538461542E-2</v>
      </c>
      <c r="J177" s="38">
        <f t="shared" si="14"/>
        <v>-1</v>
      </c>
      <c r="K177" s="39">
        <f t="shared" si="15"/>
        <v>-0.75</v>
      </c>
    </row>
    <row r="178" spans="1:11" x14ac:dyDescent="0.25">
      <c r="A178" s="34" t="s">
        <v>492</v>
      </c>
      <c r="B178" s="35">
        <v>4</v>
      </c>
      <c r="C178" s="146">
        <f>IF(B182=0, "-", B178/B182)</f>
        <v>0.30769230769230771</v>
      </c>
      <c r="D178" s="35">
        <v>3</v>
      </c>
      <c r="E178" s="39">
        <f>IF(D182=0, "-", D178/D182)</f>
        <v>0.15</v>
      </c>
      <c r="F178" s="136">
        <v>10</v>
      </c>
      <c r="G178" s="146">
        <f>IF(F182=0, "-", F178/F182)</f>
        <v>0.21276595744680851</v>
      </c>
      <c r="H178" s="35">
        <v>10</v>
      </c>
      <c r="I178" s="39">
        <f>IF(H182=0, "-", H178/H182)</f>
        <v>0.15384615384615385</v>
      </c>
      <c r="J178" s="38">
        <f t="shared" si="14"/>
        <v>0.33333333333333331</v>
      </c>
      <c r="K178" s="39">
        <f t="shared" si="15"/>
        <v>0</v>
      </c>
    </row>
    <row r="179" spans="1:11" x14ac:dyDescent="0.25">
      <c r="A179" s="34" t="s">
        <v>493</v>
      </c>
      <c r="B179" s="35">
        <v>0</v>
      </c>
      <c r="C179" s="146">
        <f>IF(B182=0, "-", B179/B182)</f>
        <v>0</v>
      </c>
      <c r="D179" s="35">
        <v>1</v>
      </c>
      <c r="E179" s="39">
        <f>IF(D182=0, "-", D179/D182)</f>
        <v>0.05</v>
      </c>
      <c r="F179" s="136">
        <v>0</v>
      </c>
      <c r="G179" s="146">
        <f>IF(F182=0, "-", F179/F182)</f>
        <v>0</v>
      </c>
      <c r="H179" s="35">
        <v>1</v>
      </c>
      <c r="I179" s="39">
        <f>IF(H182=0, "-", H179/H182)</f>
        <v>1.5384615384615385E-2</v>
      </c>
      <c r="J179" s="38">
        <f t="shared" si="14"/>
        <v>-1</v>
      </c>
      <c r="K179" s="39">
        <f t="shared" si="15"/>
        <v>-1</v>
      </c>
    </row>
    <row r="180" spans="1:11" x14ac:dyDescent="0.25">
      <c r="A180" s="34" t="s">
        <v>494</v>
      </c>
      <c r="B180" s="35">
        <v>0</v>
      </c>
      <c r="C180" s="146">
        <f>IF(B182=0, "-", B180/B182)</f>
        <v>0</v>
      </c>
      <c r="D180" s="35">
        <v>0</v>
      </c>
      <c r="E180" s="39">
        <f>IF(D182=0, "-", D180/D182)</f>
        <v>0</v>
      </c>
      <c r="F180" s="136">
        <v>1</v>
      </c>
      <c r="G180" s="146">
        <f>IF(F182=0, "-", F180/F182)</f>
        <v>2.1276595744680851E-2</v>
      </c>
      <c r="H180" s="35">
        <v>0</v>
      </c>
      <c r="I180" s="39">
        <f>IF(H182=0, "-", H180/H182)</f>
        <v>0</v>
      </c>
      <c r="J180" s="38" t="str">
        <f t="shared" si="14"/>
        <v>-</v>
      </c>
      <c r="K180" s="39" t="str">
        <f t="shared" si="15"/>
        <v>-</v>
      </c>
    </row>
    <row r="181" spans="1:11" x14ac:dyDescent="0.25">
      <c r="A181" s="137"/>
      <c r="B181" s="40"/>
      <c r="D181" s="40"/>
      <c r="E181" s="44"/>
      <c r="F181" s="138"/>
      <c r="H181" s="40"/>
      <c r="I181" s="44"/>
      <c r="J181" s="43"/>
      <c r="K181" s="44"/>
    </row>
    <row r="182" spans="1:11" s="52" customFormat="1" ht="13" x14ac:dyDescent="0.3">
      <c r="A182" s="139" t="s">
        <v>495</v>
      </c>
      <c r="B182" s="46">
        <f>SUM(B169:B181)</f>
        <v>13</v>
      </c>
      <c r="C182" s="140">
        <f>B182/7288</f>
        <v>1.7837541163556532E-3</v>
      </c>
      <c r="D182" s="46">
        <f>SUM(D169:D181)</f>
        <v>20</v>
      </c>
      <c r="E182" s="141">
        <f>D182/8516</f>
        <v>2.3485204321277596E-3</v>
      </c>
      <c r="F182" s="128">
        <f>SUM(F169:F181)</f>
        <v>47</v>
      </c>
      <c r="G182" s="142">
        <f>F182/20901</f>
        <v>2.2486962346299219E-3</v>
      </c>
      <c r="H182" s="46">
        <f>SUM(H169:H181)</f>
        <v>65</v>
      </c>
      <c r="I182" s="141">
        <f>H182/23072</f>
        <v>2.8172676837725382E-3</v>
      </c>
      <c r="J182" s="49">
        <f>IF(D182=0, "-", IF((B182-D182)/D182&lt;10, (B182-D182)/D182, "&gt;999%"))</f>
        <v>-0.35</v>
      </c>
      <c r="K182" s="50">
        <f>IF(H182=0, "-", IF((F182-H182)/H182&lt;10, (F182-H182)/H182, "&gt;999%"))</f>
        <v>-0.27692307692307694</v>
      </c>
    </row>
    <row r="183" spans="1:11" x14ac:dyDescent="0.25">
      <c r="B183" s="138"/>
      <c r="D183" s="138"/>
      <c r="F183" s="138"/>
      <c r="H183" s="138"/>
    </row>
    <row r="184" spans="1:11" s="52" customFormat="1" ht="13" x14ac:dyDescent="0.3">
      <c r="A184" s="139" t="s">
        <v>496</v>
      </c>
      <c r="B184" s="46">
        <v>218</v>
      </c>
      <c r="C184" s="140">
        <f>B184/7288</f>
        <v>2.9912184412733259E-2</v>
      </c>
      <c r="D184" s="46">
        <v>263</v>
      </c>
      <c r="E184" s="141">
        <f>D184/8516</f>
        <v>3.0883043682480037E-2</v>
      </c>
      <c r="F184" s="128">
        <v>636</v>
      </c>
      <c r="G184" s="142">
        <f>F184/20901</f>
        <v>3.0429166068609157E-2</v>
      </c>
      <c r="H184" s="46">
        <v>691</v>
      </c>
      <c r="I184" s="141">
        <f>H184/23072</f>
        <v>2.9949722607489598E-2</v>
      </c>
      <c r="J184" s="49">
        <f>IF(D184=0, "-", IF((B184-D184)/D184&lt;10, (B184-D184)/D184, "&gt;999%"))</f>
        <v>-0.17110266159695817</v>
      </c>
      <c r="K184" s="50">
        <f>IF(H184=0, "-", IF((F184-H184)/H184&lt;10, (F184-H184)/H184, "&gt;999%"))</f>
        <v>-7.9594790159189577E-2</v>
      </c>
    </row>
    <row r="185" spans="1:11" x14ac:dyDescent="0.25">
      <c r="B185" s="138"/>
      <c r="D185" s="138"/>
      <c r="F185" s="138"/>
      <c r="H185" s="138"/>
    </row>
    <row r="186" spans="1:11" ht="13" x14ac:dyDescent="0.3">
      <c r="A186" s="26" t="s">
        <v>497</v>
      </c>
      <c r="B186" s="46">
        <f>B190-B188</f>
        <v>3166</v>
      </c>
      <c r="C186" s="140">
        <f>B186/7288</f>
        <v>0.43441273326015367</v>
      </c>
      <c r="D186" s="46">
        <f>D190-D188</f>
        <v>3415</v>
      </c>
      <c r="E186" s="141">
        <f>D186/8516</f>
        <v>0.40100986378581494</v>
      </c>
      <c r="F186" s="128">
        <f>F190-F188</f>
        <v>9264</v>
      </c>
      <c r="G186" s="142">
        <f>F186/20901</f>
        <v>0.44323238122577868</v>
      </c>
      <c r="H186" s="46">
        <f>H190-H188</f>
        <v>9405</v>
      </c>
      <c r="I186" s="141">
        <f>H186/23072</f>
        <v>0.4076369625520111</v>
      </c>
      <c r="J186" s="49">
        <f>IF(D186=0, "-", IF((B186-D186)/D186&lt;10, (B186-D186)/D186, "&gt;999%"))</f>
        <v>-7.291361639824305E-2</v>
      </c>
      <c r="K186" s="50">
        <f>IF(H186=0, "-", IF((F186-H186)/H186&lt;10, (F186-H186)/H186, "&gt;999%"))</f>
        <v>-1.4992025518341308E-2</v>
      </c>
    </row>
    <row r="187" spans="1:11" ht="13" x14ac:dyDescent="0.3">
      <c r="A187" s="26"/>
      <c r="B187" s="46"/>
      <c r="C187" s="140"/>
      <c r="D187" s="46"/>
      <c r="E187" s="141"/>
      <c r="F187" s="128"/>
      <c r="G187" s="142"/>
      <c r="H187" s="46"/>
      <c r="I187" s="141"/>
      <c r="J187" s="49"/>
      <c r="K187" s="50"/>
    </row>
    <row r="188" spans="1:11" ht="13" x14ac:dyDescent="0.3">
      <c r="A188" s="26" t="s">
        <v>498</v>
      </c>
      <c r="B188" s="46">
        <v>333</v>
      </c>
      <c r="C188" s="140">
        <f>B188/7288</f>
        <v>4.5691547749725579E-2</v>
      </c>
      <c r="D188" s="46">
        <v>356</v>
      </c>
      <c r="E188" s="141">
        <f>D188/8516</f>
        <v>4.1803663691874118E-2</v>
      </c>
      <c r="F188" s="128">
        <v>967</v>
      </c>
      <c r="G188" s="142">
        <f>F188/20901</f>
        <v>4.6265728912492227E-2</v>
      </c>
      <c r="H188" s="46">
        <v>939</v>
      </c>
      <c r="I188" s="141">
        <f>H188/23072</f>
        <v>4.0698682385575592E-2</v>
      </c>
      <c r="J188" s="49">
        <f>IF(D188=0, "-", IF((B188-D188)/D188&lt;10, (B188-D188)/D188, "&gt;999%"))</f>
        <v>-6.4606741573033713E-2</v>
      </c>
      <c r="K188" s="50">
        <f>IF(H188=0, "-", IF((F188-H188)/H188&lt;10, (F188-H188)/H188, "&gt;999%"))</f>
        <v>2.9818956336528223E-2</v>
      </c>
    </row>
    <row r="189" spans="1:11" ht="13" x14ac:dyDescent="0.3">
      <c r="A189" s="26"/>
      <c r="B189" s="46"/>
      <c r="C189" s="140"/>
      <c r="D189" s="46"/>
      <c r="E189" s="141"/>
      <c r="F189" s="128"/>
      <c r="G189" s="142"/>
      <c r="H189" s="46"/>
      <c r="I189" s="141"/>
      <c r="J189" s="49"/>
      <c r="K189" s="50"/>
    </row>
    <row r="190" spans="1:11" ht="13" x14ac:dyDescent="0.3">
      <c r="A190" s="26" t="s">
        <v>499</v>
      </c>
      <c r="B190" s="46">
        <v>3499</v>
      </c>
      <c r="C190" s="140">
        <f>B190/7288</f>
        <v>0.48010428100987923</v>
      </c>
      <c r="D190" s="46">
        <v>3771</v>
      </c>
      <c r="E190" s="141">
        <f>D190/8516</f>
        <v>0.44281352747768904</v>
      </c>
      <c r="F190" s="128">
        <v>10231</v>
      </c>
      <c r="G190" s="142">
        <f>F190/20901</f>
        <v>0.48949811013827088</v>
      </c>
      <c r="H190" s="46">
        <v>10344</v>
      </c>
      <c r="I190" s="141">
        <f>H190/23072</f>
        <v>0.44833564493758671</v>
      </c>
      <c r="J190" s="49">
        <f>IF(D190=0, "-", IF((B190-D190)/D190&lt;10, (B190-D190)/D190, "&gt;999%"))</f>
        <v>-7.2129408644921775E-2</v>
      </c>
      <c r="K190" s="50">
        <f>IF(H190=0, "-", IF((F190-H190)/H190&lt;10, (F190-H190)/H190, "&gt;999%"))</f>
        <v>-1.0924207269914927E-2</v>
      </c>
    </row>
  </sheetData>
  <mergeCells count="37">
    <mergeCell ref="B160:E160"/>
    <mergeCell ref="F160:I160"/>
    <mergeCell ref="J160:K160"/>
    <mergeCell ref="B161:C161"/>
    <mergeCell ref="D161:E161"/>
    <mergeCell ref="F161:G161"/>
    <mergeCell ref="H161:I161"/>
    <mergeCell ref="B107:E107"/>
    <mergeCell ref="F107:I107"/>
    <mergeCell ref="J107:K107"/>
    <mergeCell ref="B108:C108"/>
    <mergeCell ref="D108:E108"/>
    <mergeCell ref="F108:G108"/>
    <mergeCell ref="H108:I108"/>
    <mergeCell ref="B60:E60"/>
    <mergeCell ref="F60:I60"/>
    <mergeCell ref="J60:K60"/>
    <mergeCell ref="B61:C61"/>
    <mergeCell ref="D61:E61"/>
    <mergeCell ref="F61:G61"/>
    <mergeCell ref="H61:I61"/>
    <mergeCell ref="B21:E21"/>
    <mergeCell ref="F21:I21"/>
    <mergeCell ref="J21:K21"/>
    <mergeCell ref="B22:C22"/>
    <mergeCell ref="D22:E22"/>
    <mergeCell ref="F22:G22"/>
    <mergeCell ref="H22:I22"/>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43" max="16383" man="1"/>
    <brk id="88" max="16383" man="1"/>
    <brk id="137"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37D0E-3013-448F-A954-2225E67BB5A9}">
  <sheetPr>
    <pageSetUpPr fitToPage="1"/>
  </sheetPr>
  <dimension ref="A1:K46"/>
  <sheetViews>
    <sheetView workbookViewId="0">
      <selection sqref="A1:L1"/>
    </sheetView>
  </sheetViews>
  <sheetFormatPr defaultRowHeight="12.5" x14ac:dyDescent="0.25"/>
  <cols>
    <col min="1" max="1" width="17.9062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500</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162</v>
      </c>
      <c r="G4" s="25"/>
      <c r="H4" s="25"/>
      <c r="I4" s="23"/>
      <c r="J4" s="22" t="s">
        <v>163</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164</v>
      </c>
      <c r="C6" s="133" t="s">
        <v>165</v>
      </c>
      <c r="D6" s="132" t="s">
        <v>164</v>
      </c>
      <c r="E6" s="134" t="s">
        <v>165</v>
      </c>
      <c r="F6" s="144" t="s">
        <v>164</v>
      </c>
      <c r="G6" s="133" t="s">
        <v>165</v>
      </c>
      <c r="H6" s="145" t="s">
        <v>164</v>
      </c>
      <c r="I6" s="134" t="s">
        <v>165</v>
      </c>
      <c r="J6" s="132"/>
      <c r="K6" s="134"/>
    </row>
    <row r="7" spans="1:11" x14ac:dyDescent="0.25">
      <c r="A7" s="34" t="s">
        <v>49</v>
      </c>
      <c r="B7" s="35">
        <v>0</v>
      </c>
      <c r="C7" s="146">
        <f>IF(B46=0, "-", B7/B46)</f>
        <v>0</v>
      </c>
      <c r="D7" s="35">
        <v>0</v>
      </c>
      <c r="E7" s="39">
        <f>IF(D46=0, "-", D7/D46)</f>
        <v>0</v>
      </c>
      <c r="F7" s="136">
        <v>5</v>
      </c>
      <c r="G7" s="146">
        <f>IF(F46=0, "-", F7/F46)</f>
        <v>4.88710780959828E-4</v>
      </c>
      <c r="H7" s="35">
        <v>2</v>
      </c>
      <c r="I7" s="39">
        <f>IF(H46=0, "-", H7/H46)</f>
        <v>1.9334880123743234E-4</v>
      </c>
      <c r="J7" s="38" t="str">
        <f t="shared" ref="J7:J44" si="0">IF(D7=0, "-", IF((B7-D7)/D7&lt;10, (B7-D7)/D7, "&gt;999%"))</f>
        <v>-</v>
      </c>
      <c r="K7" s="39">
        <f t="shared" ref="K7:K44" si="1">IF(H7=0, "-", IF((F7-H7)/H7&lt;10, (F7-H7)/H7, "&gt;999%"))</f>
        <v>1.5</v>
      </c>
    </row>
    <row r="8" spans="1:11" x14ac:dyDescent="0.25">
      <c r="A8" s="34" t="s">
        <v>51</v>
      </c>
      <c r="B8" s="35">
        <v>67</v>
      </c>
      <c r="C8" s="146">
        <f>IF(B46=0, "-", B8/B46)</f>
        <v>1.914832809374107E-2</v>
      </c>
      <c r="D8" s="35">
        <v>31</v>
      </c>
      <c r="E8" s="39">
        <f>IF(D46=0, "-", D8/D46)</f>
        <v>8.2206311323256426E-3</v>
      </c>
      <c r="F8" s="136">
        <v>187</v>
      </c>
      <c r="G8" s="146">
        <f>IF(F46=0, "-", F8/F46)</f>
        <v>1.8277783207897566E-2</v>
      </c>
      <c r="H8" s="35">
        <v>98</v>
      </c>
      <c r="I8" s="39">
        <f>IF(H46=0, "-", H8/H46)</f>
        <v>9.4740912606341848E-3</v>
      </c>
      <c r="J8" s="38">
        <f t="shared" si="0"/>
        <v>1.1612903225806452</v>
      </c>
      <c r="K8" s="39">
        <f t="shared" si="1"/>
        <v>0.90816326530612246</v>
      </c>
    </row>
    <row r="9" spans="1:11" x14ac:dyDescent="0.25">
      <c r="A9" s="34" t="s">
        <v>52</v>
      </c>
      <c r="B9" s="35">
        <v>1</v>
      </c>
      <c r="C9" s="146">
        <f>IF(B46=0, "-", B9/B46)</f>
        <v>2.857959416976279E-4</v>
      </c>
      <c r="D9" s="35">
        <v>1</v>
      </c>
      <c r="E9" s="39">
        <f>IF(D46=0, "-", D9/D46)</f>
        <v>2.6518164942985947E-4</v>
      </c>
      <c r="F9" s="136">
        <v>3</v>
      </c>
      <c r="G9" s="146">
        <f>IF(F46=0, "-", F9/F46)</f>
        <v>2.9322646857589678E-4</v>
      </c>
      <c r="H9" s="35">
        <v>3</v>
      </c>
      <c r="I9" s="39">
        <f>IF(H46=0, "-", H9/H46)</f>
        <v>2.9002320185614848E-4</v>
      </c>
      <c r="J9" s="38">
        <f t="shared" si="0"/>
        <v>0</v>
      </c>
      <c r="K9" s="39">
        <f t="shared" si="1"/>
        <v>0</v>
      </c>
    </row>
    <row r="10" spans="1:11" x14ac:dyDescent="0.25">
      <c r="A10" s="34" t="s">
        <v>53</v>
      </c>
      <c r="B10" s="35">
        <v>55</v>
      </c>
      <c r="C10" s="146">
        <f>IF(B46=0, "-", B10/B46)</f>
        <v>1.5718776793369534E-2</v>
      </c>
      <c r="D10" s="35">
        <v>72</v>
      </c>
      <c r="E10" s="39">
        <f>IF(D46=0, "-", D10/D46)</f>
        <v>1.9093078758949882E-2</v>
      </c>
      <c r="F10" s="136">
        <v>136</v>
      </c>
      <c r="G10" s="146">
        <f>IF(F46=0, "-", F10/F46)</f>
        <v>1.329293324210732E-2</v>
      </c>
      <c r="H10" s="35">
        <v>204</v>
      </c>
      <c r="I10" s="39">
        <f>IF(H46=0, "-", H10/H46)</f>
        <v>1.9721577726218097E-2</v>
      </c>
      <c r="J10" s="38">
        <f t="shared" si="0"/>
        <v>-0.2361111111111111</v>
      </c>
      <c r="K10" s="39">
        <f t="shared" si="1"/>
        <v>-0.33333333333333331</v>
      </c>
    </row>
    <row r="11" spans="1:11" x14ac:dyDescent="0.25">
      <c r="A11" s="34" t="s">
        <v>55</v>
      </c>
      <c r="B11" s="35">
        <v>0</v>
      </c>
      <c r="C11" s="146">
        <f>IF(B46=0, "-", B11/B46)</f>
        <v>0</v>
      </c>
      <c r="D11" s="35">
        <v>0</v>
      </c>
      <c r="E11" s="39">
        <f>IF(D46=0, "-", D11/D46)</f>
        <v>0</v>
      </c>
      <c r="F11" s="136">
        <v>1</v>
      </c>
      <c r="G11" s="146">
        <f>IF(F46=0, "-", F11/F46)</f>
        <v>9.7742156191965598E-5</v>
      </c>
      <c r="H11" s="35">
        <v>0</v>
      </c>
      <c r="I11" s="39">
        <f>IF(H46=0, "-", H11/H46)</f>
        <v>0</v>
      </c>
      <c r="J11" s="38" t="str">
        <f t="shared" si="0"/>
        <v>-</v>
      </c>
      <c r="K11" s="39" t="str">
        <f t="shared" si="1"/>
        <v>-</v>
      </c>
    </row>
    <row r="12" spans="1:11" x14ac:dyDescent="0.25">
      <c r="A12" s="34" t="s">
        <v>57</v>
      </c>
      <c r="B12" s="35">
        <v>0</v>
      </c>
      <c r="C12" s="146">
        <f>IF(B46=0, "-", B12/B46)</f>
        <v>0</v>
      </c>
      <c r="D12" s="35">
        <v>2</v>
      </c>
      <c r="E12" s="39">
        <f>IF(D46=0, "-", D12/D46)</f>
        <v>5.3036329885971893E-4</v>
      </c>
      <c r="F12" s="136">
        <v>1</v>
      </c>
      <c r="G12" s="146">
        <f>IF(F46=0, "-", F12/F46)</f>
        <v>9.7742156191965598E-5</v>
      </c>
      <c r="H12" s="35">
        <v>5</v>
      </c>
      <c r="I12" s="39">
        <f>IF(H46=0, "-", H12/H46)</f>
        <v>4.8337200309358082E-4</v>
      </c>
      <c r="J12" s="38">
        <f t="shared" si="0"/>
        <v>-1</v>
      </c>
      <c r="K12" s="39">
        <f t="shared" si="1"/>
        <v>-0.8</v>
      </c>
    </row>
    <row r="13" spans="1:11" x14ac:dyDescent="0.25">
      <c r="A13" s="34" t="s">
        <v>59</v>
      </c>
      <c r="B13" s="35">
        <v>81</v>
      </c>
      <c r="C13" s="146">
        <f>IF(B46=0, "-", B13/B46)</f>
        <v>2.3149471277507858E-2</v>
      </c>
      <c r="D13" s="35">
        <v>89</v>
      </c>
      <c r="E13" s="39">
        <f>IF(D46=0, "-", D13/D46)</f>
        <v>2.360116679925749E-2</v>
      </c>
      <c r="F13" s="136">
        <v>243</v>
      </c>
      <c r="G13" s="146">
        <f>IF(F46=0, "-", F13/F46)</f>
        <v>2.375134395464764E-2</v>
      </c>
      <c r="H13" s="35">
        <v>288</v>
      </c>
      <c r="I13" s="39">
        <f>IF(H46=0, "-", H13/H46)</f>
        <v>2.7842227378190254E-2</v>
      </c>
      <c r="J13" s="38">
        <f t="shared" si="0"/>
        <v>-8.98876404494382E-2</v>
      </c>
      <c r="K13" s="39">
        <f t="shared" si="1"/>
        <v>-0.15625</v>
      </c>
    </row>
    <row r="14" spans="1:11" x14ac:dyDescent="0.25">
      <c r="A14" s="34" t="s">
        <v>61</v>
      </c>
      <c r="B14" s="35">
        <v>8</v>
      </c>
      <c r="C14" s="146">
        <f>IF(B46=0, "-", B14/B46)</f>
        <v>2.2863675335810232E-3</v>
      </c>
      <c r="D14" s="35">
        <v>6</v>
      </c>
      <c r="E14" s="39">
        <f>IF(D46=0, "-", D14/D46)</f>
        <v>1.5910898965791568E-3</v>
      </c>
      <c r="F14" s="136">
        <v>22</v>
      </c>
      <c r="G14" s="146">
        <f>IF(F46=0, "-", F14/F46)</f>
        <v>2.1503274362232429E-3</v>
      </c>
      <c r="H14" s="35">
        <v>11</v>
      </c>
      <c r="I14" s="39">
        <f>IF(H46=0, "-", H14/H46)</f>
        <v>1.0634184068058778E-3</v>
      </c>
      <c r="J14" s="38">
        <f t="shared" si="0"/>
        <v>0.33333333333333331</v>
      </c>
      <c r="K14" s="39">
        <f t="shared" si="1"/>
        <v>1</v>
      </c>
    </row>
    <row r="15" spans="1:11" x14ac:dyDescent="0.25">
      <c r="A15" s="34" t="s">
        <v>62</v>
      </c>
      <c r="B15" s="35">
        <v>187</v>
      </c>
      <c r="C15" s="146">
        <f>IF(B46=0, "-", B15/B46)</f>
        <v>5.3443841097456417E-2</v>
      </c>
      <c r="D15" s="35">
        <v>78</v>
      </c>
      <c r="E15" s="39">
        <f>IF(D46=0, "-", D15/D46)</f>
        <v>2.0684168655529037E-2</v>
      </c>
      <c r="F15" s="136">
        <v>325</v>
      </c>
      <c r="G15" s="146">
        <f>IF(F46=0, "-", F15/F46)</f>
        <v>3.176620076238882E-2</v>
      </c>
      <c r="H15" s="35">
        <v>233</v>
      </c>
      <c r="I15" s="39">
        <f>IF(H46=0, "-", H15/H46)</f>
        <v>2.2525135344160865E-2</v>
      </c>
      <c r="J15" s="38">
        <f t="shared" si="0"/>
        <v>1.3974358974358974</v>
      </c>
      <c r="K15" s="39">
        <f t="shared" si="1"/>
        <v>0.39484978540772531</v>
      </c>
    </row>
    <row r="16" spans="1:11" x14ac:dyDescent="0.25">
      <c r="A16" s="34" t="s">
        <v>63</v>
      </c>
      <c r="B16" s="35">
        <v>169</v>
      </c>
      <c r="C16" s="146">
        <f>IF(B46=0, "-", B16/B46)</f>
        <v>4.8299514146899113E-2</v>
      </c>
      <c r="D16" s="35">
        <v>186</v>
      </c>
      <c r="E16" s="39">
        <f>IF(D46=0, "-", D16/D46)</f>
        <v>4.9323786793953855E-2</v>
      </c>
      <c r="F16" s="136">
        <v>511</v>
      </c>
      <c r="G16" s="146">
        <f>IF(F46=0, "-", F16/F46)</f>
        <v>4.9946241814094419E-2</v>
      </c>
      <c r="H16" s="35">
        <v>490</v>
      </c>
      <c r="I16" s="39">
        <f>IF(H46=0, "-", H16/H46)</f>
        <v>4.7370456303170917E-2</v>
      </c>
      <c r="J16" s="38">
        <f t="shared" si="0"/>
        <v>-9.1397849462365593E-2</v>
      </c>
      <c r="K16" s="39">
        <f t="shared" si="1"/>
        <v>4.2857142857142858E-2</v>
      </c>
    </row>
    <row r="17" spans="1:11" x14ac:dyDescent="0.25">
      <c r="A17" s="34" t="s">
        <v>64</v>
      </c>
      <c r="B17" s="35">
        <v>254</v>
      </c>
      <c r="C17" s="146">
        <f>IF(B46=0, "-", B17/B46)</f>
        <v>7.2592169191197486E-2</v>
      </c>
      <c r="D17" s="35">
        <v>302</v>
      </c>
      <c r="E17" s="39">
        <f>IF(D46=0, "-", D17/D46)</f>
        <v>8.0084858127817557E-2</v>
      </c>
      <c r="F17" s="136">
        <v>845</v>
      </c>
      <c r="G17" s="146">
        <f>IF(F46=0, "-", F17/F46)</f>
        <v>8.2592121982210928E-2</v>
      </c>
      <c r="H17" s="35">
        <v>780</v>
      </c>
      <c r="I17" s="39">
        <f>IF(H46=0, "-", H17/H46)</f>
        <v>7.5406032482598612E-2</v>
      </c>
      <c r="J17" s="38">
        <f t="shared" si="0"/>
        <v>-0.15894039735099338</v>
      </c>
      <c r="K17" s="39">
        <f t="shared" si="1"/>
        <v>8.3333333333333329E-2</v>
      </c>
    </row>
    <row r="18" spans="1:11" x14ac:dyDescent="0.25">
      <c r="A18" s="34" t="s">
        <v>65</v>
      </c>
      <c r="B18" s="35">
        <v>5</v>
      </c>
      <c r="C18" s="146">
        <f>IF(B46=0, "-", B18/B46)</f>
        <v>1.4289797084881394E-3</v>
      </c>
      <c r="D18" s="35">
        <v>1</v>
      </c>
      <c r="E18" s="39">
        <f>IF(D46=0, "-", D18/D46)</f>
        <v>2.6518164942985947E-4</v>
      </c>
      <c r="F18" s="136">
        <v>6</v>
      </c>
      <c r="G18" s="146">
        <f>IF(F46=0, "-", F18/F46)</f>
        <v>5.8645293715179356E-4</v>
      </c>
      <c r="H18" s="35">
        <v>4</v>
      </c>
      <c r="I18" s="39">
        <f>IF(H46=0, "-", H18/H46)</f>
        <v>3.8669760247486468E-4</v>
      </c>
      <c r="J18" s="38">
        <f t="shared" si="0"/>
        <v>4</v>
      </c>
      <c r="K18" s="39">
        <f t="shared" si="1"/>
        <v>0.5</v>
      </c>
    </row>
    <row r="19" spans="1:11" x14ac:dyDescent="0.25">
      <c r="A19" s="34" t="s">
        <v>66</v>
      </c>
      <c r="B19" s="35">
        <v>67</v>
      </c>
      <c r="C19" s="146">
        <f>IF(B46=0, "-", B19/B46)</f>
        <v>1.914832809374107E-2</v>
      </c>
      <c r="D19" s="35">
        <v>71</v>
      </c>
      <c r="E19" s="39">
        <f>IF(D46=0, "-", D19/D46)</f>
        <v>1.8827897109520021E-2</v>
      </c>
      <c r="F19" s="136">
        <v>154</v>
      </c>
      <c r="G19" s="146">
        <f>IF(F46=0, "-", F19/F46)</f>
        <v>1.5052292053562701E-2</v>
      </c>
      <c r="H19" s="35">
        <v>163</v>
      </c>
      <c r="I19" s="39">
        <f>IF(H46=0, "-", H19/H46)</f>
        <v>1.5757927300850735E-2</v>
      </c>
      <c r="J19" s="38">
        <f t="shared" si="0"/>
        <v>-5.6338028169014086E-2</v>
      </c>
      <c r="K19" s="39">
        <f t="shared" si="1"/>
        <v>-5.5214723926380369E-2</v>
      </c>
    </row>
    <row r="20" spans="1:11" x14ac:dyDescent="0.25">
      <c r="A20" s="34" t="s">
        <v>68</v>
      </c>
      <c r="B20" s="35">
        <v>10</v>
      </c>
      <c r="C20" s="146">
        <f>IF(B46=0, "-", B20/B46)</f>
        <v>2.8579594169762788E-3</v>
      </c>
      <c r="D20" s="35">
        <v>11</v>
      </c>
      <c r="E20" s="39">
        <f>IF(D46=0, "-", D20/D46)</f>
        <v>2.9169981437284541E-3</v>
      </c>
      <c r="F20" s="136">
        <v>27</v>
      </c>
      <c r="G20" s="146">
        <f>IF(F46=0, "-", F20/F46)</f>
        <v>2.6390382171830712E-3</v>
      </c>
      <c r="H20" s="35">
        <v>27</v>
      </c>
      <c r="I20" s="39">
        <f>IF(H46=0, "-", H20/H46)</f>
        <v>2.6102088167053363E-3</v>
      </c>
      <c r="J20" s="38">
        <f t="shared" si="0"/>
        <v>-9.0909090909090912E-2</v>
      </c>
      <c r="K20" s="39">
        <f t="shared" si="1"/>
        <v>0</v>
      </c>
    </row>
    <row r="21" spans="1:11" x14ac:dyDescent="0.25">
      <c r="A21" s="34" t="s">
        <v>69</v>
      </c>
      <c r="B21" s="35">
        <v>17</v>
      </c>
      <c r="C21" s="146">
        <f>IF(B46=0, "-", B21/B46)</f>
        <v>4.8585310088596744E-3</v>
      </c>
      <c r="D21" s="35">
        <v>39</v>
      </c>
      <c r="E21" s="39">
        <f>IF(D46=0, "-", D21/D46)</f>
        <v>1.0342084327764518E-2</v>
      </c>
      <c r="F21" s="136">
        <v>74</v>
      </c>
      <c r="G21" s="146">
        <f>IF(F46=0, "-", F21/F46)</f>
        <v>7.2329195582054541E-3</v>
      </c>
      <c r="H21" s="35">
        <v>108</v>
      </c>
      <c r="I21" s="39">
        <f>IF(H46=0, "-", H21/H46)</f>
        <v>1.0440835266821345E-2</v>
      </c>
      <c r="J21" s="38">
        <f t="shared" si="0"/>
        <v>-0.5641025641025641</v>
      </c>
      <c r="K21" s="39">
        <f t="shared" si="1"/>
        <v>-0.31481481481481483</v>
      </c>
    </row>
    <row r="22" spans="1:11" x14ac:dyDescent="0.25">
      <c r="A22" s="34" t="s">
        <v>70</v>
      </c>
      <c r="B22" s="35">
        <v>136</v>
      </c>
      <c r="C22" s="146">
        <f>IF(B46=0, "-", B22/B46)</f>
        <v>3.8868248070877395E-2</v>
      </c>
      <c r="D22" s="35">
        <v>113</v>
      </c>
      <c r="E22" s="39">
        <f>IF(D46=0, "-", D22/D46)</f>
        <v>2.9965526385574117E-2</v>
      </c>
      <c r="F22" s="136">
        <v>417</v>
      </c>
      <c r="G22" s="146">
        <f>IF(F46=0, "-", F22/F46)</f>
        <v>4.0758479132049656E-2</v>
      </c>
      <c r="H22" s="35">
        <v>350</v>
      </c>
      <c r="I22" s="39">
        <f>IF(H46=0, "-", H22/H46)</f>
        <v>3.3836040216550657E-2</v>
      </c>
      <c r="J22" s="38">
        <f t="shared" si="0"/>
        <v>0.20353982300884957</v>
      </c>
      <c r="K22" s="39">
        <f t="shared" si="1"/>
        <v>0.19142857142857142</v>
      </c>
    </row>
    <row r="23" spans="1:11" x14ac:dyDescent="0.25">
      <c r="A23" s="34" t="s">
        <v>71</v>
      </c>
      <c r="B23" s="35">
        <v>1</v>
      </c>
      <c r="C23" s="146">
        <f>IF(B46=0, "-", B23/B46)</f>
        <v>2.857959416976279E-4</v>
      </c>
      <c r="D23" s="35">
        <v>0</v>
      </c>
      <c r="E23" s="39">
        <f>IF(D46=0, "-", D23/D46)</f>
        <v>0</v>
      </c>
      <c r="F23" s="136">
        <v>2</v>
      </c>
      <c r="G23" s="146">
        <f>IF(F46=0, "-", F23/F46)</f>
        <v>1.954843123839312E-4</v>
      </c>
      <c r="H23" s="35">
        <v>2</v>
      </c>
      <c r="I23" s="39">
        <f>IF(H46=0, "-", H23/H46)</f>
        <v>1.9334880123743234E-4</v>
      </c>
      <c r="J23" s="38" t="str">
        <f t="shared" si="0"/>
        <v>-</v>
      </c>
      <c r="K23" s="39">
        <f t="shared" si="1"/>
        <v>0</v>
      </c>
    </row>
    <row r="24" spans="1:11" x14ac:dyDescent="0.25">
      <c r="A24" s="34" t="s">
        <v>72</v>
      </c>
      <c r="B24" s="35">
        <v>37</v>
      </c>
      <c r="C24" s="146">
        <f>IF(B46=0, "-", B24/B46)</f>
        <v>1.0574449842812233E-2</v>
      </c>
      <c r="D24" s="35">
        <v>63</v>
      </c>
      <c r="E24" s="39">
        <f>IF(D46=0, "-", D24/D46)</f>
        <v>1.6706443914081145E-2</v>
      </c>
      <c r="F24" s="136">
        <v>129</v>
      </c>
      <c r="G24" s="146">
        <f>IF(F46=0, "-", F24/F46)</f>
        <v>1.2608738148763562E-2</v>
      </c>
      <c r="H24" s="35">
        <v>158</v>
      </c>
      <c r="I24" s="39">
        <f>IF(H46=0, "-", H24/H46)</f>
        <v>1.5274555297757154E-2</v>
      </c>
      <c r="J24" s="38">
        <f t="shared" si="0"/>
        <v>-0.41269841269841268</v>
      </c>
      <c r="K24" s="39">
        <f t="shared" si="1"/>
        <v>-0.18354430379746836</v>
      </c>
    </row>
    <row r="25" spans="1:11" x14ac:dyDescent="0.25">
      <c r="A25" s="34" t="s">
        <v>73</v>
      </c>
      <c r="B25" s="35">
        <v>2</v>
      </c>
      <c r="C25" s="146">
        <f>IF(B46=0, "-", B25/B46)</f>
        <v>5.715918833952558E-4</v>
      </c>
      <c r="D25" s="35">
        <v>0</v>
      </c>
      <c r="E25" s="39">
        <f>IF(D46=0, "-", D25/D46)</f>
        <v>0</v>
      </c>
      <c r="F25" s="136">
        <v>6</v>
      </c>
      <c r="G25" s="146">
        <f>IF(F46=0, "-", F25/F46)</f>
        <v>5.8645293715179356E-4</v>
      </c>
      <c r="H25" s="35">
        <v>1</v>
      </c>
      <c r="I25" s="39">
        <f>IF(H46=0, "-", H25/H46)</f>
        <v>9.6674400618716169E-5</v>
      </c>
      <c r="J25" s="38" t="str">
        <f t="shared" si="0"/>
        <v>-</v>
      </c>
      <c r="K25" s="39">
        <f t="shared" si="1"/>
        <v>5</v>
      </c>
    </row>
    <row r="26" spans="1:11" x14ac:dyDescent="0.25">
      <c r="A26" s="34" t="s">
        <v>74</v>
      </c>
      <c r="B26" s="35">
        <v>29</v>
      </c>
      <c r="C26" s="146">
        <f>IF(B46=0, "-", B26/B46)</f>
        <v>8.2880823092312088E-3</v>
      </c>
      <c r="D26" s="35">
        <v>35</v>
      </c>
      <c r="E26" s="39">
        <f>IF(D46=0, "-", D26/D46)</f>
        <v>9.2813577300450804E-3</v>
      </c>
      <c r="F26" s="136">
        <v>103</v>
      </c>
      <c r="G26" s="146">
        <f>IF(F46=0, "-", F26/F46)</f>
        <v>1.0067442087772457E-2</v>
      </c>
      <c r="H26" s="35">
        <v>106</v>
      </c>
      <c r="I26" s="39">
        <f>IF(H46=0, "-", H26/H46)</f>
        <v>1.0247486465583914E-2</v>
      </c>
      <c r="J26" s="38">
        <f t="shared" si="0"/>
        <v>-0.17142857142857143</v>
      </c>
      <c r="K26" s="39">
        <f t="shared" si="1"/>
        <v>-2.8301886792452831E-2</v>
      </c>
    </row>
    <row r="27" spans="1:11" x14ac:dyDescent="0.25">
      <c r="A27" s="34" t="s">
        <v>76</v>
      </c>
      <c r="B27" s="35">
        <v>1</v>
      </c>
      <c r="C27" s="146">
        <f>IF(B46=0, "-", B27/B46)</f>
        <v>2.857959416976279E-4</v>
      </c>
      <c r="D27" s="35">
        <v>1</v>
      </c>
      <c r="E27" s="39">
        <f>IF(D46=0, "-", D27/D46)</f>
        <v>2.6518164942985947E-4</v>
      </c>
      <c r="F27" s="136">
        <v>4</v>
      </c>
      <c r="G27" s="146">
        <f>IF(F46=0, "-", F27/F46)</f>
        <v>3.9096862476786239E-4</v>
      </c>
      <c r="H27" s="35">
        <v>5</v>
      </c>
      <c r="I27" s="39">
        <f>IF(H46=0, "-", H27/H46)</f>
        <v>4.8337200309358082E-4</v>
      </c>
      <c r="J27" s="38">
        <f t="shared" si="0"/>
        <v>0</v>
      </c>
      <c r="K27" s="39">
        <f t="shared" si="1"/>
        <v>-0.2</v>
      </c>
    </row>
    <row r="28" spans="1:11" x14ac:dyDescent="0.25">
      <c r="A28" s="34" t="s">
        <v>77</v>
      </c>
      <c r="B28" s="35">
        <v>275</v>
      </c>
      <c r="C28" s="146">
        <f>IF(B46=0, "-", B28/B46)</f>
        <v>7.8593883966847675E-2</v>
      </c>
      <c r="D28" s="35">
        <v>323</v>
      </c>
      <c r="E28" s="39">
        <f>IF(D46=0, "-", D28/D46)</f>
        <v>8.565367276584461E-2</v>
      </c>
      <c r="F28" s="136">
        <v>977</v>
      </c>
      <c r="G28" s="146">
        <f>IF(F46=0, "-", F28/F46)</f>
        <v>9.5494086599550387E-2</v>
      </c>
      <c r="H28" s="35">
        <v>998</v>
      </c>
      <c r="I28" s="39">
        <f>IF(H46=0, "-", H28/H46)</f>
        <v>9.6481051817478736E-2</v>
      </c>
      <c r="J28" s="38">
        <f t="shared" si="0"/>
        <v>-0.14860681114551083</v>
      </c>
      <c r="K28" s="39">
        <f t="shared" si="1"/>
        <v>-2.1042084168336674E-2</v>
      </c>
    </row>
    <row r="29" spans="1:11" x14ac:dyDescent="0.25">
      <c r="A29" s="34" t="s">
        <v>79</v>
      </c>
      <c r="B29" s="35">
        <v>68</v>
      </c>
      <c r="C29" s="146">
        <f>IF(B46=0, "-", B29/B46)</f>
        <v>1.9434124035438698E-2</v>
      </c>
      <c r="D29" s="35">
        <v>47</v>
      </c>
      <c r="E29" s="39">
        <f>IF(D46=0, "-", D29/D46)</f>
        <v>1.2463537523203394E-2</v>
      </c>
      <c r="F29" s="136">
        <v>172</v>
      </c>
      <c r="G29" s="146">
        <f>IF(F46=0, "-", F29/F46)</f>
        <v>1.6811650865018082E-2</v>
      </c>
      <c r="H29" s="35">
        <v>123</v>
      </c>
      <c r="I29" s="39">
        <f>IF(H46=0, "-", H29/H46)</f>
        <v>1.1890951276102088E-2</v>
      </c>
      <c r="J29" s="38">
        <f t="shared" si="0"/>
        <v>0.44680851063829785</v>
      </c>
      <c r="K29" s="39">
        <f t="shared" si="1"/>
        <v>0.3983739837398374</v>
      </c>
    </row>
    <row r="30" spans="1:11" x14ac:dyDescent="0.25">
      <c r="A30" s="34" t="s">
        <v>81</v>
      </c>
      <c r="B30" s="35">
        <v>27</v>
      </c>
      <c r="C30" s="146">
        <f>IF(B46=0, "-", B30/B46)</f>
        <v>7.7164904258359528E-3</v>
      </c>
      <c r="D30" s="35">
        <v>14</v>
      </c>
      <c r="E30" s="39">
        <f>IF(D46=0, "-", D30/D46)</f>
        <v>3.7125430920180325E-3</v>
      </c>
      <c r="F30" s="136">
        <v>75</v>
      </c>
      <c r="G30" s="146">
        <f>IF(F46=0, "-", F30/F46)</f>
        <v>7.3306617143974193E-3</v>
      </c>
      <c r="H30" s="35">
        <v>47</v>
      </c>
      <c r="I30" s="39">
        <f>IF(H46=0, "-", H30/H46)</f>
        <v>4.5436968290796598E-3</v>
      </c>
      <c r="J30" s="38">
        <f t="shared" si="0"/>
        <v>0.9285714285714286</v>
      </c>
      <c r="K30" s="39">
        <f t="shared" si="1"/>
        <v>0.5957446808510638</v>
      </c>
    </row>
    <row r="31" spans="1:11" x14ac:dyDescent="0.25">
      <c r="A31" s="34" t="s">
        <v>82</v>
      </c>
      <c r="B31" s="35">
        <v>5</v>
      </c>
      <c r="C31" s="146">
        <f>IF(B46=0, "-", B31/B46)</f>
        <v>1.4289797084881394E-3</v>
      </c>
      <c r="D31" s="35">
        <v>5</v>
      </c>
      <c r="E31" s="39">
        <f>IF(D46=0, "-", D31/D46)</f>
        <v>1.3259082471492973E-3</v>
      </c>
      <c r="F31" s="136">
        <v>15</v>
      </c>
      <c r="G31" s="146">
        <f>IF(F46=0, "-", F31/F46)</f>
        <v>1.4661323428794839E-3</v>
      </c>
      <c r="H31" s="35">
        <v>10</v>
      </c>
      <c r="I31" s="39">
        <f>IF(H46=0, "-", H31/H46)</f>
        <v>9.6674400618716164E-4</v>
      </c>
      <c r="J31" s="38">
        <f t="shared" si="0"/>
        <v>0</v>
      </c>
      <c r="K31" s="39">
        <f t="shared" si="1"/>
        <v>0.5</v>
      </c>
    </row>
    <row r="32" spans="1:11" x14ac:dyDescent="0.25">
      <c r="A32" s="34" t="s">
        <v>83</v>
      </c>
      <c r="B32" s="35">
        <v>636</v>
      </c>
      <c r="C32" s="146">
        <f>IF(B46=0, "-", B32/B46)</f>
        <v>0.18176621891969133</v>
      </c>
      <c r="D32" s="35">
        <v>743</v>
      </c>
      <c r="E32" s="39">
        <f>IF(D46=0, "-", D32/D46)</f>
        <v>0.19702996552638558</v>
      </c>
      <c r="F32" s="136">
        <v>1450</v>
      </c>
      <c r="G32" s="146">
        <f>IF(F46=0, "-", F32/F46)</f>
        <v>0.14172612647835012</v>
      </c>
      <c r="H32" s="35">
        <v>1712</v>
      </c>
      <c r="I32" s="39">
        <f>IF(H46=0, "-", H32/H46)</f>
        <v>0.16550657385924208</v>
      </c>
      <c r="J32" s="38">
        <f t="shared" si="0"/>
        <v>-0.14401076716016151</v>
      </c>
      <c r="K32" s="39">
        <f t="shared" si="1"/>
        <v>-0.1530373831775701</v>
      </c>
    </row>
    <row r="33" spans="1:11" x14ac:dyDescent="0.25">
      <c r="A33" s="34" t="s">
        <v>84</v>
      </c>
      <c r="B33" s="35">
        <v>238</v>
      </c>
      <c r="C33" s="146">
        <f>IF(B46=0, "-", B33/B46)</f>
        <v>6.8019434124035438E-2</v>
      </c>
      <c r="D33" s="35">
        <v>323</v>
      </c>
      <c r="E33" s="39">
        <f>IF(D46=0, "-", D33/D46)</f>
        <v>8.565367276584461E-2</v>
      </c>
      <c r="F33" s="136">
        <v>707</v>
      </c>
      <c r="G33" s="146">
        <f>IF(F46=0, "-", F33/F46)</f>
        <v>6.9103704427719681E-2</v>
      </c>
      <c r="H33" s="35">
        <v>739</v>
      </c>
      <c r="I33" s="39">
        <f>IF(H46=0, "-", H33/H46)</f>
        <v>7.1442382057231246E-2</v>
      </c>
      <c r="J33" s="38">
        <f t="shared" si="0"/>
        <v>-0.26315789473684209</v>
      </c>
      <c r="K33" s="39">
        <f t="shared" si="1"/>
        <v>-4.3301759133964821E-2</v>
      </c>
    </row>
    <row r="34" spans="1:11" x14ac:dyDescent="0.25">
      <c r="A34" s="34" t="s">
        <v>85</v>
      </c>
      <c r="B34" s="35">
        <v>0</v>
      </c>
      <c r="C34" s="146">
        <f>IF(B46=0, "-", B34/B46)</f>
        <v>0</v>
      </c>
      <c r="D34" s="35">
        <v>3</v>
      </c>
      <c r="E34" s="39">
        <f>IF(D46=0, "-", D34/D46)</f>
        <v>7.955449482895784E-4</v>
      </c>
      <c r="F34" s="136">
        <v>3</v>
      </c>
      <c r="G34" s="146">
        <f>IF(F46=0, "-", F34/F46)</f>
        <v>2.9322646857589678E-4</v>
      </c>
      <c r="H34" s="35">
        <v>10</v>
      </c>
      <c r="I34" s="39">
        <f>IF(H46=0, "-", H34/H46)</f>
        <v>9.6674400618716164E-4</v>
      </c>
      <c r="J34" s="38">
        <f t="shared" si="0"/>
        <v>-1</v>
      </c>
      <c r="K34" s="39">
        <f t="shared" si="1"/>
        <v>-0.7</v>
      </c>
    </row>
    <row r="35" spans="1:11" x14ac:dyDescent="0.25">
      <c r="A35" s="34" t="s">
        <v>86</v>
      </c>
      <c r="B35" s="35">
        <v>26</v>
      </c>
      <c r="C35" s="146">
        <f>IF(B46=0, "-", B35/B46)</f>
        <v>7.4306944841383256E-3</v>
      </c>
      <c r="D35" s="35">
        <v>30</v>
      </c>
      <c r="E35" s="39">
        <f>IF(D46=0, "-", D35/D46)</f>
        <v>7.955449482895784E-3</v>
      </c>
      <c r="F35" s="136">
        <v>74</v>
      </c>
      <c r="G35" s="146">
        <f>IF(F46=0, "-", F35/F46)</f>
        <v>7.2329195582054541E-3</v>
      </c>
      <c r="H35" s="35">
        <v>65</v>
      </c>
      <c r="I35" s="39">
        <f>IF(H46=0, "-", H35/H46)</f>
        <v>6.2838360402165507E-3</v>
      </c>
      <c r="J35" s="38">
        <f t="shared" si="0"/>
        <v>-0.13333333333333333</v>
      </c>
      <c r="K35" s="39">
        <f t="shared" si="1"/>
        <v>0.13846153846153847</v>
      </c>
    </row>
    <row r="36" spans="1:11" x14ac:dyDescent="0.25">
      <c r="A36" s="34" t="s">
        <v>88</v>
      </c>
      <c r="B36" s="35">
        <v>4</v>
      </c>
      <c r="C36" s="146">
        <f>IF(B46=0, "-", B36/B46)</f>
        <v>1.1431837667905116E-3</v>
      </c>
      <c r="D36" s="35">
        <v>16</v>
      </c>
      <c r="E36" s="39">
        <f>IF(D46=0, "-", D36/D46)</f>
        <v>4.2429063908777515E-3</v>
      </c>
      <c r="F36" s="136">
        <v>17</v>
      </c>
      <c r="G36" s="146">
        <f>IF(F46=0, "-", F36/F46)</f>
        <v>1.661616655263415E-3</v>
      </c>
      <c r="H36" s="35">
        <v>42</v>
      </c>
      <c r="I36" s="39">
        <f>IF(H46=0, "-", H36/H46)</f>
        <v>4.0603248259860787E-3</v>
      </c>
      <c r="J36" s="38">
        <f t="shared" si="0"/>
        <v>-0.75</v>
      </c>
      <c r="K36" s="39">
        <f t="shared" si="1"/>
        <v>-0.59523809523809523</v>
      </c>
    </row>
    <row r="37" spans="1:11" x14ac:dyDescent="0.25">
      <c r="A37" s="34" t="s">
        <v>89</v>
      </c>
      <c r="B37" s="35">
        <v>0</v>
      </c>
      <c r="C37" s="146">
        <f>IF(B46=0, "-", B37/B46)</f>
        <v>0</v>
      </c>
      <c r="D37" s="35">
        <v>0</v>
      </c>
      <c r="E37" s="39">
        <f>IF(D46=0, "-", D37/D46)</f>
        <v>0</v>
      </c>
      <c r="F37" s="136">
        <v>1</v>
      </c>
      <c r="G37" s="146">
        <f>IF(F46=0, "-", F37/F46)</f>
        <v>9.7742156191965598E-5</v>
      </c>
      <c r="H37" s="35">
        <v>0</v>
      </c>
      <c r="I37" s="39">
        <f>IF(H46=0, "-", H37/H46)</f>
        <v>0</v>
      </c>
      <c r="J37" s="38" t="str">
        <f t="shared" si="0"/>
        <v>-</v>
      </c>
      <c r="K37" s="39" t="str">
        <f t="shared" si="1"/>
        <v>-</v>
      </c>
    </row>
    <row r="38" spans="1:11" x14ac:dyDescent="0.25">
      <c r="A38" s="34" t="s">
        <v>90</v>
      </c>
      <c r="B38" s="35">
        <v>7</v>
      </c>
      <c r="C38" s="146">
        <f>IF(B46=0, "-", B38/B46)</f>
        <v>2.0005715918833952E-3</v>
      </c>
      <c r="D38" s="35">
        <v>11</v>
      </c>
      <c r="E38" s="39">
        <f>IF(D46=0, "-", D38/D46)</f>
        <v>2.9169981437284541E-3</v>
      </c>
      <c r="F38" s="136">
        <v>28</v>
      </c>
      <c r="G38" s="146">
        <f>IF(F46=0, "-", F38/F46)</f>
        <v>2.7367803733750365E-3</v>
      </c>
      <c r="H38" s="35">
        <v>39</v>
      </c>
      <c r="I38" s="39">
        <f>IF(H46=0, "-", H38/H46)</f>
        <v>3.7703016241299302E-3</v>
      </c>
      <c r="J38" s="38">
        <f t="shared" si="0"/>
        <v>-0.36363636363636365</v>
      </c>
      <c r="K38" s="39">
        <f t="shared" si="1"/>
        <v>-0.28205128205128205</v>
      </c>
    </row>
    <row r="39" spans="1:11" x14ac:dyDescent="0.25">
      <c r="A39" s="34" t="s">
        <v>91</v>
      </c>
      <c r="B39" s="35">
        <v>2</v>
      </c>
      <c r="C39" s="146">
        <f>IF(B46=0, "-", B39/B46)</f>
        <v>5.715918833952558E-4</v>
      </c>
      <c r="D39" s="35">
        <v>0</v>
      </c>
      <c r="E39" s="39">
        <f>IF(D46=0, "-", D39/D46)</f>
        <v>0</v>
      </c>
      <c r="F39" s="136">
        <v>7</v>
      </c>
      <c r="G39" s="146">
        <f>IF(F46=0, "-", F39/F46)</f>
        <v>6.8419509334375912E-4</v>
      </c>
      <c r="H39" s="35">
        <v>0</v>
      </c>
      <c r="I39" s="39">
        <f>IF(H46=0, "-", H39/H46)</f>
        <v>0</v>
      </c>
      <c r="J39" s="38" t="str">
        <f t="shared" si="0"/>
        <v>-</v>
      </c>
      <c r="K39" s="39" t="str">
        <f t="shared" si="1"/>
        <v>-</v>
      </c>
    </row>
    <row r="40" spans="1:11" x14ac:dyDescent="0.25">
      <c r="A40" s="34" t="s">
        <v>92</v>
      </c>
      <c r="B40" s="35">
        <v>187</v>
      </c>
      <c r="C40" s="146">
        <f>IF(B46=0, "-", B40/B46)</f>
        <v>5.3443841097456417E-2</v>
      </c>
      <c r="D40" s="35">
        <v>177</v>
      </c>
      <c r="E40" s="39">
        <f>IF(D46=0, "-", D40/D46)</f>
        <v>4.6937151949085126E-2</v>
      </c>
      <c r="F40" s="136">
        <v>586</v>
      </c>
      <c r="G40" s="146">
        <f>IF(F46=0, "-", F40/F46)</f>
        <v>5.7276903528491838E-2</v>
      </c>
      <c r="H40" s="35">
        <v>556</v>
      </c>
      <c r="I40" s="39">
        <f>IF(H46=0, "-", H40/H46)</f>
        <v>5.3750966744006187E-2</v>
      </c>
      <c r="J40" s="38">
        <f t="shared" si="0"/>
        <v>5.6497175141242938E-2</v>
      </c>
      <c r="K40" s="39">
        <f t="shared" si="1"/>
        <v>5.3956834532374098E-2</v>
      </c>
    </row>
    <row r="41" spans="1:11" x14ac:dyDescent="0.25">
      <c r="A41" s="34" t="s">
        <v>93</v>
      </c>
      <c r="B41" s="35">
        <v>75</v>
      </c>
      <c r="C41" s="146">
        <f>IF(B46=0, "-", B41/B46)</f>
        <v>2.1434695627322094E-2</v>
      </c>
      <c r="D41" s="35">
        <v>104</v>
      </c>
      <c r="E41" s="39">
        <f>IF(D46=0, "-", D41/D46)</f>
        <v>2.7578891540705384E-2</v>
      </c>
      <c r="F41" s="136">
        <v>215</v>
      </c>
      <c r="G41" s="146">
        <f>IF(F46=0, "-", F41/F46)</f>
        <v>2.1014563581272603E-2</v>
      </c>
      <c r="H41" s="35">
        <v>335</v>
      </c>
      <c r="I41" s="39">
        <f>IF(H46=0, "-", H41/H46)</f>
        <v>3.2385924207269913E-2</v>
      </c>
      <c r="J41" s="38">
        <f t="shared" si="0"/>
        <v>-0.27884615384615385</v>
      </c>
      <c r="K41" s="39">
        <f t="shared" si="1"/>
        <v>-0.35820895522388058</v>
      </c>
    </row>
    <row r="42" spans="1:11" x14ac:dyDescent="0.25">
      <c r="A42" s="34" t="s">
        <v>94</v>
      </c>
      <c r="B42" s="35">
        <v>759</v>
      </c>
      <c r="C42" s="146">
        <f>IF(B46=0, "-", B42/B46)</f>
        <v>0.21691911974849956</v>
      </c>
      <c r="D42" s="35">
        <v>719</v>
      </c>
      <c r="E42" s="39">
        <f>IF(D46=0, "-", D42/D46)</f>
        <v>0.19066560594006896</v>
      </c>
      <c r="F42" s="136">
        <v>2459</v>
      </c>
      <c r="G42" s="146">
        <f>IF(F46=0, "-", F42/F46)</f>
        <v>0.24034796207604339</v>
      </c>
      <c r="H42" s="35">
        <v>2253</v>
      </c>
      <c r="I42" s="39">
        <f>IF(H46=0, "-", H42/H46)</f>
        <v>0.21780742459396751</v>
      </c>
      <c r="J42" s="38">
        <f t="shared" si="0"/>
        <v>5.5632823365785816E-2</v>
      </c>
      <c r="K42" s="39">
        <f t="shared" si="1"/>
        <v>9.1433644030181976E-2</v>
      </c>
    </row>
    <row r="43" spans="1:11" x14ac:dyDescent="0.25">
      <c r="A43" s="34" t="s">
        <v>95</v>
      </c>
      <c r="B43" s="35">
        <v>40</v>
      </c>
      <c r="C43" s="146">
        <f>IF(B46=0, "-", B43/B46)</f>
        <v>1.1431837667905115E-2</v>
      </c>
      <c r="D43" s="35">
        <v>96</v>
      </c>
      <c r="E43" s="39">
        <f>IF(D46=0, "-", D43/D46)</f>
        <v>2.5457438345266509E-2</v>
      </c>
      <c r="F43" s="136">
        <v>164</v>
      </c>
      <c r="G43" s="146">
        <f>IF(F46=0, "-", F43/F46)</f>
        <v>1.6029713615482357E-2</v>
      </c>
      <c r="H43" s="35">
        <v>251</v>
      </c>
      <c r="I43" s="39">
        <f>IF(H46=0, "-", H43/H46)</f>
        <v>2.4265274555297756E-2</v>
      </c>
      <c r="J43" s="38">
        <f t="shared" si="0"/>
        <v>-0.58333333333333337</v>
      </c>
      <c r="K43" s="39">
        <f t="shared" si="1"/>
        <v>-0.34661354581673309</v>
      </c>
    </row>
    <row r="44" spans="1:11" x14ac:dyDescent="0.25">
      <c r="A44" s="34" t="s">
        <v>96</v>
      </c>
      <c r="B44" s="35">
        <v>23</v>
      </c>
      <c r="C44" s="146">
        <f>IF(B46=0, "-", B44/B46)</f>
        <v>6.5733066590454416E-3</v>
      </c>
      <c r="D44" s="35">
        <v>59</v>
      </c>
      <c r="E44" s="39">
        <f>IF(D46=0, "-", D44/D46)</f>
        <v>1.5645717316361708E-2</v>
      </c>
      <c r="F44" s="136">
        <v>80</v>
      </c>
      <c r="G44" s="146">
        <f>IF(F46=0, "-", F44/F46)</f>
        <v>7.8193724953572481E-3</v>
      </c>
      <c r="H44" s="35">
        <v>126</v>
      </c>
      <c r="I44" s="39">
        <f>IF(H46=0, "-", H44/H46)</f>
        <v>1.2180974477958236E-2</v>
      </c>
      <c r="J44" s="38">
        <f t="shared" si="0"/>
        <v>-0.61016949152542377</v>
      </c>
      <c r="K44" s="39">
        <f t="shared" si="1"/>
        <v>-0.36507936507936506</v>
      </c>
    </row>
    <row r="45" spans="1:11" x14ac:dyDescent="0.25">
      <c r="A45" s="137"/>
      <c r="B45" s="40"/>
      <c r="D45" s="40"/>
      <c r="E45" s="44"/>
      <c r="F45" s="138"/>
      <c r="H45" s="40"/>
      <c r="I45" s="44"/>
      <c r="J45" s="43"/>
      <c r="K45" s="44"/>
    </row>
    <row r="46" spans="1:11" s="52" customFormat="1" ht="13" x14ac:dyDescent="0.3">
      <c r="A46" s="139" t="s">
        <v>499</v>
      </c>
      <c r="B46" s="46">
        <f>SUM(B7:B45)</f>
        <v>3499</v>
      </c>
      <c r="C46" s="140">
        <v>1</v>
      </c>
      <c r="D46" s="46">
        <f>SUM(D7:D45)</f>
        <v>3771</v>
      </c>
      <c r="E46" s="141">
        <v>1</v>
      </c>
      <c r="F46" s="128">
        <f>SUM(F7:F45)</f>
        <v>10231</v>
      </c>
      <c r="G46" s="142">
        <v>1</v>
      </c>
      <c r="H46" s="46">
        <f>SUM(H7:H45)</f>
        <v>10344</v>
      </c>
      <c r="I46" s="141">
        <v>1</v>
      </c>
      <c r="J46" s="49">
        <f>IF(D46=0, "-", (B46-D46)/D46)</f>
        <v>-7.2129408644921775E-2</v>
      </c>
      <c r="K46" s="50">
        <f>IF(H46=0, "-", (F46-H46)/H46)</f>
        <v>-1.0924207269914927E-2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AFA48-39FD-4AF6-A7AB-8E3CD20EFD38}">
  <sheetPr>
    <pageSetUpPr fitToPage="1"/>
  </sheetPr>
  <dimension ref="A1:K73"/>
  <sheetViews>
    <sheetView workbookViewId="0">
      <selection sqref="A1:L1"/>
    </sheetView>
  </sheetViews>
  <sheetFormatPr defaultRowHeight="12.5" x14ac:dyDescent="0.25"/>
  <cols>
    <col min="1" max="1" width="29.363281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161</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25</v>
      </c>
      <c r="B4" s="22" t="s">
        <v>4</v>
      </c>
      <c r="C4" s="25"/>
      <c r="D4" s="25"/>
      <c r="E4" s="23"/>
      <c r="F4" s="22" t="s">
        <v>162</v>
      </c>
      <c r="G4" s="25"/>
      <c r="H4" s="25"/>
      <c r="I4" s="23"/>
      <c r="J4" s="22" t="s">
        <v>163</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40</v>
      </c>
      <c r="B6" s="132" t="s">
        <v>164</v>
      </c>
      <c r="C6" s="133" t="s">
        <v>165</v>
      </c>
      <c r="D6" s="132" t="s">
        <v>164</v>
      </c>
      <c r="E6" s="134" t="s">
        <v>165</v>
      </c>
      <c r="F6" s="133" t="s">
        <v>164</v>
      </c>
      <c r="G6" s="133" t="s">
        <v>165</v>
      </c>
      <c r="H6" s="132" t="s">
        <v>164</v>
      </c>
      <c r="I6" s="134" t="s">
        <v>165</v>
      </c>
      <c r="J6" s="132"/>
      <c r="K6" s="134"/>
    </row>
    <row r="7" spans="1:11" x14ac:dyDescent="0.25">
      <c r="A7" s="34" t="s">
        <v>501</v>
      </c>
      <c r="B7" s="35">
        <v>0</v>
      </c>
      <c r="C7" s="146">
        <f>IF(B10=0, "-", B7/B10)</f>
        <v>0</v>
      </c>
      <c r="D7" s="35">
        <v>1</v>
      </c>
      <c r="E7" s="39">
        <f>IF(D10=0, "-", D7/D10)</f>
        <v>2.3809523809523808E-2</v>
      </c>
      <c r="F7" s="136">
        <v>4</v>
      </c>
      <c r="G7" s="146">
        <f>IF(F10=0, "-", F7/F10)</f>
        <v>2.9629629629629631E-2</v>
      </c>
      <c r="H7" s="35">
        <v>1</v>
      </c>
      <c r="I7" s="39">
        <f>IF(H10=0, "-", H7/H10)</f>
        <v>9.3457943925233638E-3</v>
      </c>
      <c r="J7" s="38">
        <f>IF(D7=0, "-", IF((B7-D7)/D7&lt;10, (B7-D7)/D7, "&gt;999%"))</f>
        <v>-1</v>
      </c>
      <c r="K7" s="39">
        <f>IF(H7=0, "-", IF((F7-H7)/H7&lt;10, (F7-H7)/H7, "&gt;999%"))</f>
        <v>3</v>
      </c>
    </row>
    <row r="8" spans="1:11" x14ac:dyDescent="0.25">
      <c r="A8" s="34" t="s">
        <v>502</v>
      </c>
      <c r="B8" s="35">
        <v>43</v>
      </c>
      <c r="C8" s="146">
        <f>IF(B10=0, "-", B8/B10)</f>
        <v>1</v>
      </c>
      <c r="D8" s="35">
        <v>41</v>
      </c>
      <c r="E8" s="39">
        <f>IF(D10=0, "-", D8/D10)</f>
        <v>0.97619047619047616</v>
      </c>
      <c r="F8" s="136">
        <v>131</v>
      </c>
      <c r="G8" s="146">
        <f>IF(F10=0, "-", F8/F10)</f>
        <v>0.97037037037037033</v>
      </c>
      <c r="H8" s="35">
        <v>106</v>
      </c>
      <c r="I8" s="39">
        <f>IF(H10=0, "-", H8/H10)</f>
        <v>0.99065420560747663</v>
      </c>
      <c r="J8" s="38">
        <f>IF(D8=0, "-", IF((B8-D8)/D8&lt;10, (B8-D8)/D8, "&gt;999%"))</f>
        <v>4.878048780487805E-2</v>
      </c>
      <c r="K8" s="39">
        <f>IF(H8=0, "-", IF((F8-H8)/H8&lt;10, (F8-H8)/H8, "&gt;999%"))</f>
        <v>0.23584905660377359</v>
      </c>
    </row>
    <row r="9" spans="1:11" x14ac:dyDescent="0.25">
      <c r="A9" s="137"/>
      <c r="B9" s="40"/>
      <c r="D9" s="40"/>
      <c r="E9" s="44"/>
      <c r="F9" s="138"/>
      <c r="H9" s="40"/>
      <c r="I9" s="44"/>
      <c r="J9" s="43"/>
      <c r="K9" s="44"/>
    </row>
    <row r="10" spans="1:11" s="52" customFormat="1" ht="13" x14ac:dyDescent="0.3">
      <c r="A10" s="139" t="s">
        <v>503</v>
      </c>
      <c r="B10" s="46">
        <f>SUM(B7:B9)</f>
        <v>43</v>
      </c>
      <c r="C10" s="140">
        <f>B10/7288</f>
        <v>5.9001097694840838E-3</v>
      </c>
      <c r="D10" s="46">
        <f>SUM(D7:D9)</f>
        <v>42</v>
      </c>
      <c r="E10" s="141">
        <f>D10/8516</f>
        <v>4.9318929074682952E-3</v>
      </c>
      <c r="F10" s="128">
        <f>SUM(F7:F9)</f>
        <v>135</v>
      </c>
      <c r="G10" s="142">
        <f>F10/20901</f>
        <v>6.459021099468925E-3</v>
      </c>
      <c r="H10" s="46">
        <f>SUM(H7:H9)</f>
        <v>107</v>
      </c>
      <c r="I10" s="141">
        <f>H10/23072</f>
        <v>4.6376560332871009E-3</v>
      </c>
      <c r="J10" s="49">
        <f>IF(D10=0, "-", IF((B10-D10)/D10&lt;10, (B10-D10)/D10, "&gt;999%"))</f>
        <v>2.3809523809523808E-2</v>
      </c>
      <c r="K10" s="50">
        <f>IF(H10=0, "-", IF((F10-H10)/H10&lt;10, (F10-H10)/H10, "&gt;999%"))</f>
        <v>0.26168224299065418</v>
      </c>
    </row>
    <row r="11" spans="1:11" x14ac:dyDescent="0.25">
      <c r="B11" s="138"/>
      <c r="D11" s="138"/>
      <c r="F11" s="138"/>
      <c r="H11" s="138"/>
    </row>
    <row r="12" spans="1:11" ht="13" x14ac:dyDescent="0.3">
      <c r="A12" s="131" t="s">
        <v>41</v>
      </c>
      <c r="B12" s="132" t="s">
        <v>164</v>
      </c>
      <c r="C12" s="133" t="s">
        <v>165</v>
      </c>
      <c r="D12" s="132" t="s">
        <v>164</v>
      </c>
      <c r="E12" s="134" t="s">
        <v>165</v>
      </c>
      <c r="F12" s="133" t="s">
        <v>164</v>
      </c>
      <c r="G12" s="133" t="s">
        <v>165</v>
      </c>
      <c r="H12" s="132" t="s">
        <v>164</v>
      </c>
      <c r="I12" s="134" t="s">
        <v>165</v>
      </c>
      <c r="J12" s="132"/>
      <c r="K12" s="134"/>
    </row>
    <row r="13" spans="1:11" x14ac:dyDescent="0.25">
      <c r="A13" s="34" t="s">
        <v>504</v>
      </c>
      <c r="B13" s="35">
        <v>8</v>
      </c>
      <c r="C13" s="146">
        <f>IF(B15=0, "-", B13/B15)</f>
        <v>1</v>
      </c>
      <c r="D13" s="35">
        <v>7</v>
      </c>
      <c r="E13" s="39">
        <f>IF(D15=0, "-", D13/D15)</f>
        <v>1</v>
      </c>
      <c r="F13" s="136">
        <v>26</v>
      </c>
      <c r="G13" s="146">
        <f>IF(F15=0, "-", F13/F15)</f>
        <v>1</v>
      </c>
      <c r="H13" s="35">
        <v>22</v>
      </c>
      <c r="I13" s="39">
        <f>IF(H15=0, "-", H13/H15)</f>
        <v>1</v>
      </c>
      <c r="J13" s="38">
        <f>IF(D13=0, "-", IF((B13-D13)/D13&lt;10, (B13-D13)/D13, "&gt;999%"))</f>
        <v>0.14285714285714285</v>
      </c>
      <c r="K13" s="39">
        <f>IF(H13=0, "-", IF((F13-H13)/H13&lt;10, (F13-H13)/H13, "&gt;999%"))</f>
        <v>0.18181818181818182</v>
      </c>
    </row>
    <row r="14" spans="1:11" x14ac:dyDescent="0.25">
      <c r="A14" s="137"/>
      <c r="B14" s="40"/>
      <c r="D14" s="40"/>
      <c r="E14" s="44"/>
      <c r="F14" s="138"/>
      <c r="H14" s="40"/>
      <c r="I14" s="44"/>
      <c r="J14" s="43"/>
      <c r="K14" s="44"/>
    </row>
    <row r="15" spans="1:11" s="52" customFormat="1" ht="13" x14ac:dyDescent="0.3">
      <c r="A15" s="139" t="s">
        <v>505</v>
      </c>
      <c r="B15" s="46">
        <f>SUM(B13:B14)</f>
        <v>8</v>
      </c>
      <c r="C15" s="140">
        <f>B15/7288</f>
        <v>1.0976948408342481E-3</v>
      </c>
      <c r="D15" s="46">
        <f>SUM(D13:D14)</f>
        <v>7</v>
      </c>
      <c r="E15" s="141">
        <f>D15/8516</f>
        <v>8.2198215124471583E-4</v>
      </c>
      <c r="F15" s="128">
        <f>SUM(F13:F14)</f>
        <v>26</v>
      </c>
      <c r="G15" s="142">
        <f>F15/20901</f>
        <v>1.2439596191569781E-3</v>
      </c>
      <c r="H15" s="46">
        <f>SUM(H13:H14)</f>
        <v>22</v>
      </c>
      <c r="I15" s="141">
        <f>H15/23072</f>
        <v>9.535367545076283E-4</v>
      </c>
      <c r="J15" s="49">
        <f>IF(D15=0, "-", IF((B15-D15)/D15&lt;10, (B15-D15)/D15, "&gt;999%"))</f>
        <v>0.14285714285714285</v>
      </c>
      <c r="K15" s="50">
        <f>IF(H15=0, "-", IF((F15-H15)/H15&lt;10, (F15-H15)/H15, "&gt;999%"))</f>
        <v>0.18181818181818182</v>
      </c>
    </row>
    <row r="16" spans="1:11" x14ac:dyDescent="0.25">
      <c r="B16" s="138"/>
      <c r="D16" s="138"/>
      <c r="F16" s="138"/>
      <c r="H16" s="138"/>
    </row>
    <row r="17" spans="1:11" ht="13" x14ac:dyDescent="0.3">
      <c r="A17" s="131" t="s">
        <v>42</v>
      </c>
      <c r="B17" s="132" t="s">
        <v>164</v>
      </c>
      <c r="C17" s="133" t="s">
        <v>165</v>
      </c>
      <c r="D17" s="132" t="s">
        <v>164</v>
      </c>
      <c r="E17" s="134" t="s">
        <v>165</v>
      </c>
      <c r="F17" s="133" t="s">
        <v>164</v>
      </c>
      <c r="G17" s="133" t="s">
        <v>165</v>
      </c>
      <c r="H17" s="132" t="s">
        <v>164</v>
      </c>
      <c r="I17" s="134" t="s">
        <v>165</v>
      </c>
      <c r="J17" s="132"/>
      <c r="K17" s="134"/>
    </row>
    <row r="18" spans="1:11" x14ac:dyDescent="0.25">
      <c r="A18" s="34" t="s">
        <v>506</v>
      </c>
      <c r="B18" s="35">
        <v>0</v>
      </c>
      <c r="C18" s="146">
        <f>IF(B24=0, "-", B18/B24)</f>
        <v>0</v>
      </c>
      <c r="D18" s="35">
        <v>0</v>
      </c>
      <c r="E18" s="39">
        <f>IF(D24=0, "-", D18/D24)</f>
        <v>0</v>
      </c>
      <c r="F18" s="136">
        <v>0</v>
      </c>
      <c r="G18" s="146">
        <f>IF(F24=0, "-", F18/F24)</f>
        <v>0</v>
      </c>
      <c r="H18" s="35">
        <v>1</v>
      </c>
      <c r="I18" s="39">
        <f>IF(H24=0, "-", H18/H24)</f>
        <v>1.7857142857142856E-2</v>
      </c>
      <c r="J18" s="38" t="str">
        <f>IF(D18=0, "-", IF((B18-D18)/D18&lt;10, (B18-D18)/D18, "&gt;999%"))</f>
        <v>-</v>
      </c>
      <c r="K18" s="39">
        <f>IF(H18=0, "-", IF((F18-H18)/H18&lt;10, (F18-H18)/H18, "&gt;999%"))</f>
        <v>-1</v>
      </c>
    </row>
    <row r="19" spans="1:11" x14ac:dyDescent="0.25">
      <c r="A19" s="34" t="s">
        <v>507</v>
      </c>
      <c r="B19" s="35">
        <v>0</v>
      </c>
      <c r="C19" s="146">
        <f>IF(B24=0, "-", B19/B24)</f>
        <v>0</v>
      </c>
      <c r="D19" s="35">
        <v>1</v>
      </c>
      <c r="E19" s="39">
        <f>IF(D24=0, "-", D19/D24)</f>
        <v>0.05</v>
      </c>
      <c r="F19" s="136">
        <v>1</v>
      </c>
      <c r="G19" s="146">
        <f>IF(F24=0, "-", F19/F24)</f>
        <v>3.2258064516129031E-2</v>
      </c>
      <c r="H19" s="35">
        <v>1</v>
      </c>
      <c r="I19" s="39">
        <f>IF(H24=0, "-", H19/H24)</f>
        <v>1.7857142857142856E-2</v>
      </c>
      <c r="J19" s="38">
        <f>IF(D19=0, "-", IF((B19-D19)/D19&lt;10, (B19-D19)/D19, "&gt;999%"))</f>
        <v>-1</v>
      </c>
      <c r="K19" s="39">
        <f>IF(H19=0, "-", IF((F19-H19)/H19&lt;10, (F19-H19)/H19, "&gt;999%"))</f>
        <v>0</v>
      </c>
    </row>
    <row r="20" spans="1:11" x14ac:dyDescent="0.25">
      <c r="A20" s="34" t="s">
        <v>508</v>
      </c>
      <c r="B20" s="35">
        <v>0</v>
      </c>
      <c r="C20" s="146">
        <f>IF(B24=0, "-", B20/B24)</f>
        <v>0</v>
      </c>
      <c r="D20" s="35">
        <v>0</v>
      </c>
      <c r="E20" s="39">
        <f>IF(D24=0, "-", D20/D24)</f>
        <v>0</v>
      </c>
      <c r="F20" s="136">
        <v>1</v>
      </c>
      <c r="G20" s="146">
        <f>IF(F24=0, "-", F20/F24)</f>
        <v>3.2258064516129031E-2</v>
      </c>
      <c r="H20" s="35">
        <v>0</v>
      </c>
      <c r="I20" s="39">
        <f>IF(H24=0, "-", H20/H24)</f>
        <v>0</v>
      </c>
      <c r="J20" s="38" t="str">
        <f>IF(D20=0, "-", IF((B20-D20)/D20&lt;10, (B20-D20)/D20, "&gt;999%"))</f>
        <v>-</v>
      </c>
      <c r="K20" s="39" t="str">
        <f>IF(H20=0, "-", IF((F20-H20)/H20&lt;10, (F20-H20)/H20, "&gt;999%"))</f>
        <v>-</v>
      </c>
    </row>
    <row r="21" spans="1:11" x14ac:dyDescent="0.25">
      <c r="A21" s="34" t="s">
        <v>509</v>
      </c>
      <c r="B21" s="35">
        <v>0</v>
      </c>
      <c r="C21" s="146">
        <f>IF(B24=0, "-", B21/B24)</f>
        <v>0</v>
      </c>
      <c r="D21" s="35">
        <v>2</v>
      </c>
      <c r="E21" s="39">
        <f>IF(D24=0, "-", D21/D24)</f>
        <v>0.1</v>
      </c>
      <c r="F21" s="136">
        <v>9</v>
      </c>
      <c r="G21" s="146">
        <f>IF(F24=0, "-", F21/F24)</f>
        <v>0.29032258064516131</v>
      </c>
      <c r="H21" s="35">
        <v>15</v>
      </c>
      <c r="I21" s="39">
        <f>IF(H24=0, "-", H21/H24)</f>
        <v>0.26785714285714285</v>
      </c>
      <c r="J21" s="38">
        <f>IF(D21=0, "-", IF((B21-D21)/D21&lt;10, (B21-D21)/D21, "&gt;999%"))</f>
        <v>-1</v>
      </c>
      <c r="K21" s="39">
        <f>IF(H21=0, "-", IF((F21-H21)/H21&lt;10, (F21-H21)/H21, "&gt;999%"))</f>
        <v>-0.4</v>
      </c>
    </row>
    <row r="22" spans="1:11" x14ac:dyDescent="0.25">
      <c r="A22" s="34" t="s">
        <v>510</v>
      </c>
      <c r="B22" s="35">
        <v>13</v>
      </c>
      <c r="C22" s="146">
        <f>IF(B24=0, "-", B22/B24)</f>
        <v>1</v>
      </c>
      <c r="D22" s="35">
        <v>17</v>
      </c>
      <c r="E22" s="39">
        <f>IF(D24=0, "-", D22/D24)</f>
        <v>0.85</v>
      </c>
      <c r="F22" s="136">
        <v>20</v>
      </c>
      <c r="G22" s="146">
        <f>IF(F24=0, "-", F22/F24)</f>
        <v>0.64516129032258063</v>
      </c>
      <c r="H22" s="35">
        <v>39</v>
      </c>
      <c r="I22" s="39">
        <f>IF(H24=0, "-", H22/H24)</f>
        <v>0.6964285714285714</v>
      </c>
      <c r="J22" s="38">
        <f>IF(D22=0, "-", IF((B22-D22)/D22&lt;10, (B22-D22)/D22, "&gt;999%"))</f>
        <v>-0.23529411764705882</v>
      </c>
      <c r="K22" s="39">
        <f>IF(H22=0, "-", IF((F22-H22)/H22&lt;10, (F22-H22)/H22, "&gt;999%"))</f>
        <v>-0.48717948717948717</v>
      </c>
    </row>
    <row r="23" spans="1:11" x14ac:dyDescent="0.25">
      <c r="A23" s="137"/>
      <c r="B23" s="40"/>
      <c r="D23" s="40"/>
      <c r="E23" s="44"/>
      <c r="F23" s="138"/>
      <c r="H23" s="40"/>
      <c r="I23" s="44"/>
      <c r="J23" s="43"/>
      <c r="K23" s="44"/>
    </row>
    <row r="24" spans="1:11" s="52" customFormat="1" ht="13" x14ac:dyDescent="0.3">
      <c r="A24" s="139" t="s">
        <v>511</v>
      </c>
      <c r="B24" s="46">
        <f>SUM(B18:B23)</f>
        <v>13</v>
      </c>
      <c r="C24" s="140">
        <f>B24/7288</f>
        <v>1.7837541163556532E-3</v>
      </c>
      <c r="D24" s="46">
        <f>SUM(D18:D23)</f>
        <v>20</v>
      </c>
      <c r="E24" s="141">
        <f>D24/8516</f>
        <v>2.3485204321277596E-3</v>
      </c>
      <c r="F24" s="128">
        <f>SUM(F18:F23)</f>
        <v>31</v>
      </c>
      <c r="G24" s="142">
        <f>F24/20901</f>
        <v>1.4831826228410125E-3</v>
      </c>
      <c r="H24" s="46">
        <f>SUM(H18:H23)</f>
        <v>56</v>
      </c>
      <c r="I24" s="141">
        <f>H24/23072</f>
        <v>2.4271844660194173E-3</v>
      </c>
      <c r="J24" s="49">
        <f>IF(D24=0, "-", IF((B24-D24)/D24&lt;10, (B24-D24)/D24, "&gt;999%"))</f>
        <v>-0.35</v>
      </c>
      <c r="K24" s="50">
        <f>IF(H24=0, "-", IF((F24-H24)/H24&lt;10, (F24-H24)/H24, "&gt;999%"))</f>
        <v>-0.44642857142857145</v>
      </c>
    </row>
    <row r="25" spans="1:11" x14ac:dyDescent="0.25">
      <c r="B25" s="138"/>
      <c r="D25" s="138"/>
      <c r="F25" s="138"/>
      <c r="H25" s="138"/>
    </row>
    <row r="26" spans="1:11" ht="13" x14ac:dyDescent="0.3">
      <c r="A26" s="131" t="s">
        <v>43</v>
      </c>
      <c r="B26" s="132" t="s">
        <v>164</v>
      </c>
      <c r="C26" s="133" t="s">
        <v>165</v>
      </c>
      <c r="D26" s="132" t="s">
        <v>164</v>
      </c>
      <c r="E26" s="134" t="s">
        <v>165</v>
      </c>
      <c r="F26" s="133" t="s">
        <v>164</v>
      </c>
      <c r="G26" s="133" t="s">
        <v>165</v>
      </c>
      <c r="H26" s="132" t="s">
        <v>164</v>
      </c>
      <c r="I26" s="134" t="s">
        <v>165</v>
      </c>
      <c r="J26" s="132"/>
      <c r="K26" s="134"/>
    </row>
    <row r="27" spans="1:11" x14ac:dyDescent="0.25">
      <c r="A27" s="34" t="s">
        <v>512</v>
      </c>
      <c r="B27" s="35">
        <v>4</v>
      </c>
      <c r="C27" s="146">
        <f>IF(B36=0, "-", B27/B36)</f>
        <v>5.9701492537313432E-2</v>
      </c>
      <c r="D27" s="35">
        <v>12</v>
      </c>
      <c r="E27" s="39">
        <f>IF(D36=0, "-", D27/D36)</f>
        <v>0.12244897959183673</v>
      </c>
      <c r="F27" s="136">
        <v>44</v>
      </c>
      <c r="G27" s="146">
        <f>IF(F36=0, "-", F27/F36)</f>
        <v>0.19909502262443438</v>
      </c>
      <c r="H27" s="35">
        <v>39</v>
      </c>
      <c r="I27" s="39">
        <f>IF(H36=0, "-", H27/H36)</f>
        <v>0.14130434782608695</v>
      </c>
      <c r="J27" s="38">
        <f t="shared" ref="J27:J34" si="0">IF(D27=0, "-", IF((B27-D27)/D27&lt;10, (B27-D27)/D27, "&gt;999%"))</f>
        <v>-0.66666666666666663</v>
      </c>
      <c r="K27" s="39">
        <f t="shared" ref="K27:K34" si="1">IF(H27=0, "-", IF((F27-H27)/H27&lt;10, (F27-H27)/H27, "&gt;999%"))</f>
        <v>0.12820512820512819</v>
      </c>
    </row>
    <row r="28" spans="1:11" x14ac:dyDescent="0.25">
      <c r="A28" s="34" t="s">
        <v>513</v>
      </c>
      <c r="B28" s="35">
        <v>17</v>
      </c>
      <c r="C28" s="146">
        <f>IF(B36=0, "-", B28/B36)</f>
        <v>0.2537313432835821</v>
      </c>
      <c r="D28" s="35">
        <v>16</v>
      </c>
      <c r="E28" s="39">
        <f>IF(D36=0, "-", D28/D36)</f>
        <v>0.16326530612244897</v>
      </c>
      <c r="F28" s="136">
        <v>65</v>
      </c>
      <c r="G28" s="146">
        <f>IF(F36=0, "-", F28/F36)</f>
        <v>0.29411764705882354</v>
      </c>
      <c r="H28" s="35">
        <v>72</v>
      </c>
      <c r="I28" s="39">
        <f>IF(H36=0, "-", H28/H36)</f>
        <v>0.2608695652173913</v>
      </c>
      <c r="J28" s="38">
        <f t="shared" si="0"/>
        <v>6.25E-2</v>
      </c>
      <c r="K28" s="39">
        <f t="shared" si="1"/>
        <v>-9.7222222222222224E-2</v>
      </c>
    </row>
    <row r="29" spans="1:11" x14ac:dyDescent="0.25">
      <c r="A29" s="34" t="s">
        <v>514</v>
      </c>
      <c r="B29" s="35">
        <v>4</v>
      </c>
      <c r="C29" s="146">
        <f>IF(B36=0, "-", B29/B36)</f>
        <v>5.9701492537313432E-2</v>
      </c>
      <c r="D29" s="35">
        <v>2</v>
      </c>
      <c r="E29" s="39">
        <f>IF(D36=0, "-", D29/D36)</f>
        <v>2.0408163265306121E-2</v>
      </c>
      <c r="F29" s="136">
        <v>15</v>
      </c>
      <c r="G29" s="146">
        <f>IF(F36=0, "-", F29/F36)</f>
        <v>6.7873303167420809E-2</v>
      </c>
      <c r="H29" s="35">
        <v>9</v>
      </c>
      <c r="I29" s="39">
        <f>IF(H36=0, "-", H29/H36)</f>
        <v>3.2608695652173912E-2</v>
      </c>
      <c r="J29" s="38">
        <f t="shared" si="0"/>
        <v>1</v>
      </c>
      <c r="K29" s="39">
        <f t="shared" si="1"/>
        <v>0.66666666666666663</v>
      </c>
    </row>
    <row r="30" spans="1:11" x14ac:dyDescent="0.25">
      <c r="A30" s="34" t="s">
        <v>515</v>
      </c>
      <c r="B30" s="35">
        <v>1</v>
      </c>
      <c r="C30" s="146">
        <f>IF(B36=0, "-", B30/B36)</f>
        <v>1.4925373134328358E-2</v>
      </c>
      <c r="D30" s="35">
        <v>1</v>
      </c>
      <c r="E30" s="39">
        <f>IF(D36=0, "-", D30/D36)</f>
        <v>1.020408163265306E-2</v>
      </c>
      <c r="F30" s="136">
        <v>1</v>
      </c>
      <c r="G30" s="146">
        <f>IF(F36=0, "-", F30/F36)</f>
        <v>4.5248868778280547E-3</v>
      </c>
      <c r="H30" s="35">
        <v>4</v>
      </c>
      <c r="I30" s="39">
        <f>IF(H36=0, "-", H30/H36)</f>
        <v>1.4492753623188406E-2</v>
      </c>
      <c r="J30" s="38">
        <f t="shared" si="0"/>
        <v>0</v>
      </c>
      <c r="K30" s="39">
        <f t="shared" si="1"/>
        <v>-0.75</v>
      </c>
    </row>
    <row r="31" spans="1:11" x14ac:dyDescent="0.25">
      <c r="A31" s="34" t="s">
        <v>516</v>
      </c>
      <c r="B31" s="35">
        <v>9</v>
      </c>
      <c r="C31" s="146">
        <f>IF(B36=0, "-", B31/B36)</f>
        <v>0.13432835820895522</v>
      </c>
      <c r="D31" s="35">
        <v>10</v>
      </c>
      <c r="E31" s="39">
        <f>IF(D36=0, "-", D31/D36)</f>
        <v>0.10204081632653061</v>
      </c>
      <c r="F31" s="136">
        <v>15</v>
      </c>
      <c r="G31" s="146">
        <f>IF(F36=0, "-", F31/F36)</f>
        <v>6.7873303167420809E-2</v>
      </c>
      <c r="H31" s="35">
        <v>19</v>
      </c>
      <c r="I31" s="39">
        <f>IF(H36=0, "-", H31/H36)</f>
        <v>6.8840579710144928E-2</v>
      </c>
      <c r="J31" s="38">
        <f t="shared" si="0"/>
        <v>-0.1</v>
      </c>
      <c r="K31" s="39">
        <f t="shared" si="1"/>
        <v>-0.21052631578947367</v>
      </c>
    </row>
    <row r="32" spans="1:11" x14ac:dyDescent="0.25">
      <c r="A32" s="34" t="s">
        <v>517</v>
      </c>
      <c r="B32" s="35">
        <v>10</v>
      </c>
      <c r="C32" s="146">
        <f>IF(B36=0, "-", B32/B36)</f>
        <v>0.14925373134328357</v>
      </c>
      <c r="D32" s="35">
        <v>9</v>
      </c>
      <c r="E32" s="39">
        <f>IF(D36=0, "-", D32/D36)</f>
        <v>9.1836734693877556E-2</v>
      </c>
      <c r="F32" s="136">
        <v>21</v>
      </c>
      <c r="G32" s="146">
        <f>IF(F36=0, "-", F32/F36)</f>
        <v>9.5022624434389136E-2</v>
      </c>
      <c r="H32" s="35">
        <v>30</v>
      </c>
      <c r="I32" s="39">
        <f>IF(H36=0, "-", H32/H36)</f>
        <v>0.10869565217391304</v>
      </c>
      <c r="J32" s="38">
        <f t="shared" si="0"/>
        <v>0.1111111111111111</v>
      </c>
      <c r="K32" s="39">
        <f t="shared" si="1"/>
        <v>-0.3</v>
      </c>
    </row>
    <row r="33" spans="1:11" x14ac:dyDescent="0.25">
      <c r="A33" s="34" t="s">
        <v>518</v>
      </c>
      <c r="B33" s="35">
        <v>21</v>
      </c>
      <c r="C33" s="146">
        <f>IF(B36=0, "-", B33/B36)</f>
        <v>0.31343283582089554</v>
      </c>
      <c r="D33" s="35">
        <v>40</v>
      </c>
      <c r="E33" s="39">
        <f>IF(D36=0, "-", D33/D36)</f>
        <v>0.40816326530612246</v>
      </c>
      <c r="F33" s="136">
        <v>53</v>
      </c>
      <c r="G33" s="146">
        <f>IF(F36=0, "-", F33/F36)</f>
        <v>0.23981900452488689</v>
      </c>
      <c r="H33" s="35">
        <v>90</v>
      </c>
      <c r="I33" s="39">
        <f>IF(H36=0, "-", H33/H36)</f>
        <v>0.32608695652173914</v>
      </c>
      <c r="J33" s="38">
        <f t="shared" si="0"/>
        <v>-0.47499999999999998</v>
      </c>
      <c r="K33" s="39">
        <f t="shared" si="1"/>
        <v>-0.41111111111111109</v>
      </c>
    </row>
    <row r="34" spans="1:11" x14ac:dyDescent="0.25">
      <c r="A34" s="34" t="s">
        <v>519</v>
      </c>
      <c r="B34" s="35">
        <v>1</v>
      </c>
      <c r="C34" s="146">
        <f>IF(B36=0, "-", B34/B36)</f>
        <v>1.4925373134328358E-2</v>
      </c>
      <c r="D34" s="35">
        <v>8</v>
      </c>
      <c r="E34" s="39">
        <f>IF(D36=0, "-", D34/D36)</f>
        <v>8.1632653061224483E-2</v>
      </c>
      <c r="F34" s="136">
        <v>7</v>
      </c>
      <c r="G34" s="146">
        <f>IF(F36=0, "-", F34/F36)</f>
        <v>3.1674208144796379E-2</v>
      </c>
      <c r="H34" s="35">
        <v>13</v>
      </c>
      <c r="I34" s="39">
        <f>IF(H36=0, "-", H34/H36)</f>
        <v>4.710144927536232E-2</v>
      </c>
      <c r="J34" s="38">
        <f t="shared" si="0"/>
        <v>-0.875</v>
      </c>
      <c r="K34" s="39">
        <f t="shared" si="1"/>
        <v>-0.46153846153846156</v>
      </c>
    </row>
    <row r="35" spans="1:11" x14ac:dyDescent="0.25">
      <c r="A35" s="137"/>
      <c r="B35" s="40"/>
      <c r="D35" s="40"/>
      <c r="E35" s="44"/>
      <c r="F35" s="138"/>
      <c r="H35" s="40"/>
      <c r="I35" s="44"/>
      <c r="J35" s="43"/>
      <c r="K35" s="44"/>
    </row>
    <row r="36" spans="1:11" s="52" customFormat="1" ht="13" x14ac:dyDescent="0.3">
      <c r="A36" s="139" t="s">
        <v>520</v>
      </c>
      <c r="B36" s="46">
        <f>SUM(B27:B35)</f>
        <v>67</v>
      </c>
      <c r="C36" s="140">
        <f>B36/7288</f>
        <v>9.1931942919868271E-3</v>
      </c>
      <c r="D36" s="46">
        <f>SUM(D27:D35)</f>
        <v>98</v>
      </c>
      <c r="E36" s="141">
        <f>D36/8516</f>
        <v>1.1507750117426021E-2</v>
      </c>
      <c r="F36" s="128">
        <f>SUM(F27:F35)</f>
        <v>221</v>
      </c>
      <c r="G36" s="142">
        <f>F36/20901</f>
        <v>1.0573656762834314E-2</v>
      </c>
      <c r="H36" s="46">
        <f>SUM(H27:H35)</f>
        <v>276</v>
      </c>
      <c r="I36" s="141">
        <f>H36/23072</f>
        <v>1.19625520110957E-2</v>
      </c>
      <c r="J36" s="49">
        <f>IF(D36=0, "-", IF((B36-D36)/D36&lt;10, (B36-D36)/D36, "&gt;999%"))</f>
        <v>-0.31632653061224492</v>
      </c>
      <c r="K36" s="50">
        <f>IF(H36=0, "-", IF((F36-H36)/H36&lt;10, (F36-H36)/H36, "&gt;999%"))</f>
        <v>-0.19927536231884058</v>
      </c>
    </row>
    <row r="37" spans="1:11" x14ac:dyDescent="0.25">
      <c r="B37" s="138"/>
      <c r="D37" s="138"/>
      <c r="F37" s="138"/>
      <c r="H37" s="138"/>
    </row>
    <row r="38" spans="1:11" ht="13" x14ac:dyDescent="0.3">
      <c r="A38" s="131" t="s">
        <v>44</v>
      </c>
      <c r="B38" s="132" t="s">
        <v>164</v>
      </c>
      <c r="C38" s="133" t="s">
        <v>165</v>
      </c>
      <c r="D38" s="132" t="s">
        <v>164</v>
      </c>
      <c r="E38" s="134" t="s">
        <v>165</v>
      </c>
      <c r="F38" s="133" t="s">
        <v>164</v>
      </c>
      <c r="G38" s="133" t="s">
        <v>165</v>
      </c>
      <c r="H38" s="132" t="s">
        <v>164</v>
      </c>
      <c r="I38" s="134" t="s">
        <v>165</v>
      </c>
      <c r="J38" s="132"/>
      <c r="K38" s="134"/>
    </row>
    <row r="39" spans="1:11" x14ac:dyDescent="0.25">
      <c r="A39" s="34" t="s">
        <v>521</v>
      </c>
      <c r="B39" s="35">
        <v>17</v>
      </c>
      <c r="C39" s="146">
        <f>IF(B50=0, "-", B39/B50)</f>
        <v>9.5505617977528087E-2</v>
      </c>
      <c r="D39" s="35">
        <v>33</v>
      </c>
      <c r="E39" s="39">
        <f>IF(D50=0, "-", D39/D50)</f>
        <v>0.14224137931034483</v>
      </c>
      <c r="F39" s="136">
        <v>56</v>
      </c>
      <c r="G39" s="146">
        <f>IF(F50=0, "-", F39/F50)</f>
        <v>0.11067193675889328</v>
      </c>
      <c r="H39" s="35">
        <v>102</v>
      </c>
      <c r="I39" s="39">
        <f>IF(H50=0, "-", H39/H50)</f>
        <v>0.17465753424657535</v>
      </c>
      <c r="J39" s="38">
        <f t="shared" ref="J39:J48" si="2">IF(D39=0, "-", IF((B39-D39)/D39&lt;10, (B39-D39)/D39, "&gt;999%"))</f>
        <v>-0.48484848484848486</v>
      </c>
      <c r="K39" s="39">
        <f t="shared" ref="K39:K48" si="3">IF(H39=0, "-", IF((F39-H39)/H39&lt;10, (F39-H39)/H39, "&gt;999%"))</f>
        <v>-0.45098039215686275</v>
      </c>
    </row>
    <row r="40" spans="1:11" x14ac:dyDescent="0.25">
      <c r="A40" s="34" t="s">
        <v>522</v>
      </c>
      <c r="B40" s="35">
        <v>4</v>
      </c>
      <c r="C40" s="146">
        <f>IF(B50=0, "-", B40/B50)</f>
        <v>2.247191011235955E-2</v>
      </c>
      <c r="D40" s="35">
        <v>7</v>
      </c>
      <c r="E40" s="39">
        <f>IF(D50=0, "-", D40/D50)</f>
        <v>3.017241379310345E-2</v>
      </c>
      <c r="F40" s="136">
        <v>9</v>
      </c>
      <c r="G40" s="146">
        <f>IF(F50=0, "-", F40/F50)</f>
        <v>1.7786561264822136E-2</v>
      </c>
      <c r="H40" s="35">
        <v>9</v>
      </c>
      <c r="I40" s="39">
        <f>IF(H50=0, "-", H40/H50)</f>
        <v>1.5410958904109588E-2</v>
      </c>
      <c r="J40" s="38">
        <f t="shared" si="2"/>
        <v>-0.42857142857142855</v>
      </c>
      <c r="K40" s="39">
        <f t="shared" si="3"/>
        <v>0</v>
      </c>
    </row>
    <row r="41" spans="1:11" x14ac:dyDescent="0.25">
      <c r="A41" s="34" t="s">
        <v>523</v>
      </c>
      <c r="B41" s="35">
        <v>14</v>
      </c>
      <c r="C41" s="146">
        <f>IF(B50=0, "-", B41/B50)</f>
        <v>7.8651685393258425E-2</v>
      </c>
      <c r="D41" s="35">
        <v>11</v>
      </c>
      <c r="E41" s="39">
        <f>IF(D50=0, "-", D41/D50)</f>
        <v>4.7413793103448273E-2</v>
      </c>
      <c r="F41" s="136">
        <v>21</v>
      </c>
      <c r="G41" s="146">
        <f>IF(F50=0, "-", F41/F50)</f>
        <v>4.1501976284584984E-2</v>
      </c>
      <c r="H41" s="35">
        <v>29</v>
      </c>
      <c r="I41" s="39">
        <f>IF(H50=0, "-", H41/H50)</f>
        <v>4.965753424657534E-2</v>
      </c>
      <c r="J41" s="38">
        <f t="shared" si="2"/>
        <v>0.27272727272727271</v>
      </c>
      <c r="K41" s="39">
        <f t="shared" si="3"/>
        <v>-0.27586206896551724</v>
      </c>
    </row>
    <row r="42" spans="1:11" x14ac:dyDescent="0.25">
      <c r="A42" s="34" t="s">
        <v>524</v>
      </c>
      <c r="B42" s="35">
        <v>25</v>
      </c>
      <c r="C42" s="146">
        <f>IF(B50=0, "-", B42/B50)</f>
        <v>0.1404494382022472</v>
      </c>
      <c r="D42" s="35">
        <v>30</v>
      </c>
      <c r="E42" s="39">
        <f>IF(D50=0, "-", D42/D50)</f>
        <v>0.12931034482758622</v>
      </c>
      <c r="F42" s="136">
        <v>83</v>
      </c>
      <c r="G42" s="146">
        <f>IF(F50=0, "-", F42/F50)</f>
        <v>0.16403162055335968</v>
      </c>
      <c r="H42" s="35">
        <v>75</v>
      </c>
      <c r="I42" s="39">
        <f>IF(H50=0, "-", H42/H50)</f>
        <v>0.12842465753424659</v>
      </c>
      <c r="J42" s="38">
        <f t="shared" si="2"/>
        <v>-0.16666666666666666</v>
      </c>
      <c r="K42" s="39">
        <f t="shared" si="3"/>
        <v>0.10666666666666667</v>
      </c>
    </row>
    <row r="43" spans="1:11" x14ac:dyDescent="0.25">
      <c r="A43" s="34" t="s">
        <v>525</v>
      </c>
      <c r="B43" s="35">
        <v>7</v>
      </c>
      <c r="C43" s="146">
        <f>IF(B50=0, "-", B43/B50)</f>
        <v>3.9325842696629212E-2</v>
      </c>
      <c r="D43" s="35">
        <v>6</v>
      </c>
      <c r="E43" s="39">
        <f>IF(D50=0, "-", D43/D50)</f>
        <v>2.5862068965517241E-2</v>
      </c>
      <c r="F43" s="136">
        <v>16</v>
      </c>
      <c r="G43" s="146">
        <f>IF(F50=0, "-", F43/F50)</f>
        <v>3.1620553359683792E-2</v>
      </c>
      <c r="H43" s="35">
        <v>26</v>
      </c>
      <c r="I43" s="39">
        <f>IF(H50=0, "-", H43/H50)</f>
        <v>4.4520547945205477E-2</v>
      </c>
      <c r="J43" s="38">
        <f t="shared" si="2"/>
        <v>0.16666666666666666</v>
      </c>
      <c r="K43" s="39">
        <f t="shared" si="3"/>
        <v>-0.38461538461538464</v>
      </c>
    </row>
    <row r="44" spans="1:11" x14ac:dyDescent="0.25">
      <c r="A44" s="34" t="s">
        <v>526</v>
      </c>
      <c r="B44" s="35">
        <v>0</v>
      </c>
      <c r="C44" s="146">
        <f>IF(B50=0, "-", B44/B50)</f>
        <v>0</v>
      </c>
      <c r="D44" s="35">
        <v>0</v>
      </c>
      <c r="E44" s="39">
        <f>IF(D50=0, "-", D44/D50)</f>
        <v>0</v>
      </c>
      <c r="F44" s="136">
        <v>1</v>
      </c>
      <c r="G44" s="146">
        <f>IF(F50=0, "-", F44/F50)</f>
        <v>1.976284584980237E-3</v>
      </c>
      <c r="H44" s="35">
        <v>0</v>
      </c>
      <c r="I44" s="39">
        <f>IF(H50=0, "-", H44/H50)</f>
        <v>0</v>
      </c>
      <c r="J44" s="38" t="str">
        <f t="shared" si="2"/>
        <v>-</v>
      </c>
      <c r="K44" s="39" t="str">
        <f t="shared" si="3"/>
        <v>-</v>
      </c>
    </row>
    <row r="45" spans="1:11" x14ac:dyDescent="0.25">
      <c r="A45" s="34" t="s">
        <v>527</v>
      </c>
      <c r="B45" s="35">
        <v>38</v>
      </c>
      <c r="C45" s="146">
        <f>IF(B50=0, "-", B45/B50)</f>
        <v>0.21348314606741572</v>
      </c>
      <c r="D45" s="35">
        <v>41</v>
      </c>
      <c r="E45" s="39">
        <f>IF(D50=0, "-", D45/D50)</f>
        <v>0.17672413793103448</v>
      </c>
      <c r="F45" s="136">
        <v>86</v>
      </c>
      <c r="G45" s="146">
        <f>IF(F50=0, "-", F45/F50)</f>
        <v>0.16996047430830039</v>
      </c>
      <c r="H45" s="35">
        <v>80</v>
      </c>
      <c r="I45" s="39">
        <f>IF(H50=0, "-", H45/H50)</f>
        <v>0.13698630136986301</v>
      </c>
      <c r="J45" s="38">
        <f t="shared" si="2"/>
        <v>-7.3170731707317069E-2</v>
      </c>
      <c r="K45" s="39">
        <f t="shared" si="3"/>
        <v>7.4999999999999997E-2</v>
      </c>
    </row>
    <row r="46" spans="1:11" x14ac:dyDescent="0.25">
      <c r="A46" s="34" t="s">
        <v>528</v>
      </c>
      <c r="B46" s="35">
        <v>12</v>
      </c>
      <c r="C46" s="146">
        <f>IF(B50=0, "-", B46/B50)</f>
        <v>6.741573033707865E-2</v>
      </c>
      <c r="D46" s="35">
        <v>19</v>
      </c>
      <c r="E46" s="39">
        <f>IF(D50=0, "-", D46/D50)</f>
        <v>8.1896551724137928E-2</v>
      </c>
      <c r="F46" s="136">
        <v>36</v>
      </c>
      <c r="G46" s="146">
        <f>IF(F50=0, "-", F46/F50)</f>
        <v>7.1146245059288543E-2</v>
      </c>
      <c r="H46" s="35">
        <v>28</v>
      </c>
      <c r="I46" s="39">
        <f>IF(H50=0, "-", H46/H50)</f>
        <v>4.7945205479452052E-2</v>
      </c>
      <c r="J46" s="38">
        <f t="shared" si="2"/>
        <v>-0.36842105263157893</v>
      </c>
      <c r="K46" s="39">
        <f t="shared" si="3"/>
        <v>0.2857142857142857</v>
      </c>
    </row>
    <row r="47" spans="1:11" x14ac:dyDescent="0.25">
      <c r="A47" s="34" t="s">
        <v>529</v>
      </c>
      <c r="B47" s="35">
        <v>61</v>
      </c>
      <c r="C47" s="146">
        <f>IF(B50=0, "-", B47/B50)</f>
        <v>0.34269662921348315</v>
      </c>
      <c r="D47" s="35">
        <v>85</v>
      </c>
      <c r="E47" s="39">
        <f>IF(D50=0, "-", D47/D50)</f>
        <v>0.36637931034482757</v>
      </c>
      <c r="F47" s="136">
        <v>198</v>
      </c>
      <c r="G47" s="146">
        <f>IF(F50=0, "-", F47/F50)</f>
        <v>0.39130434782608697</v>
      </c>
      <c r="H47" s="35">
        <v>234</v>
      </c>
      <c r="I47" s="39">
        <f>IF(H50=0, "-", H47/H50)</f>
        <v>0.40068493150684931</v>
      </c>
      <c r="J47" s="38">
        <f t="shared" si="2"/>
        <v>-0.28235294117647058</v>
      </c>
      <c r="K47" s="39">
        <f t="shared" si="3"/>
        <v>-0.15384615384615385</v>
      </c>
    </row>
    <row r="48" spans="1:11" x14ac:dyDescent="0.25">
      <c r="A48" s="34" t="s">
        <v>530</v>
      </c>
      <c r="B48" s="35">
        <v>0</v>
      </c>
      <c r="C48" s="146">
        <f>IF(B50=0, "-", B48/B50)</f>
        <v>0</v>
      </c>
      <c r="D48" s="35">
        <v>0</v>
      </c>
      <c r="E48" s="39">
        <f>IF(D50=0, "-", D48/D50)</f>
        <v>0</v>
      </c>
      <c r="F48" s="136">
        <v>0</v>
      </c>
      <c r="G48" s="146">
        <f>IF(F50=0, "-", F48/F50)</f>
        <v>0</v>
      </c>
      <c r="H48" s="35">
        <v>1</v>
      </c>
      <c r="I48" s="39">
        <f>IF(H50=0, "-", H48/H50)</f>
        <v>1.7123287671232876E-3</v>
      </c>
      <c r="J48" s="38" t="str">
        <f t="shared" si="2"/>
        <v>-</v>
      </c>
      <c r="K48" s="39">
        <f t="shared" si="3"/>
        <v>-1</v>
      </c>
    </row>
    <row r="49" spans="1:11" x14ac:dyDescent="0.25">
      <c r="A49" s="137"/>
      <c r="B49" s="40"/>
      <c r="D49" s="40"/>
      <c r="E49" s="44"/>
      <c r="F49" s="138"/>
      <c r="H49" s="40"/>
      <c r="I49" s="44"/>
      <c r="J49" s="43"/>
      <c r="K49" s="44"/>
    </row>
    <row r="50" spans="1:11" s="52" customFormat="1" ht="13" x14ac:dyDescent="0.3">
      <c r="A50" s="139" t="s">
        <v>531</v>
      </c>
      <c r="B50" s="46">
        <f>SUM(B39:B49)</f>
        <v>178</v>
      </c>
      <c r="C50" s="140">
        <f>B50/7288</f>
        <v>2.442371020856202E-2</v>
      </c>
      <c r="D50" s="46">
        <f>SUM(D39:D49)</f>
        <v>232</v>
      </c>
      <c r="E50" s="141">
        <f>D50/8516</f>
        <v>2.7242837012682011E-2</v>
      </c>
      <c r="F50" s="128">
        <f>SUM(F39:F49)</f>
        <v>506</v>
      </c>
      <c r="G50" s="142">
        <f>F50/20901</f>
        <v>2.4209367972824268E-2</v>
      </c>
      <c r="H50" s="46">
        <f>SUM(H39:H49)</f>
        <v>584</v>
      </c>
      <c r="I50" s="141">
        <f>H50/23072</f>
        <v>2.5312066574202496E-2</v>
      </c>
      <c r="J50" s="49">
        <f>IF(D50=0, "-", IF((B50-D50)/D50&lt;10, (B50-D50)/D50, "&gt;999%"))</f>
        <v>-0.23275862068965517</v>
      </c>
      <c r="K50" s="50">
        <f>IF(H50=0, "-", IF((F50-H50)/H50&lt;10, (F50-H50)/H50, "&gt;999%"))</f>
        <v>-0.13356164383561644</v>
      </c>
    </row>
    <row r="51" spans="1:11" x14ac:dyDescent="0.25">
      <c r="B51" s="138"/>
      <c r="D51" s="138"/>
      <c r="F51" s="138"/>
      <c r="H51" s="138"/>
    </row>
    <row r="52" spans="1:11" ht="13" x14ac:dyDescent="0.3">
      <c r="A52" s="131" t="s">
        <v>45</v>
      </c>
      <c r="B52" s="132" t="s">
        <v>164</v>
      </c>
      <c r="C52" s="133" t="s">
        <v>165</v>
      </c>
      <c r="D52" s="132" t="s">
        <v>164</v>
      </c>
      <c r="E52" s="134" t="s">
        <v>165</v>
      </c>
      <c r="F52" s="133" t="s">
        <v>164</v>
      </c>
      <c r="G52" s="133" t="s">
        <v>165</v>
      </c>
      <c r="H52" s="132" t="s">
        <v>164</v>
      </c>
      <c r="I52" s="134" t="s">
        <v>165</v>
      </c>
      <c r="J52" s="132"/>
      <c r="K52" s="134"/>
    </row>
    <row r="53" spans="1:11" x14ac:dyDescent="0.25">
      <c r="A53" s="34" t="s">
        <v>532</v>
      </c>
      <c r="B53" s="35">
        <v>241</v>
      </c>
      <c r="C53" s="146">
        <f>IF(B71=0, "-", B53/B71)</f>
        <v>0.15233881163084703</v>
      </c>
      <c r="D53" s="35">
        <v>315</v>
      </c>
      <c r="E53" s="39">
        <f>IF(D71=0, "-", D53/D71)</f>
        <v>0.17776523702031602</v>
      </c>
      <c r="F53" s="136">
        <v>733</v>
      </c>
      <c r="G53" s="146">
        <f>IF(F71=0, "-", F53/F71)</f>
        <v>0.18202135584802581</v>
      </c>
      <c r="H53" s="35">
        <v>797</v>
      </c>
      <c r="I53" s="39">
        <f>IF(H71=0, "-", H53/H71)</f>
        <v>0.16712098972530928</v>
      </c>
      <c r="J53" s="38">
        <f t="shared" ref="J53:J69" si="4">IF(D53=0, "-", IF((B53-D53)/D53&lt;10, (B53-D53)/D53, "&gt;999%"))</f>
        <v>-0.23492063492063492</v>
      </c>
      <c r="K53" s="39">
        <f t="shared" ref="K53:K69" si="5">IF(H53=0, "-", IF((F53-H53)/H53&lt;10, (F53-H53)/H53, "&gt;999%"))</f>
        <v>-8.0301129234629856E-2</v>
      </c>
    </row>
    <row r="54" spans="1:11" x14ac:dyDescent="0.25">
      <c r="A54" s="34" t="s">
        <v>533</v>
      </c>
      <c r="B54" s="35">
        <v>4</v>
      </c>
      <c r="C54" s="146">
        <f>IF(B71=0, "-", B54/B71)</f>
        <v>2.5284450063211127E-3</v>
      </c>
      <c r="D54" s="35">
        <v>2</v>
      </c>
      <c r="E54" s="39">
        <f>IF(D71=0, "-", D54/D71)</f>
        <v>1.128668171557562E-3</v>
      </c>
      <c r="F54" s="136">
        <v>8</v>
      </c>
      <c r="G54" s="146">
        <f>IF(F71=0, "-", F54/F71)</f>
        <v>1.9865905140302956E-3</v>
      </c>
      <c r="H54" s="35">
        <v>10</v>
      </c>
      <c r="I54" s="39">
        <f>IF(H71=0, "-", H54/H71)</f>
        <v>2.0968756552736424E-3</v>
      </c>
      <c r="J54" s="38">
        <f t="shared" si="4"/>
        <v>1</v>
      </c>
      <c r="K54" s="39">
        <f t="shared" si="5"/>
        <v>-0.2</v>
      </c>
    </row>
    <row r="55" spans="1:11" x14ac:dyDescent="0.25">
      <c r="A55" s="34" t="s">
        <v>534</v>
      </c>
      <c r="B55" s="35">
        <v>184</v>
      </c>
      <c r="C55" s="146">
        <f>IF(B71=0, "-", B55/B71)</f>
        <v>0.11630847029077118</v>
      </c>
      <c r="D55" s="35">
        <v>125</v>
      </c>
      <c r="E55" s="39">
        <f>IF(D71=0, "-", D55/D71)</f>
        <v>7.0541760722347635E-2</v>
      </c>
      <c r="F55" s="136">
        <v>290</v>
      </c>
      <c r="G55" s="146">
        <f>IF(F71=0, "-", F55/F71)</f>
        <v>7.2013906133598218E-2</v>
      </c>
      <c r="H55" s="35">
        <v>384</v>
      </c>
      <c r="I55" s="39">
        <f>IF(H71=0, "-", H55/H71)</f>
        <v>8.0520025162507863E-2</v>
      </c>
      <c r="J55" s="38">
        <f t="shared" si="4"/>
        <v>0.47199999999999998</v>
      </c>
      <c r="K55" s="39">
        <f t="shared" si="5"/>
        <v>-0.24479166666666666</v>
      </c>
    </row>
    <row r="56" spans="1:11" x14ac:dyDescent="0.25">
      <c r="A56" s="34" t="s">
        <v>535</v>
      </c>
      <c r="B56" s="35">
        <v>126</v>
      </c>
      <c r="C56" s="146">
        <f>IF(B71=0, "-", B56/B71)</f>
        <v>7.9646017699115043E-2</v>
      </c>
      <c r="D56" s="35">
        <v>145</v>
      </c>
      <c r="E56" s="39">
        <f>IF(D71=0, "-", D56/D71)</f>
        <v>8.1828442437923254E-2</v>
      </c>
      <c r="F56" s="136">
        <v>225</v>
      </c>
      <c r="G56" s="146">
        <f>IF(F71=0, "-", F56/F71)</f>
        <v>5.5872858207102062E-2</v>
      </c>
      <c r="H56" s="35">
        <v>279</v>
      </c>
      <c r="I56" s="39">
        <f>IF(H71=0, "-", H56/H71)</f>
        <v>5.850283078213462E-2</v>
      </c>
      <c r="J56" s="38">
        <f t="shared" si="4"/>
        <v>-0.1310344827586207</v>
      </c>
      <c r="K56" s="39">
        <f t="shared" si="5"/>
        <v>-0.19354838709677419</v>
      </c>
    </row>
    <row r="57" spans="1:11" x14ac:dyDescent="0.25">
      <c r="A57" s="34" t="s">
        <v>536</v>
      </c>
      <c r="B57" s="35">
        <v>21</v>
      </c>
      <c r="C57" s="146">
        <f>IF(B71=0, "-", B57/B71)</f>
        <v>1.3274336283185841E-2</v>
      </c>
      <c r="D57" s="35">
        <v>21</v>
      </c>
      <c r="E57" s="39">
        <f>IF(D71=0, "-", D57/D71)</f>
        <v>1.1851015801354402E-2</v>
      </c>
      <c r="F57" s="136">
        <v>74</v>
      </c>
      <c r="G57" s="146">
        <f>IF(F71=0, "-", F57/F71)</f>
        <v>1.8375962254780234E-2</v>
      </c>
      <c r="H57" s="35">
        <v>55</v>
      </c>
      <c r="I57" s="39">
        <f>IF(H71=0, "-", H57/H71)</f>
        <v>1.1532816104005033E-2</v>
      </c>
      <c r="J57" s="38">
        <f t="shared" si="4"/>
        <v>0</v>
      </c>
      <c r="K57" s="39">
        <f t="shared" si="5"/>
        <v>0.34545454545454546</v>
      </c>
    </row>
    <row r="58" spans="1:11" x14ac:dyDescent="0.25">
      <c r="A58" s="34" t="s">
        <v>537</v>
      </c>
      <c r="B58" s="35">
        <v>38</v>
      </c>
      <c r="C58" s="146">
        <f>IF(B71=0, "-", B58/B71)</f>
        <v>2.402022756005057E-2</v>
      </c>
      <c r="D58" s="35">
        <v>52</v>
      </c>
      <c r="E58" s="39">
        <f>IF(D71=0, "-", D58/D71)</f>
        <v>2.9345372460496615E-2</v>
      </c>
      <c r="F58" s="136">
        <v>113</v>
      </c>
      <c r="G58" s="146">
        <f>IF(F71=0, "-", F58/F71)</f>
        <v>2.8060591010677923E-2</v>
      </c>
      <c r="H58" s="35">
        <v>129</v>
      </c>
      <c r="I58" s="39">
        <f>IF(H71=0, "-", H58/H71)</f>
        <v>2.7049695953029987E-2</v>
      </c>
      <c r="J58" s="38">
        <f t="shared" si="4"/>
        <v>-0.26923076923076922</v>
      </c>
      <c r="K58" s="39">
        <f t="shared" si="5"/>
        <v>-0.12403100775193798</v>
      </c>
    </row>
    <row r="59" spans="1:11" x14ac:dyDescent="0.25">
      <c r="A59" s="34" t="s">
        <v>538</v>
      </c>
      <c r="B59" s="35">
        <v>0</v>
      </c>
      <c r="C59" s="146">
        <f>IF(B71=0, "-", B59/B71)</f>
        <v>0</v>
      </c>
      <c r="D59" s="35">
        <v>0</v>
      </c>
      <c r="E59" s="39">
        <f>IF(D71=0, "-", D59/D71)</f>
        <v>0</v>
      </c>
      <c r="F59" s="136">
        <v>0</v>
      </c>
      <c r="G59" s="146">
        <f>IF(F71=0, "-", F59/F71)</f>
        <v>0</v>
      </c>
      <c r="H59" s="35">
        <v>1</v>
      </c>
      <c r="I59" s="39">
        <f>IF(H71=0, "-", H59/H71)</f>
        <v>2.0968756552736424E-4</v>
      </c>
      <c r="J59" s="38" t="str">
        <f t="shared" si="4"/>
        <v>-</v>
      </c>
      <c r="K59" s="39">
        <f t="shared" si="5"/>
        <v>-1</v>
      </c>
    </row>
    <row r="60" spans="1:11" x14ac:dyDescent="0.25">
      <c r="A60" s="34" t="s">
        <v>539</v>
      </c>
      <c r="B60" s="35">
        <v>16</v>
      </c>
      <c r="C60" s="146">
        <f>IF(B71=0, "-", B60/B71)</f>
        <v>1.0113780025284451E-2</v>
      </c>
      <c r="D60" s="35">
        <v>14</v>
      </c>
      <c r="E60" s="39">
        <f>IF(D71=0, "-", D60/D71)</f>
        <v>7.900677200902935E-3</v>
      </c>
      <c r="F60" s="136">
        <v>38</v>
      </c>
      <c r="G60" s="146">
        <f>IF(F71=0, "-", F60/F71)</f>
        <v>9.436304941643903E-3</v>
      </c>
      <c r="H60" s="35">
        <v>38</v>
      </c>
      <c r="I60" s="39">
        <f>IF(H71=0, "-", H60/H71)</f>
        <v>7.9681274900398405E-3</v>
      </c>
      <c r="J60" s="38">
        <f t="shared" si="4"/>
        <v>0.14285714285714285</v>
      </c>
      <c r="K60" s="39">
        <f t="shared" si="5"/>
        <v>0</v>
      </c>
    </row>
    <row r="61" spans="1:11" x14ac:dyDescent="0.25">
      <c r="A61" s="34" t="s">
        <v>540</v>
      </c>
      <c r="B61" s="35">
        <v>121</v>
      </c>
      <c r="C61" s="146">
        <f>IF(B71=0, "-", B61/B71)</f>
        <v>7.6485461441213654E-2</v>
      </c>
      <c r="D61" s="35">
        <v>155</v>
      </c>
      <c r="E61" s="39">
        <f>IF(D71=0, "-", D61/D71)</f>
        <v>8.7471783295711064E-2</v>
      </c>
      <c r="F61" s="136">
        <v>441</v>
      </c>
      <c r="G61" s="146">
        <f>IF(F71=0, "-", F61/F71)</f>
        <v>0.10951080208592004</v>
      </c>
      <c r="H61" s="35">
        <v>562</v>
      </c>
      <c r="I61" s="39">
        <f>IF(H71=0, "-", H61/H71)</f>
        <v>0.1178444118263787</v>
      </c>
      <c r="J61" s="38">
        <f t="shared" si="4"/>
        <v>-0.21935483870967742</v>
      </c>
      <c r="K61" s="39">
        <f t="shared" si="5"/>
        <v>-0.21530249110320285</v>
      </c>
    </row>
    <row r="62" spans="1:11" x14ac:dyDescent="0.25">
      <c r="A62" s="34" t="s">
        <v>541</v>
      </c>
      <c r="B62" s="35">
        <v>46</v>
      </c>
      <c r="C62" s="146">
        <f>IF(B71=0, "-", B62/B71)</f>
        <v>2.9077117572692796E-2</v>
      </c>
      <c r="D62" s="35">
        <v>116</v>
      </c>
      <c r="E62" s="39">
        <f>IF(D71=0, "-", D62/D71)</f>
        <v>6.5462753950338598E-2</v>
      </c>
      <c r="F62" s="136">
        <v>156</v>
      </c>
      <c r="G62" s="146">
        <f>IF(F71=0, "-", F62/F71)</f>
        <v>3.8738515023590762E-2</v>
      </c>
      <c r="H62" s="35">
        <v>296</v>
      </c>
      <c r="I62" s="39">
        <f>IF(H71=0, "-", H62/H71)</f>
        <v>6.2067519396099814E-2</v>
      </c>
      <c r="J62" s="38">
        <f t="shared" si="4"/>
        <v>-0.60344827586206895</v>
      </c>
      <c r="K62" s="39">
        <f t="shared" si="5"/>
        <v>-0.47297297297297297</v>
      </c>
    </row>
    <row r="63" spans="1:11" x14ac:dyDescent="0.25">
      <c r="A63" s="34" t="s">
        <v>542</v>
      </c>
      <c r="B63" s="35">
        <v>21</v>
      </c>
      <c r="C63" s="146">
        <f>IF(B71=0, "-", B63/B71)</f>
        <v>1.3274336283185841E-2</v>
      </c>
      <c r="D63" s="35">
        <v>3</v>
      </c>
      <c r="E63" s="39">
        <f>IF(D71=0, "-", D63/D71)</f>
        <v>1.6930022573363431E-3</v>
      </c>
      <c r="F63" s="136">
        <v>26</v>
      </c>
      <c r="G63" s="146">
        <f>IF(F71=0, "-", F63/F71)</f>
        <v>6.4564191705984604E-3</v>
      </c>
      <c r="H63" s="35">
        <v>11</v>
      </c>
      <c r="I63" s="39">
        <f>IF(H71=0, "-", H63/H71)</f>
        <v>2.3065632208010066E-3</v>
      </c>
      <c r="J63" s="38">
        <f t="shared" si="4"/>
        <v>6</v>
      </c>
      <c r="K63" s="39">
        <f t="shared" si="5"/>
        <v>1.3636363636363635</v>
      </c>
    </row>
    <row r="64" spans="1:11" x14ac:dyDescent="0.25">
      <c r="A64" s="34" t="s">
        <v>543</v>
      </c>
      <c r="B64" s="35">
        <v>12</v>
      </c>
      <c r="C64" s="146">
        <f>IF(B71=0, "-", B64/B71)</f>
        <v>7.5853350189633373E-3</v>
      </c>
      <c r="D64" s="35">
        <v>4</v>
      </c>
      <c r="E64" s="39">
        <f>IF(D71=0, "-", D64/D71)</f>
        <v>2.257336343115124E-3</v>
      </c>
      <c r="F64" s="136">
        <v>29</v>
      </c>
      <c r="G64" s="146">
        <f>IF(F71=0, "-", F64/F71)</f>
        <v>7.2013906133598215E-3</v>
      </c>
      <c r="H64" s="35">
        <v>7</v>
      </c>
      <c r="I64" s="39">
        <f>IF(H71=0, "-", H64/H71)</f>
        <v>1.4678129586915495E-3</v>
      </c>
      <c r="J64" s="38">
        <f t="shared" si="4"/>
        <v>2</v>
      </c>
      <c r="K64" s="39">
        <f t="shared" si="5"/>
        <v>3.1428571428571428</v>
      </c>
    </row>
    <row r="65" spans="1:11" x14ac:dyDescent="0.25">
      <c r="A65" s="34" t="s">
        <v>544</v>
      </c>
      <c r="B65" s="35">
        <v>0</v>
      </c>
      <c r="C65" s="146">
        <f>IF(B71=0, "-", B65/B71)</f>
        <v>0</v>
      </c>
      <c r="D65" s="35">
        <v>1</v>
      </c>
      <c r="E65" s="39">
        <f>IF(D71=0, "-", D65/D71)</f>
        <v>5.6433408577878099E-4</v>
      </c>
      <c r="F65" s="136">
        <v>0</v>
      </c>
      <c r="G65" s="146">
        <f>IF(F71=0, "-", F65/F71)</f>
        <v>0</v>
      </c>
      <c r="H65" s="35">
        <v>3</v>
      </c>
      <c r="I65" s="39">
        <f>IF(H71=0, "-", H65/H71)</f>
        <v>6.2906269658209268E-4</v>
      </c>
      <c r="J65" s="38">
        <f t="shared" si="4"/>
        <v>-1</v>
      </c>
      <c r="K65" s="39">
        <f t="shared" si="5"/>
        <v>-1</v>
      </c>
    </row>
    <row r="66" spans="1:11" x14ac:dyDescent="0.25">
      <c r="A66" s="34" t="s">
        <v>545</v>
      </c>
      <c r="B66" s="35">
        <v>8</v>
      </c>
      <c r="C66" s="146">
        <f>IF(B71=0, "-", B66/B71)</f>
        <v>5.0568900126422255E-3</v>
      </c>
      <c r="D66" s="35">
        <v>0</v>
      </c>
      <c r="E66" s="39">
        <f>IF(D71=0, "-", D66/D71)</f>
        <v>0</v>
      </c>
      <c r="F66" s="136">
        <v>15</v>
      </c>
      <c r="G66" s="146">
        <f>IF(F71=0, "-", F66/F71)</f>
        <v>3.7248572138068041E-3</v>
      </c>
      <c r="H66" s="35">
        <v>0</v>
      </c>
      <c r="I66" s="39">
        <f>IF(H71=0, "-", H66/H71)</f>
        <v>0</v>
      </c>
      <c r="J66" s="38" t="str">
        <f t="shared" si="4"/>
        <v>-</v>
      </c>
      <c r="K66" s="39" t="str">
        <f t="shared" si="5"/>
        <v>-</v>
      </c>
    </row>
    <row r="67" spans="1:11" x14ac:dyDescent="0.25">
      <c r="A67" s="34" t="s">
        <v>546</v>
      </c>
      <c r="B67" s="35">
        <v>559</v>
      </c>
      <c r="C67" s="146">
        <f>IF(B71=0, "-", B67/B71)</f>
        <v>0.3533501896333755</v>
      </c>
      <c r="D67" s="35">
        <v>587</v>
      </c>
      <c r="E67" s="39">
        <f>IF(D71=0, "-", D67/D71)</f>
        <v>0.33126410835214448</v>
      </c>
      <c r="F67" s="136">
        <v>1339</v>
      </c>
      <c r="G67" s="146">
        <f>IF(F71=0, "-", F67/F71)</f>
        <v>0.33250558728582069</v>
      </c>
      <c r="H67" s="35">
        <v>1548</v>
      </c>
      <c r="I67" s="39">
        <f>IF(H71=0, "-", H67/H71)</f>
        <v>0.32459635143635984</v>
      </c>
      <c r="J67" s="38">
        <f t="shared" si="4"/>
        <v>-4.770017035775128E-2</v>
      </c>
      <c r="K67" s="39">
        <f t="shared" si="5"/>
        <v>-0.13501291989664083</v>
      </c>
    </row>
    <row r="68" spans="1:11" x14ac:dyDescent="0.25">
      <c r="A68" s="34" t="s">
        <v>547</v>
      </c>
      <c r="B68" s="35">
        <v>149</v>
      </c>
      <c r="C68" s="146">
        <f>IF(B71=0, "-", B68/B71)</f>
        <v>9.4184576485461441E-2</v>
      </c>
      <c r="D68" s="35">
        <v>160</v>
      </c>
      <c r="E68" s="39">
        <f>IF(D71=0, "-", D68/D71)</f>
        <v>9.0293453724604969E-2</v>
      </c>
      <c r="F68" s="136">
        <v>413</v>
      </c>
      <c r="G68" s="146">
        <f>IF(F71=0, "-", F68/F71)</f>
        <v>0.102557735286814</v>
      </c>
      <c r="H68" s="35">
        <v>486</v>
      </c>
      <c r="I68" s="39">
        <f>IF(H71=0, "-", H68/H71)</f>
        <v>0.10190815684629902</v>
      </c>
      <c r="J68" s="38">
        <f t="shared" si="4"/>
        <v>-6.8750000000000006E-2</v>
      </c>
      <c r="K68" s="39">
        <f t="shared" si="5"/>
        <v>-0.15020576131687244</v>
      </c>
    </row>
    <row r="69" spans="1:11" x14ac:dyDescent="0.25">
      <c r="A69" s="34" t="s">
        <v>548</v>
      </c>
      <c r="B69" s="35">
        <v>36</v>
      </c>
      <c r="C69" s="146">
        <f>IF(B71=0, "-", B69/B71)</f>
        <v>2.2756005056890013E-2</v>
      </c>
      <c r="D69" s="35">
        <v>72</v>
      </c>
      <c r="E69" s="39">
        <f>IF(D71=0, "-", D69/D71)</f>
        <v>4.0632054176072234E-2</v>
      </c>
      <c r="F69" s="136">
        <v>127</v>
      </c>
      <c r="G69" s="146">
        <f>IF(F71=0, "-", F69/F71)</f>
        <v>3.1537124410230939E-2</v>
      </c>
      <c r="H69" s="35">
        <v>163</v>
      </c>
      <c r="I69" s="39">
        <f>IF(H71=0, "-", H69/H71)</f>
        <v>3.4179073180960369E-2</v>
      </c>
      <c r="J69" s="38">
        <f t="shared" si="4"/>
        <v>-0.5</v>
      </c>
      <c r="K69" s="39">
        <f t="shared" si="5"/>
        <v>-0.22085889570552147</v>
      </c>
    </row>
    <row r="70" spans="1:11" x14ac:dyDescent="0.25">
      <c r="A70" s="137"/>
      <c r="B70" s="40"/>
      <c r="D70" s="40"/>
      <c r="E70" s="44"/>
      <c r="F70" s="138"/>
      <c r="H70" s="40"/>
      <c r="I70" s="44"/>
      <c r="J70" s="43"/>
      <c r="K70" s="44"/>
    </row>
    <row r="71" spans="1:11" s="52" customFormat="1" ht="13" x14ac:dyDescent="0.3">
      <c r="A71" s="139" t="s">
        <v>549</v>
      </c>
      <c r="B71" s="46">
        <f>SUM(B53:B70)</f>
        <v>1582</v>
      </c>
      <c r="C71" s="140">
        <f>B71/7288</f>
        <v>0.21706915477497254</v>
      </c>
      <c r="D71" s="46">
        <f>SUM(D53:D70)</f>
        <v>1772</v>
      </c>
      <c r="E71" s="141">
        <f>D71/8516</f>
        <v>0.20807891028651948</v>
      </c>
      <c r="F71" s="128">
        <f>SUM(F53:F70)</f>
        <v>4027</v>
      </c>
      <c r="G71" s="142">
        <f>F71/20901</f>
        <v>0.19267020716712119</v>
      </c>
      <c r="H71" s="46">
        <f>SUM(H53:H70)</f>
        <v>4769</v>
      </c>
      <c r="I71" s="141">
        <f>H71/23072</f>
        <v>0.20670076282940361</v>
      </c>
      <c r="J71" s="49">
        <f>IF(D71=0, "-", IF((B71-D71)/D71&lt;10, (B71-D71)/D71, "&gt;999%"))</f>
        <v>-0.1072234762979684</v>
      </c>
      <c r="K71" s="50">
        <f>IF(H71=0, "-", IF((F71-H71)/H71&lt;10, (F71-H71)/H71, "&gt;999%"))</f>
        <v>-0.15558817362130425</v>
      </c>
    </row>
    <row r="72" spans="1:11" x14ac:dyDescent="0.25">
      <c r="B72" s="138"/>
      <c r="D72" s="138"/>
      <c r="F72" s="138"/>
      <c r="H72" s="138"/>
    </row>
    <row r="73" spans="1:11" ht="13" x14ac:dyDescent="0.3">
      <c r="A73" s="26" t="s">
        <v>550</v>
      </c>
      <c r="B73" s="46">
        <v>1891</v>
      </c>
      <c r="C73" s="140">
        <f>B73/7288</f>
        <v>0.25946761800219537</v>
      </c>
      <c r="D73" s="46">
        <v>2171</v>
      </c>
      <c r="E73" s="141">
        <f>D73/8516</f>
        <v>0.25493189290746832</v>
      </c>
      <c r="F73" s="128">
        <v>4946</v>
      </c>
      <c r="G73" s="142">
        <f>F73/20901</f>
        <v>0.23663939524424668</v>
      </c>
      <c r="H73" s="46">
        <v>5814</v>
      </c>
      <c r="I73" s="141">
        <f>H73/23072</f>
        <v>0.25199375866851598</v>
      </c>
      <c r="J73" s="49">
        <f>IF(D73=0, "-", IF((B73-D73)/D73&lt;10, (B73-D73)/D73, "&gt;999%"))</f>
        <v>-0.12897282358360201</v>
      </c>
      <c r="K73" s="50">
        <f>IF(H73=0, "-", IF((F73-H73)/H73&lt;10, (F73-H73)/H73, "&gt;999%"))</f>
        <v>-0.14929480564155487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37"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86DE9-BF3B-4C3D-94BB-F4F85D502D6A}">
  <sheetPr>
    <pageSetUpPr fitToPage="1"/>
  </sheetPr>
  <dimension ref="A1:K27"/>
  <sheetViews>
    <sheetView workbookViewId="0">
      <selection sqref="A1:L1"/>
    </sheetView>
  </sheetViews>
  <sheetFormatPr defaultRowHeight="12.5" x14ac:dyDescent="0.25"/>
  <cols>
    <col min="1" max="1" width="20.9062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551</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162</v>
      </c>
      <c r="G4" s="25"/>
      <c r="H4" s="25"/>
      <c r="I4" s="23"/>
      <c r="J4" s="22" t="s">
        <v>163</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164</v>
      </c>
      <c r="C6" s="133" t="s">
        <v>165</v>
      </c>
      <c r="D6" s="132" t="s">
        <v>164</v>
      </c>
      <c r="E6" s="134" t="s">
        <v>165</v>
      </c>
      <c r="F6" s="144" t="s">
        <v>164</v>
      </c>
      <c r="G6" s="133" t="s">
        <v>165</v>
      </c>
      <c r="H6" s="145" t="s">
        <v>164</v>
      </c>
      <c r="I6" s="134" t="s">
        <v>165</v>
      </c>
      <c r="J6" s="132"/>
      <c r="K6" s="134"/>
    </row>
    <row r="7" spans="1:11" x14ac:dyDescent="0.25">
      <c r="A7" s="34" t="s">
        <v>55</v>
      </c>
      <c r="B7" s="35">
        <v>0</v>
      </c>
      <c r="C7" s="146">
        <f>IF(B27=0, "-", B7/B27)</f>
        <v>0</v>
      </c>
      <c r="D7" s="35">
        <v>0</v>
      </c>
      <c r="E7" s="39">
        <f>IF(D27=0, "-", D7/D27)</f>
        <v>0</v>
      </c>
      <c r="F7" s="136">
        <v>0</v>
      </c>
      <c r="G7" s="146">
        <f>IF(F27=0, "-", F7/F27)</f>
        <v>0</v>
      </c>
      <c r="H7" s="35">
        <v>1</v>
      </c>
      <c r="I7" s="39">
        <f>IF(H27=0, "-", H7/H27)</f>
        <v>1.7199862401100791E-4</v>
      </c>
      <c r="J7" s="38" t="str">
        <f t="shared" ref="J7:J25" si="0">IF(D7=0, "-", IF((B7-D7)/D7&lt;10, (B7-D7)/D7, "&gt;999%"))</f>
        <v>-</v>
      </c>
      <c r="K7" s="39">
        <f t="shared" ref="K7:K25" si="1">IF(H7=0, "-", IF((F7-H7)/H7&lt;10, (F7-H7)/H7, "&gt;999%"))</f>
        <v>-1</v>
      </c>
    </row>
    <row r="8" spans="1:11" x14ac:dyDescent="0.25">
      <c r="A8" s="34" t="s">
        <v>58</v>
      </c>
      <c r="B8" s="35">
        <v>0</v>
      </c>
      <c r="C8" s="146">
        <f>IF(B27=0, "-", B8/B27)</f>
        <v>0</v>
      </c>
      <c r="D8" s="35">
        <v>1</v>
      </c>
      <c r="E8" s="39">
        <f>IF(D27=0, "-", D8/D27)</f>
        <v>4.6061722708429296E-4</v>
      </c>
      <c r="F8" s="136">
        <v>1</v>
      </c>
      <c r="G8" s="146">
        <f>IF(F27=0, "-", F8/F27)</f>
        <v>2.0218358269308531E-4</v>
      </c>
      <c r="H8" s="35">
        <v>1</v>
      </c>
      <c r="I8" s="39">
        <f>IF(H27=0, "-", H8/H27)</f>
        <v>1.7199862401100791E-4</v>
      </c>
      <c r="J8" s="38">
        <f t="shared" si="0"/>
        <v>-1</v>
      </c>
      <c r="K8" s="39">
        <f t="shared" si="1"/>
        <v>0</v>
      </c>
    </row>
    <row r="9" spans="1:11" x14ac:dyDescent="0.25">
      <c r="A9" s="34" t="s">
        <v>59</v>
      </c>
      <c r="B9" s="35">
        <v>262</v>
      </c>
      <c r="C9" s="146">
        <f>IF(B27=0, "-", B9/B27)</f>
        <v>0.13855103120042306</v>
      </c>
      <c r="D9" s="35">
        <v>360</v>
      </c>
      <c r="E9" s="39">
        <f>IF(D27=0, "-", D9/D27)</f>
        <v>0.16582220175034545</v>
      </c>
      <c r="F9" s="136">
        <v>833</v>
      </c>
      <c r="G9" s="146">
        <f>IF(F27=0, "-", F9/F27)</f>
        <v>0.16841892438334008</v>
      </c>
      <c r="H9" s="35">
        <v>938</v>
      </c>
      <c r="I9" s="39">
        <f>IF(H27=0, "-", H9/H27)</f>
        <v>0.16133470932232541</v>
      </c>
      <c r="J9" s="38">
        <f t="shared" si="0"/>
        <v>-0.2722222222222222</v>
      </c>
      <c r="K9" s="39">
        <f t="shared" si="1"/>
        <v>-0.11194029850746269</v>
      </c>
    </row>
    <row r="10" spans="1:11" x14ac:dyDescent="0.25">
      <c r="A10" s="34" t="s">
        <v>60</v>
      </c>
      <c r="B10" s="35">
        <v>8</v>
      </c>
      <c r="C10" s="146">
        <f>IF(B27=0, "-", B10/B27)</f>
        <v>4.2305658381808567E-3</v>
      </c>
      <c r="D10" s="35">
        <v>9</v>
      </c>
      <c r="E10" s="39">
        <f>IF(D27=0, "-", D10/D27)</f>
        <v>4.1455550437586369E-3</v>
      </c>
      <c r="F10" s="136">
        <v>17</v>
      </c>
      <c r="G10" s="146">
        <f>IF(F27=0, "-", F10/F27)</f>
        <v>3.4371209057824505E-3</v>
      </c>
      <c r="H10" s="35">
        <v>19</v>
      </c>
      <c r="I10" s="39">
        <f>IF(H27=0, "-", H10/H27)</f>
        <v>3.2679738562091504E-3</v>
      </c>
      <c r="J10" s="38">
        <f t="shared" si="0"/>
        <v>-0.1111111111111111</v>
      </c>
      <c r="K10" s="39">
        <f t="shared" si="1"/>
        <v>-0.10526315789473684</v>
      </c>
    </row>
    <row r="11" spans="1:11" x14ac:dyDescent="0.25">
      <c r="A11" s="34" t="s">
        <v>62</v>
      </c>
      <c r="B11" s="35">
        <v>198</v>
      </c>
      <c r="C11" s="146">
        <f>IF(B27=0, "-", B11/B27)</f>
        <v>0.1047065044949762</v>
      </c>
      <c r="D11" s="35">
        <v>136</v>
      </c>
      <c r="E11" s="39">
        <f>IF(D27=0, "-", D11/D27)</f>
        <v>6.2643942883463838E-2</v>
      </c>
      <c r="F11" s="136">
        <v>311</v>
      </c>
      <c r="G11" s="146">
        <f>IF(F27=0, "-", F11/F27)</f>
        <v>6.287909421754953E-2</v>
      </c>
      <c r="H11" s="35">
        <v>413</v>
      </c>
      <c r="I11" s="39">
        <f>IF(H27=0, "-", H11/H27)</f>
        <v>7.1035431716546263E-2</v>
      </c>
      <c r="J11" s="38">
        <f t="shared" si="0"/>
        <v>0.45588235294117646</v>
      </c>
      <c r="K11" s="39">
        <f t="shared" si="1"/>
        <v>-0.24697336561743341</v>
      </c>
    </row>
    <row r="12" spans="1:11" x14ac:dyDescent="0.25">
      <c r="A12" s="34" t="s">
        <v>64</v>
      </c>
      <c r="B12" s="35">
        <v>17</v>
      </c>
      <c r="C12" s="146">
        <f>IF(B27=0, "-", B12/B27)</f>
        <v>8.9899524061343213E-3</v>
      </c>
      <c r="D12" s="35">
        <v>16</v>
      </c>
      <c r="E12" s="39">
        <f>IF(D27=0, "-", D12/D27)</f>
        <v>7.3698756333486874E-3</v>
      </c>
      <c r="F12" s="136">
        <v>65</v>
      </c>
      <c r="G12" s="146">
        <f>IF(F27=0, "-", F12/F27)</f>
        <v>1.3141932875050546E-2</v>
      </c>
      <c r="H12" s="35">
        <v>72</v>
      </c>
      <c r="I12" s="39">
        <f>IF(H27=0, "-", H12/H27)</f>
        <v>1.238390092879257E-2</v>
      </c>
      <c r="J12" s="38">
        <f t="shared" si="0"/>
        <v>6.25E-2</v>
      </c>
      <c r="K12" s="39">
        <f t="shared" si="1"/>
        <v>-9.7222222222222224E-2</v>
      </c>
    </row>
    <row r="13" spans="1:11" x14ac:dyDescent="0.25">
      <c r="A13" s="34" t="s">
        <v>66</v>
      </c>
      <c r="B13" s="35">
        <v>151</v>
      </c>
      <c r="C13" s="146">
        <f>IF(B27=0, "-", B13/B27)</f>
        <v>7.9851930195663667E-2</v>
      </c>
      <c r="D13" s="35">
        <v>175</v>
      </c>
      <c r="E13" s="39">
        <f>IF(D27=0, "-", D13/D27)</f>
        <v>8.0608014739751266E-2</v>
      </c>
      <c r="F13" s="136">
        <v>308</v>
      </c>
      <c r="G13" s="146">
        <f>IF(F27=0, "-", F13/F27)</f>
        <v>6.2272543469470282E-2</v>
      </c>
      <c r="H13" s="35">
        <v>354</v>
      </c>
      <c r="I13" s="39">
        <f>IF(H27=0, "-", H13/H27)</f>
        <v>6.0887512899896801E-2</v>
      </c>
      <c r="J13" s="38">
        <f t="shared" si="0"/>
        <v>-0.13714285714285715</v>
      </c>
      <c r="K13" s="39">
        <f t="shared" si="1"/>
        <v>-0.12994350282485875</v>
      </c>
    </row>
    <row r="14" spans="1:11" x14ac:dyDescent="0.25">
      <c r="A14" s="34" t="s">
        <v>73</v>
      </c>
      <c r="B14" s="35">
        <v>26</v>
      </c>
      <c r="C14" s="146">
        <f>IF(B27=0, "-", B14/B27)</f>
        <v>1.3749338974087784E-2</v>
      </c>
      <c r="D14" s="35">
        <v>24</v>
      </c>
      <c r="E14" s="39">
        <f>IF(D27=0, "-", D14/D27)</f>
        <v>1.1054813450023031E-2</v>
      </c>
      <c r="F14" s="136">
        <v>90</v>
      </c>
      <c r="G14" s="146">
        <f>IF(F27=0, "-", F14/F27)</f>
        <v>1.8196522442377679E-2</v>
      </c>
      <c r="H14" s="35">
        <v>68</v>
      </c>
      <c r="I14" s="39">
        <f>IF(H27=0, "-", H14/H27)</f>
        <v>1.1695906432748537E-2</v>
      </c>
      <c r="J14" s="38">
        <f t="shared" si="0"/>
        <v>8.3333333333333329E-2</v>
      </c>
      <c r="K14" s="39">
        <f t="shared" si="1"/>
        <v>0.3235294117647059</v>
      </c>
    </row>
    <row r="15" spans="1:11" x14ac:dyDescent="0.25">
      <c r="A15" s="34" t="s">
        <v>77</v>
      </c>
      <c r="B15" s="35">
        <v>45</v>
      </c>
      <c r="C15" s="146">
        <f>IF(B27=0, "-", B15/B27)</f>
        <v>2.3796932839767318E-2</v>
      </c>
      <c r="D15" s="35">
        <v>58</v>
      </c>
      <c r="E15" s="39">
        <f>IF(D27=0, "-", D15/D27)</f>
        <v>2.6715799170888992E-2</v>
      </c>
      <c r="F15" s="136">
        <v>129</v>
      </c>
      <c r="G15" s="146">
        <f>IF(F27=0, "-", F15/F27)</f>
        <v>2.6081682167408006E-2</v>
      </c>
      <c r="H15" s="35">
        <v>155</v>
      </c>
      <c r="I15" s="39">
        <f>IF(H27=0, "-", H15/H27)</f>
        <v>2.6659786721706227E-2</v>
      </c>
      <c r="J15" s="38">
        <f t="shared" si="0"/>
        <v>-0.22413793103448276</v>
      </c>
      <c r="K15" s="39">
        <f t="shared" si="1"/>
        <v>-0.16774193548387098</v>
      </c>
    </row>
    <row r="16" spans="1:11" x14ac:dyDescent="0.25">
      <c r="A16" s="34" t="s">
        <v>79</v>
      </c>
      <c r="B16" s="35">
        <v>0</v>
      </c>
      <c r="C16" s="146">
        <f>IF(B27=0, "-", B16/B27)</f>
        <v>0</v>
      </c>
      <c r="D16" s="35">
        <v>0</v>
      </c>
      <c r="E16" s="39">
        <f>IF(D27=0, "-", D16/D27)</f>
        <v>0</v>
      </c>
      <c r="F16" s="136">
        <v>0</v>
      </c>
      <c r="G16" s="146">
        <f>IF(F27=0, "-", F16/F27)</f>
        <v>0</v>
      </c>
      <c r="H16" s="35">
        <v>1</v>
      </c>
      <c r="I16" s="39">
        <f>IF(H27=0, "-", H16/H27)</f>
        <v>1.7199862401100791E-4</v>
      </c>
      <c r="J16" s="38" t="str">
        <f t="shared" si="0"/>
        <v>-</v>
      </c>
      <c r="K16" s="39">
        <f t="shared" si="1"/>
        <v>-1</v>
      </c>
    </row>
    <row r="17" spans="1:11" x14ac:dyDescent="0.25">
      <c r="A17" s="34" t="s">
        <v>80</v>
      </c>
      <c r="B17" s="35">
        <v>25</v>
      </c>
      <c r="C17" s="146">
        <f>IF(B27=0, "-", B17/B27)</f>
        <v>1.3220518244315178E-2</v>
      </c>
      <c r="D17" s="35">
        <v>25</v>
      </c>
      <c r="E17" s="39">
        <f>IF(D27=0, "-", D17/D27)</f>
        <v>1.1515430677107323E-2</v>
      </c>
      <c r="F17" s="136">
        <v>58</v>
      </c>
      <c r="G17" s="146">
        <f>IF(F27=0, "-", F17/F27)</f>
        <v>1.1726647796198949E-2</v>
      </c>
      <c r="H17" s="35">
        <v>58</v>
      </c>
      <c r="I17" s="39">
        <f>IF(H27=0, "-", H17/H27)</f>
        <v>9.9759201926384582E-3</v>
      </c>
      <c r="J17" s="38">
        <f t="shared" si="0"/>
        <v>0</v>
      </c>
      <c r="K17" s="39">
        <f t="shared" si="1"/>
        <v>0</v>
      </c>
    </row>
    <row r="18" spans="1:11" x14ac:dyDescent="0.25">
      <c r="A18" s="34" t="s">
        <v>83</v>
      </c>
      <c r="B18" s="35">
        <v>159</v>
      </c>
      <c r="C18" s="146">
        <f>IF(B27=0, "-", B18/B27)</f>
        <v>8.4082496033844531E-2</v>
      </c>
      <c r="D18" s="35">
        <v>196</v>
      </c>
      <c r="E18" s="39">
        <f>IF(D27=0, "-", D18/D27)</f>
        <v>9.0280976508521418E-2</v>
      </c>
      <c r="F18" s="136">
        <v>527</v>
      </c>
      <c r="G18" s="146">
        <f>IF(F27=0, "-", F18/F27)</f>
        <v>0.10655074807925596</v>
      </c>
      <c r="H18" s="35">
        <v>642</v>
      </c>
      <c r="I18" s="39">
        <f>IF(H27=0, "-", H18/H27)</f>
        <v>0.11042311661506708</v>
      </c>
      <c r="J18" s="38">
        <f t="shared" si="0"/>
        <v>-0.18877551020408162</v>
      </c>
      <c r="K18" s="39">
        <f t="shared" si="1"/>
        <v>-0.17912772585669781</v>
      </c>
    </row>
    <row r="19" spans="1:11" x14ac:dyDescent="0.25">
      <c r="A19" s="34" t="s">
        <v>84</v>
      </c>
      <c r="B19" s="35">
        <v>58</v>
      </c>
      <c r="C19" s="146">
        <f>IF(B27=0, "-", B19/B27)</f>
        <v>3.0671602326811213E-2</v>
      </c>
      <c r="D19" s="35">
        <v>135</v>
      </c>
      <c r="E19" s="39">
        <f>IF(D27=0, "-", D19/D27)</f>
        <v>6.2183325656379546E-2</v>
      </c>
      <c r="F19" s="136">
        <v>192</v>
      </c>
      <c r="G19" s="146">
        <f>IF(F27=0, "-", F19/F27)</f>
        <v>3.8819247877072381E-2</v>
      </c>
      <c r="H19" s="35">
        <v>324</v>
      </c>
      <c r="I19" s="39">
        <f>IF(H27=0, "-", H19/H27)</f>
        <v>5.5727554179566562E-2</v>
      </c>
      <c r="J19" s="38">
        <f t="shared" si="0"/>
        <v>-0.57037037037037042</v>
      </c>
      <c r="K19" s="39">
        <f t="shared" si="1"/>
        <v>-0.40740740740740738</v>
      </c>
    </row>
    <row r="20" spans="1:11" x14ac:dyDescent="0.25">
      <c r="A20" s="34" t="s">
        <v>85</v>
      </c>
      <c r="B20" s="35">
        <v>0</v>
      </c>
      <c r="C20" s="146">
        <f>IF(B27=0, "-", B20/B27)</f>
        <v>0</v>
      </c>
      <c r="D20" s="35">
        <v>0</v>
      </c>
      <c r="E20" s="39">
        <f>IF(D27=0, "-", D20/D27)</f>
        <v>0</v>
      </c>
      <c r="F20" s="136">
        <v>1</v>
      </c>
      <c r="G20" s="146">
        <f>IF(F27=0, "-", F20/F27)</f>
        <v>2.0218358269308531E-4</v>
      </c>
      <c r="H20" s="35">
        <v>0</v>
      </c>
      <c r="I20" s="39">
        <f>IF(H27=0, "-", H20/H27)</f>
        <v>0</v>
      </c>
      <c r="J20" s="38" t="str">
        <f t="shared" si="0"/>
        <v>-</v>
      </c>
      <c r="K20" s="39" t="str">
        <f t="shared" si="1"/>
        <v>-</v>
      </c>
    </row>
    <row r="21" spans="1:11" x14ac:dyDescent="0.25">
      <c r="A21" s="34" t="s">
        <v>87</v>
      </c>
      <c r="B21" s="35">
        <v>33</v>
      </c>
      <c r="C21" s="146">
        <f>IF(B27=0, "-", B21/B27)</f>
        <v>1.7451084082496033E-2</v>
      </c>
      <c r="D21" s="35">
        <v>8</v>
      </c>
      <c r="E21" s="39">
        <f>IF(D27=0, "-", D21/D27)</f>
        <v>3.6849378166743437E-3</v>
      </c>
      <c r="F21" s="136">
        <v>55</v>
      </c>
      <c r="G21" s="146">
        <f>IF(F27=0, "-", F21/F27)</f>
        <v>1.1120097048119693E-2</v>
      </c>
      <c r="H21" s="35">
        <v>21</v>
      </c>
      <c r="I21" s="39">
        <f>IF(H27=0, "-", H21/H27)</f>
        <v>3.6119711042311661E-3</v>
      </c>
      <c r="J21" s="38">
        <f t="shared" si="0"/>
        <v>3.125</v>
      </c>
      <c r="K21" s="39">
        <f t="shared" si="1"/>
        <v>1.6190476190476191</v>
      </c>
    </row>
    <row r="22" spans="1:11" x14ac:dyDescent="0.25">
      <c r="A22" s="34" t="s">
        <v>88</v>
      </c>
      <c r="B22" s="35">
        <v>10</v>
      </c>
      <c r="C22" s="146">
        <f>IF(B27=0, "-", B22/B27)</f>
        <v>5.2882072977260709E-3</v>
      </c>
      <c r="D22" s="35">
        <v>11</v>
      </c>
      <c r="E22" s="39">
        <f>IF(D27=0, "-", D22/D27)</f>
        <v>5.0667894979272224E-3</v>
      </c>
      <c r="F22" s="136">
        <v>30</v>
      </c>
      <c r="G22" s="146">
        <f>IF(F27=0, "-", F22/F27)</f>
        <v>6.0655074807925598E-3</v>
      </c>
      <c r="H22" s="35">
        <v>45</v>
      </c>
      <c r="I22" s="39">
        <f>IF(H27=0, "-", H22/H27)</f>
        <v>7.7399380804953561E-3</v>
      </c>
      <c r="J22" s="38">
        <f t="shared" si="0"/>
        <v>-9.0909090909090912E-2</v>
      </c>
      <c r="K22" s="39">
        <f t="shared" si="1"/>
        <v>-0.33333333333333331</v>
      </c>
    </row>
    <row r="23" spans="1:11" x14ac:dyDescent="0.25">
      <c r="A23" s="34" t="s">
        <v>91</v>
      </c>
      <c r="B23" s="35">
        <v>8</v>
      </c>
      <c r="C23" s="146">
        <f>IF(B27=0, "-", B23/B27)</f>
        <v>4.2305658381808567E-3</v>
      </c>
      <c r="D23" s="35">
        <v>0</v>
      </c>
      <c r="E23" s="39">
        <f>IF(D27=0, "-", D23/D27)</f>
        <v>0</v>
      </c>
      <c r="F23" s="136">
        <v>15</v>
      </c>
      <c r="G23" s="146">
        <f>IF(F27=0, "-", F23/F27)</f>
        <v>3.0327537403962799E-3</v>
      </c>
      <c r="H23" s="35">
        <v>0</v>
      </c>
      <c r="I23" s="39">
        <f>IF(H27=0, "-", H23/H27)</f>
        <v>0</v>
      </c>
      <c r="J23" s="38" t="str">
        <f t="shared" si="0"/>
        <v>-</v>
      </c>
      <c r="K23" s="39" t="str">
        <f t="shared" si="1"/>
        <v>-</v>
      </c>
    </row>
    <row r="24" spans="1:11" x14ac:dyDescent="0.25">
      <c r="A24" s="34" t="s">
        <v>94</v>
      </c>
      <c r="B24" s="35">
        <v>841</v>
      </c>
      <c r="C24" s="146">
        <f>IF(B27=0, "-", B24/B27)</f>
        <v>0.44473823373876253</v>
      </c>
      <c r="D24" s="35">
        <v>920</v>
      </c>
      <c r="E24" s="39">
        <f>IF(D27=0, "-", D24/D27)</f>
        <v>0.42376784891754954</v>
      </c>
      <c r="F24" s="136">
        <v>2160</v>
      </c>
      <c r="G24" s="146">
        <f>IF(F27=0, "-", F24/F27)</f>
        <v>0.43671653861706428</v>
      </c>
      <c r="H24" s="35">
        <v>2486</v>
      </c>
      <c r="I24" s="39">
        <f>IF(H27=0, "-", H24/H27)</f>
        <v>0.42758857929136568</v>
      </c>
      <c r="J24" s="38">
        <f t="shared" si="0"/>
        <v>-8.5869565217391308E-2</v>
      </c>
      <c r="K24" s="39">
        <f t="shared" si="1"/>
        <v>-0.13113435237329044</v>
      </c>
    </row>
    <row r="25" spans="1:11" x14ac:dyDescent="0.25">
      <c r="A25" s="34" t="s">
        <v>95</v>
      </c>
      <c r="B25" s="35">
        <v>50</v>
      </c>
      <c r="C25" s="146">
        <f>IF(B27=0, "-", B25/B27)</f>
        <v>2.6441036488630356E-2</v>
      </c>
      <c r="D25" s="35">
        <v>97</v>
      </c>
      <c r="E25" s="39">
        <f>IF(D27=0, "-", D25/D27)</f>
        <v>4.4679871027176417E-2</v>
      </c>
      <c r="F25" s="136">
        <v>154</v>
      </c>
      <c r="G25" s="146">
        <f>IF(F27=0, "-", F25/F27)</f>
        <v>3.1136271734735141E-2</v>
      </c>
      <c r="H25" s="35">
        <v>216</v>
      </c>
      <c r="I25" s="39">
        <f>IF(H27=0, "-", H25/H27)</f>
        <v>3.7151702786377708E-2</v>
      </c>
      <c r="J25" s="38">
        <f t="shared" si="0"/>
        <v>-0.4845360824742268</v>
      </c>
      <c r="K25" s="39">
        <f t="shared" si="1"/>
        <v>-0.28703703703703703</v>
      </c>
    </row>
    <row r="26" spans="1:11" x14ac:dyDescent="0.25">
      <c r="A26" s="137"/>
      <c r="B26" s="40"/>
      <c r="D26" s="40"/>
      <c r="E26" s="44"/>
      <c r="F26" s="138"/>
      <c r="H26" s="40"/>
      <c r="I26" s="44"/>
      <c r="J26" s="43"/>
      <c r="K26" s="44"/>
    </row>
    <row r="27" spans="1:11" s="52" customFormat="1" ht="13" x14ac:dyDescent="0.3">
      <c r="A27" s="139" t="s">
        <v>550</v>
      </c>
      <c r="B27" s="46">
        <f>SUM(B7:B26)</f>
        <v>1891</v>
      </c>
      <c r="C27" s="140">
        <v>1</v>
      </c>
      <c r="D27" s="46">
        <f>SUM(D7:D26)</f>
        <v>2171</v>
      </c>
      <c r="E27" s="141">
        <v>1</v>
      </c>
      <c r="F27" s="128">
        <f>SUM(F7:F26)</f>
        <v>4946</v>
      </c>
      <c r="G27" s="142">
        <v>1</v>
      </c>
      <c r="H27" s="46">
        <f>SUM(H7:H26)</f>
        <v>5814</v>
      </c>
      <c r="I27" s="141">
        <v>1</v>
      </c>
      <c r="J27" s="49">
        <f>IF(D27=0, "-", (B27-D27)/D27)</f>
        <v>-0.12897282358360201</v>
      </c>
      <c r="K27" s="50">
        <f>IF(H27=0, "-", (F27-H27)/H27)</f>
        <v>-0.14929480564155487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0"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A6E4-53D7-4B7C-9F06-BFAC83D8BBA5}">
  <sheetPr>
    <pageSetUpPr fitToPage="1"/>
  </sheetPr>
  <dimension ref="A1:K53"/>
  <sheetViews>
    <sheetView workbookViewId="0">
      <selection sqref="A1:L1"/>
    </sheetView>
  </sheetViews>
  <sheetFormatPr defaultRowHeight="12.5" x14ac:dyDescent="0.25"/>
  <cols>
    <col min="1" max="1" width="34.906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161</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26</v>
      </c>
      <c r="B4" s="22" t="s">
        <v>4</v>
      </c>
      <c r="C4" s="25"/>
      <c r="D4" s="25"/>
      <c r="E4" s="23"/>
      <c r="F4" s="22" t="s">
        <v>162</v>
      </c>
      <c r="G4" s="25"/>
      <c r="H4" s="25"/>
      <c r="I4" s="23"/>
      <c r="J4" s="22" t="s">
        <v>163</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552</v>
      </c>
      <c r="B6" s="132" t="s">
        <v>164</v>
      </c>
      <c r="C6" s="133" t="s">
        <v>165</v>
      </c>
      <c r="D6" s="132" t="s">
        <v>164</v>
      </c>
      <c r="E6" s="134" t="s">
        <v>165</v>
      </c>
      <c r="F6" s="133" t="s">
        <v>164</v>
      </c>
      <c r="G6" s="133" t="s">
        <v>165</v>
      </c>
      <c r="H6" s="132" t="s">
        <v>164</v>
      </c>
      <c r="I6" s="134" t="s">
        <v>165</v>
      </c>
      <c r="J6" s="132"/>
      <c r="K6" s="134"/>
    </row>
    <row r="7" spans="1:11" x14ac:dyDescent="0.25">
      <c r="A7" s="34" t="s">
        <v>553</v>
      </c>
      <c r="B7" s="35">
        <v>8</v>
      </c>
      <c r="C7" s="146">
        <f>IF(B20=0, "-", B7/B20)</f>
        <v>4.8484848484848485E-2</v>
      </c>
      <c r="D7" s="35">
        <v>7</v>
      </c>
      <c r="E7" s="39">
        <f>IF(D20=0, "-", D7/D20)</f>
        <v>7.7777777777777779E-2</v>
      </c>
      <c r="F7" s="136">
        <v>16</v>
      </c>
      <c r="G7" s="146">
        <f>IF(F20=0, "-", F7/F20)</f>
        <v>4.790419161676647E-2</v>
      </c>
      <c r="H7" s="35">
        <v>17</v>
      </c>
      <c r="I7" s="39">
        <f>IF(H20=0, "-", H7/H20)</f>
        <v>5.6856187290969896E-2</v>
      </c>
      <c r="J7" s="38">
        <f t="shared" ref="J7:J18" si="0">IF(D7=0, "-", IF((B7-D7)/D7&lt;10, (B7-D7)/D7, "&gt;999%"))</f>
        <v>0.14285714285714285</v>
      </c>
      <c r="K7" s="39">
        <f t="shared" ref="K7:K18" si="1">IF(H7=0, "-", IF((F7-H7)/H7&lt;10, (F7-H7)/H7, "&gt;999%"))</f>
        <v>-5.8823529411764705E-2</v>
      </c>
    </row>
    <row r="8" spans="1:11" x14ac:dyDescent="0.25">
      <c r="A8" s="34" t="s">
        <v>554</v>
      </c>
      <c r="B8" s="35">
        <v>9</v>
      </c>
      <c r="C8" s="146">
        <f>IF(B20=0, "-", B8/B20)</f>
        <v>5.4545454545454543E-2</v>
      </c>
      <c r="D8" s="35">
        <v>3</v>
      </c>
      <c r="E8" s="39">
        <f>IF(D20=0, "-", D8/D20)</f>
        <v>3.3333333333333333E-2</v>
      </c>
      <c r="F8" s="136">
        <v>17</v>
      </c>
      <c r="G8" s="146">
        <f>IF(F20=0, "-", F8/F20)</f>
        <v>5.089820359281437E-2</v>
      </c>
      <c r="H8" s="35">
        <v>12</v>
      </c>
      <c r="I8" s="39">
        <f>IF(H20=0, "-", H8/H20)</f>
        <v>4.0133779264214048E-2</v>
      </c>
      <c r="J8" s="38">
        <f t="shared" si="0"/>
        <v>2</v>
      </c>
      <c r="K8" s="39">
        <f t="shared" si="1"/>
        <v>0.41666666666666669</v>
      </c>
    </row>
    <row r="9" spans="1:11" x14ac:dyDescent="0.25">
      <c r="A9" s="34" t="s">
        <v>555</v>
      </c>
      <c r="B9" s="35">
        <v>46</v>
      </c>
      <c r="C9" s="146">
        <f>IF(B20=0, "-", B9/B20)</f>
        <v>0.27878787878787881</v>
      </c>
      <c r="D9" s="35">
        <v>12</v>
      </c>
      <c r="E9" s="39">
        <f>IF(D20=0, "-", D9/D20)</f>
        <v>0.13333333333333333</v>
      </c>
      <c r="F9" s="136">
        <v>61</v>
      </c>
      <c r="G9" s="146">
        <f>IF(F20=0, "-", F9/F20)</f>
        <v>0.18263473053892215</v>
      </c>
      <c r="H9" s="35">
        <v>41</v>
      </c>
      <c r="I9" s="39">
        <f>IF(H20=0, "-", H9/H20)</f>
        <v>0.13712374581939799</v>
      </c>
      <c r="J9" s="38">
        <f t="shared" si="0"/>
        <v>2.8333333333333335</v>
      </c>
      <c r="K9" s="39">
        <f t="shared" si="1"/>
        <v>0.48780487804878048</v>
      </c>
    </row>
    <row r="10" spans="1:11" x14ac:dyDescent="0.25">
      <c r="A10" s="34" t="s">
        <v>556</v>
      </c>
      <c r="B10" s="35">
        <v>17</v>
      </c>
      <c r="C10" s="146">
        <f>IF(B20=0, "-", B10/B20)</f>
        <v>0.10303030303030303</v>
      </c>
      <c r="D10" s="35">
        <v>13</v>
      </c>
      <c r="E10" s="39">
        <f>IF(D20=0, "-", D10/D20)</f>
        <v>0.14444444444444443</v>
      </c>
      <c r="F10" s="136">
        <v>43</v>
      </c>
      <c r="G10" s="146">
        <f>IF(F20=0, "-", F10/F20)</f>
        <v>0.12874251497005987</v>
      </c>
      <c r="H10" s="35">
        <v>61</v>
      </c>
      <c r="I10" s="39">
        <f>IF(H20=0, "-", H10/H20)</f>
        <v>0.20401337792642141</v>
      </c>
      <c r="J10" s="38">
        <f t="shared" si="0"/>
        <v>0.30769230769230771</v>
      </c>
      <c r="K10" s="39">
        <f t="shared" si="1"/>
        <v>-0.29508196721311475</v>
      </c>
    </row>
    <row r="11" spans="1:11" x14ac:dyDescent="0.25">
      <c r="A11" s="34" t="s">
        <v>557</v>
      </c>
      <c r="B11" s="35">
        <v>1</v>
      </c>
      <c r="C11" s="146">
        <f>IF(B20=0, "-", B11/B20)</f>
        <v>6.0606060606060606E-3</v>
      </c>
      <c r="D11" s="35">
        <v>0</v>
      </c>
      <c r="E11" s="39">
        <f>IF(D20=0, "-", D11/D20)</f>
        <v>0</v>
      </c>
      <c r="F11" s="136">
        <v>6</v>
      </c>
      <c r="G11" s="146">
        <f>IF(F20=0, "-", F11/F20)</f>
        <v>1.7964071856287425E-2</v>
      </c>
      <c r="H11" s="35">
        <v>2</v>
      </c>
      <c r="I11" s="39">
        <f>IF(H20=0, "-", H11/H20)</f>
        <v>6.688963210702341E-3</v>
      </c>
      <c r="J11" s="38" t="str">
        <f t="shared" si="0"/>
        <v>-</v>
      </c>
      <c r="K11" s="39">
        <f t="shared" si="1"/>
        <v>2</v>
      </c>
    </row>
    <row r="12" spans="1:11" x14ac:dyDescent="0.25">
      <c r="A12" s="34" t="s">
        <v>558</v>
      </c>
      <c r="B12" s="35">
        <v>0</v>
      </c>
      <c r="C12" s="146">
        <f>IF(B20=0, "-", B12/B20)</f>
        <v>0</v>
      </c>
      <c r="D12" s="35">
        <v>0</v>
      </c>
      <c r="E12" s="39">
        <f>IF(D20=0, "-", D12/D20)</f>
        <v>0</v>
      </c>
      <c r="F12" s="136">
        <v>0</v>
      </c>
      <c r="G12" s="146">
        <f>IF(F20=0, "-", F12/F20)</f>
        <v>0</v>
      </c>
      <c r="H12" s="35">
        <v>4</v>
      </c>
      <c r="I12" s="39">
        <f>IF(H20=0, "-", H12/H20)</f>
        <v>1.3377926421404682E-2</v>
      </c>
      <c r="J12" s="38" t="str">
        <f t="shared" si="0"/>
        <v>-</v>
      </c>
      <c r="K12" s="39">
        <f t="shared" si="1"/>
        <v>-1</v>
      </c>
    </row>
    <row r="13" spans="1:11" x14ac:dyDescent="0.25">
      <c r="A13" s="34" t="s">
        <v>559</v>
      </c>
      <c r="B13" s="35">
        <v>53</v>
      </c>
      <c r="C13" s="146">
        <f>IF(B20=0, "-", B13/B20)</f>
        <v>0.32121212121212123</v>
      </c>
      <c r="D13" s="35">
        <v>34</v>
      </c>
      <c r="E13" s="39">
        <f>IF(D20=0, "-", D13/D20)</f>
        <v>0.37777777777777777</v>
      </c>
      <c r="F13" s="136">
        <v>121</v>
      </c>
      <c r="G13" s="146">
        <f>IF(F20=0, "-", F13/F20)</f>
        <v>0.36227544910179643</v>
      </c>
      <c r="H13" s="35">
        <v>97</v>
      </c>
      <c r="I13" s="39">
        <f>IF(H20=0, "-", H13/H20)</f>
        <v>0.32441471571906355</v>
      </c>
      <c r="J13" s="38">
        <f t="shared" si="0"/>
        <v>0.55882352941176472</v>
      </c>
      <c r="K13" s="39">
        <f t="shared" si="1"/>
        <v>0.24742268041237114</v>
      </c>
    </row>
    <row r="14" spans="1:11" x14ac:dyDescent="0.25">
      <c r="A14" s="34" t="s">
        <v>560</v>
      </c>
      <c r="B14" s="35">
        <v>0</v>
      </c>
      <c r="C14" s="146">
        <f>IF(B20=0, "-", B14/B20)</f>
        <v>0</v>
      </c>
      <c r="D14" s="35">
        <v>4</v>
      </c>
      <c r="E14" s="39">
        <f>IF(D20=0, "-", D14/D20)</f>
        <v>4.4444444444444446E-2</v>
      </c>
      <c r="F14" s="136">
        <v>3</v>
      </c>
      <c r="G14" s="146">
        <f>IF(F20=0, "-", F14/F20)</f>
        <v>8.9820359281437123E-3</v>
      </c>
      <c r="H14" s="35">
        <v>8</v>
      </c>
      <c r="I14" s="39">
        <f>IF(H20=0, "-", H14/H20)</f>
        <v>2.6755852842809364E-2</v>
      </c>
      <c r="J14" s="38">
        <f t="shared" si="0"/>
        <v>-1</v>
      </c>
      <c r="K14" s="39">
        <f t="shared" si="1"/>
        <v>-0.625</v>
      </c>
    </row>
    <row r="15" spans="1:11" x14ac:dyDescent="0.25">
      <c r="A15" s="34" t="s">
        <v>561</v>
      </c>
      <c r="B15" s="35">
        <v>3</v>
      </c>
      <c r="C15" s="146">
        <f>IF(B20=0, "-", B15/B20)</f>
        <v>1.8181818181818181E-2</v>
      </c>
      <c r="D15" s="35">
        <v>0</v>
      </c>
      <c r="E15" s="39">
        <f>IF(D20=0, "-", D15/D20)</f>
        <v>0</v>
      </c>
      <c r="F15" s="136">
        <v>5</v>
      </c>
      <c r="G15" s="146">
        <f>IF(F20=0, "-", F15/F20)</f>
        <v>1.4970059880239521E-2</v>
      </c>
      <c r="H15" s="35">
        <v>1</v>
      </c>
      <c r="I15" s="39">
        <f>IF(H20=0, "-", H15/H20)</f>
        <v>3.3444816053511705E-3</v>
      </c>
      <c r="J15" s="38" t="str">
        <f t="shared" si="0"/>
        <v>-</v>
      </c>
      <c r="K15" s="39">
        <f t="shared" si="1"/>
        <v>4</v>
      </c>
    </row>
    <row r="16" spans="1:11" x14ac:dyDescent="0.25">
      <c r="A16" s="34" t="s">
        <v>562</v>
      </c>
      <c r="B16" s="35">
        <v>18</v>
      </c>
      <c r="C16" s="146">
        <f>IF(B20=0, "-", B16/B20)</f>
        <v>0.10909090909090909</v>
      </c>
      <c r="D16" s="35">
        <v>10</v>
      </c>
      <c r="E16" s="39">
        <f>IF(D20=0, "-", D16/D20)</f>
        <v>0.1111111111111111</v>
      </c>
      <c r="F16" s="136">
        <v>43</v>
      </c>
      <c r="G16" s="146">
        <f>IF(F20=0, "-", F16/F20)</f>
        <v>0.12874251497005987</v>
      </c>
      <c r="H16" s="35">
        <v>27</v>
      </c>
      <c r="I16" s="39">
        <f>IF(H20=0, "-", H16/H20)</f>
        <v>9.0301003344481601E-2</v>
      </c>
      <c r="J16" s="38">
        <f t="shared" si="0"/>
        <v>0.8</v>
      </c>
      <c r="K16" s="39">
        <f t="shared" si="1"/>
        <v>0.59259259259259256</v>
      </c>
    </row>
    <row r="17" spans="1:11" x14ac:dyDescent="0.25">
      <c r="A17" s="34" t="s">
        <v>563</v>
      </c>
      <c r="B17" s="35">
        <v>2</v>
      </c>
      <c r="C17" s="146">
        <f>IF(B20=0, "-", B17/B20)</f>
        <v>1.2121212121212121E-2</v>
      </c>
      <c r="D17" s="35">
        <v>3</v>
      </c>
      <c r="E17" s="39">
        <f>IF(D20=0, "-", D17/D20)</f>
        <v>3.3333333333333333E-2</v>
      </c>
      <c r="F17" s="136">
        <v>6</v>
      </c>
      <c r="G17" s="146">
        <f>IF(F20=0, "-", F17/F20)</f>
        <v>1.7964071856287425E-2</v>
      </c>
      <c r="H17" s="35">
        <v>14</v>
      </c>
      <c r="I17" s="39">
        <f>IF(H20=0, "-", H17/H20)</f>
        <v>4.6822742474916385E-2</v>
      </c>
      <c r="J17" s="38">
        <f t="shared" si="0"/>
        <v>-0.33333333333333331</v>
      </c>
      <c r="K17" s="39">
        <f t="shared" si="1"/>
        <v>-0.5714285714285714</v>
      </c>
    </row>
    <row r="18" spans="1:11" x14ac:dyDescent="0.25">
      <c r="A18" s="34" t="s">
        <v>564</v>
      </c>
      <c r="B18" s="35">
        <v>8</v>
      </c>
      <c r="C18" s="146">
        <f>IF(B20=0, "-", B18/B20)</f>
        <v>4.8484848484848485E-2</v>
      </c>
      <c r="D18" s="35">
        <v>4</v>
      </c>
      <c r="E18" s="39">
        <f>IF(D20=0, "-", D18/D20)</f>
        <v>4.4444444444444446E-2</v>
      </c>
      <c r="F18" s="136">
        <v>13</v>
      </c>
      <c r="G18" s="146">
        <f>IF(F20=0, "-", F18/F20)</f>
        <v>3.8922155688622756E-2</v>
      </c>
      <c r="H18" s="35">
        <v>15</v>
      </c>
      <c r="I18" s="39">
        <f>IF(H20=0, "-", H18/H20)</f>
        <v>5.016722408026756E-2</v>
      </c>
      <c r="J18" s="38">
        <f t="shared" si="0"/>
        <v>1</v>
      </c>
      <c r="K18" s="39">
        <f t="shared" si="1"/>
        <v>-0.13333333333333333</v>
      </c>
    </row>
    <row r="19" spans="1:11" x14ac:dyDescent="0.25">
      <c r="A19" s="137"/>
      <c r="B19" s="40"/>
      <c r="D19" s="40"/>
      <c r="E19" s="44"/>
      <c r="F19" s="138"/>
      <c r="H19" s="40"/>
      <c r="I19" s="44"/>
      <c r="J19" s="43"/>
      <c r="K19" s="44"/>
    </row>
    <row r="20" spans="1:11" s="52" customFormat="1" ht="13" x14ac:dyDescent="0.3">
      <c r="A20" s="139" t="s">
        <v>565</v>
      </c>
      <c r="B20" s="46">
        <f>SUM(B7:B19)</f>
        <v>165</v>
      </c>
      <c r="C20" s="140">
        <f>B20/7288</f>
        <v>2.2639956092206367E-2</v>
      </c>
      <c r="D20" s="46">
        <f>SUM(D7:D19)</f>
        <v>90</v>
      </c>
      <c r="E20" s="141">
        <f>D20/8516</f>
        <v>1.0568341944574918E-2</v>
      </c>
      <c r="F20" s="128">
        <f>SUM(F7:F19)</f>
        <v>334</v>
      </c>
      <c r="G20" s="142">
        <f>F20/20901</f>
        <v>1.5980096646093487E-2</v>
      </c>
      <c r="H20" s="46">
        <f>SUM(H7:H19)</f>
        <v>299</v>
      </c>
      <c r="I20" s="141">
        <f>H20/23072</f>
        <v>1.2959431345353675E-2</v>
      </c>
      <c r="J20" s="49">
        <f>IF(D20=0, "-", IF((B20-D20)/D20&lt;10, (B20-D20)/D20, "&gt;999%"))</f>
        <v>0.83333333333333337</v>
      </c>
      <c r="K20" s="50">
        <f>IF(H20=0, "-", IF((F20-H20)/H20&lt;10, (F20-H20)/H20, "&gt;999%"))</f>
        <v>0.11705685618729098</v>
      </c>
    </row>
    <row r="21" spans="1:11" x14ac:dyDescent="0.25">
      <c r="B21" s="138"/>
      <c r="D21" s="138"/>
      <c r="F21" s="138"/>
      <c r="H21" s="138"/>
    </row>
    <row r="22" spans="1:11" ht="13" x14ac:dyDescent="0.3">
      <c r="A22" s="131" t="s">
        <v>566</v>
      </c>
      <c r="B22" s="132" t="s">
        <v>164</v>
      </c>
      <c r="C22" s="133" t="s">
        <v>165</v>
      </c>
      <c r="D22" s="132" t="s">
        <v>164</v>
      </c>
      <c r="E22" s="134" t="s">
        <v>165</v>
      </c>
      <c r="F22" s="133" t="s">
        <v>164</v>
      </c>
      <c r="G22" s="133" t="s">
        <v>165</v>
      </c>
      <c r="H22" s="132" t="s">
        <v>164</v>
      </c>
      <c r="I22" s="134" t="s">
        <v>165</v>
      </c>
      <c r="J22" s="132"/>
      <c r="K22" s="134"/>
    </row>
    <row r="23" spans="1:11" x14ac:dyDescent="0.25">
      <c r="A23" s="34" t="s">
        <v>567</v>
      </c>
      <c r="B23" s="35">
        <v>4</v>
      </c>
      <c r="C23" s="146">
        <f>IF(B32=0, "-", B23/B32)</f>
        <v>8.5106382978723402E-2</v>
      </c>
      <c r="D23" s="35">
        <v>12</v>
      </c>
      <c r="E23" s="39">
        <f>IF(D32=0, "-", D23/D32)</f>
        <v>0.17647058823529413</v>
      </c>
      <c r="F23" s="136">
        <v>15</v>
      </c>
      <c r="G23" s="146">
        <f>IF(F32=0, "-", F23/F32)</f>
        <v>0.11904761904761904</v>
      </c>
      <c r="H23" s="35">
        <v>15</v>
      </c>
      <c r="I23" s="39">
        <f>IF(H32=0, "-", H23/H32)</f>
        <v>0.1079136690647482</v>
      </c>
      <c r="J23" s="38">
        <f t="shared" ref="J23:J30" si="2">IF(D23=0, "-", IF((B23-D23)/D23&lt;10, (B23-D23)/D23, "&gt;999%"))</f>
        <v>-0.66666666666666663</v>
      </c>
      <c r="K23" s="39">
        <f t="shared" ref="K23:K30" si="3">IF(H23=0, "-", IF((F23-H23)/H23&lt;10, (F23-H23)/H23, "&gt;999%"))</f>
        <v>0</v>
      </c>
    </row>
    <row r="24" spans="1:11" x14ac:dyDescent="0.25">
      <c r="A24" s="34" t="s">
        <v>568</v>
      </c>
      <c r="B24" s="35">
        <v>17</v>
      </c>
      <c r="C24" s="146">
        <f>IF(B32=0, "-", B24/B32)</f>
        <v>0.36170212765957449</v>
      </c>
      <c r="D24" s="35">
        <v>20</v>
      </c>
      <c r="E24" s="39">
        <f>IF(D32=0, "-", D24/D32)</f>
        <v>0.29411764705882354</v>
      </c>
      <c r="F24" s="136">
        <v>46</v>
      </c>
      <c r="G24" s="146">
        <f>IF(F32=0, "-", F24/F32)</f>
        <v>0.36507936507936506</v>
      </c>
      <c r="H24" s="35">
        <v>50</v>
      </c>
      <c r="I24" s="39">
        <f>IF(H32=0, "-", H24/H32)</f>
        <v>0.35971223021582732</v>
      </c>
      <c r="J24" s="38">
        <f t="shared" si="2"/>
        <v>-0.15</v>
      </c>
      <c r="K24" s="39">
        <f t="shared" si="3"/>
        <v>-0.08</v>
      </c>
    </row>
    <row r="25" spans="1:11" x14ac:dyDescent="0.25">
      <c r="A25" s="34" t="s">
        <v>569</v>
      </c>
      <c r="B25" s="35">
        <v>20</v>
      </c>
      <c r="C25" s="146">
        <f>IF(B32=0, "-", B25/B32)</f>
        <v>0.42553191489361702</v>
      </c>
      <c r="D25" s="35">
        <v>31</v>
      </c>
      <c r="E25" s="39">
        <f>IF(D32=0, "-", D25/D32)</f>
        <v>0.45588235294117646</v>
      </c>
      <c r="F25" s="136">
        <v>53</v>
      </c>
      <c r="G25" s="146">
        <f>IF(F32=0, "-", F25/F32)</f>
        <v>0.42063492063492064</v>
      </c>
      <c r="H25" s="35">
        <v>55</v>
      </c>
      <c r="I25" s="39">
        <f>IF(H32=0, "-", H25/H32)</f>
        <v>0.39568345323741005</v>
      </c>
      <c r="J25" s="38">
        <f t="shared" si="2"/>
        <v>-0.35483870967741937</v>
      </c>
      <c r="K25" s="39">
        <f t="shared" si="3"/>
        <v>-3.6363636363636362E-2</v>
      </c>
    </row>
    <row r="26" spans="1:11" x14ac:dyDescent="0.25">
      <c r="A26" s="34" t="s">
        <v>570</v>
      </c>
      <c r="B26" s="35">
        <v>0</v>
      </c>
      <c r="C26" s="146">
        <f>IF(B32=0, "-", B26/B32)</f>
        <v>0</v>
      </c>
      <c r="D26" s="35">
        <v>0</v>
      </c>
      <c r="E26" s="39">
        <f>IF(D32=0, "-", D26/D32)</f>
        <v>0</v>
      </c>
      <c r="F26" s="136">
        <v>1</v>
      </c>
      <c r="G26" s="146">
        <f>IF(F32=0, "-", F26/F32)</f>
        <v>7.9365079365079361E-3</v>
      </c>
      <c r="H26" s="35">
        <v>0</v>
      </c>
      <c r="I26" s="39">
        <f>IF(H32=0, "-", H26/H32)</f>
        <v>0</v>
      </c>
      <c r="J26" s="38" t="str">
        <f t="shared" si="2"/>
        <v>-</v>
      </c>
      <c r="K26" s="39" t="str">
        <f t="shared" si="3"/>
        <v>-</v>
      </c>
    </row>
    <row r="27" spans="1:11" x14ac:dyDescent="0.25">
      <c r="A27" s="34" t="s">
        <v>571</v>
      </c>
      <c r="B27" s="35">
        <v>3</v>
      </c>
      <c r="C27" s="146">
        <f>IF(B32=0, "-", B27/B32)</f>
        <v>6.3829787234042548E-2</v>
      </c>
      <c r="D27" s="35">
        <v>2</v>
      </c>
      <c r="E27" s="39">
        <f>IF(D32=0, "-", D27/D32)</f>
        <v>2.9411764705882353E-2</v>
      </c>
      <c r="F27" s="136">
        <v>6</v>
      </c>
      <c r="G27" s="146">
        <f>IF(F32=0, "-", F27/F32)</f>
        <v>4.7619047619047616E-2</v>
      </c>
      <c r="H27" s="35">
        <v>5</v>
      </c>
      <c r="I27" s="39">
        <f>IF(H32=0, "-", H27/H32)</f>
        <v>3.5971223021582732E-2</v>
      </c>
      <c r="J27" s="38">
        <f t="shared" si="2"/>
        <v>0.5</v>
      </c>
      <c r="K27" s="39">
        <f t="shared" si="3"/>
        <v>0.2</v>
      </c>
    </row>
    <row r="28" spans="1:11" x14ac:dyDescent="0.25">
      <c r="A28" s="34" t="s">
        <v>572</v>
      </c>
      <c r="B28" s="35">
        <v>3</v>
      </c>
      <c r="C28" s="146">
        <f>IF(B32=0, "-", B28/B32)</f>
        <v>6.3829787234042548E-2</v>
      </c>
      <c r="D28" s="35">
        <v>0</v>
      </c>
      <c r="E28" s="39">
        <f>IF(D32=0, "-", D28/D32)</f>
        <v>0</v>
      </c>
      <c r="F28" s="136">
        <v>3</v>
      </c>
      <c r="G28" s="146">
        <f>IF(F32=0, "-", F28/F32)</f>
        <v>2.3809523809523808E-2</v>
      </c>
      <c r="H28" s="35">
        <v>1</v>
      </c>
      <c r="I28" s="39">
        <f>IF(H32=0, "-", H28/H32)</f>
        <v>7.1942446043165471E-3</v>
      </c>
      <c r="J28" s="38" t="str">
        <f t="shared" si="2"/>
        <v>-</v>
      </c>
      <c r="K28" s="39">
        <f t="shared" si="3"/>
        <v>2</v>
      </c>
    </row>
    <row r="29" spans="1:11" x14ac:dyDescent="0.25">
      <c r="A29" s="34" t="s">
        <v>573</v>
      </c>
      <c r="B29" s="35">
        <v>0</v>
      </c>
      <c r="C29" s="146">
        <f>IF(B32=0, "-", B29/B32)</f>
        <v>0</v>
      </c>
      <c r="D29" s="35">
        <v>3</v>
      </c>
      <c r="E29" s="39">
        <f>IF(D32=0, "-", D29/D32)</f>
        <v>4.4117647058823532E-2</v>
      </c>
      <c r="F29" s="136">
        <v>2</v>
      </c>
      <c r="G29" s="146">
        <f>IF(F32=0, "-", F29/F32)</f>
        <v>1.5873015873015872E-2</v>
      </c>
      <c r="H29" s="35">
        <v>12</v>
      </c>
      <c r="I29" s="39">
        <f>IF(H32=0, "-", H29/H32)</f>
        <v>8.6330935251798566E-2</v>
      </c>
      <c r="J29" s="38">
        <f t="shared" si="2"/>
        <v>-1</v>
      </c>
      <c r="K29" s="39">
        <f t="shared" si="3"/>
        <v>-0.83333333333333337</v>
      </c>
    </row>
    <row r="30" spans="1:11" x14ac:dyDescent="0.25">
      <c r="A30" s="34" t="s">
        <v>574</v>
      </c>
      <c r="B30" s="35">
        <v>0</v>
      </c>
      <c r="C30" s="146">
        <f>IF(B32=0, "-", B30/B32)</f>
        <v>0</v>
      </c>
      <c r="D30" s="35">
        <v>0</v>
      </c>
      <c r="E30" s="39">
        <f>IF(D32=0, "-", D30/D32)</f>
        <v>0</v>
      </c>
      <c r="F30" s="136">
        <v>0</v>
      </c>
      <c r="G30" s="146">
        <f>IF(F32=0, "-", F30/F32)</f>
        <v>0</v>
      </c>
      <c r="H30" s="35">
        <v>1</v>
      </c>
      <c r="I30" s="39">
        <f>IF(H32=0, "-", H30/H32)</f>
        <v>7.1942446043165471E-3</v>
      </c>
      <c r="J30" s="38" t="str">
        <f t="shared" si="2"/>
        <v>-</v>
      </c>
      <c r="K30" s="39">
        <f t="shared" si="3"/>
        <v>-1</v>
      </c>
    </row>
    <row r="31" spans="1:11" x14ac:dyDescent="0.25">
      <c r="A31" s="137"/>
      <c r="B31" s="40"/>
      <c r="D31" s="40"/>
      <c r="E31" s="44"/>
      <c r="F31" s="138"/>
      <c r="H31" s="40"/>
      <c r="I31" s="44"/>
      <c r="J31" s="43"/>
      <c r="K31" s="44"/>
    </row>
    <row r="32" spans="1:11" s="52" customFormat="1" ht="13" x14ac:dyDescent="0.3">
      <c r="A32" s="139" t="s">
        <v>575</v>
      </c>
      <c r="B32" s="46">
        <f>SUM(B23:B31)</f>
        <v>47</v>
      </c>
      <c r="C32" s="140">
        <f>B32/7288</f>
        <v>6.4489571899012076E-3</v>
      </c>
      <c r="D32" s="46">
        <f>SUM(D23:D31)</f>
        <v>68</v>
      </c>
      <c r="E32" s="141">
        <f>D32/8516</f>
        <v>7.984969469234382E-3</v>
      </c>
      <c r="F32" s="128">
        <f>SUM(F23:F31)</f>
        <v>126</v>
      </c>
      <c r="G32" s="142">
        <f>F32/20901</f>
        <v>6.0284196928376632E-3</v>
      </c>
      <c r="H32" s="46">
        <f>SUM(H23:H31)</f>
        <v>139</v>
      </c>
      <c r="I32" s="141">
        <f>H32/23072</f>
        <v>6.0246185852981969E-3</v>
      </c>
      <c r="J32" s="49">
        <f>IF(D32=0, "-", IF((B32-D32)/D32&lt;10, (B32-D32)/D32, "&gt;999%"))</f>
        <v>-0.30882352941176472</v>
      </c>
      <c r="K32" s="50">
        <f>IF(H32=0, "-", IF((F32-H32)/H32&lt;10, (F32-H32)/H32, "&gt;999%"))</f>
        <v>-9.3525179856115109E-2</v>
      </c>
    </row>
    <row r="33" spans="1:11" x14ac:dyDescent="0.25">
      <c r="B33" s="138"/>
      <c r="D33" s="138"/>
      <c r="F33" s="138"/>
      <c r="H33" s="138"/>
    </row>
    <row r="34" spans="1:11" ht="13" x14ac:dyDescent="0.3">
      <c r="A34" s="131" t="s">
        <v>576</v>
      </c>
      <c r="B34" s="132" t="s">
        <v>164</v>
      </c>
      <c r="C34" s="133" t="s">
        <v>165</v>
      </c>
      <c r="D34" s="132" t="s">
        <v>164</v>
      </c>
      <c r="E34" s="134" t="s">
        <v>165</v>
      </c>
      <c r="F34" s="133" t="s">
        <v>164</v>
      </c>
      <c r="G34" s="133" t="s">
        <v>165</v>
      </c>
      <c r="H34" s="132" t="s">
        <v>164</v>
      </c>
      <c r="I34" s="134" t="s">
        <v>165</v>
      </c>
      <c r="J34" s="132"/>
      <c r="K34" s="134"/>
    </row>
    <row r="35" spans="1:11" x14ac:dyDescent="0.25">
      <c r="A35" s="34" t="s">
        <v>577</v>
      </c>
      <c r="B35" s="35">
        <v>3</v>
      </c>
      <c r="C35" s="146">
        <f>IF(B51=0, "-", B35/B51)</f>
        <v>2.5000000000000001E-2</v>
      </c>
      <c r="D35" s="35">
        <v>0</v>
      </c>
      <c r="E35" s="39">
        <f>IF(D51=0, "-", D35/D51)</f>
        <v>0</v>
      </c>
      <c r="F35" s="136">
        <v>8</v>
      </c>
      <c r="G35" s="146">
        <f>IF(F51=0, "-", F35/F51)</f>
        <v>2.6490066225165563E-2</v>
      </c>
      <c r="H35" s="35">
        <v>2</v>
      </c>
      <c r="I35" s="39">
        <f>IF(H51=0, "-", H35/H51)</f>
        <v>6.6225165562913907E-3</v>
      </c>
      <c r="J35" s="38" t="str">
        <f t="shared" ref="J35:J49" si="4">IF(D35=0, "-", IF((B35-D35)/D35&lt;10, (B35-D35)/D35, "&gt;999%"))</f>
        <v>-</v>
      </c>
      <c r="K35" s="39">
        <f t="shared" ref="K35:K49" si="5">IF(H35=0, "-", IF((F35-H35)/H35&lt;10, (F35-H35)/H35, "&gt;999%"))</f>
        <v>3</v>
      </c>
    </row>
    <row r="36" spans="1:11" x14ac:dyDescent="0.25">
      <c r="A36" s="34" t="s">
        <v>578</v>
      </c>
      <c r="B36" s="35">
        <v>1</v>
      </c>
      <c r="C36" s="146">
        <f>IF(B51=0, "-", B36/B51)</f>
        <v>8.3333333333333332E-3</v>
      </c>
      <c r="D36" s="35">
        <v>0</v>
      </c>
      <c r="E36" s="39">
        <f>IF(D51=0, "-", D36/D51)</f>
        <v>0</v>
      </c>
      <c r="F36" s="136">
        <v>3</v>
      </c>
      <c r="G36" s="146">
        <f>IF(F51=0, "-", F36/F51)</f>
        <v>9.9337748344370865E-3</v>
      </c>
      <c r="H36" s="35">
        <v>2</v>
      </c>
      <c r="I36" s="39">
        <f>IF(H51=0, "-", H36/H51)</f>
        <v>6.6225165562913907E-3</v>
      </c>
      <c r="J36" s="38" t="str">
        <f t="shared" si="4"/>
        <v>-</v>
      </c>
      <c r="K36" s="39">
        <f t="shared" si="5"/>
        <v>0.5</v>
      </c>
    </row>
    <row r="37" spans="1:11" x14ac:dyDescent="0.25">
      <c r="A37" s="34" t="s">
        <v>579</v>
      </c>
      <c r="B37" s="35">
        <v>5</v>
      </c>
      <c r="C37" s="146">
        <f>IF(B51=0, "-", B37/B51)</f>
        <v>4.1666666666666664E-2</v>
      </c>
      <c r="D37" s="35">
        <v>4</v>
      </c>
      <c r="E37" s="39">
        <f>IF(D51=0, "-", D37/D51)</f>
        <v>3.125E-2</v>
      </c>
      <c r="F37" s="136">
        <v>13</v>
      </c>
      <c r="G37" s="146">
        <f>IF(F51=0, "-", F37/F51)</f>
        <v>4.3046357615894038E-2</v>
      </c>
      <c r="H37" s="35">
        <v>7</v>
      </c>
      <c r="I37" s="39">
        <f>IF(H51=0, "-", H37/H51)</f>
        <v>2.3178807947019868E-2</v>
      </c>
      <c r="J37" s="38">
        <f t="shared" si="4"/>
        <v>0.25</v>
      </c>
      <c r="K37" s="39">
        <f t="shared" si="5"/>
        <v>0.8571428571428571</v>
      </c>
    </row>
    <row r="38" spans="1:11" x14ac:dyDescent="0.25">
      <c r="A38" s="34" t="s">
        <v>580</v>
      </c>
      <c r="B38" s="35">
        <v>11</v>
      </c>
      <c r="C38" s="146">
        <f>IF(B51=0, "-", B38/B51)</f>
        <v>9.166666666666666E-2</v>
      </c>
      <c r="D38" s="35">
        <v>15</v>
      </c>
      <c r="E38" s="39">
        <f>IF(D51=0, "-", D38/D51)</f>
        <v>0.1171875</v>
      </c>
      <c r="F38" s="136">
        <v>34</v>
      </c>
      <c r="G38" s="146">
        <f>IF(F51=0, "-", F38/F51)</f>
        <v>0.11258278145695365</v>
      </c>
      <c r="H38" s="35">
        <v>30</v>
      </c>
      <c r="I38" s="39">
        <f>IF(H51=0, "-", H38/H51)</f>
        <v>9.9337748344370855E-2</v>
      </c>
      <c r="J38" s="38">
        <f t="shared" si="4"/>
        <v>-0.26666666666666666</v>
      </c>
      <c r="K38" s="39">
        <f t="shared" si="5"/>
        <v>0.13333333333333333</v>
      </c>
    </row>
    <row r="39" spans="1:11" x14ac:dyDescent="0.25">
      <c r="A39" s="34" t="s">
        <v>102</v>
      </c>
      <c r="B39" s="35">
        <v>1</v>
      </c>
      <c r="C39" s="146">
        <f>IF(B51=0, "-", B39/B51)</f>
        <v>8.3333333333333332E-3</v>
      </c>
      <c r="D39" s="35">
        <v>0</v>
      </c>
      <c r="E39" s="39">
        <f>IF(D51=0, "-", D39/D51)</f>
        <v>0</v>
      </c>
      <c r="F39" s="136">
        <v>1</v>
      </c>
      <c r="G39" s="146">
        <f>IF(F51=0, "-", F39/F51)</f>
        <v>3.3112582781456954E-3</v>
      </c>
      <c r="H39" s="35">
        <v>0</v>
      </c>
      <c r="I39" s="39">
        <f>IF(H51=0, "-", H39/H51)</f>
        <v>0</v>
      </c>
      <c r="J39" s="38" t="str">
        <f t="shared" si="4"/>
        <v>-</v>
      </c>
      <c r="K39" s="39" t="str">
        <f t="shared" si="5"/>
        <v>-</v>
      </c>
    </row>
    <row r="40" spans="1:11" x14ac:dyDescent="0.25">
      <c r="A40" s="34" t="s">
        <v>581</v>
      </c>
      <c r="B40" s="35">
        <v>20</v>
      </c>
      <c r="C40" s="146">
        <f>IF(B51=0, "-", B40/B51)</f>
        <v>0.16666666666666666</v>
      </c>
      <c r="D40" s="35">
        <v>27</v>
      </c>
      <c r="E40" s="39">
        <f>IF(D51=0, "-", D40/D51)</f>
        <v>0.2109375</v>
      </c>
      <c r="F40" s="136">
        <v>60</v>
      </c>
      <c r="G40" s="146">
        <f>IF(F51=0, "-", F40/F51)</f>
        <v>0.19867549668874171</v>
      </c>
      <c r="H40" s="35">
        <v>71</v>
      </c>
      <c r="I40" s="39">
        <f>IF(H51=0, "-", H40/H51)</f>
        <v>0.23509933774834438</v>
      </c>
      <c r="J40" s="38">
        <f t="shared" si="4"/>
        <v>-0.25925925925925924</v>
      </c>
      <c r="K40" s="39">
        <f t="shared" si="5"/>
        <v>-0.15492957746478872</v>
      </c>
    </row>
    <row r="41" spans="1:11" x14ac:dyDescent="0.25">
      <c r="A41" s="34" t="s">
        <v>582</v>
      </c>
      <c r="B41" s="35">
        <v>5</v>
      </c>
      <c r="C41" s="146">
        <f>IF(B51=0, "-", B41/B51)</f>
        <v>4.1666666666666664E-2</v>
      </c>
      <c r="D41" s="35">
        <v>1</v>
      </c>
      <c r="E41" s="39">
        <f>IF(D51=0, "-", D41/D51)</f>
        <v>7.8125E-3</v>
      </c>
      <c r="F41" s="136">
        <v>6</v>
      </c>
      <c r="G41" s="146">
        <f>IF(F51=0, "-", F41/F51)</f>
        <v>1.9867549668874173E-2</v>
      </c>
      <c r="H41" s="35">
        <v>4</v>
      </c>
      <c r="I41" s="39">
        <f>IF(H51=0, "-", H41/H51)</f>
        <v>1.3245033112582781E-2</v>
      </c>
      <c r="J41" s="38">
        <f t="shared" si="4"/>
        <v>4</v>
      </c>
      <c r="K41" s="39">
        <f t="shared" si="5"/>
        <v>0.5</v>
      </c>
    </row>
    <row r="42" spans="1:11" x14ac:dyDescent="0.25">
      <c r="A42" s="34" t="s">
        <v>104</v>
      </c>
      <c r="B42" s="35">
        <v>12</v>
      </c>
      <c r="C42" s="146">
        <f>IF(B51=0, "-", B42/B51)</f>
        <v>0.1</v>
      </c>
      <c r="D42" s="35">
        <v>11</v>
      </c>
      <c r="E42" s="39">
        <f>IF(D51=0, "-", D42/D51)</f>
        <v>8.59375E-2</v>
      </c>
      <c r="F42" s="136">
        <v>31</v>
      </c>
      <c r="G42" s="146">
        <f>IF(F51=0, "-", F42/F51)</f>
        <v>0.10264900662251655</v>
      </c>
      <c r="H42" s="35">
        <v>23</v>
      </c>
      <c r="I42" s="39">
        <f>IF(H51=0, "-", H42/H51)</f>
        <v>7.6158940397350994E-2</v>
      </c>
      <c r="J42" s="38">
        <f t="shared" si="4"/>
        <v>9.0909090909090912E-2</v>
      </c>
      <c r="K42" s="39">
        <f t="shared" si="5"/>
        <v>0.34782608695652173</v>
      </c>
    </row>
    <row r="43" spans="1:11" x14ac:dyDescent="0.25">
      <c r="A43" s="34" t="s">
        <v>583</v>
      </c>
      <c r="B43" s="35">
        <v>9</v>
      </c>
      <c r="C43" s="146">
        <f>IF(B51=0, "-", B43/B51)</f>
        <v>7.4999999999999997E-2</v>
      </c>
      <c r="D43" s="35">
        <v>8</v>
      </c>
      <c r="E43" s="39">
        <f>IF(D51=0, "-", D43/D51)</f>
        <v>6.25E-2</v>
      </c>
      <c r="F43" s="136">
        <v>10</v>
      </c>
      <c r="G43" s="146">
        <f>IF(F51=0, "-", F43/F51)</f>
        <v>3.3112582781456956E-2</v>
      </c>
      <c r="H43" s="35">
        <v>18</v>
      </c>
      <c r="I43" s="39">
        <f>IF(H51=0, "-", H43/H51)</f>
        <v>5.9602649006622516E-2</v>
      </c>
      <c r="J43" s="38">
        <f t="shared" si="4"/>
        <v>0.125</v>
      </c>
      <c r="K43" s="39">
        <f t="shared" si="5"/>
        <v>-0.44444444444444442</v>
      </c>
    </row>
    <row r="44" spans="1:11" x14ac:dyDescent="0.25">
      <c r="A44" s="34" t="s">
        <v>584</v>
      </c>
      <c r="B44" s="35">
        <v>3</v>
      </c>
      <c r="C44" s="146">
        <f>IF(B51=0, "-", B44/B51)</f>
        <v>2.5000000000000001E-2</v>
      </c>
      <c r="D44" s="35">
        <v>3</v>
      </c>
      <c r="E44" s="39">
        <f>IF(D51=0, "-", D44/D51)</f>
        <v>2.34375E-2</v>
      </c>
      <c r="F44" s="136">
        <v>9</v>
      </c>
      <c r="G44" s="146">
        <f>IF(F51=0, "-", F44/F51)</f>
        <v>2.9801324503311258E-2</v>
      </c>
      <c r="H44" s="35">
        <v>10</v>
      </c>
      <c r="I44" s="39">
        <f>IF(H51=0, "-", H44/H51)</f>
        <v>3.3112582781456956E-2</v>
      </c>
      <c r="J44" s="38">
        <f t="shared" si="4"/>
        <v>0</v>
      </c>
      <c r="K44" s="39">
        <f t="shared" si="5"/>
        <v>-0.1</v>
      </c>
    </row>
    <row r="45" spans="1:11" x14ac:dyDescent="0.25">
      <c r="A45" s="34" t="s">
        <v>585</v>
      </c>
      <c r="B45" s="35">
        <v>9</v>
      </c>
      <c r="C45" s="146">
        <f>IF(B51=0, "-", B45/B51)</f>
        <v>7.4999999999999997E-2</v>
      </c>
      <c r="D45" s="35">
        <v>18</v>
      </c>
      <c r="E45" s="39">
        <f>IF(D51=0, "-", D45/D51)</f>
        <v>0.140625</v>
      </c>
      <c r="F45" s="136">
        <v>22</v>
      </c>
      <c r="G45" s="146">
        <f>IF(F51=0, "-", F45/F51)</f>
        <v>7.2847682119205295E-2</v>
      </c>
      <c r="H45" s="35">
        <v>34</v>
      </c>
      <c r="I45" s="39">
        <f>IF(H51=0, "-", H45/H51)</f>
        <v>0.11258278145695365</v>
      </c>
      <c r="J45" s="38">
        <f t="shared" si="4"/>
        <v>-0.5</v>
      </c>
      <c r="K45" s="39">
        <f t="shared" si="5"/>
        <v>-0.35294117647058826</v>
      </c>
    </row>
    <row r="46" spans="1:11" x14ac:dyDescent="0.25">
      <c r="A46" s="34" t="s">
        <v>586</v>
      </c>
      <c r="B46" s="35">
        <v>10</v>
      </c>
      <c r="C46" s="146">
        <f>IF(B51=0, "-", B46/B51)</f>
        <v>8.3333333333333329E-2</v>
      </c>
      <c r="D46" s="35">
        <v>13</v>
      </c>
      <c r="E46" s="39">
        <f>IF(D51=0, "-", D46/D51)</f>
        <v>0.1015625</v>
      </c>
      <c r="F46" s="136">
        <v>25</v>
      </c>
      <c r="G46" s="146">
        <f>IF(F51=0, "-", F46/F51)</f>
        <v>8.2781456953642391E-2</v>
      </c>
      <c r="H46" s="35">
        <v>27</v>
      </c>
      <c r="I46" s="39">
        <f>IF(H51=0, "-", H46/H51)</f>
        <v>8.9403973509933773E-2</v>
      </c>
      <c r="J46" s="38">
        <f t="shared" si="4"/>
        <v>-0.23076923076923078</v>
      </c>
      <c r="K46" s="39">
        <f t="shared" si="5"/>
        <v>-7.407407407407407E-2</v>
      </c>
    </row>
    <row r="47" spans="1:11" x14ac:dyDescent="0.25">
      <c r="A47" s="34" t="s">
        <v>587</v>
      </c>
      <c r="B47" s="35">
        <v>3</v>
      </c>
      <c r="C47" s="146">
        <f>IF(B51=0, "-", B47/B51)</f>
        <v>2.5000000000000001E-2</v>
      </c>
      <c r="D47" s="35">
        <v>1</v>
      </c>
      <c r="E47" s="39">
        <f>IF(D51=0, "-", D47/D51)</f>
        <v>7.8125E-3</v>
      </c>
      <c r="F47" s="136">
        <v>12</v>
      </c>
      <c r="G47" s="146">
        <f>IF(F51=0, "-", F47/F51)</f>
        <v>3.9735099337748346E-2</v>
      </c>
      <c r="H47" s="35">
        <v>5</v>
      </c>
      <c r="I47" s="39">
        <f>IF(H51=0, "-", H47/H51)</f>
        <v>1.6556291390728478E-2</v>
      </c>
      <c r="J47" s="38">
        <f t="shared" si="4"/>
        <v>2</v>
      </c>
      <c r="K47" s="39">
        <f t="shared" si="5"/>
        <v>1.4</v>
      </c>
    </row>
    <row r="48" spans="1:11" x14ac:dyDescent="0.25">
      <c r="A48" s="34" t="s">
        <v>588</v>
      </c>
      <c r="B48" s="35">
        <v>26</v>
      </c>
      <c r="C48" s="146">
        <f>IF(B51=0, "-", B48/B51)</f>
        <v>0.21666666666666667</v>
      </c>
      <c r="D48" s="35">
        <v>26</v>
      </c>
      <c r="E48" s="39">
        <f>IF(D51=0, "-", D48/D51)</f>
        <v>0.203125</v>
      </c>
      <c r="F48" s="136">
        <v>65</v>
      </c>
      <c r="G48" s="146">
        <f>IF(F51=0, "-", F48/F51)</f>
        <v>0.21523178807947019</v>
      </c>
      <c r="H48" s="35">
        <v>63</v>
      </c>
      <c r="I48" s="39">
        <f>IF(H51=0, "-", H48/H51)</f>
        <v>0.20860927152317882</v>
      </c>
      <c r="J48" s="38">
        <f t="shared" si="4"/>
        <v>0</v>
      </c>
      <c r="K48" s="39">
        <f t="shared" si="5"/>
        <v>3.1746031746031744E-2</v>
      </c>
    </row>
    <row r="49" spans="1:11" x14ac:dyDescent="0.25">
      <c r="A49" s="34" t="s">
        <v>589</v>
      </c>
      <c r="B49" s="35">
        <v>2</v>
      </c>
      <c r="C49" s="146">
        <f>IF(B51=0, "-", B49/B51)</f>
        <v>1.6666666666666666E-2</v>
      </c>
      <c r="D49" s="35">
        <v>1</v>
      </c>
      <c r="E49" s="39">
        <f>IF(D51=0, "-", D49/D51)</f>
        <v>7.8125E-3</v>
      </c>
      <c r="F49" s="136">
        <v>3</v>
      </c>
      <c r="G49" s="146">
        <f>IF(F51=0, "-", F49/F51)</f>
        <v>9.9337748344370865E-3</v>
      </c>
      <c r="H49" s="35">
        <v>6</v>
      </c>
      <c r="I49" s="39">
        <f>IF(H51=0, "-", H49/H51)</f>
        <v>1.9867549668874173E-2</v>
      </c>
      <c r="J49" s="38">
        <f t="shared" si="4"/>
        <v>1</v>
      </c>
      <c r="K49" s="39">
        <f t="shared" si="5"/>
        <v>-0.5</v>
      </c>
    </row>
    <row r="50" spans="1:11" x14ac:dyDescent="0.25">
      <c r="A50" s="137"/>
      <c r="B50" s="40"/>
      <c r="D50" s="40"/>
      <c r="E50" s="44"/>
      <c r="F50" s="138"/>
      <c r="H50" s="40"/>
      <c r="I50" s="44"/>
      <c r="J50" s="43"/>
      <c r="K50" s="44"/>
    </row>
    <row r="51" spans="1:11" s="52" customFormat="1" ht="13" x14ac:dyDescent="0.3">
      <c r="A51" s="139" t="s">
        <v>590</v>
      </c>
      <c r="B51" s="46">
        <f>SUM(B35:B50)</f>
        <v>120</v>
      </c>
      <c r="C51" s="140">
        <f>B51/7288</f>
        <v>1.6465422612513721E-2</v>
      </c>
      <c r="D51" s="46">
        <f>SUM(D35:D50)</f>
        <v>128</v>
      </c>
      <c r="E51" s="141">
        <f>D51/8516</f>
        <v>1.5030530765617662E-2</v>
      </c>
      <c r="F51" s="128">
        <f>SUM(F35:F50)</f>
        <v>302</v>
      </c>
      <c r="G51" s="142">
        <f>F51/20901</f>
        <v>1.4449069422515668E-2</v>
      </c>
      <c r="H51" s="46">
        <f>SUM(H35:H50)</f>
        <v>302</v>
      </c>
      <c r="I51" s="141">
        <f>H51/23072</f>
        <v>1.3089459084604715E-2</v>
      </c>
      <c r="J51" s="49">
        <f>IF(D51=0, "-", IF((B51-D51)/D51&lt;10, (B51-D51)/D51, "&gt;999%"))</f>
        <v>-6.25E-2</v>
      </c>
      <c r="K51" s="50">
        <f>IF(H51=0, "-", IF((F51-H51)/H51&lt;10, (F51-H51)/H51, "&gt;999%"))</f>
        <v>0</v>
      </c>
    </row>
    <row r="52" spans="1:11" x14ac:dyDescent="0.25">
      <c r="B52" s="138"/>
      <c r="D52" s="138"/>
      <c r="F52" s="138"/>
      <c r="H52" s="138"/>
    </row>
    <row r="53" spans="1:11" ht="13" x14ac:dyDescent="0.3">
      <c r="A53" s="26" t="s">
        <v>591</v>
      </c>
      <c r="B53" s="46">
        <v>332</v>
      </c>
      <c r="C53" s="140">
        <f>B53/7288</f>
        <v>4.5554335894621295E-2</v>
      </c>
      <c r="D53" s="46">
        <v>286</v>
      </c>
      <c r="E53" s="141">
        <f>D53/8516</f>
        <v>3.3583842179426962E-2</v>
      </c>
      <c r="F53" s="128">
        <v>762</v>
      </c>
      <c r="G53" s="142">
        <f>F53/20901</f>
        <v>3.6457585761446823E-2</v>
      </c>
      <c r="H53" s="46">
        <v>740</v>
      </c>
      <c r="I53" s="141">
        <f>H53/23072</f>
        <v>3.2073509015256588E-2</v>
      </c>
      <c r="J53" s="49">
        <f>IF(D53=0, "-", IF((B53-D53)/D53&lt;10, (B53-D53)/D53, "&gt;999%"))</f>
        <v>0.16083916083916083</v>
      </c>
      <c r="K53" s="50">
        <f>IF(H53=0, "-", IF((F53-H53)/H53&lt;10, (F53-H53)/H53, "&gt;999%"))</f>
        <v>2.9729729729729731E-2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1EBA8-9A97-4ACF-9322-89581C0F0315}">
  <sheetPr>
    <pageSetUpPr fitToPage="1"/>
  </sheetPr>
  <dimension ref="A1:K29"/>
  <sheetViews>
    <sheetView workbookViewId="0">
      <selection sqref="A1:L1"/>
    </sheetView>
  </sheetViews>
  <sheetFormatPr defaultRowHeight="12.5" x14ac:dyDescent="0.25"/>
  <cols>
    <col min="1" max="1" width="24.5429687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592</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162</v>
      </c>
      <c r="G4" s="25"/>
      <c r="H4" s="25"/>
      <c r="I4" s="23"/>
      <c r="J4" s="22" t="s">
        <v>163</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164</v>
      </c>
      <c r="C6" s="133" t="s">
        <v>165</v>
      </c>
      <c r="D6" s="132" t="s">
        <v>164</v>
      </c>
      <c r="E6" s="134" t="s">
        <v>165</v>
      </c>
      <c r="F6" s="144" t="s">
        <v>164</v>
      </c>
      <c r="G6" s="133" t="s">
        <v>165</v>
      </c>
      <c r="H6" s="145" t="s">
        <v>164</v>
      </c>
      <c r="I6" s="134" t="s">
        <v>165</v>
      </c>
      <c r="J6" s="132"/>
      <c r="K6" s="134"/>
    </row>
    <row r="7" spans="1:11" x14ac:dyDescent="0.25">
      <c r="A7" s="34" t="s">
        <v>97</v>
      </c>
      <c r="B7" s="35">
        <v>3</v>
      </c>
      <c r="C7" s="146">
        <f>IF(B29=0, "-", B7/B29)</f>
        <v>9.0361445783132526E-3</v>
      </c>
      <c r="D7" s="35">
        <v>0</v>
      </c>
      <c r="E7" s="39">
        <f>IF(D29=0, "-", D7/D29)</f>
        <v>0</v>
      </c>
      <c r="F7" s="136">
        <v>8</v>
      </c>
      <c r="G7" s="146">
        <f>IF(F29=0, "-", F7/F29)</f>
        <v>1.0498687664041995E-2</v>
      </c>
      <c r="H7" s="35">
        <v>2</v>
      </c>
      <c r="I7" s="39">
        <f>IF(H29=0, "-", H7/H29)</f>
        <v>2.7027027027027029E-3</v>
      </c>
      <c r="J7" s="38" t="str">
        <f t="shared" ref="J7:J27" si="0">IF(D7=0, "-", IF((B7-D7)/D7&lt;10, (B7-D7)/D7, "&gt;999%"))</f>
        <v>-</v>
      </c>
      <c r="K7" s="39">
        <f t="shared" ref="K7:K27" si="1">IF(H7=0, "-", IF((F7-H7)/H7&lt;10, (F7-H7)/H7, "&gt;999%"))</f>
        <v>3</v>
      </c>
    </row>
    <row r="8" spans="1:11" x14ac:dyDescent="0.25">
      <c r="A8" s="34" t="s">
        <v>58</v>
      </c>
      <c r="B8" s="35">
        <v>8</v>
      </c>
      <c r="C8" s="146">
        <f>IF(B29=0, "-", B8/B29)</f>
        <v>2.4096385542168676E-2</v>
      </c>
      <c r="D8" s="35">
        <v>7</v>
      </c>
      <c r="E8" s="39">
        <f>IF(D29=0, "-", D8/D29)</f>
        <v>2.4475524475524476E-2</v>
      </c>
      <c r="F8" s="136">
        <v>16</v>
      </c>
      <c r="G8" s="146">
        <f>IF(F29=0, "-", F8/F29)</f>
        <v>2.0997375328083989E-2</v>
      </c>
      <c r="H8" s="35">
        <v>17</v>
      </c>
      <c r="I8" s="39">
        <f>IF(H29=0, "-", H8/H29)</f>
        <v>2.2972972972972974E-2</v>
      </c>
      <c r="J8" s="38">
        <f t="shared" si="0"/>
        <v>0.14285714285714285</v>
      </c>
      <c r="K8" s="39">
        <f t="shared" si="1"/>
        <v>-5.8823529411764705E-2</v>
      </c>
    </row>
    <row r="9" spans="1:11" x14ac:dyDescent="0.25">
      <c r="A9" s="34" t="s">
        <v>59</v>
      </c>
      <c r="B9" s="35">
        <v>9</v>
      </c>
      <c r="C9" s="146">
        <f>IF(B29=0, "-", B9/B29)</f>
        <v>2.710843373493976E-2</v>
      </c>
      <c r="D9" s="35">
        <v>3</v>
      </c>
      <c r="E9" s="39">
        <f>IF(D29=0, "-", D9/D29)</f>
        <v>1.048951048951049E-2</v>
      </c>
      <c r="F9" s="136">
        <v>17</v>
      </c>
      <c r="G9" s="146">
        <f>IF(F29=0, "-", F9/F29)</f>
        <v>2.2309711286089239E-2</v>
      </c>
      <c r="H9" s="35">
        <v>12</v>
      </c>
      <c r="I9" s="39">
        <f>IF(H29=0, "-", H9/H29)</f>
        <v>1.6216216216216217E-2</v>
      </c>
      <c r="J9" s="38">
        <f t="shared" si="0"/>
        <v>2</v>
      </c>
      <c r="K9" s="39">
        <f t="shared" si="1"/>
        <v>0.41666666666666669</v>
      </c>
    </row>
    <row r="10" spans="1:11" x14ac:dyDescent="0.25">
      <c r="A10" s="34" t="s">
        <v>98</v>
      </c>
      <c r="B10" s="35">
        <v>1</v>
      </c>
      <c r="C10" s="146">
        <f>IF(B29=0, "-", B10/B29)</f>
        <v>3.0120481927710845E-3</v>
      </c>
      <c r="D10" s="35">
        <v>0</v>
      </c>
      <c r="E10" s="39">
        <f>IF(D29=0, "-", D10/D29)</f>
        <v>0</v>
      </c>
      <c r="F10" s="136">
        <v>3</v>
      </c>
      <c r="G10" s="146">
        <f>IF(F29=0, "-", F10/F29)</f>
        <v>3.937007874015748E-3</v>
      </c>
      <c r="H10" s="35">
        <v>2</v>
      </c>
      <c r="I10" s="39">
        <f>IF(H29=0, "-", H10/H29)</f>
        <v>2.7027027027027029E-3</v>
      </c>
      <c r="J10" s="38" t="str">
        <f t="shared" si="0"/>
        <v>-</v>
      </c>
      <c r="K10" s="39">
        <f t="shared" si="1"/>
        <v>0.5</v>
      </c>
    </row>
    <row r="11" spans="1:11" x14ac:dyDescent="0.25">
      <c r="A11" s="34" t="s">
        <v>99</v>
      </c>
      <c r="B11" s="35">
        <v>55</v>
      </c>
      <c r="C11" s="146">
        <f>IF(B29=0, "-", B11/B29)</f>
        <v>0.16566265060240964</v>
      </c>
      <c r="D11" s="35">
        <v>28</v>
      </c>
      <c r="E11" s="39">
        <f>IF(D29=0, "-", D11/D29)</f>
        <v>9.7902097902097904E-2</v>
      </c>
      <c r="F11" s="136">
        <v>89</v>
      </c>
      <c r="G11" s="146">
        <f>IF(F29=0, "-", F11/F29)</f>
        <v>0.1167979002624672</v>
      </c>
      <c r="H11" s="35">
        <v>63</v>
      </c>
      <c r="I11" s="39">
        <f>IF(H29=0, "-", H11/H29)</f>
        <v>8.513513513513514E-2</v>
      </c>
      <c r="J11" s="38">
        <f t="shared" si="0"/>
        <v>0.9642857142857143</v>
      </c>
      <c r="K11" s="39">
        <f t="shared" si="1"/>
        <v>0.41269841269841268</v>
      </c>
    </row>
    <row r="12" spans="1:11" x14ac:dyDescent="0.25">
      <c r="A12" s="34" t="s">
        <v>100</v>
      </c>
      <c r="B12" s="35">
        <v>45</v>
      </c>
      <c r="C12" s="146">
        <f>IF(B29=0, "-", B12/B29)</f>
        <v>0.13554216867469879</v>
      </c>
      <c r="D12" s="35">
        <v>48</v>
      </c>
      <c r="E12" s="39">
        <f>IF(D29=0, "-", D12/D29)</f>
        <v>0.16783216783216784</v>
      </c>
      <c r="F12" s="136">
        <v>123</v>
      </c>
      <c r="G12" s="146">
        <f>IF(F29=0, "-", F12/F29)</f>
        <v>0.16141732283464566</v>
      </c>
      <c r="H12" s="35">
        <v>141</v>
      </c>
      <c r="I12" s="39">
        <f>IF(H29=0, "-", H12/H29)</f>
        <v>0.19054054054054054</v>
      </c>
      <c r="J12" s="38">
        <f t="shared" si="0"/>
        <v>-6.25E-2</v>
      </c>
      <c r="K12" s="39">
        <f t="shared" si="1"/>
        <v>-0.1276595744680851</v>
      </c>
    </row>
    <row r="13" spans="1:11" x14ac:dyDescent="0.25">
      <c r="A13" s="34" t="s">
        <v>101</v>
      </c>
      <c r="B13" s="35">
        <v>1</v>
      </c>
      <c r="C13" s="146">
        <f>IF(B29=0, "-", B13/B29)</f>
        <v>3.0120481927710845E-3</v>
      </c>
      <c r="D13" s="35">
        <v>0</v>
      </c>
      <c r="E13" s="39">
        <f>IF(D29=0, "-", D13/D29)</f>
        <v>0</v>
      </c>
      <c r="F13" s="136">
        <v>6</v>
      </c>
      <c r="G13" s="146">
        <f>IF(F29=0, "-", F13/F29)</f>
        <v>7.874015748031496E-3</v>
      </c>
      <c r="H13" s="35">
        <v>6</v>
      </c>
      <c r="I13" s="39">
        <f>IF(H29=0, "-", H13/H29)</f>
        <v>8.1081081081081086E-3</v>
      </c>
      <c r="J13" s="38" t="str">
        <f t="shared" si="0"/>
        <v>-</v>
      </c>
      <c r="K13" s="39">
        <f t="shared" si="1"/>
        <v>0</v>
      </c>
    </row>
    <row r="14" spans="1:11" x14ac:dyDescent="0.25">
      <c r="A14" s="34" t="s">
        <v>102</v>
      </c>
      <c r="B14" s="35">
        <v>1</v>
      </c>
      <c r="C14" s="146">
        <f>IF(B29=0, "-", B14/B29)</f>
        <v>3.0120481927710845E-3</v>
      </c>
      <c r="D14" s="35">
        <v>0</v>
      </c>
      <c r="E14" s="39">
        <f>IF(D29=0, "-", D14/D29)</f>
        <v>0</v>
      </c>
      <c r="F14" s="136">
        <v>1</v>
      </c>
      <c r="G14" s="146">
        <f>IF(F29=0, "-", F14/F29)</f>
        <v>1.3123359580052493E-3</v>
      </c>
      <c r="H14" s="35">
        <v>0</v>
      </c>
      <c r="I14" s="39">
        <f>IF(H29=0, "-", H14/H29)</f>
        <v>0</v>
      </c>
      <c r="J14" s="38" t="str">
        <f t="shared" si="0"/>
        <v>-</v>
      </c>
      <c r="K14" s="39" t="str">
        <f t="shared" si="1"/>
        <v>-</v>
      </c>
    </row>
    <row r="15" spans="1:11" x14ac:dyDescent="0.25">
      <c r="A15" s="34" t="s">
        <v>103</v>
      </c>
      <c r="B15" s="35">
        <v>93</v>
      </c>
      <c r="C15" s="146">
        <f>IF(B29=0, "-", B15/B29)</f>
        <v>0.28012048192771083</v>
      </c>
      <c r="D15" s="35">
        <v>92</v>
      </c>
      <c r="E15" s="39">
        <f>IF(D29=0, "-", D15/D29)</f>
        <v>0.32167832167832167</v>
      </c>
      <c r="F15" s="136">
        <v>234</v>
      </c>
      <c r="G15" s="146">
        <f>IF(F29=0, "-", F15/F29)</f>
        <v>0.30708661417322836</v>
      </c>
      <c r="H15" s="35">
        <v>223</v>
      </c>
      <c r="I15" s="39">
        <f>IF(H29=0, "-", H15/H29)</f>
        <v>0.30135135135135133</v>
      </c>
      <c r="J15" s="38">
        <f t="shared" si="0"/>
        <v>1.0869565217391304E-2</v>
      </c>
      <c r="K15" s="39">
        <f t="shared" si="1"/>
        <v>4.9327354260089683E-2</v>
      </c>
    </row>
    <row r="16" spans="1:11" x14ac:dyDescent="0.25">
      <c r="A16" s="34" t="s">
        <v>67</v>
      </c>
      <c r="B16" s="35">
        <v>8</v>
      </c>
      <c r="C16" s="146">
        <f>IF(B29=0, "-", B16/B29)</f>
        <v>2.4096385542168676E-2</v>
      </c>
      <c r="D16" s="35">
        <v>5</v>
      </c>
      <c r="E16" s="39">
        <f>IF(D29=0, "-", D16/D29)</f>
        <v>1.7482517482517484E-2</v>
      </c>
      <c r="F16" s="136">
        <v>15</v>
      </c>
      <c r="G16" s="146">
        <f>IF(F29=0, "-", F16/F29)</f>
        <v>1.968503937007874E-2</v>
      </c>
      <c r="H16" s="35">
        <v>13</v>
      </c>
      <c r="I16" s="39">
        <f>IF(H29=0, "-", H16/H29)</f>
        <v>1.7567567567567569E-2</v>
      </c>
      <c r="J16" s="38">
        <f t="shared" si="0"/>
        <v>0.6</v>
      </c>
      <c r="K16" s="39">
        <f t="shared" si="1"/>
        <v>0.15384615384615385</v>
      </c>
    </row>
    <row r="17" spans="1:11" x14ac:dyDescent="0.25">
      <c r="A17" s="34" t="s">
        <v>104</v>
      </c>
      <c r="B17" s="35">
        <v>12</v>
      </c>
      <c r="C17" s="146">
        <f>IF(B29=0, "-", B17/B29)</f>
        <v>3.614457831325301E-2</v>
      </c>
      <c r="D17" s="35">
        <v>11</v>
      </c>
      <c r="E17" s="39">
        <f>IF(D29=0, "-", D17/D29)</f>
        <v>3.8461538461538464E-2</v>
      </c>
      <c r="F17" s="136">
        <v>31</v>
      </c>
      <c r="G17" s="146">
        <f>IF(F29=0, "-", F17/F29)</f>
        <v>4.0682414698162729E-2</v>
      </c>
      <c r="H17" s="35">
        <v>23</v>
      </c>
      <c r="I17" s="39">
        <f>IF(H29=0, "-", H17/H29)</f>
        <v>3.1081081081081083E-2</v>
      </c>
      <c r="J17" s="38">
        <f t="shared" si="0"/>
        <v>9.0909090909090912E-2</v>
      </c>
      <c r="K17" s="39">
        <f t="shared" si="1"/>
        <v>0.34782608695652173</v>
      </c>
    </row>
    <row r="18" spans="1:11" x14ac:dyDescent="0.25">
      <c r="A18" s="34" t="s">
        <v>105</v>
      </c>
      <c r="B18" s="35">
        <v>9</v>
      </c>
      <c r="C18" s="146">
        <f>IF(B29=0, "-", B18/B29)</f>
        <v>2.710843373493976E-2</v>
      </c>
      <c r="D18" s="35">
        <v>8</v>
      </c>
      <c r="E18" s="39">
        <f>IF(D29=0, "-", D18/D29)</f>
        <v>2.7972027972027972E-2</v>
      </c>
      <c r="F18" s="136">
        <v>10</v>
      </c>
      <c r="G18" s="146">
        <f>IF(F29=0, "-", F18/F29)</f>
        <v>1.3123359580052493E-2</v>
      </c>
      <c r="H18" s="35">
        <v>18</v>
      </c>
      <c r="I18" s="39">
        <f>IF(H29=0, "-", H18/H29)</f>
        <v>2.4324324324324326E-2</v>
      </c>
      <c r="J18" s="38">
        <f t="shared" si="0"/>
        <v>0.125</v>
      </c>
      <c r="K18" s="39">
        <f t="shared" si="1"/>
        <v>-0.44444444444444442</v>
      </c>
    </row>
    <row r="19" spans="1:11" x14ac:dyDescent="0.25">
      <c r="A19" s="34" t="s">
        <v>106</v>
      </c>
      <c r="B19" s="35">
        <v>6</v>
      </c>
      <c r="C19" s="146">
        <f>IF(B29=0, "-", B19/B29)</f>
        <v>1.8072289156626505E-2</v>
      </c>
      <c r="D19" s="35">
        <v>5</v>
      </c>
      <c r="E19" s="39">
        <f>IF(D29=0, "-", D19/D29)</f>
        <v>1.7482517482517484E-2</v>
      </c>
      <c r="F19" s="136">
        <v>15</v>
      </c>
      <c r="G19" s="146">
        <f>IF(F29=0, "-", F19/F29)</f>
        <v>1.968503937007874E-2</v>
      </c>
      <c r="H19" s="35">
        <v>15</v>
      </c>
      <c r="I19" s="39">
        <f>IF(H29=0, "-", H19/H29)</f>
        <v>2.0270270270270271E-2</v>
      </c>
      <c r="J19" s="38">
        <f t="shared" si="0"/>
        <v>0.2</v>
      </c>
      <c r="K19" s="39">
        <f t="shared" si="1"/>
        <v>0</v>
      </c>
    </row>
    <row r="20" spans="1:11" x14ac:dyDescent="0.25">
      <c r="A20" s="34" t="s">
        <v>107</v>
      </c>
      <c r="B20" s="35">
        <v>9</v>
      </c>
      <c r="C20" s="146">
        <f>IF(B29=0, "-", B20/B29)</f>
        <v>2.710843373493976E-2</v>
      </c>
      <c r="D20" s="35">
        <v>18</v>
      </c>
      <c r="E20" s="39">
        <f>IF(D29=0, "-", D20/D29)</f>
        <v>6.2937062937062943E-2</v>
      </c>
      <c r="F20" s="136">
        <v>22</v>
      </c>
      <c r="G20" s="146">
        <f>IF(F29=0, "-", F20/F29)</f>
        <v>2.8871391076115485E-2</v>
      </c>
      <c r="H20" s="35">
        <v>34</v>
      </c>
      <c r="I20" s="39">
        <f>IF(H29=0, "-", H20/H29)</f>
        <v>4.5945945945945948E-2</v>
      </c>
      <c r="J20" s="38">
        <f t="shared" si="0"/>
        <v>-0.5</v>
      </c>
      <c r="K20" s="39">
        <f t="shared" si="1"/>
        <v>-0.35294117647058826</v>
      </c>
    </row>
    <row r="21" spans="1:11" x14ac:dyDescent="0.25">
      <c r="A21" s="34" t="s">
        <v>80</v>
      </c>
      <c r="B21" s="35">
        <v>18</v>
      </c>
      <c r="C21" s="146">
        <f>IF(B29=0, "-", B21/B29)</f>
        <v>5.4216867469879519E-2</v>
      </c>
      <c r="D21" s="35">
        <v>10</v>
      </c>
      <c r="E21" s="39">
        <f>IF(D29=0, "-", D21/D29)</f>
        <v>3.4965034965034968E-2</v>
      </c>
      <c r="F21" s="136">
        <v>43</v>
      </c>
      <c r="G21" s="146">
        <f>IF(F29=0, "-", F21/F29)</f>
        <v>5.6430446194225721E-2</v>
      </c>
      <c r="H21" s="35">
        <v>27</v>
      </c>
      <c r="I21" s="39">
        <f>IF(H29=0, "-", H21/H29)</f>
        <v>3.6486486486486489E-2</v>
      </c>
      <c r="J21" s="38">
        <f t="shared" si="0"/>
        <v>0.8</v>
      </c>
      <c r="K21" s="39">
        <f t="shared" si="1"/>
        <v>0.59259259259259256</v>
      </c>
    </row>
    <row r="22" spans="1:11" x14ac:dyDescent="0.25">
      <c r="A22" s="34" t="s">
        <v>88</v>
      </c>
      <c r="B22" s="35">
        <v>2</v>
      </c>
      <c r="C22" s="146">
        <f>IF(B29=0, "-", B22/B29)</f>
        <v>6.024096385542169E-3</v>
      </c>
      <c r="D22" s="35">
        <v>3</v>
      </c>
      <c r="E22" s="39">
        <f>IF(D29=0, "-", D22/D29)</f>
        <v>1.048951048951049E-2</v>
      </c>
      <c r="F22" s="136">
        <v>6</v>
      </c>
      <c r="G22" s="146">
        <f>IF(F29=0, "-", F22/F29)</f>
        <v>7.874015748031496E-3</v>
      </c>
      <c r="H22" s="35">
        <v>14</v>
      </c>
      <c r="I22" s="39">
        <f>IF(H29=0, "-", H22/H29)</f>
        <v>1.891891891891892E-2</v>
      </c>
      <c r="J22" s="38">
        <f t="shared" si="0"/>
        <v>-0.33333333333333331</v>
      </c>
      <c r="K22" s="39">
        <f t="shared" si="1"/>
        <v>-0.5714285714285714</v>
      </c>
    </row>
    <row r="23" spans="1:11" x14ac:dyDescent="0.25">
      <c r="A23" s="34" t="s">
        <v>108</v>
      </c>
      <c r="B23" s="35">
        <v>13</v>
      </c>
      <c r="C23" s="146">
        <f>IF(B29=0, "-", B23/B29)</f>
        <v>3.9156626506024098E-2</v>
      </c>
      <c r="D23" s="35">
        <v>13</v>
      </c>
      <c r="E23" s="39">
        <f>IF(D29=0, "-", D23/D29)</f>
        <v>4.5454545454545456E-2</v>
      </c>
      <c r="F23" s="136">
        <v>28</v>
      </c>
      <c r="G23" s="146">
        <f>IF(F29=0, "-", F23/F29)</f>
        <v>3.6745406824146981E-2</v>
      </c>
      <c r="H23" s="35">
        <v>28</v>
      </c>
      <c r="I23" s="39">
        <f>IF(H29=0, "-", H23/H29)</f>
        <v>3.783783783783784E-2</v>
      </c>
      <c r="J23" s="38">
        <f t="shared" si="0"/>
        <v>0</v>
      </c>
      <c r="K23" s="39">
        <f t="shared" si="1"/>
        <v>0</v>
      </c>
    </row>
    <row r="24" spans="1:11" x14ac:dyDescent="0.25">
      <c r="A24" s="34" t="s">
        <v>109</v>
      </c>
      <c r="B24" s="35">
        <v>3</v>
      </c>
      <c r="C24" s="146">
        <f>IF(B29=0, "-", B24/B29)</f>
        <v>9.0361445783132526E-3</v>
      </c>
      <c r="D24" s="35">
        <v>4</v>
      </c>
      <c r="E24" s="39">
        <f>IF(D29=0, "-", D24/D29)</f>
        <v>1.3986013986013986E-2</v>
      </c>
      <c r="F24" s="136">
        <v>14</v>
      </c>
      <c r="G24" s="146">
        <f>IF(F29=0, "-", F24/F29)</f>
        <v>1.8372703412073491E-2</v>
      </c>
      <c r="H24" s="35">
        <v>17</v>
      </c>
      <c r="I24" s="39">
        <f>IF(H29=0, "-", H24/H29)</f>
        <v>2.2972972972972974E-2</v>
      </c>
      <c r="J24" s="38">
        <f t="shared" si="0"/>
        <v>-0.25</v>
      </c>
      <c r="K24" s="39">
        <f t="shared" si="1"/>
        <v>-0.17647058823529413</v>
      </c>
    </row>
    <row r="25" spans="1:11" x14ac:dyDescent="0.25">
      <c r="A25" s="34" t="s">
        <v>95</v>
      </c>
      <c r="B25" s="35">
        <v>8</v>
      </c>
      <c r="C25" s="146">
        <f>IF(B29=0, "-", B25/B29)</f>
        <v>2.4096385542168676E-2</v>
      </c>
      <c r="D25" s="35">
        <v>4</v>
      </c>
      <c r="E25" s="39">
        <f>IF(D29=0, "-", D25/D29)</f>
        <v>1.3986013986013986E-2</v>
      </c>
      <c r="F25" s="136">
        <v>13</v>
      </c>
      <c r="G25" s="146">
        <f>IF(F29=0, "-", F25/F29)</f>
        <v>1.7060367454068241E-2</v>
      </c>
      <c r="H25" s="35">
        <v>15</v>
      </c>
      <c r="I25" s="39">
        <f>IF(H29=0, "-", H25/H29)</f>
        <v>2.0270270270270271E-2</v>
      </c>
      <c r="J25" s="38">
        <f t="shared" si="0"/>
        <v>1</v>
      </c>
      <c r="K25" s="39">
        <f t="shared" si="1"/>
        <v>-0.13333333333333333</v>
      </c>
    </row>
    <row r="26" spans="1:11" x14ac:dyDescent="0.25">
      <c r="A26" s="34" t="s">
        <v>110</v>
      </c>
      <c r="B26" s="35">
        <v>26</v>
      </c>
      <c r="C26" s="146">
        <f>IF(B29=0, "-", B26/B29)</f>
        <v>7.8313253012048195E-2</v>
      </c>
      <c r="D26" s="35">
        <v>26</v>
      </c>
      <c r="E26" s="39">
        <f>IF(D29=0, "-", D26/D29)</f>
        <v>9.0909090909090912E-2</v>
      </c>
      <c r="F26" s="136">
        <v>65</v>
      </c>
      <c r="G26" s="146">
        <f>IF(F29=0, "-", F26/F29)</f>
        <v>8.5301837270341213E-2</v>
      </c>
      <c r="H26" s="35">
        <v>64</v>
      </c>
      <c r="I26" s="39">
        <f>IF(H29=0, "-", H26/H29)</f>
        <v>8.6486486486486491E-2</v>
      </c>
      <c r="J26" s="38">
        <f t="shared" si="0"/>
        <v>0</v>
      </c>
      <c r="K26" s="39">
        <f t="shared" si="1"/>
        <v>1.5625E-2</v>
      </c>
    </row>
    <row r="27" spans="1:11" x14ac:dyDescent="0.25">
      <c r="A27" s="34" t="s">
        <v>111</v>
      </c>
      <c r="B27" s="35">
        <v>2</v>
      </c>
      <c r="C27" s="146">
        <f>IF(B29=0, "-", B27/B29)</f>
        <v>6.024096385542169E-3</v>
      </c>
      <c r="D27" s="35">
        <v>1</v>
      </c>
      <c r="E27" s="39">
        <f>IF(D29=0, "-", D27/D29)</f>
        <v>3.4965034965034965E-3</v>
      </c>
      <c r="F27" s="136">
        <v>3</v>
      </c>
      <c r="G27" s="146">
        <f>IF(F29=0, "-", F27/F29)</f>
        <v>3.937007874015748E-3</v>
      </c>
      <c r="H27" s="35">
        <v>6</v>
      </c>
      <c r="I27" s="39">
        <f>IF(H29=0, "-", H27/H29)</f>
        <v>8.1081081081081086E-3</v>
      </c>
      <c r="J27" s="38">
        <f t="shared" si="0"/>
        <v>1</v>
      </c>
      <c r="K27" s="39">
        <f t="shared" si="1"/>
        <v>-0.5</v>
      </c>
    </row>
    <row r="28" spans="1:11" x14ac:dyDescent="0.25">
      <c r="A28" s="137"/>
      <c r="B28" s="40"/>
      <c r="D28" s="40"/>
      <c r="E28" s="44"/>
      <c r="F28" s="138"/>
      <c r="H28" s="40"/>
      <c r="I28" s="44"/>
      <c r="J28" s="43"/>
      <c r="K28" s="44"/>
    </row>
    <row r="29" spans="1:11" s="52" customFormat="1" ht="13" x14ac:dyDescent="0.3">
      <c r="A29" s="139" t="s">
        <v>591</v>
      </c>
      <c r="B29" s="46">
        <f>SUM(B7:B28)</f>
        <v>332</v>
      </c>
      <c r="C29" s="140">
        <v>1</v>
      </c>
      <c r="D29" s="46">
        <f>SUM(D7:D28)</f>
        <v>286</v>
      </c>
      <c r="E29" s="141">
        <v>1</v>
      </c>
      <c r="F29" s="128">
        <f>SUM(F7:F28)</f>
        <v>762</v>
      </c>
      <c r="G29" s="142">
        <v>1</v>
      </c>
      <c r="H29" s="46">
        <f>SUM(H7:H28)</f>
        <v>740</v>
      </c>
      <c r="I29" s="141">
        <v>1</v>
      </c>
      <c r="J29" s="49">
        <f>IF(D29=0, "-", (B29-D29)/D29)</f>
        <v>0.16083916083916083</v>
      </c>
      <c r="K29" s="50">
        <f>IF(H29=0, "-", (F29-H29)/H29)</f>
        <v>2.9729729729729731E-2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4C9F1-22FC-45E7-ADE0-F3E325AA3562}">
  <sheetPr>
    <pageSetUpPr fitToPage="1"/>
  </sheetPr>
  <dimension ref="A1:J542"/>
  <sheetViews>
    <sheetView workbookViewId="0">
      <selection sqref="A1:L1"/>
    </sheetView>
  </sheetViews>
  <sheetFormatPr defaultRowHeight="12.5" x14ac:dyDescent="0.25"/>
  <cols>
    <col min="1" max="1" width="32.08984375" style="4" bestFit="1" customWidth="1"/>
    <col min="2" max="5" width="8.7265625" style="4"/>
    <col min="6" max="6" width="1.7265625" style="4" customWidth="1"/>
    <col min="7" max="256" width="8.7265625" style="4"/>
    <col min="257" max="257" width="30.7265625" style="4" customWidth="1"/>
    <col min="258" max="261" width="8.7265625" style="4"/>
    <col min="262" max="262" width="1.7265625" style="4" customWidth="1"/>
    <col min="263" max="512" width="8.7265625" style="4"/>
    <col min="513" max="513" width="30.7265625" style="4" customWidth="1"/>
    <col min="514" max="517" width="8.7265625" style="4"/>
    <col min="518" max="518" width="1.7265625" style="4" customWidth="1"/>
    <col min="519" max="768" width="8.7265625" style="4"/>
    <col min="769" max="769" width="30.7265625" style="4" customWidth="1"/>
    <col min="770" max="773" width="8.7265625" style="4"/>
    <col min="774" max="774" width="1.7265625" style="4" customWidth="1"/>
    <col min="775" max="1024" width="8.7265625" style="4"/>
    <col min="1025" max="1025" width="30.7265625" style="4" customWidth="1"/>
    <col min="1026" max="1029" width="8.7265625" style="4"/>
    <col min="1030" max="1030" width="1.7265625" style="4" customWidth="1"/>
    <col min="1031" max="1280" width="8.7265625" style="4"/>
    <col min="1281" max="1281" width="30.7265625" style="4" customWidth="1"/>
    <col min="1282" max="1285" width="8.7265625" style="4"/>
    <col min="1286" max="1286" width="1.7265625" style="4" customWidth="1"/>
    <col min="1287" max="1536" width="8.7265625" style="4"/>
    <col min="1537" max="1537" width="30.7265625" style="4" customWidth="1"/>
    <col min="1538" max="1541" width="8.7265625" style="4"/>
    <col min="1542" max="1542" width="1.7265625" style="4" customWidth="1"/>
    <col min="1543" max="1792" width="8.7265625" style="4"/>
    <col min="1793" max="1793" width="30.7265625" style="4" customWidth="1"/>
    <col min="1794" max="1797" width="8.7265625" style="4"/>
    <col min="1798" max="1798" width="1.7265625" style="4" customWidth="1"/>
    <col min="1799" max="2048" width="8.7265625" style="4"/>
    <col min="2049" max="2049" width="30.7265625" style="4" customWidth="1"/>
    <col min="2050" max="2053" width="8.7265625" style="4"/>
    <col min="2054" max="2054" width="1.7265625" style="4" customWidth="1"/>
    <col min="2055" max="2304" width="8.7265625" style="4"/>
    <col min="2305" max="2305" width="30.7265625" style="4" customWidth="1"/>
    <col min="2306" max="2309" width="8.7265625" style="4"/>
    <col min="2310" max="2310" width="1.7265625" style="4" customWidth="1"/>
    <col min="2311" max="2560" width="8.7265625" style="4"/>
    <col min="2561" max="2561" width="30.7265625" style="4" customWidth="1"/>
    <col min="2562" max="2565" width="8.7265625" style="4"/>
    <col min="2566" max="2566" width="1.7265625" style="4" customWidth="1"/>
    <col min="2567" max="2816" width="8.7265625" style="4"/>
    <col min="2817" max="2817" width="30.7265625" style="4" customWidth="1"/>
    <col min="2818" max="2821" width="8.7265625" style="4"/>
    <col min="2822" max="2822" width="1.7265625" style="4" customWidth="1"/>
    <col min="2823" max="3072" width="8.7265625" style="4"/>
    <col min="3073" max="3073" width="30.7265625" style="4" customWidth="1"/>
    <col min="3074" max="3077" width="8.7265625" style="4"/>
    <col min="3078" max="3078" width="1.7265625" style="4" customWidth="1"/>
    <col min="3079" max="3328" width="8.7265625" style="4"/>
    <col min="3329" max="3329" width="30.7265625" style="4" customWidth="1"/>
    <col min="3330" max="3333" width="8.7265625" style="4"/>
    <col min="3334" max="3334" width="1.7265625" style="4" customWidth="1"/>
    <col min="3335" max="3584" width="8.7265625" style="4"/>
    <col min="3585" max="3585" width="30.7265625" style="4" customWidth="1"/>
    <col min="3586" max="3589" width="8.7265625" style="4"/>
    <col min="3590" max="3590" width="1.7265625" style="4" customWidth="1"/>
    <col min="3591" max="3840" width="8.7265625" style="4"/>
    <col min="3841" max="3841" width="30.7265625" style="4" customWidth="1"/>
    <col min="3842" max="3845" width="8.7265625" style="4"/>
    <col min="3846" max="3846" width="1.7265625" style="4" customWidth="1"/>
    <col min="3847" max="4096" width="8.7265625" style="4"/>
    <col min="4097" max="4097" width="30.7265625" style="4" customWidth="1"/>
    <col min="4098" max="4101" width="8.7265625" style="4"/>
    <col min="4102" max="4102" width="1.7265625" style="4" customWidth="1"/>
    <col min="4103" max="4352" width="8.7265625" style="4"/>
    <col min="4353" max="4353" width="30.7265625" style="4" customWidth="1"/>
    <col min="4354" max="4357" width="8.7265625" style="4"/>
    <col min="4358" max="4358" width="1.7265625" style="4" customWidth="1"/>
    <col min="4359" max="4608" width="8.7265625" style="4"/>
    <col min="4609" max="4609" width="30.7265625" style="4" customWidth="1"/>
    <col min="4610" max="4613" width="8.7265625" style="4"/>
    <col min="4614" max="4614" width="1.7265625" style="4" customWidth="1"/>
    <col min="4615" max="4864" width="8.7265625" style="4"/>
    <col min="4865" max="4865" width="30.7265625" style="4" customWidth="1"/>
    <col min="4866" max="4869" width="8.7265625" style="4"/>
    <col min="4870" max="4870" width="1.7265625" style="4" customWidth="1"/>
    <col min="4871" max="5120" width="8.7265625" style="4"/>
    <col min="5121" max="5121" width="30.7265625" style="4" customWidth="1"/>
    <col min="5122" max="5125" width="8.7265625" style="4"/>
    <col min="5126" max="5126" width="1.7265625" style="4" customWidth="1"/>
    <col min="5127" max="5376" width="8.7265625" style="4"/>
    <col min="5377" max="5377" width="30.7265625" style="4" customWidth="1"/>
    <col min="5378" max="5381" width="8.7265625" style="4"/>
    <col min="5382" max="5382" width="1.7265625" style="4" customWidth="1"/>
    <col min="5383" max="5632" width="8.7265625" style="4"/>
    <col min="5633" max="5633" width="30.7265625" style="4" customWidth="1"/>
    <col min="5634" max="5637" width="8.7265625" style="4"/>
    <col min="5638" max="5638" width="1.7265625" style="4" customWidth="1"/>
    <col min="5639" max="5888" width="8.7265625" style="4"/>
    <col min="5889" max="5889" width="30.7265625" style="4" customWidth="1"/>
    <col min="5890" max="5893" width="8.7265625" style="4"/>
    <col min="5894" max="5894" width="1.7265625" style="4" customWidth="1"/>
    <col min="5895" max="6144" width="8.7265625" style="4"/>
    <col min="6145" max="6145" width="30.7265625" style="4" customWidth="1"/>
    <col min="6146" max="6149" width="8.7265625" style="4"/>
    <col min="6150" max="6150" width="1.7265625" style="4" customWidth="1"/>
    <col min="6151" max="6400" width="8.7265625" style="4"/>
    <col min="6401" max="6401" width="30.7265625" style="4" customWidth="1"/>
    <col min="6402" max="6405" width="8.7265625" style="4"/>
    <col min="6406" max="6406" width="1.7265625" style="4" customWidth="1"/>
    <col min="6407" max="6656" width="8.7265625" style="4"/>
    <col min="6657" max="6657" width="30.7265625" style="4" customWidth="1"/>
    <col min="6658" max="6661" width="8.7265625" style="4"/>
    <col min="6662" max="6662" width="1.7265625" style="4" customWidth="1"/>
    <col min="6663" max="6912" width="8.7265625" style="4"/>
    <col min="6913" max="6913" width="30.7265625" style="4" customWidth="1"/>
    <col min="6914" max="6917" width="8.7265625" style="4"/>
    <col min="6918" max="6918" width="1.7265625" style="4" customWidth="1"/>
    <col min="6919" max="7168" width="8.7265625" style="4"/>
    <col min="7169" max="7169" width="30.7265625" style="4" customWidth="1"/>
    <col min="7170" max="7173" width="8.7265625" style="4"/>
    <col min="7174" max="7174" width="1.7265625" style="4" customWidth="1"/>
    <col min="7175" max="7424" width="8.7265625" style="4"/>
    <col min="7425" max="7425" width="30.7265625" style="4" customWidth="1"/>
    <col min="7426" max="7429" width="8.7265625" style="4"/>
    <col min="7430" max="7430" width="1.7265625" style="4" customWidth="1"/>
    <col min="7431" max="7680" width="8.7265625" style="4"/>
    <col min="7681" max="7681" width="30.7265625" style="4" customWidth="1"/>
    <col min="7682" max="7685" width="8.7265625" style="4"/>
    <col min="7686" max="7686" width="1.7265625" style="4" customWidth="1"/>
    <col min="7687" max="7936" width="8.7265625" style="4"/>
    <col min="7937" max="7937" width="30.7265625" style="4" customWidth="1"/>
    <col min="7938" max="7941" width="8.7265625" style="4"/>
    <col min="7942" max="7942" width="1.7265625" style="4" customWidth="1"/>
    <col min="7943" max="8192" width="8.7265625" style="4"/>
    <col min="8193" max="8193" width="30.7265625" style="4" customWidth="1"/>
    <col min="8194" max="8197" width="8.7265625" style="4"/>
    <col min="8198" max="8198" width="1.7265625" style="4" customWidth="1"/>
    <col min="8199" max="8448" width="8.7265625" style="4"/>
    <col min="8449" max="8449" width="30.7265625" style="4" customWidth="1"/>
    <col min="8450" max="8453" width="8.7265625" style="4"/>
    <col min="8454" max="8454" width="1.7265625" style="4" customWidth="1"/>
    <col min="8455" max="8704" width="8.7265625" style="4"/>
    <col min="8705" max="8705" width="30.7265625" style="4" customWidth="1"/>
    <col min="8706" max="8709" width="8.7265625" style="4"/>
    <col min="8710" max="8710" width="1.7265625" style="4" customWidth="1"/>
    <col min="8711" max="8960" width="8.7265625" style="4"/>
    <col min="8961" max="8961" width="30.7265625" style="4" customWidth="1"/>
    <col min="8962" max="8965" width="8.7265625" style="4"/>
    <col min="8966" max="8966" width="1.7265625" style="4" customWidth="1"/>
    <col min="8967" max="9216" width="8.7265625" style="4"/>
    <col min="9217" max="9217" width="30.7265625" style="4" customWidth="1"/>
    <col min="9218" max="9221" width="8.7265625" style="4"/>
    <col min="9222" max="9222" width="1.7265625" style="4" customWidth="1"/>
    <col min="9223" max="9472" width="8.7265625" style="4"/>
    <col min="9473" max="9473" width="30.7265625" style="4" customWidth="1"/>
    <col min="9474" max="9477" width="8.7265625" style="4"/>
    <col min="9478" max="9478" width="1.7265625" style="4" customWidth="1"/>
    <col min="9479" max="9728" width="8.7265625" style="4"/>
    <col min="9729" max="9729" width="30.7265625" style="4" customWidth="1"/>
    <col min="9730" max="9733" width="8.7265625" style="4"/>
    <col min="9734" max="9734" width="1.7265625" style="4" customWidth="1"/>
    <col min="9735" max="9984" width="8.7265625" style="4"/>
    <col min="9985" max="9985" width="30.7265625" style="4" customWidth="1"/>
    <col min="9986" max="9989" width="8.7265625" style="4"/>
    <col min="9990" max="9990" width="1.7265625" style="4" customWidth="1"/>
    <col min="9991" max="10240" width="8.7265625" style="4"/>
    <col min="10241" max="10241" width="30.7265625" style="4" customWidth="1"/>
    <col min="10242" max="10245" width="8.7265625" style="4"/>
    <col min="10246" max="10246" width="1.7265625" style="4" customWidth="1"/>
    <col min="10247" max="10496" width="8.7265625" style="4"/>
    <col min="10497" max="10497" width="30.7265625" style="4" customWidth="1"/>
    <col min="10498" max="10501" width="8.7265625" style="4"/>
    <col min="10502" max="10502" width="1.7265625" style="4" customWidth="1"/>
    <col min="10503" max="10752" width="8.7265625" style="4"/>
    <col min="10753" max="10753" width="30.7265625" style="4" customWidth="1"/>
    <col min="10754" max="10757" width="8.7265625" style="4"/>
    <col min="10758" max="10758" width="1.7265625" style="4" customWidth="1"/>
    <col min="10759" max="11008" width="8.7265625" style="4"/>
    <col min="11009" max="11009" width="30.7265625" style="4" customWidth="1"/>
    <col min="11010" max="11013" width="8.7265625" style="4"/>
    <col min="11014" max="11014" width="1.7265625" style="4" customWidth="1"/>
    <col min="11015" max="11264" width="8.7265625" style="4"/>
    <col min="11265" max="11265" width="30.7265625" style="4" customWidth="1"/>
    <col min="11266" max="11269" width="8.7265625" style="4"/>
    <col min="11270" max="11270" width="1.7265625" style="4" customWidth="1"/>
    <col min="11271" max="11520" width="8.7265625" style="4"/>
    <col min="11521" max="11521" width="30.7265625" style="4" customWidth="1"/>
    <col min="11522" max="11525" width="8.7265625" style="4"/>
    <col min="11526" max="11526" width="1.7265625" style="4" customWidth="1"/>
    <col min="11527" max="11776" width="8.7265625" style="4"/>
    <col min="11777" max="11777" width="30.7265625" style="4" customWidth="1"/>
    <col min="11778" max="11781" width="8.7265625" style="4"/>
    <col min="11782" max="11782" width="1.7265625" style="4" customWidth="1"/>
    <col min="11783" max="12032" width="8.7265625" style="4"/>
    <col min="12033" max="12033" width="30.7265625" style="4" customWidth="1"/>
    <col min="12034" max="12037" width="8.7265625" style="4"/>
    <col min="12038" max="12038" width="1.7265625" style="4" customWidth="1"/>
    <col min="12039" max="12288" width="8.7265625" style="4"/>
    <col min="12289" max="12289" width="30.7265625" style="4" customWidth="1"/>
    <col min="12290" max="12293" width="8.7265625" style="4"/>
    <col min="12294" max="12294" width="1.7265625" style="4" customWidth="1"/>
    <col min="12295" max="12544" width="8.7265625" style="4"/>
    <col min="12545" max="12545" width="30.7265625" style="4" customWidth="1"/>
    <col min="12546" max="12549" width="8.7265625" style="4"/>
    <col min="12550" max="12550" width="1.7265625" style="4" customWidth="1"/>
    <col min="12551" max="12800" width="8.7265625" style="4"/>
    <col min="12801" max="12801" width="30.7265625" style="4" customWidth="1"/>
    <col min="12802" max="12805" width="8.7265625" style="4"/>
    <col min="12806" max="12806" width="1.7265625" style="4" customWidth="1"/>
    <col min="12807" max="13056" width="8.7265625" style="4"/>
    <col min="13057" max="13057" width="30.7265625" style="4" customWidth="1"/>
    <col min="13058" max="13061" width="8.7265625" style="4"/>
    <col min="13062" max="13062" width="1.7265625" style="4" customWidth="1"/>
    <col min="13063" max="13312" width="8.7265625" style="4"/>
    <col min="13313" max="13313" width="30.7265625" style="4" customWidth="1"/>
    <col min="13314" max="13317" width="8.7265625" style="4"/>
    <col min="13318" max="13318" width="1.7265625" style="4" customWidth="1"/>
    <col min="13319" max="13568" width="8.7265625" style="4"/>
    <col min="13569" max="13569" width="30.7265625" style="4" customWidth="1"/>
    <col min="13570" max="13573" width="8.7265625" style="4"/>
    <col min="13574" max="13574" width="1.7265625" style="4" customWidth="1"/>
    <col min="13575" max="13824" width="8.7265625" style="4"/>
    <col min="13825" max="13825" width="30.7265625" style="4" customWidth="1"/>
    <col min="13826" max="13829" width="8.7265625" style="4"/>
    <col min="13830" max="13830" width="1.7265625" style="4" customWidth="1"/>
    <col min="13831" max="14080" width="8.7265625" style="4"/>
    <col min="14081" max="14081" width="30.7265625" style="4" customWidth="1"/>
    <col min="14082" max="14085" width="8.7265625" style="4"/>
    <col min="14086" max="14086" width="1.7265625" style="4" customWidth="1"/>
    <col min="14087" max="14336" width="8.7265625" style="4"/>
    <col min="14337" max="14337" width="30.7265625" style="4" customWidth="1"/>
    <col min="14338" max="14341" width="8.7265625" style="4"/>
    <col min="14342" max="14342" width="1.7265625" style="4" customWidth="1"/>
    <col min="14343" max="14592" width="8.7265625" style="4"/>
    <col min="14593" max="14593" width="30.7265625" style="4" customWidth="1"/>
    <col min="14594" max="14597" width="8.7265625" style="4"/>
    <col min="14598" max="14598" width="1.7265625" style="4" customWidth="1"/>
    <col min="14599" max="14848" width="8.7265625" style="4"/>
    <col min="14849" max="14849" width="30.7265625" style="4" customWidth="1"/>
    <col min="14850" max="14853" width="8.7265625" style="4"/>
    <col min="14854" max="14854" width="1.7265625" style="4" customWidth="1"/>
    <col min="14855" max="15104" width="8.7265625" style="4"/>
    <col min="15105" max="15105" width="30.7265625" style="4" customWidth="1"/>
    <col min="15106" max="15109" width="8.7265625" style="4"/>
    <col min="15110" max="15110" width="1.7265625" style="4" customWidth="1"/>
    <col min="15111" max="15360" width="8.7265625" style="4"/>
    <col min="15361" max="15361" width="30.7265625" style="4" customWidth="1"/>
    <col min="15362" max="15365" width="8.7265625" style="4"/>
    <col min="15366" max="15366" width="1.7265625" style="4" customWidth="1"/>
    <col min="15367" max="15616" width="8.7265625" style="4"/>
    <col min="15617" max="15617" width="30.7265625" style="4" customWidth="1"/>
    <col min="15618" max="15621" width="8.7265625" style="4"/>
    <col min="15622" max="15622" width="1.7265625" style="4" customWidth="1"/>
    <col min="15623" max="15872" width="8.7265625" style="4"/>
    <col min="15873" max="15873" width="30.7265625" style="4" customWidth="1"/>
    <col min="15874" max="15877" width="8.7265625" style="4"/>
    <col min="15878" max="15878" width="1.7265625" style="4" customWidth="1"/>
    <col min="15879" max="16128" width="8.7265625" style="4"/>
    <col min="16129" max="16129" width="30.7265625" style="4" customWidth="1"/>
    <col min="16130" max="16133" width="8.7265625" style="4"/>
    <col min="16134" max="16134" width="1.7265625" style="4" customWidth="1"/>
    <col min="16135" max="16384" width="8.7265625" style="4"/>
  </cols>
  <sheetData>
    <row r="1" spans="1:10" ht="20" x14ac:dyDescent="0.4">
      <c r="A1" s="68" t="s">
        <v>19</v>
      </c>
      <c r="B1" s="69" t="s">
        <v>593</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c r="B5" s="27">
        <f>VALUE(RIGHT(B2, 4))</f>
        <v>2020</v>
      </c>
      <c r="C5" s="28">
        <f>B5-1</f>
        <v>2019</v>
      </c>
      <c r="D5" s="27">
        <f>B5</f>
        <v>2020</v>
      </c>
      <c r="E5" s="28">
        <f>C5</f>
        <v>2019</v>
      </c>
      <c r="F5" s="29"/>
      <c r="G5" s="27" t="s">
        <v>8</v>
      </c>
      <c r="H5" s="28" t="s">
        <v>5</v>
      </c>
      <c r="I5" s="27" t="s">
        <v>8</v>
      </c>
      <c r="J5" s="28" t="s">
        <v>5</v>
      </c>
    </row>
    <row r="6" spans="1:10" x14ac:dyDescent="0.25">
      <c r="A6" s="34"/>
      <c r="B6" s="115"/>
      <c r="C6" s="116"/>
      <c r="D6" s="115"/>
      <c r="E6" s="116"/>
      <c r="F6" s="117"/>
      <c r="G6" s="115"/>
      <c r="H6" s="116"/>
      <c r="I6" s="31"/>
      <c r="J6" s="32"/>
    </row>
    <row r="7" spans="1:10" ht="13" x14ac:dyDescent="0.3">
      <c r="A7" s="118" t="s">
        <v>49</v>
      </c>
      <c r="B7" s="35"/>
      <c r="C7" s="36"/>
      <c r="D7" s="35"/>
      <c r="E7" s="36"/>
      <c r="F7" s="37"/>
      <c r="G7" s="35"/>
      <c r="H7" s="36"/>
      <c r="I7" s="38"/>
      <c r="J7" s="39"/>
    </row>
    <row r="8" spans="1:10" x14ac:dyDescent="0.25">
      <c r="A8" s="147" t="s">
        <v>240</v>
      </c>
      <c r="B8" s="80">
        <v>1</v>
      </c>
      <c r="C8" s="81">
        <v>0</v>
      </c>
      <c r="D8" s="80">
        <v>2</v>
      </c>
      <c r="E8" s="81">
        <v>1</v>
      </c>
      <c r="F8" s="82"/>
      <c r="G8" s="80">
        <f>B8-C8</f>
        <v>1</v>
      </c>
      <c r="H8" s="81">
        <f>D8-E8</f>
        <v>1</v>
      </c>
      <c r="I8" s="94" t="str">
        <f>IF(C8=0, "-", IF(G8/C8&lt;10, G8/C8, "&gt;999%"))</f>
        <v>-</v>
      </c>
      <c r="J8" s="95">
        <f>IF(E8=0, "-", IF(H8/E8&lt;10, H8/E8, "&gt;999%"))</f>
        <v>1</v>
      </c>
    </row>
    <row r="9" spans="1:10" x14ac:dyDescent="0.25">
      <c r="A9" s="124" t="s">
        <v>192</v>
      </c>
      <c r="B9" s="35">
        <v>1</v>
      </c>
      <c r="C9" s="36">
        <v>3</v>
      </c>
      <c r="D9" s="35">
        <v>2</v>
      </c>
      <c r="E9" s="36">
        <v>4</v>
      </c>
      <c r="F9" s="37"/>
      <c r="G9" s="35">
        <f>B9-C9</f>
        <v>-2</v>
      </c>
      <c r="H9" s="36">
        <f>D9-E9</f>
        <v>-2</v>
      </c>
      <c r="I9" s="38">
        <f>IF(C9=0, "-", IF(G9/C9&lt;10, G9/C9, "&gt;999%"))</f>
        <v>-0.66666666666666663</v>
      </c>
      <c r="J9" s="39">
        <f>IF(E9=0, "-", IF(H9/E9&lt;10, H9/E9, "&gt;999%"))</f>
        <v>-0.5</v>
      </c>
    </row>
    <row r="10" spans="1:10" x14ac:dyDescent="0.25">
      <c r="A10" s="124" t="s">
        <v>418</v>
      </c>
      <c r="B10" s="35">
        <v>0</v>
      </c>
      <c r="C10" s="36">
        <v>0</v>
      </c>
      <c r="D10" s="35">
        <v>5</v>
      </c>
      <c r="E10" s="36">
        <v>2</v>
      </c>
      <c r="F10" s="37"/>
      <c r="G10" s="35">
        <f>B10-C10</f>
        <v>0</v>
      </c>
      <c r="H10" s="36">
        <f>D10-E10</f>
        <v>3</v>
      </c>
      <c r="I10" s="38" t="str">
        <f>IF(C10=0, "-", IF(G10/C10&lt;10, G10/C10, "&gt;999%"))</f>
        <v>-</v>
      </c>
      <c r="J10" s="39">
        <f>IF(E10=0, "-", IF(H10/E10&lt;10, H10/E10, "&gt;999%"))</f>
        <v>1.5</v>
      </c>
    </row>
    <row r="11" spans="1:10" s="52" customFormat="1" ht="13" x14ac:dyDescent="0.3">
      <c r="A11" s="148" t="s">
        <v>594</v>
      </c>
      <c r="B11" s="46">
        <v>2</v>
      </c>
      <c r="C11" s="47">
        <v>3</v>
      </c>
      <c r="D11" s="46">
        <v>9</v>
      </c>
      <c r="E11" s="47">
        <v>7</v>
      </c>
      <c r="F11" s="48"/>
      <c r="G11" s="46">
        <f>B11-C11</f>
        <v>-1</v>
      </c>
      <c r="H11" s="47">
        <f>D11-E11</f>
        <v>2</v>
      </c>
      <c r="I11" s="49">
        <f>IF(C11=0, "-", IF(G11/C11&lt;10, G11/C11, "&gt;999%"))</f>
        <v>-0.33333333333333331</v>
      </c>
      <c r="J11" s="50">
        <f>IF(E11=0, "-", IF(H11/E11&lt;10, H11/E11, "&gt;999%"))</f>
        <v>0.2857142857142857</v>
      </c>
    </row>
    <row r="12" spans="1:10" x14ac:dyDescent="0.25">
      <c r="A12" s="147"/>
      <c r="B12" s="80"/>
      <c r="C12" s="81"/>
      <c r="D12" s="80"/>
      <c r="E12" s="81"/>
      <c r="F12" s="82"/>
      <c r="G12" s="80"/>
      <c r="H12" s="81"/>
      <c r="I12" s="94"/>
      <c r="J12" s="95"/>
    </row>
    <row r="13" spans="1:10" ht="13" x14ac:dyDescent="0.3">
      <c r="A13" s="118" t="s">
        <v>50</v>
      </c>
      <c r="B13" s="35"/>
      <c r="C13" s="36"/>
      <c r="D13" s="35"/>
      <c r="E13" s="36"/>
      <c r="F13" s="37"/>
      <c r="G13" s="35"/>
      <c r="H13" s="36"/>
      <c r="I13" s="38"/>
      <c r="J13" s="39"/>
    </row>
    <row r="14" spans="1:10" x14ac:dyDescent="0.25">
      <c r="A14" s="124" t="s">
        <v>333</v>
      </c>
      <c r="B14" s="35">
        <v>1</v>
      </c>
      <c r="C14" s="36">
        <v>0</v>
      </c>
      <c r="D14" s="35">
        <v>1</v>
      </c>
      <c r="E14" s="36">
        <v>2</v>
      </c>
      <c r="F14" s="37"/>
      <c r="G14" s="35">
        <f>B14-C14</f>
        <v>1</v>
      </c>
      <c r="H14" s="36">
        <f>D14-E14</f>
        <v>-1</v>
      </c>
      <c r="I14" s="38" t="str">
        <f>IF(C14=0, "-", IF(G14/C14&lt;10, G14/C14, "&gt;999%"))</f>
        <v>-</v>
      </c>
      <c r="J14" s="39">
        <f>IF(E14=0, "-", IF(H14/E14&lt;10, H14/E14, "&gt;999%"))</f>
        <v>-0.5</v>
      </c>
    </row>
    <row r="15" spans="1:10" s="52" customFormat="1" ht="13" x14ac:dyDescent="0.3">
      <c r="A15" s="148" t="s">
        <v>595</v>
      </c>
      <c r="B15" s="46">
        <v>1</v>
      </c>
      <c r="C15" s="47">
        <v>0</v>
      </c>
      <c r="D15" s="46">
        <v>1</v>
      </c>
      <c r="E15" s="47">
        <v>2</v>
      </c>
      <c r="F15" s="48"/>
      <c r="G15" s="46">
        <f>B15-C15</f>
        <v>1</v>
      </c>
      <c r="H15" s="47">
        <f>D15-E15</f>
        <v>-1</v>
      </c>
      <c r="I15" s="49" t="str">
        <f>IF(C15=0, "-", IF(G15/C15&lt;10, G15/C15, "&gt;999%"))</f>
        <v>-</v>
      </c>
      <c r="J15" s="50">
        <f>IF(E15=0, "-", IF(H15/E15&lt;10, H15/E15, "&gt;999%"))</f>
        <v>-0.5</v>
      </c>
    </row>
    <row r="16" spans="1:10" x14ac:dyDescent="0.25">
      <c r="A16" s="147"/>
      <c r="B16" s="80"/>
      <c r="C16" s="81"/>
      <c r="D16" s="80"/>
      <c r="E16" s="81"/>
      <c r="F16" s="82"/>
      <c r="G16" s="80"/>
      <c r="H16" s="81"/>
      <c r="I16" s="94"/>
      <c r="J16" s="95"/>
    </row>
    <row r="17" spans="1:10" ht="13" x14ac:dyDescent="0.3">
      <c r="A17" s="118" t="s">
        <v>51</v>
      </c>
      <c r="B17" s="35"/>
      <c r="C17" s="36"/>
      <c r="D17" s="35"/>
      <c r="E17" s="36"/>
      <c r="F17" s="37"/>
      <c r="G17" s="35"/>
      <c r="H17" s="36"/>
      <c r="I17" s="38"/>
      <c r="J17" s="39"/>
    </row>
    <row r="18" spans="1:10" x14ac:dyDescent="0.25">
      <c r="A18" s="124" t="s">
        <v>187</v>
      </c>
      <c r="B18" s="35">
        <v>0</v>
      </c>
      <c r="C18" s="36">
        <v>28</v>
      </c>
      <c r="D18" s="35">
        <v>8</v>
      </c>
      <c r="E18" s="36">
        <v>40</v>
      </c>
      <c r="F18" s="37"/>
      <c r="G18" s="35">
        <f t="shared" ref="G18:G33" si="0">B18-C18</f>
        <v>-28</v>
      </c>
      <c r="H18" s="36">
        <f t="shared" ref="H18:H33" si="1">D18-E18</f>
        <v>-32</v>
      </c>
      <c r="I18" s="38">
        <f t="shared" ref="I18:I33" si="2">IF(C18=0, "-", IF(G18/C18&lt;10, G18/C18, "&gt;999%"))</f>
        <v>-1</v>
      </c>
      <c r="J18" s="39">
        <f t="shared" ref="J18:J33" si="3">IF(E18=0, "-", IF(H18/E18&lt;10, H18/E18, "&gt;999%"))</f>
        <v>-0.8</v>
      </c>
    </row>
    <row r="19" spans="1:10" x14ac:dyDescent="0.25">
      <c r="A19" s="124" t="s">
        <v>215</v>
      </c>
      <c r="B19" s="35">
        <v>33</v>
      </c>
      <c r="C19" s="36">
        <v>17</v>
      </c>
      <c r="D19" s="35">
        <v>59</v>
      </c>
      <c r="E19" s="36">
        <v>49</v>
      </c>
      <c r="F19" s="37"/>
      <c r="G19" s="35">
        <f t="shared" si="0"/>
        <v>16</v>
      </c>
      <c r="H19" s="36">
        <f t="shared" si="1"/>
        <v>10</v>
      </c>
      <c r="I19" s="38">
        <f t="shared" si="2"/>
        <v>0.94117647058823528</v>
      </c>
      <c r="J19" s="39">
        <f t="shared" si="3"/>
        <v>0.20408163265306123</v>
      </c>
    </row>
    <row r="20" spans="1:10" x14ac:dyDescent="0.25">
      <c r="A20" s="124" t="s">
        <v>305</v>
      </c>
      <c r="B20" s="35">
        <v>1</v>
      </c>
      <c r="C20" s="36">
        <v>0</v>
      </c>
      <c r="D20" s="35">
        <v>2</v>
      </c>
      <c r="E20" s="36">
        <v>4</v>
      </c>
      <c r="F20" s="37"/>
      <c r="G20" s="35">
        <f t="shared" si="0"/>
        <v>1</v>
      </c>
      <c r="H20" s="36">
        <f t="shared" si="1"/>
        <v>-2</v>
      </c>
      <c r="I20" s="38" t="str">
        <f t="shared" si="2"/>
        <v>-</v>
      </c>
      <c r="J20" s="39">
        <f t="shared" si="3"/>
        <v>-0.5</v>
      </c>
    </row>
    <row r="21" spans="1:10" x14ac:dyDescent="0.25">
      <c r="A21" s="124" t="s">
        <v>241</v>
      </c>
      <c r="B21" s="35">
        <v>7</v>
      </c>
      <c r="C21" s="36">
        <v>6</v>
      </c>
      <c r="D21" s="35">
        <v>12</v>
      </c>
      <c r="E21" s="36">
        <v>16</v>
      </c>
      <c r="F21" s="37"/>
      <c r="G21" s="35">
        <f t="shared" si="0"/>
        <v>1</v>
      </c>
      <c r="H21" s="36">
        <f t="shared" si="1"/>
        <v>-4</v>
      </c>
      <c r="I21" s="38">
        <f t="shared" si="2"/>
        <v>0.16666666666666666</v>
      </c>
      <c r="J21" s="39">
        <f t="shared" si="3"/>
        <v>-0.25</v>
      </c>
    </row>
    <row r="22" spans="1:10" x14ac:dyDescent="0.25">
      <c r="A22" s="124" t="s">
        <v>316</v>
      </c>
      <c r="B22" s="35">
        <v>0</v>
      </c>
      <c r="C22" s="36">
        <v>4</v>
      </c>
      <c r="D22" s="35">
        <v>2</v>
      </c>
      <c r="E22" s="36">
        <v>5</v>
      </c>
      <c r="F22" s="37"/>
      <c r="G22" s="35">
        <f t="shared" si="0"/>
        <v>-4</v>
      </c>
      <c r="H22" s="36">
        <f t="shared" si="1"/>
        <v>-3</v>
      </c>
      <c r="I22" s="38">
        <f t="shared" si="2"/>
        <v>-1</v>
      </c>
      <c r="J22" s="39">
        <f t="shared" si="3"/>
        <v>-0.6</v>
      </c>
    </row>
    <row r="23" spans="1:10" x14ac:dyDescent="0.25">
      <c r="A23" s="124" t="s">
        <v>242</v>
      </c>
      <c r="B23" s="35">
        <v>3</v>
      </c>
      <c r="C23" s="36">
        <v>3</v>
      </c>
      <c r="D23" s="35">
        <v>10</v>
      </c>
      <c r="E23" s="36">
        <v>8</v>
      </c>
      <c r="F23" s="37"/>
      <c r="G23" s="35">
        <f t="shared" si="0"/>
        <v>0</v>
      </c>
      <c r="H23" s="36">
        <f t="shared" si="1"/>
        <v>2</v>
      </c>
      <c r="I23" s="38">
        <f t="shared" si="2"/>
        <v>0</v>
      </c>
      <c r="J23" s="39">
        <f t="shared" si="3"/>
        <v>0.25</v>
      </c>
    </row>
    <row r="24" spans="1:10" x14ac:dyDescent="0.25">
      <c r="A24" s="124" t="s">
        <v>262</v>
      </c>
      <c r="B24" s="35">
        <v>1</v>
      </c>
      <c r="C24" s="36">
        <v>0</v>
      </c>
      <c r="D24" s="35">
        <v>1</v>
      </c>
      <c r="E24" s="36">
        <v>0</v>
      </c>
      <c r="F24" s="37"/>
      <c r="G24" s="35">
        <f t="shared" si="0"/>
        <v>1</v>
      </c>
      <c r="H24" s="36">
        <f t="shared" si="1"/>
        <v>1</v>
      </c>
      <c r="I24" s="38" t="str">
        <f t="shared" si="2"/>
        <v>-</v>
      </c>
      <c r="J24" s="39" t="str">
        <f t="shared" si="3"/>
        <v>-</v>
      </c>
    </row>
    <row r="25" spans="1:10" x14ac:dyDescent="0.25">
      <c r="A25" s="124" t="s">
        <v>263</v>
      </c>
      <c r="B25" s="35">
        <v>0</v>
      </c>
      <c r="C25" s="36">
        <v>1</v>
      </c>
      <c r="D25" s="35">
        <v>1</v>
      </c>
      <c r="E25" s="36">
        <v>3</v>
      </c>
      <c r="F25" s="37"/>
      <c r="G25" s="35">
        <f t="shared" si="0"/>
        <v>-1</v>
      </c>
      <c r="H25" s="36">
        <f t="shared" si="1"/>
        <v>-2</v>
      </c>
      <c r="I25" s="38">
        <f t="shared" si="2"/>
        <v>-1</v>
      </c>
      <c r="J25" s="39">
        <f t="shared" si="3"/>
        <v>-0.66666666666666663</v>
      </c>
    </row>
    <row r="26" spans="1:10" x14ac:dyDescent="0.25">
      <c r="A26" s="124" t="s">
        <v>275</v>
      </c>
      <c r="B26" s="35">
        <v>0</v>
      </c>
      <c r="C26" s="36">
        <v>0</v>
      </c>
      <c r="D26" s="35">
        <v>0</v>
      </c>
      <c r="E26" s="36">
        <v>1</v>
      </c>
      <c r="F26" s="37"/>
      <c r="G26" s="35">
        <f t="shared" si="0"/>
        <v>0</v>
      </c>
      <c r="H26" s="36">
        <f t="shared" si="1"/>
        <v>-1</v>
      </c>
      <c r="I26" s="38" t="str">
        <f t="shared" si="2"/>
        <v>-</v>
      </c>
      <c r="J26" s="39">
        <f t="shared" si="3"/>
        <v>-1</v>
      </c>
    </row>
    <row r="27" spans="1:10" x14ac:dyDescent="0.25">
      <c r="A27" s="124" t="s">
        <v>380</v>
      </c>
      <c r="B27" s="35">
        <v>4</v>
      </c>
      <c r="C27" s="36">
        <v>4</v>
      </c>
      <c r="D27" s="35">
        <v>34</v>
      </c>
      <c r="E27" s="36">
        <v>23</v>
      </c>
      <c r="F27" s="37"/>
      <c r="G27" s="35">
        <f t="shared" si="0"/>
        <v>0</v>
      </c>
      <c r="H27" s="36">
        <f t="shared" si="1"/>
        <v>11</v>
      </c>
      <c r="I27" s="38">
        <f t="shared" si="2"/>
        <v>0</v>
      </c>
      <c r="J27" s="39">
        <f t="shared" si="3"/>
        <v>0.47826086956521741</v>
      </c>
    </row>
    <row r="28" spans="1:10" x14ac:dyDescent="0.25">
      <c r="A28" s="124" t="s">
        <v>381</v>
      </c>
      <c r="B28" s="35">
        <v>26</v>
      </c>
      <c r="C28" s="36">
        <v>4</v>
      </c>
      <c r="D28" s="35">
        <v>68</v>
      </c>
      <c r="E28" s="36">
        <v>15</v>
      </c>
      <c r="F28" s="37"/>
      <c r="G28" s="35">
        <f t="shared" si="0"/>
        <v>22</v>
      </c>
      <c r="H28" s="36">
        <f t="shared" si="1"/>
        <v>53</v>
      </c>
      <c r="I28" s="38">
        <f t="shared" si="2"/>
        <v>5.5</v>
      </c>
      <c r="J28" s="39">
        <f t="shared" si="3"/>
        <v>3.5333333333333332</v>
      </c>
    </row>
    <row r="29" spans="1:10" x14ac:dyDescent="0.25">
      <c r="A29" s="124" t="s">
        <v>419</v>
      </c>
      <c r="B29" s="35">
        <v>33</v>
      </c>
      <c r="C29" s="36">
        <v>20</v>
      </c>
      <c r="D29" s="35">
        <v>60</v>
      </c>
      <c r="E29" s="36">
        <v>52</v>
      </c>
      <c r="F29" s="37"/>
      <c r="G29" s="35">
        <f t="shared" si="0"/>
        <v>13</v>
      </c>
      <c r="H29" s="36">
        <f t="shared" si="1"/>
        <v>8</v>
      </c>
      <c r="I29" s="38">
        <f t="shared" si="2"/>
        <v>0.65</v>
      </c>
      <c r="J29" s="39">
        <f t="shared" si="3"/>
        <v>0.15384615384615385</v>
      </c>
    </row>
    <row r="30" spans="1:10" x14ac:dyDescent="0.25">
      <c r="A30" s="124" t="s">
        <v>460</v>
      </c>
      <c r="B30" s="35">
        <v>2</v>
      </c>
      <c r="C30" s="36">
        <v>0</v>
      </c>
      <c r="D30" s="35">
        <v>22</v>
      </c>
      <c r="E30" s="36">
        <v>2</v>
      </c>
      <c r="F30" s="37"/>
      <c r="G30" s="35">
        <f t="shared" si="0"/>
        <v>2</v>
      </c>
      <c r="H30" s="36">
        <f t="shared" si="1"/>
        <v>20</v>
      </c>
      <c r="I30" s="38" t="str">
        <f t="shared" si="2"/>
        <v>-</v>
      </c>
      <c r="J30" s="39" t="str">
        <f t="shared" si="3"/>
        <v>&gt;999%</v>
      </c>
    </row>
    <row r="31" spans="1:10" x14ac:dyDescent="0.25">
      <c r="A31" s="124" t="s">
        <v>483</v>
      </c>
      <c r="B31" s="35">
        <v>2</v>
      </c>
      <c r="C31" s="36">
        <v>3</v>
      </c>
      <c r="D31" s="35">
        <v>3</v>
      </c>
      <c r="E31" s="36">
        <v>6</v>
      </c>
      <c r="F31" s="37"/>
      <c r="G31" s="35">
        <f t="shared" si="0"/>
        <v>-1</v>
      </c>
      <c r="H31" s="36">
        <f t="shared" si="1"/>
        <v>-3</v>
      </c>
      <c r="I31" s="38">
        <f t="shared" si="2"/>
        <v>-0.33333333333333331</v>
      </c>
      <c r="J31" s="39">
        <f t="shared" si="3"/>
        <v>-0.5</v>
      </c>
    </row>
    <row r="32" spans="1:10" x14ac:dyDescent="0.25">
      <c r="A32" s="124" t="s">
        <v>317</v>
      </c>
      <c r="B32" s="35">
        <v>1</v>
      </c>
      <c r="C32" s="36">
        <v>0</v>
      </c>
      <c r="D32" s="35">
        <v>1</v>
      </c>
      <c r="E32" s="36">
        <v>1</v>
      </c>
      <c r="F32" s="37"/>
      <c r="G32" s="35">
        <f t="shared" si="0"/>
        <v>1</v>
      </c>
      <c r="H32" s="36">
        <f t="shared" si="1"/>
        <v>0</v>
      </c>
      <c r="I32" s="38" t="str">
        <f t="shared" si="2"/>
        <v>-</v>
      </c>
      <c r="J32" s="39">
        <f t="shared" si="3"/>
        <v>0</v>
      </c>
    </row>
    <row r="33" spans="1:10" s="52" customFormat="1" ht="13" x14ac:dyDescent="0.3">
      <c r="A33" s="148" t="s">
        <v>596</v>
      </c>
      <c r="B33" s="46">
        <v>113</v>
      </c>
      <c r="C33" s="47">
        <v>90</v>
      </c>
      <c r="D33" s="46">
        <v>283</v>
      </c>
      <c r="E33" s="47">
        <v>225</v>
      </c>
      <c r="F33" s="48"/>
      <c r="G33" s="46">
        <f t="shared" si="0"/>
        <v>23</v>
      </c>
      <c r="H33" s="47">
        <f t="shared" si="1"/>
        <v>58</v>
      </c>
      <c r="I33" s="49">
        <f t="shared" si="2"/>
        <v>0.25555555555555554</v>
      </c>
      <c r="J33" s="50">
        <f t="shared" si="3"/>
        <v>0.25777777777777777</v>
      </c>
    </row>
    <row r="34" spans="1:10" x14ac:dyDescent="0.25">
      <c r="A34" s="147"/>
      <c r="B34" s="80"/>
      <c r="C34" s="81"/>
      <c r="D34" s="80"/>
      <c r="E34" s="81"/>
      <c r="F34" s="82"/>
      <c r="G34" s="80"/>
      <c r="H34" s="81"/>
      <c r="I34" s="94"/>
      <c r="J34" s="95"/>
    </row>
    <row r="35" spans="1:10" ht="13" x14ac:dyDescent="0.3">
      <c r="A35" s="118" t="s">
        <v>52</v>
      </c>
      <c r="B35" s="35"/>
      <c r="C35" s="36"/>
      <c r="D35" s="35"/>
      <c r="E35" s="36"/>
      <c r="F35" s="37"/>
      <c r="G35" s="35"/>
      <c r="H35" s="36"/>
      <c r="I35" s="38"/>
      <c r="J35" s="39"/>
    </row>
    <row r="36" spans="1:10" x14ac:dyDescent="0.25">
      <c r="A36" s="124" t="s">
        <v>484</v>
      </c>
      <c r="B36" s="35">
        <v>1</v>
      </c>
      <c r="C36" s="36">
        <v>1</v>
      </c>
      <c r="D36" s="35">
        <v>3</v>
      </c>
      <c r="E36" s="36">
        <v>3</v>
      </c>
      <c r="F36" s="37"/>
      <c r="G36" s="35">
        <f>B36-C36</f>
        <v>0</v>
      </c>
      <c r="H36" s="36">
        <f>D36-E36</f>
        <v>0</v>
      </c>
      <c r="I36" s="38">
        <f>IF(C36=0, "-", IF(G36/C36&lt;10, G36/C36, "&gt;999%"))</f>
        <v>0</v>
      </c>
      <c r="J36" s="39">
        <f>IF(E36=0, "-", IF(H36/E36&lt;10, H36/E36, "&gt;999%"))</f>
        <v>0</v>
      </c>
    </row>
    <row r="37" spans="1:10" x14ac:dyDescent="0.25">
      <c r="A37" s="124" t="s">
        <v>334</v>
      </c>
      <c r="B37" s="35">
        <v>0</v>
      </c>
      <c r="C37" s="36">
        <v>1</v>
      </c>
      <c r="D37" s="35">
        <v>3</v>
      </c>
      <c r="E37" s="36">
        <v>1</v>
      </c>
      <c r="F37" s="37"/>
      <c r="G37" s="35">
        <f>B37-C37</f>
        <v>-1</v>
      </c>
      <c r="H37" s="36">
        <f>D37-E37</f>
        <v>2</v>
      </c>
      <c r="I37" s="38">
        <f>IF(C37=0, "-", IF(G37/C37&lt;10, G37/C37, "&gt;999%"))</f>
        <v>-1</v>
      </c>
      <c r="J37" s="39">
        <f>IF(E37=0, "-", IF(H37/E37&lt;10, H37/E37, "&gt;999%"))</f>
        <v>2</v>
      </c>
    </row>
    <row r="38" spans="1:10" s="52" customFormat="1" ht="13" x14ac:dyDescent="0.3">
      <c r="A38" s="148" t="s">
        <v>597</v>
      </c>
      <c r="B38" s="46">
        <v>1</v>
      </c>
      <c r="C38" s="47">
        <v>2</v>
      </c>
      <c r="D38" s="46">
        <v>6</v>
      </c>
      <c r="E38" s="47">
        <v>4</v>
      </c>
      <c r="F38" s="48"/>
      <c r="G38" s="46">
        <f>B38-C38</f>
        <v>-1</v>
      </c>
      <c r="H38" s="47">
        <f>D38-E38</f>
        <v>2</v>
      </c>
      <c r="I38" s="49">
        <f>IF(C38=0, "-", IF(G38/C38&lt;10, G38/C38, "&gt;999%"))</f>
        <v>-0.5</v>
      </c>
      <c r="J38" s="50">
        <f>IF(E38=0, "-", IF(H38/E38&lt;10, H38/E38, "&gt;999%"))</f>
        <v>0.5</v>
      </c>
    </row>
    <row r="39" spans="1:10" x14ac:dyDescent="0.25">
      <c r="A39" s="147"/>
      <c r="B39" s="80"/>
      <c r="C39" s="81"/>
      <c r="D39" s="80"/>
      <c r="E39" s="81"/>
      <c r="F39" s="82"/>
      <c r="G39" s="80"/>
      <c r="H39" s="81"/>
      <c r="I39" s="94"/>
      <c r="J39" s="95"/>
    </row>
    <row r="40" spans="1:10" ht="13" x14ac:dyDescent="0.3">
      <c r="A40" s="118" t="s">
        <v>53</v>
      </c>
      <c r="B40" s="35"/>
      <c r="C40" s="36"/>
      <c r="D40" s="35"/>
      <c r="E40" s="36"/>
      <c r="F40" s="37"/>
      <c r="G40" s="35"/>
      <c r="H40" s="36"/>
      <c r="I40" s="38"/>
      <c r="J40" s="39"/>
    </row>
    <row r="41" spans="1:10" x14ac:dyDescent="0.25">
      <c r="A41" s="124" t="s">
        <v>216</v>
      </c>
      <c r="B41" s="35">
        <v>13</v>
      </c>
      <c r="C41" s="36">
        <v>1</v>
      </c>
      <c r="D41" s="35">
        <v>50</v>
      </c>
      <c r="E41" s="36">
        <v>19</v>
      </c>
      <c r="F41" s="37"/>
      <c r="G41" s="35">
        <f t="shared" ref="G41:G59" si="4">B41-C41</f>
        <v>12</v>
      </c>
      <c r="H41" s="36">
        <f t="shared" ref="H41:H59" si="5">D41-E41</f>
        <v>31</v>
      </c>
      <c r="I41" s="38" t="str">
        <f t="shared" ref="I41:I59" si="6">IF(C41=0, "-", IF(G41/C41&lt;10, G41/C41, "&gt;999%"))</f>
        <v>&gt;999%</v>
      </c>
      <c r="J41" s="39">
        <f t="shared" ref="J41:J59" si="7">IF(E41=0, "-", IF(H41/E41&lt;10, H41/E41, "&gt;999%"))</f>
        <v>1.631578947368421</v>
      </c>
    </row>
    <row r="42" spans="1:10" x14ac:dyDescent="0.25">
      <c r="A42" s="124" t="s">
        <v>306</v>
      </c>
      <c r="B42" s="35">
        <v>1</v>
      </c>
      <c r="C42" s="36">
        <v>4</v>
      </c>
      <c r="D42" s="35">
        <v>15</v>
      </c>
      <c r="E42" s="36">
        <v>10</v>
      </c>
      <c r="F42" s="37"/>
      <c r="G42" s="35">
        <f t="shared" si="4"/>
        <v>-3</v>
      </c>
      <c r="H42" s="36">
        <f t="shared" si="5"/>
        <v>5</v>
      </c>
      <c r="I42" s="38">
        <f t="shared" si="6"/>
        <v>-0.75</v>
      </c>
      <c r="J42" s="39">
        <f t="shared" si="7"/>
        <v>0.5</v>
      </c>
    </row>
    <row r="43" spans="1:10" x14ac:dyDescent="0.25">
      <c r="A43" s="124" t="s">
        <v>217</v>
      </c>
      <c r="B43" s="35">
        <v>3</v>
      </c>
      <c r="C43" s="36">
        <v>0</v>
      </c>
      <c r="D43" s="35">
        <v>10</v>
      </c>
      <c r="E43" s="36">
        <v>0</v>
      </c>
      <c r="F43" s="37"/>
      <c r="G43" s="35">
        <f t="shared" si="4"/>
        <v>3</v>
      </c>
      <c r="H43" s="36">
        <f t="shared" si="5"/>
        <v>10</v>
      </c>
      <c r="I43" s="38" t="str">
        <f t="shared" si="6"/>
        <v>-</v>
      </c>
      <c r="J43" s="39" t="str">
        <f t="shared" si="7"/>
        <v>-</v>
      </c>
    </row>
    <row r="44" spans="1:10" x14ac:dyDescent="0.25">
      <c r="A44" s="124" t="s">
        <v>243</v>
      </c>
      <c r="B44" s="35">
        <v>10</v>
      </c>
      <c r="C44" s="36">
        <v>26</v>
      </c>
      <c r="D44" s="35">
        <v>40</v>
      </c>
      <c r="E44" s="36">
        <v>31</v>
      </c>
      <c r="F44" s="37"/>
      <c r="G44" s="35">
        <f t="shared" si="4"/>
        <v>-16</v>
      </c>
      <c r="H44" s="36">
        <f t="shared" si="5"/>
        <v>9</v>
      </c>
      <c r="I44" s="38">
        <f t="shared" si="6"/>
        <v>-0.61538461538461542</v>
      </c>
      <c r="J44" s="39">
        <f t="shared" si="7"/>
        <v>0.29032258064516131</v>
      </c>
    </row>
    <row r="45" spans="1:10" x14ac:dyDescent="0.25">
      <c r="A45" s="124" t="s">
        <v>318</v>
      </c>
      <c r="B45" s="35">
        <v>0</v>
      </c>
      <c r="C45" s="36">
        <v>0</v>
      </c>
      <c r="D45" s="35">
        <v>2</v>
      </c>
      <c r="E45" s="36">
        <v>3</v>
      </c>
      <c r="F45" s="37"/>
      <c r="G45" s="35">
        <f t="shared" si="4"/>
        <v>0</v>
      </c>
      <c r="H45" s="36">
        <f t="shared" si="5"/>
        <v>-1</v>
      </c>
      <c r="I45" s="38" t="str">
        <f t="shared" si="6"/>
        <v>-</v>
      </c>
      <c r="J45" s="39">
        <f t="shared" si="7"/>
        <v>-0.33333333333333331</v>
      </c>
    </row>
    <row r="46" spans="1:10" x14ac:dyDescent="0.25">
      <c r="A46" s="124" t="s">
        <v>244</v>
      </c>
      <c r="B46" s="35">
        <v>0</v>
      </c>
      <c r="C46" s="36">
        <v>2</v>
      </c>
      <c r="D46" s="35">
        <v>0</v>
      </c>
      <c r="E46" s="36">
        <v>9</v>
      </c>
      <c r="F46" s="37"/>
      <c r="G46" s="35">
        <f t="shared" si="4"/>
        <v>-2</v>
      </c>
      <c r="H46" s="36">
        <f t="shared" si="5"/>
        <v>-9</v>
      </c>
      <c r="I46" s="38">
        <f t="shared" si="6"/>
        <v>-1</v>
      </c>
      <c r="J46" s="39">
        <f t="shared" si="7"/>
        <v>-1</v>
      </c>
    </row>
    <row r="47" spans="1:10" x14ac:dyDescent="0.25">
      <c r="A47" s="124" t="s">
        <v>264</v>
      </c>
      <c r="B47" s="35">
        <v>2</v>
      </c>
      <c r="C47" s="36">
        <v>1</v>
      </c>
      <c r="D47" s="35">
        <v>3</v>
      </c>
      <c r="E47" s="36">
        <v>4</v>
      </c>
      <c r="F47" s="37"/>
      <c r="G47" s="35">
        <f t="shared" si="4"/>
        <v>1</v>
      </c>
      <c r="H47" s="36">
        <f t="shared" si="5"/>
        <v>-1</v>
      </c>
      <c r="I47" s="38">
        <f t="shared" si="6"/>
        <v>1</v>
      </c>
      <c r="J47" s="39">
        <f t="shared" si="7"/>
        <v>-0.25</v>
      </c>
    </row>
    <row r="48" spans="1:10" x14ac:dyDescent="0.25">
      <c r="A48" s="124" t="s">
        <v>276</v>
      </c>
      <c r="B48" s="35">
        <v>0</v>
      </c>
      <c r="C48" s="36">
        <v>1</v>
      </c>
      <c r="D48" s="35">
        <v>3</v>
      </c>
      <c r="E48" s="36">
        <v>1</v>
      </c>
      <c r="F48" s="37"/>
      <c r="G48" s="35">
        <f t="shared" si="4"/>
        <v>-1</v>
      </c>
      <c r="H48" s="36">
        <f t="shared" si="5"/>
        <v>2</v>
      </c>
      <c r="I48" s="38">
        <f t="shared" si="6"/>
        <v>-1</v>
      </c>
      <c r="J48" s="39">
        <f t="shared" si="7"/>
        <v>2</v>
      </c>
    </row>
    <row r="49" spans="1:10" x14ac:dyDescent="0.25">
      <c r="A49" s="124" t="s">
        <v>277</v>
      </c>
      <c r="B49" s="35">
        <v>0</v>
      </c>
      <c r="C49" s="36">
        <v>0</v>
      </c>
      <c r="D49" s="35">
        <v>1</v>
      </c>
      <c r="E49" s="36">
        <v>0</v>
      </c>
      <c r="F49" s="37"/>
      <c r="G49" s="35">
        <f t="shared" si="4"/>
        <v>0</v>
      </c>
      <c r="H49" s="36">
        <f t="shared" si="5"/>
        <v>1</v>
      </c>
      <c r="I49" s="38" t="str">
        <f t="shared" si="6"/>
        <v>-</v>
      </c>
      <c r="J49" s="39" t="str">
        <f t="shared" si="7"/>
        <v>-</v>
      </c>
    </row>
    <row r="50" spans="1:10" x14ac:dyDescent="0.25">
      <c r="A50" s="124" t="s">
        <v>218</v>
      </c>
      <c r="B50" s="35">
        <v>2</v>
      </c>
      <c r="C50" s="36">
        <v>1</v>
      </c>
      <c r="D50" s="35">
        <v>5</v>
      </c>
      <c r="E50" s="36">
        <v>1</v>
      </c>
      <c r="F50" s="37"/>
      <c r="G50" s="35">
        <f t="shared" si="4"/>
        <v>1</v>
      </c>
      <c r="H50" s="36">
        <f t="shared" si="5"/>
        <v>4</v>
      </c>
      <c r="I50" s="38">
        <f t="shared" si="6"/>
        <v>1</v>
      </c>
      <c r="J50" s="39">
        <f t="shared" si="7"/>
        <v>4</v>
      </c>
    </row>
    <row r="51" spans="1:10" x14ac:dyDescent="0.25">
      <c r="A51" s="124" t="s">
        <v>382</v>
      </c>
      <c r="B51" s="35">
        <v>13</v>
      </c>
      <c r="C51" s="36">
        <v>11</v>
      </c>
      <c r="D51" s="35">
        <v>33</v>
      </c>
      <c r="E51" s="36">
        <v>39</v>
      </c>
      <c r="F51" s="37"/>
      <c r="G51" s="35">
        <f t="shared" si="4"/>
        <v>2</v>
      </c>
      <c r="H51" s="36">
        <f t="shared" si="5"/>
        <v>-6</v>
      </c>
      <c r="I51" s="38">
        <f t="shared" si="6"/>
        <v>0.18181818181818182</v>
      </c>
      <c r="J51" s="39">
        <f t="shared" si="7"/>
        <v>-0.15384615384615385</v>
      </c>
    </row>
    <row r="52" spans="1:10" x14ac:dyDescent="0.25">
      <c r="A52" s="124" t="s">
        <v>383</v>
      </c>
      <c r="B52" s="35">
        <v>3</v>
      </c>
      <c r="C52" s="36">
        <v>12</v>
      </c>
      <c r="D52" s="35">
        <v>11</v>
      </c>
      <c r="E52" s="36">
        <v>29</v>
      </c>
      <c r="F52" s="37"/>
      <c r="G52" s="35">
        <f t="shared" si="4"/>
        <v>-9</v>
      </c>
      <c r="H52" s="36">
        <f t="shared" si="5"/>
        <v>-18</v>
      </c>
      <c r="I52" s="38">
        <f t="shared" si="6"/>
        <v>-0.75</v>
      </c>
      <c r="J52" s="39">
        <f t="shared" si="7"/>
        <v>-0.62068965517241381</v>
      </c>
    </row>
    <row r="53" spans="1:10" x14ac:dyDescent="0.25">
      <c r="A53" s="124" t="s">
        <v>420</v>
      </c>
      <c r="B53" s="35">
        <v>19</v>
      </c>
      <c r="C53" s="36">
        <v>25</v>
      </c>
      <c r="D53" s="35">
        <v>44</v>
      </c>
      <c r="E53" s="36">
        <v>83</v>
      </c>
      <c r="F53" s="37"/>
      <c r="G53" s="35">
        <f t="shared" si="4"/>
        <v>-6</v>
      </c>
      <c r="H53" s="36">
        <f t="shared" si="5"/>
        <v>-39</v>
      </c>
      <c r="I53" s="38">
        <f t="shared" si="6"/>
        <v>-0.24</v>
      </c>
      <c r="J53" s="39">
        <f t="shared" si="7"/>
        <v>-0.46987951807228917</v>
      </c>
    </row>
    <row r="54" spans="1:10" x14ac:dyDescent="0.25">
      <c r="A54" s="124" t="s">
        <v>421</v>
      </c>
      <c r="B54" s="35">
        <v>3</v>
      </c>
      <c r="C54" s="36">
        <v>5</v>
      </c>
      <c r="D54" s="35">
        <v>8</v>
      </c>
      <c r="E54" s="36">
        <v>13</v>
      </c>
      <c r="F54" s="37"/>
      <c r="G54" s="35">
        <f t="shared" si="4"/>
        <v>-2</v>
      </c>
      <c r="H54" s="36">
        <f t="shared" si="5"/>
        <v>-5</v>
      </c>
      <c r="I54" s="38">
        <f t="shared" si="6"/>
        <v>-0.4</v>
      </c>
      <c r="J54" s="39">
        <f t="shared" si="7"/>
        <v>-0.38461538461538464</v>
      </c>
    </row>
    <row r="55" spans="1:10" x14ac:dyDescent="0.25">
      <c r="A55" s="124" t="s">
        <v>461</v>
      </c>
      <c r="B55" s="35">
        <v>10</v>
      </c>
      <c r="C55" s="36">
        <v>19</v>
      </c>
      <c r="D55" s="35">
        <v>24</v>
      </c>
      <c r="E55" s="36">
        <v>40</v>
      </c>
      <c r="F55" s="37"/>
      <c r="G55" s="35">
        <f t="shared" si="4"/>
        <v>-9</v>
      </c>
      <c r="H55" s="36">
        <f t="shared" si="5"/>
        <v>-16</v>
      </c>
      <c r="I55" s="38">
        <f t="shared" si="6"/>
        <v>-0.47368421052631576</v>
      </c>
      <c r="J55" s="39">
        <f t="shared" si="7"/>
        <v>-0.4</v>
      </c>
    </row>
    <row r="56" spans="1:10" x14ac:dyDescent="0.25">
      <c r="A56" s="124" t="s">
        <v>462</v>
      </c>
      <c r="B56" s="35">
        <v>5</v>
      </c>
      <c r="C56" s="36">
        <v>0</v>
      </c>
      <c r="D56" s="35">
        <v>13</v>
      </c>
      <c r="E56" s="36">
        <v>0</v>
      </c>
      <c r="F56" s="37"/>
      <c r="G56" s="35">
        <f t="shared" si="4"/>
        <v>5</v>
      </c>
      <c r="H56" s="36">
        <f t="shared" si="5"/>
        <v>13</v>
      </c>
      <c r="I56" s="38" t="str">
        <f t="shared" si="6"/>
        <v>-</v>
      </c>
      <c r="J56" s="39" t="str">
        <f t="shared" si="7"/>
        <v>-</v>
      </c>
    </row>
    <row r="57" spans="1:10" x14ac:dyDescent="0.25">
      <c r="A57" s="124" t="s">
        <v>485</v>
      </c>
      <c r="B57" s="35">
        <v>2</v>
      </c>
      <c r="C57" s="36">
        <v>0</v>
      </c>
      <c r="D57" s="35">
        <v>3</v>
      </c>
      <c r="E57" s="36">
        <v>0</v>
      </c>
      <c r="F57" s="37"/>
      <c r="G57" s="35">
        <f t="shared" si="4"/>
        <v>2</v>
      </c>
      <c r="H57" s="36">
        <f t="shared" si="5"/>
        <v>3</v>
      </c>
      <c r="I57" s="38" t="str">
        <f t="shared" si="6"/>
        <v>-</v>
      </c>
      <c r="J57" s="39" t="str">
        <f t="shared" si="7"/>
        <v>-</v>
      </c>
    </row>
    <row r="58" spans="1:10" x14ac:dyDescent="0.25">
      <c r="A58" s="124" t="s">
        <v>319</v>
      </c>
      <c r="B58" s="35">
        <v>1</v>
      </c>
      <c r="C58" s="36">
        <v>0</v>
      </c>
      <c r="D58" s="35">
        <v>3</v>
      </c>
      <c r="E58" s="36">
        <v>0</v>
      </c>
      <c r="F58" s="37"/>
      <c r="G58" s="35">
        <f t="shared" si="4"/>
        <v>1</v>
      </c>
      <c r="H58" s="36">
        <f t="shared" si="5"/>
        <v>3</v>
      </c>
      <c r="I58" s="38" t="str">
        <f t="shared" si="6"/>
        <v>-</v>
      </c>
      <c r="J58" s="39" t="str">
        <f t="shared" si="7"/>
        <v>-</v>
      </c>
    </row>
    <row r="59" spans="1:10" s="52" customFormat="1" ht="13" x14ac:dyDescent="0.3">
      <c r="A59" s="148" t="s">
        <v>598</v>
      </c>
      <c r="B59" s="46">
        <v>87</v>
      </c>
      <c r="C59" s="47">
        <v>108</v>
      </c>
      <c r="D59" s="46">
        <v>268</v>
      </c>
      <c r="E59" s="47">
        <v>282</v>
      </c>
      <c r="F59" s="48"/>
      <c r="G59" s="46">
        <f t="shared" si="4"/>
        <v>-21</v>
      </c>
      <c r="H59" s="47">
        <f t="shared" si="5"/>
        <v>-14</v>
      </c>
      <c r="I59" s="49">
        <f t="shared" si="6"/>
        <v>-0.19444444444444445</v>
      </c>
      <c r="J59" s="50">
        <f t="shared" si="7"/>
        <v>-4.9645390070921988E-2</v>
      </c>
    </row>
    <row r="60" spans="1:10" x14ac:dyDescent="0.25">
      <c r="A60" s="147"/>
      <c r="B60" s="80"/>
      <c r="C60" s="81"/>
      <c r="D60" s="80"/>
      <c r="E60" s="81"/>
      <c r="F60" s="82"/>
      <c r="G60" s="80"/>
      <c r="H60" s="81"/>
      <c r="I60" s="94"/>
      <c r="J60" s="95"/>
    </row>
    <row r="61" spans="1:10" ht="13" x14ac:dyDescent="0.3">
      <c r="A61" s="118" t="s">
        <v>54</v>
      </c>
      <c r="B61" s="35"/>
      <c r="C61" s="36"/>
      <c r="D61" s="35"/>
      <c r="E61" s="36"/>
      <c r="F61" s="37"/>
      <c r="G61" s="35"/>
      <c r="H61" s="36"/>
      <c r="I61" s="38"/>
      <c r="J61" s="39"/>
    </row>
    <row r="62" spans="1:10" x14ac:dyDescent="0.25">
      <c r="A62" s="124" t="s">
        <v>272</v>
      </c>
      <c r="B62" s="35">
        <v>2</v>
      </c>
      <c r="C62" s="36">
        <v>1</v>
      </c>
      <c r="D62" s="35">
        <v>7</v>
      </c>
      <c r="E62" s="36">
        <v>2</v>
      </c>
      <c r="F62" s="37"/>
      <c r="G62" s="35">
        <f>B62-C62</f>
        <v>1</v>
      </c>
      <c r="H62" s="36">
        <f>D62-E62</f>
        <v>5</v>
      </c>
      <c r="I62" s="38">
        <f>IF(C62=0, "-", IF(G62/C62&lt;10, G62/C62, "&gt;999%"))</f>
        <v>1</v>
      </c>
      <c r="J62" s="39">
        <f>IF(E62=0, "-", IF(H62/E62&lt;10, H62/E62, "&gt;999%"))</f>
        <v>2.5</v>
      </c>
    </row>
    <row r="63" spans="1:10" s="52" customFormat="1" ht="13" x14ac:dyDescent="0.3">
      <c r="A63" s="148" t="s">
        <v>599</v>
      </c>
      <c r="B63" s="46">
        <v>2</v>
      </c>
      <c r="C63" s="47">
        <v>1</v>
      </c>
      <c r="D63" s="46">
        <v>7</v>
      </c>
      <c r="E63" s="47">
        <v>2</v>
      </c>
      <c r="F63" s="48"/>
      <c r="G63" s="46">
        <f>B63-C63</f>
        <v>1</v>
      </c>
      <c r="H63" s="47">
        <f>D63-E63</f>
        <v>5</v>
      </c>
      <c r="I63" s="49">
        <f>IF(C63=0, "-", IF(G63/C63&lt;10, G63/C63, "&gt;999%"))</f>
        <v>1</v>
      </c>
      <c r="J63" s="50">
        <f>IF(E63=0, "-", IF(H63/E63&lt;10, H63/E63, "&gt;999%"))</f>
        <v>2.5</v>
      </c>
    </row>
    <row r="64" spans="1:10" x14ac:dyDescent="0.25">
      <c r="A64" s="147"/>
      <c r="B64" s="80"/>
      <c r="C64" s="81"/>
      <c r="D64" s="80"/>
      <c r="E64" s="81"/>
      <c r="F64" s="82"/>
      <c r="G64" s="80"/>
      <c r="H64" s="81"/>
      <c r="I64" s="94"/>
      <c r="J64" s="95"/>
    </row>
    <row r="65" spans="1:10" ht="13" x14ac:dyDescent="0.3">
      <c r="A65" s="118" t="s">
        <v>55</v>
      </c>
      <c r="B65" s="35"/>
      <c r="C65" s="36"/>
      <c r="D65" s="35"/>
      <c r="E65" s="36"/>
      <c r="F65" s="37"/>
      <c r="G65" s="35"/>
      <c r="H65" s="36"/>
      <c r="I65" s="38"/>
      <c r="J65" s="39"/>
    </row>
    <row r="66" spans="1:10" x14ac:dyDescent="0.25">
      <c r="A66" s="124" t="s">
        <v>506</v>
      </c>
      <c r="B66" s="35">
        <v>0</v>
      </c>
      <c r="C66" s="36">
        <v>0</v>
      </c>
      <c r="D66" s="35">
        <v>0</v>
      </c>
      <c r="E66" s="36">
        <v>1</v>
      </c>
      <c r="F66" s="37"/>
      <c r="G66" s="35">
        <f>B66-C66</f>
        <v>0</v>
      </c>
      <c r="H66" s="36">
        <f>D66-E66</f>
        <v>-1</v>
      </c>
      <c r="I66" s="38" t="str">
        <f>IF(C66=0, "-", IF(G66/C66&lt;10, G66/C66, "&gt;999%"))</f>
        <v>-</v>
      </c>
      <c r="J66" s="39">
        <f>IF(E66=0, "-", IF(H66/E66&lt;10, H66/E66, "&gt;999%"))</f>
        <v>-1</v>
      </c>
    </row>
    <row r="67" spans="1:10" x14ac:dyDescent="0.25">
      <c r="A67" s="124" t="s">
        <v>393</v>
      </c>
      <c r="B67" s="35">
        <v>0</v>
      </c>
      <c r="C67" s="36">
        <v>0</v>
      </c>
      <c r="D67" s="35">
        <v>1</v>
      </c>
      <c r="E67" s="36">
        <v>0</v>
      </c>
      <c r="F67" s="37"/>
      <c r="G67" s="35">
        <f>B67-C67</f>
        <v>0</v>
      </c>
      <c r="H67" s="36">
        <f>D67-E67</f>
        <v>1</v>
      </c>
      <c r="I67" s="38" t="str">
        <f>IF(C67=0, "-", IF(G67/C67&lt;10, G67/C67, "&gt;999%"))</f>
        <v>-</v>
      </c>
      <c r="J67" s="39" t="str">
        <f>IF(E67=0, "-", IF(H67/E67&lt;10, H67/E67, "&gt;999%"))</f>
        <v>-</v>
      </c>
    </row>
    <row r="68" spans="1:10" s="52" customFormat="1" ht="13" x14ac:dyDescent="0.3">
      <c r="A68" s="148" t="s">
        <v>600</v>
      </c>
      <c r="B68" s="46">
        <v>0</v>
      </c>
      <c r="C68" s="47">
        <v>0</v>
      </c>
      <c r="D68" s="46">
        <v>1</v>
      </c>
      <c r="E68" s="47">
        <v>1</v>
      </c>
      <c r="F68" s="48"/>
      <c r="G68" s="46">
        <f>B68-C68</f>
        <v>0</v>
      </c>
      <c r="H68" s="47">
        <f>D68-E68</f>
        <v>0</v>
      </c>
      <c r="I68" s="49" t="str">
        <f>IF(C68=0, "-", IF(G68/C68&lt;10, G68/C68, "&gt;999%"))</f>
        <v>-</v>
      </c>
      <c r="J68" s="50">
        <f>IF(E68=0, "-", IF(H68/E68&lt;10, H68/E68, "&gt;999%"))</f>
        <v>0</v>
      </c>
    </row>
    <row r="69" spans="1:10" x14ac:dyDescent="0.25">
      <c r="A69" s="147"/>
      <c r="B69" s="80"/>
      <c r="C69" s="81"/>
      <c r="D69" s="80"/>
      <c r="E69" s="81"/>
      <c r="F69" s="82"/>
      <c r="G69" s="80"/>
      <c r="H69" s="81"/>
      <c r="I69" s="94"/>
      <c r="J69" s="95"/>
    </row>
    <row r="70" spans="1:10" ht="13" x14ac:dyDescent="0.3">
      <c r="A70" s="118" t="s">
        <v>97</v>
      </c>
      <c r="B70" s="35"/>
      <c r="C70" s="36"/>
      <c r="D70" s="35"/>
      <c r="E70" s="36"/>
      <c r="F70" s="37"/>
      <c r="G70" s="35"/>
      <c r="H70" s="36"/>
      <c r="I70" s="38"/>
      <c r="J70" s="39"/>
    </row>
    <row r="71" spans="1:10" x14ac:dyDescent="0.25">
      <c r="A71" s="124" t="s">
        <v>577</v>
      </c>
      <c r="B71" s="35">
        <v>3</v>
      </c>
      <c r="C71" s="36">
        <v>0</v>
      </c>
      <c r="D71" s="35">
        <v>8</v>
      </c>
      <c r="E71" s="36">
        <v>2</v>
      </c>
      <c r="F71" s="37"/>
      <c r="G71" s="35">
        <f>B71-C71</f>
        <v>3</v>
      </c>
      <c r="H71" s="36">
        <f>D71-E71</f>
        <v>6</v>
      </c>
      <c r="I71" s="38" t="str">
        <f>IF(C71=0, "-", IF(G71/C71&lt;10, G71/C71, "&gt;999%"))</f>
        <v>-</v>
      </c>
      <c r="J71" s="39">
        <f>IF(E71=0, "-", IF(H71/E71&lt;10, H71/E71, "&gt;999%"))</f>
        <v>3</v>
      </c>
    </row>
    <row r="72" spans="1:10" s="52" customFormat="1" ht="13" x14ac:dyDescent="0.3">
      <c r="A72" s="148" t="s">
        <v>601</v>
      </c>
      <c r="B72" s="46">
        <v>3</v>
      </c>
      <c r="C72" s="47">
        <v>0</v>
      </c>
      <c r="D72" s="46">
        <v>8</v>
      </c>
      <c r="E72" s="47">
        <v>2</v>
      </c>
      <c r="F72" s="48"/>
      <c r="G72" s="46">
        <f>B72-C72</f>
        <v>3</v>
      </c>
      <c r="H72" s="47">
        <f>D72-E72</f>
        <v>6</v>
      </c>
      <c r="I72" s="49" t="str">
        <f>IF(C72=0, "-", IF(G72/C72&lt;10, G72/C72, "&gt;999%"))</f>
        <v>-</v>
      </c>
      <c r="J72" s="50">
        <f>IF(E72=0, "-", IF(H72/E72&lt;10, H72/E72, "&gt;999%"))</f>
        <v>3</v>
      </c>
    </row>
    <row r="73" spans="1:10" x14ac:dyDescent="0.25">
      <c r="A73" s="147"/>
      <c r="B73" s="80"/>
      <c r="C73" s="81"/>
      <c r="D73" s="80"/>
      <c r="E73" s="81"/>
      <c r="F73" s="82"/>
      <c r="G73" s="80"/>
      <c r="H73" s="81"/>
      <c r="I73" s="94"/>
      <c r="J73" s="95"/>
    </row>
    <row r="74" spans="1:10" ht="13" x14ac:dyDescent="0.3">
      <c r="A74" s="118" t="s">
        <v>56</v>
      </c>
      <c r="B74" s="35"/>
      <c r="C74" s="36"/>
      <c r="D74" s="35"/>
      <c r="E74" s="36"/>
      <c r="F74" s="37"/>
      <c r="G74" s="35"/>
      <c r="H74" s="36"/>
      <c r="I74" s="38"/>
      <c r="J74" s="39"/>
    </row>
    <row r="75" spans="1:10" x14ac:dyDescent="0.25">
      <c r="A75" s="124" t="s">
        <v>335</v>
      </c>
      <c r="B75" s="35">
        <v>0</v>
      </c>
      <c r="C75" s="36">
        <v>4</v>
      </c>
      <c r="D75" s="35">
        <v>5</v>
      </c>
      <c r="E75" s="36">
        <v>6</v>
      </c>
      <c r="F75" s="37"/>
      <c r="G75" s="35">
        <f>B75-C75</f>
        <v>-4</v>
      </c>
      <c r="H75" s="36">
        <f>D75-E75</f>
        <v>-1</v>
      </c>
      <c r="I75" s="38">
        <f>IF(C75=0, "-", IF(G75/C75&lt;10, G75/C75, "&gt;999%"))</f>
        <v>-1</v>
      </c>
      <c r="J75" s="39">
        <f>IF(E75=0, "-", IF(H75/E75&lt;10, H75/E75, "&gt;999%"))</f>
        <v>-0.16666666666666666</v>
      </c>
    </row>
    <row r="76" spans="1:10" s="52" customFormat="1" ht="13" x14ac:dyDescent="0.3">
      <c r="A76" s="148" t="s">
        <v>602</v>
      </c>
      <c r="B76" s="46">
        <v>0</v>
      </c>
      <c r="C76" s="47">
        <v>4</v>
      </c>
      <c r="D76" s="46">
        <v>5</v>
      </c>
      <c r="E76" s="47">
        <v>6</v>
      </c>
      <c r="F76" s="48"/>
      <c r="G76" s="46">
        <f>B76-C76</f>
        <v>-4</v>
      </c>
      <c r="H76" s="47">
        <f>D76-E76</f>
        <v>-1</v>
      </c>
      <c r="I76" s="49">
        <f>IF(C76=0, "-", IF(G76/C76&lt;10, G76/C76, "&gt;999%"))</f>
        <v>-1</v>
      </c>
      <c r="J76" s="50">
        <f>IF(E76=0, "-", IF(H76/E76&lt;10, H76/E76, "&gt;999%"))</f>
        <v>-0.16666666666666666</v>
      </c>
    </row>
    <row r="77" spans="1:10" x14ac:dyDescent="0.25">
      <c r="A77" s="147"/>
      <c r="B77" s="80"/>
      <c r="C77" s="81"/>
      <c r="D77" s="80"/>
      <c r="E77" s="81"/>
      <c r="F77" s="82"/>
      <c r="G77" s="80"/>
      <c r="H77" s="81"/>
      <c r="I77" s="94"/>
      <c r="J77" s="95"/>
    </row>
    <row r="78" spans="1:10" ht="13" x14ac:dyDescent="0.3">
      <c r="A78" s="118" t="s">
        <v>57</v>
      </c>
      <c r="B78" s="35"/>
      <c r="C78" s="36"/>
      <c r="D78" s="35"/>
      <c r="E78" s="36"/>
      <c r="F78" s="37"/>
      <c r="G78" s="35"/>
      <c r="H78" s="36"/>
      <c r="I78" s="38"/>
      <c r="J78" s="39"/>
    </row>
    <row r="79" spans="1:10" x14ac:dyDescent="0.25">
      <c r="A79" s="124" t="s">
        <v>304</v>
      </c>
      <c r="B79" s="35">
        <v>0</v>
      </c>
      <c r="C79" s="36">
        <v>1</v>
      </c>
      <c r="D79" s="35">
        <v>0</v>
      </c>
      <c r="E79" s="36">
        <v>2</v>
      </c>
      <c r="F79" s="37"/>
      <c r="G79" s="35">
        <f>B79-C79</f>
        <v>-1</v>
      </c>
      <c r="H79" s="36">
        <f>D79-E79</f>
        <v>-2</v>
      </c>
      <c r="I79" s="38">
        <f>IF(C79=0, "-", IF(G79/C79&lt;10, G79/C79, "&gt;999%"))</f>
        <v>-1</v>
      </c>
      <c r="J79" s="39">
        <f>IF(E79=0, "-", IF(H79/E79&lt;10, H79/E79, "&gt;999%"))</f>
        <v>-1</v>
      </c>
    </row>
    <row r="80" spans="1:10" x14ac:dyDescent="0.25">
      <c r="A80" s="124" t="s">
        <v>166</v>
      </c>
      <c r="B80" s="35">
        <v>6</v>
      </c>
      <c r="C80" s="36">
        <v>9</v>
      </c>
      <c r="D80" s="35">
        <v>11</v>
      </c>
      <c r="E80" s="36">
        <v>21</v>
      </c>
      <c r="F80" s="37"/>
      <c r="G80" s="35">
        <f>B80-C80</f>
        <v>-3</v>
      </c>
      <c r="H80" s="36">
        <f>D80-E80</f>
        <v>-10</v>
      </c>
      <c r="I80" s="38">
        <f>IF(C80=0, "-", IF(G80/C80&lt;10, G80/C80, "&gt;999%"))</f>
        <v>-0.33333333333333331</v>
      </c>
      <c r="J80" s="39">
        <f>IF(E80=0, "-", IF(H80/E80&lt;10, H80/E80, "&gt;999%"))</f>
        <v>-0.47619047619047616</v>
      </c>
    </row>
    <row r="81" spans="1:10" x14ac:dyDescent="0.25">
      <c r="A81" s="124" t="s">
        <v>361</v>
      </c>
      <c r="B81" s="35">
        <v>0</v>
      </c>
      <c r="C81" s="36">
        <v>2</v>
      </c>
      <c r="D81" s="35">
        <v>1</v>
      </c>
      <c r="E81" s="36">
        <v>5</v>
      </c>
      <c r="F81" s="37"/>
      <c r="G81" s="35">
        <f>B81-C81</f>
        <v>-2</v>
      </c>
      <c r="H81" s="36">
        <f>D81-E81</f>
        <v>-4</v>
      </c>
      <c r="I81" s="38">
        <f>IF(C81=0, "-", IF(G81/C81&lt;10, G81/C81, "&gt;999%"))</f>
        <v>-1</v>
      </c>
      <c r="J81" s="39">
        <f>IF(E81=0, "-", IF(H81/E81&lt;10, H81/E81, "&gt;999%"))</f>
        <v>-0.8</v>
      </c>
    </row>
    <row r="82" spans="1:10" s="52" customFormat="1" ht="13" x14ac:dyDescent="0.3">
      <c r="A82" s="148" t="s">
        <v>603</v>
      </c>
      <c r="B82" s="46">
        <v>6</v>
      </c>
      <c r="C82" s="47">
        <v>12</v>
      </c>
      <c r="D82" s="46">
        <v>12</v>
      </c>
      <c r="E82" s="47">
        <v>28</v>
      </c>
      <c r="F82" s="48"/>
      <c r="G82" s="46">
        <f>B82-C82</f>
        <v>-6</v>
      </c>
      <c r="H82" s="47">
        <f>D82-E82</f>
        <v>-16</v>
      </c>
      <c r="I82" s="49">
        <f>IF(C82=0, "-", IF(G82/C82&lt;10, G82/C82, "&gt;999%"))</f>
        <v>-0.5</v>
      </c>
      <c r="J82" s="50">
        <f>IF(E82=0, "-", IF(H82/E82&lt;10, H82/E82, "&gt;999%"))</f>
        <v>-0.5714285714285714</v>
      </c>
    </row>
    <row r="83" spans="1:10" x14ac:dyDescent="0.25">
      <c r="A83" s="147"/>
      <c r="B83" s="80"/>
      <c r="C83" s="81"/>
      <c r="D83" s="80"/>
      <c r="E83" s="81"/>
      <c r="F83" s="82"/>
      <c r="G83" s="80"/>
      <c r="H83" s="81"/>
      <c r="I83" s="94"/>
      <c r="J83" s="95"/>
    </row>
    <row r="84" spans="1:10" ht="13" x14ac:dyDescent="0.3">
      <c r="A84" s="118" t="s">
        <v>58</v>
      </c>
      <c r="B84" s="35"/>
      <c r="C84" s="36"/>
      <c r="D84" s="35"/>
      <c r="E84" s="36"/>
      <c r="F84" s="37"/>
      <c r="G84" s="35"/>
      <c r="H84" s="36"/>
      <c r="I84" s="38"/>
      <c r="J84" s="39"/>
    </row>
    <row r="85" spans="1:10" x14ac:dyDescent="0.25">
      <c r="A85" s="124" t="s">
        <v>507</v>
      </c>
      <c r="B85" s="35">
        <v>0</v>
      </c>
      <c r="C85" s="36">
        <v>1</v>
      </c>
      <c r="D85" s="35">
        <v>1</v>
      </c>
      <c r="E85" s="36">
        <v>1</v>
      </c>
      <c r="F85" s="37"/>
      <c r="G85" s="35">
        <f>B85-C85</f>
        <v>-1</v>
      </c>
      <c r="H85" s="36">
        <f>D85-E85</f>
        <v>0</v>
      </c>
      <c r="I85" s="38">
        <f>IF(C85=0, "-", IF(G85/C85&lt;10, G85/C85, "&gt;999%"))</f>
        <v>-1</v>
      </c>
      <c r="J85" s="39">
        <f>IF(E85=0, "-", IF(H85/E85&lt;10, H85/E85, "&gt;999%"))</f>
        <v>0</v>
      </c>
    </row>
    <row r="86" spans="1:10" x14ac:dyDescent="0.25">
      <c r="A86" s="124" t="s">
        <v>553</v>
      </c>
      <c r="B86" s="35">
        <v>8</v>
      </c>
      <c r="C86" s="36">
        <v>7</v>
      </c>
      <c r="D86" s="35">
        <v>16</v>
      </c>
      <c r="E86" s="36">
        <v>17</v>
      </c>
      <c r="F86" s="37"/>
      <c r="G86" s="35">
        <f>B86-C86</f>
        <v>1</v>
      </c>
      <c r="H86" s="36">
        <f>D86-E86</f>
        <v>-1</v>
      </c>
      <c r="I86" s="38">
        <f>IF(C86=0, "-", IF(G86/C86&lt;10, G86/C86, "&gt;999%"))</f>
        <v>0.14285714285714285</v>
      </c>
      <c r="J86" s="39">
        <f>IF(E86=0, "-", IF(H86/E86&lt;10, H86/E86, "&gt;999%"))</f>
        <v>-5.8823529411764705E-2</v>
      </c>
    </row>
    <row r="87" spans="1:10" s="52" customFormat="1" ht="13" x14ac:dyDescent="0.3">
      <c r="A87" s="148" t="s">
        <v>604</v>
      </c>
      <c r="B87" s="46">
        <v>8</v>
      </c>
      <c r="C87" s="47">
        <v>8</v>
      </c>
      <c r="D87" s="46">
        <v>17</v>
      </c>
      <c r="E87" s="47">
        <v>18</v>
      </c>
      <c r="F87" s="48"/>
      <c r="G87" s="46">
        <f>B87-C87</f>
        <v>0</v>
      </c>
      <c r="H87" s="47">
        <f>D87-E87</f>
        <v>-1</v>
      </c>
      <c r="I87" s="49">
        <f>IF(C87=0, "-", IF(G87/C87&lt;10, G87/C87, "&gt;999%"))</f>
        <v>0</v>
      </c>
      <c r="J87" s="50">
        <f>IF(E87=0, "-", IF(H87/E87&lt;10, H87/E87, "&gt;999%"))</f>
        <v>-5.5555555555555552E-2</v>
      </c>
    </row>
    <row r="88" spans="1:10" x14ac:dyDescent="0.25">
      <c r="A88" s="147"/>
      <c r="B88" s="80"/>
      <c r="C88" s="81"/>
      <c r="D88" s="80"/>
      <c r="E88" s="81"/>
      <c r="F88" s="82"/>
      <c r="G88" s="80"/>
      <c r="H88" s="81"/>
      <c r="I88" s="94"/>
      <c r="J88" s="95"/>
    </row>
    <row r="89" spans="1:10" ht="13" x14ac:dyDescent="0.3">
      <c r="A89" s="118" t="s">
        <v>59</v>
      </c>
      <c r="B89" s="35"/>
      <c r="C89" s="36"/>
      <c r="D89" s="35"/>
      <c r="E89" s="36"/>
      <c r="F89" s="37"/>
      <c r="G89" s="35"/>
      <c r="H89" s="36"/>
      <c r="I89" s="38"/>
      <c r="J89" s="39"/>
    </row>
    <row r="90" spans="1:10" x14ac:dyDescent="0.25">
      <c r="A90" s="124" t="s">
        <v>350</v>
      </c>
      <c r="B90" s="35">
        <v>0</v>
      </c>
      <c r="C90" s="36">
        <v>2</v>
      </c>
      <c r="D90" s="35">
        <v>2</v>
      </c>
      <c r="E90" s="36">
        <v>11</v>
      </c>
      <c r="F90" s="37"/>
      <c r="G90" s="35">
        <f t="shared" ref="G90:G101" si="8">B90-C90</f>
        <v>-2</v>
      </c>
      <c r="H90" s="36">
        <f t="shared" ref="H90:H101" si="9">D90-E90</f>
        <v>-9</v>
      </c>
      <c r="I90" s="38">
        <f t="shared" ref="I90:I101" si="10">IF(C90=0, "-", IF(G90/C90&lt;10, G90/C90, "&gt;999%"))</f>
        <v>-1</v>
      </c>
      <c r="J90" s="39">
        <f t="shared" ref="J90:J101" si="11">IF(E90=0, "-", IF(H90/E90&lt;10, H90/E90, "&gt;999%"))</f>
        <v>-0.81818181818181823</v>
      </c>
    </row>
    <row r="91" spans="1:10" x14ac:dyDescent="0.25">
      <c r="A91" s="124" t="s">
        <v>433</v>
      </c>
      <c r="B91" s="35">
        <v>6</v>
      </c>
      <c r="C91" s="36">
        <v>23</v>
      </c>
      <c r="D91" s="35">
        <v>16</v>
      </c>
      <c r="E91" s="36">
        <v>51</v>
      </c>
      <c r="F91" s="37"/>
      <c r="G91" s="35">
        <f t="shared" si="8"/>
        <v>-17</v>
      </c>
      <c r="H91" s="36">
        <f t="shared" si="9"/>
        <v>-35</v>
      </c>
      <c r="I91" s="38">
        <f t="shared" si="10"/>
        <v>-0.73913043478260865</v>
      </c>
      <c r="J91" s="39">
        <f t="shared" si="11"/>
        <v>-0.68627450980392157</v>
      </c>
    </row>
    <row r="92" spans="1:10" x14ac:dyDescent="0.25">
      <c r="A92" s="124" t="s">
        <v>394</v>
      </c>
      <c r="B92" s="35">
        <v>11</v>
      </c>
      <c r="C92" s="36">
        <v>15</v>
      </c>
      <c r="D92" s="35">
        <v>59</v>
      </c>
      <c r="E92" s="36">
        <v>86</v>
      </c>
      <c r="F92" s="37"/>
      <c r="G92" s="35">
        <f t="shared" si="8"/>
        <v>-4</v>
      </c>
      <c r="H92" s="36">
        <f t="shared" si="9"/>
        <v>-27</v>
      </c>
      <c r="I92" s="38">
        <f t="shared" si="10"/>
        <v>-0.26666666666666666</v>
      </c>
      <c r="J92" s="39">
        <f t="shared" si="11"/>
        <v>-0.31395348837209303</v>
      </c>
    </row>
    <row r="93" spans="1:10" x14ac:dyDescent="0.25">
      <c r="A93" s="124" t="s">
        <v>434</v>
      </c>
      <c r="B93" s="35">
        <v>64</v>
      </c>
      <c r="C93" s="36">
        <v>49</v>
      </c>
      <c r="D93" s="35">
        <v>166</v>
      </c>
      <c r="E93" s="36">
        <v>140</v>
      </c>
      <c r="F93" s="37"/>
      <c r="G93" s="35">
        <f t="shared" si="8"/>
        <v>15</v>
      </c>
      <c r="H93" s="36">
        <f t="shared" si="9"/>
        <v>26</v>
      </c>
      <c r="I93" s="38">
        <f t="shared" si="10"/>
        <v>0.30612244897959184</v>
      </c>
      <c r="J93" s="39">
        <f t="shared" si="11"/>
        <v>0.18571428571428572</v>
      </c>
    </row>
    <row r="94" spans="1:10" x14ac:dyDescent="0.25">
      <c r="A94" s="124" t="s">
        <v>193</v>
      </c>
      <c r="B94" s="35">
        <v>9</v>
      </c>
      <c r="C94" s="36">
        <v>42</v>
      </c>
      <c r="D94" s="35">
        <v>41</v>
      </c>
      <c r="E94" s="36">
        <v>105</v>
      </c>
      <c r="F94" s="37"/>
      <c r="G94" s="35">
        <f t="shared" si="8"/>
        <v>-33</v>
      </c>
      <c r="H94" s="36">
        <f t="shared" si="9"/>
        <v>-64</v>
      </c>
      <c r="I94" s="38">
        <f t="shared" si="10"/>
        <v>-0.7857142857142857</v>
      </c>
      <c r="J94" s="39">
        <f t="shared" si="11"/>
        <v>-0.60952380952380958</v>
      </c>
    </row>
    <row r="95" spans="1:10" x14ac:dyDescent="0.25">
      <c r="A95" s="124" t="s">
        <v>227</v>
      </c>
      <c r="B95" s="35">
        <v>3</v>
      </c>
      <c r="C95" s="36">
        <v>10</v>
      </c>
      <c r="D95" s="35">
        <v>4</v>
      </c>
      <c r="E95" s="36">
        <v>20</v>
      </c>
      <c r="F95" s="37"/>
      <c r="G95" s="35">
        <f t="shared" si="8"/>
        <v>-7</v>
      </c>
      <c r="H95" s="36">
        <f t="shared" si="9"/>
        <v>-16</v>
      </c>
      <c r="I95" s="38">
        <f t="shared" si="10"/>
        <v>-0.7</v>
      </c>
      <c r="J95" s="39">
        <f t="shared" si="11"/>
        <v>-0.8</v>
      </c>
    </row>
    <row r="96" spans="1:10" x14ac:dyDescent="0.25">
      <c r="A96" s="124" t="s">
        <v>307</v>
      </c>
      <c r="B96" s="35">
        <v>16</v>
      </c>
      <c r="C96" s="36">
        <v>27</v>
      </c>
      <c r="D96" s="35">
        <v>44</v>
      </c>
      <c r="E96" s="36">
        <v>88</v>
      </c>
      <c r="F96" s="37"/>
      <c r="G96" s="35">
        <f t="shared" si="8"/>
        <v>-11</v>
      </c>
      <c r="H96" s="36">
        <f t="shared" si="9"/>
        <v>-44</v>
      </c>
      <c r="I96" s="38">
        <f t="shared" si="10"/>
        <v>-0.40740740740740738</v>
      </c>
      <c r="J96" s="39">
        <f t="shared" si="11"/>
        <v>-0.5</v>
      </c>
    </row>
    <row r="97" spans="1:10" x14ac:dyDescent="0.25">
      <c r="A97" s="124" t="s">
        <v>521</v>
      </c>
      <c r="B97" s="35">
        <v>17</v>
      </c>
      <c r="C97" s="36">
        <v>33</v>
      </c>
      <c r="D97" s="35">
        <v>56</v>
      </c>
      <c r="E97" s="36">
        <v>102</v>
      </c>
      <c r="F97" s="37"/>
      <c r="G97" s="35">
        <f t="shared" si="8"/>
        <v>-16</v>
      </c>
      <c r="H97" s="36">
        <f t="shared" si="9"/>
        <v>-46</v>
      </c>
      <c r="I97" s="38">
        <f t="shared" si="10"/>
        <v>-0.48484848484848486</v>
      </c>
      <c r="J97" s="39">
        <f t="shared" si="11"/>
        <v>-0.45098039215686275</v>
      </c>
    </row>
    <row r="98" spans="1:10" x14ac:dyDescent="0.25">
      <c r="A98" s="124" t="s">
        <v>532</v>
      </c>
      <c r="B98" s="35">
        <v>241</v>
      </c>
      <c r="C98" s="36">
        <v>315</v>
      </c>
      <c r="D98" s="35">
        <v>733</v>
      </c>
      <c r="E98" s="36">
        <v>797</v>
      </c>
      <c r="F98" s="37"/>
      <c r="G98" s="35">
        <f t="shared" si="8"/>
        <v>-74</v>
      </c>
      <c r="H98" s="36">
        <f t="shared" si="9"/>
        <v>-64</v>
      </c>
      <c r="I98" s="38">
        <f t="shared" si="10"/>
        <v>-0.23492063492063492</v>
      </c>
      <c r="J98" s="39">
        <f t="shared" si="11"/>
        <v>-8.0301129234629856E-2</v>
      </c>
    </row>
    <row r="99" spans="1:10" x14ac:dyDescent="0.25">
      <c r="A99" s="124" t="s">
        <v>512</v>
      </c>
      <c r="B99" s="35">
        <v>4</v>
      </c>
      <c r="C99" s="36">
        <v>12</v>
      </c>
      <c r="D99" s="35">
        <v>44</v>
      </c>
      <c r="E99" s="36">
        <v>39</v>
      </c>
      <c r="F99" s="37"/>
      <c r="G99" s="35">
        <f t="shared" si="8"/>
        <v>-8</v>
      </c>
      <c r="H99" s="36">
        <f t="shared" si="9"/>
        <v>5</v>
      </c>
      <c r="I99" s="38">
        <f t="shared" si="10"/>
        <v>-0.66666666666666663</v>
      </c>
      <c r="J99" s="39">
        <f t="shared" si="11"/>
        <v>0.12820512820512819</v>
      </c>
    </row>
    <row r="100" spans="1:10" x14ac:dyDescent="0.25">
      <c r="A100" s="124" t="s">
        <v>554</v>
      </c>
      <c r="B100" s="35">
        <v>9</v>
      </c>
      <c r="C100" s="36">
        <v>3</v>
      </c>
      <c r="D100" s="35">
        <v>17</v>
      </c>
      <c r="E100" s="36">
        <v>12</v>
      </c>
      <c r="F100" s="37"/>
      <c r="G100" s="35">
        <f t="shared" si="8"/>
        <v>6</v>
      </c>
      <c r="H100" s="36">
        <f t="shared" si="9"/>
        <v>5</v>
      </c>
      <c r="I100" s="38">
        <f t="shared" si="10"/>
        <v>2</v>
      </c>
      <c r="J100" s="39">
        <f t="shared" si="11"/>
        <v>0.41666666666666669</v>
      </c>
    </row>
    <row r="101" spans="1:10" s="52" customFormat="1" ht="13" x14ac:dyDescent="0.3">
      <c r="A101" s="148" t="s">
        <v>605</v>
      </c>
      <c r="B101" s="46">
        <v>380</v>
      </c>
      <c r="C101" s="47">
        <v>531</v>
      </c>
      <c r="D101" s="46">
        <v>1182</v>
      </c>
      <c r="E101" s="47">
        <v>1451</v>
      </c>
      <c r="F101" s="48"/>
      <c r="G101" s="46">
        <f t="shared" si="8"/>
        <v>-151</v>
      </c>
      <c r="H101" s="47">
        <f t="shared" si="9"/>
        <v>-269</v>
      </c>
      <c r="I101" s="49">
        <f t="shared" si="10"/>
        <v>-0.28436911487758948</v>
      </c>
      <c r="J101" s="50">
        <f t="shared" si="11"/>
        <v>-0.18538938662991042</v>
      </c>
    </row>
    <row r="102" spans="1:10" x14ac:dyDescent="0.25">
      <c r="A102" s="147"/>
      <c r="B102" s="80"/>
      <c r="C102" s="81"/>
      <c r="D102" s="80"/>
      <c r="E102" s="81"/>
      <c r="F102" s="82"/>
      <c r="G102" s="80"/>
      <c r="H102" s="81"/>
      <c r="I102" s="94"/>
      <c r="J102" s="95"/>
    </row>
    <row r="103" spans="1:10" ht="13" x14ac:dyDescent="0.3">
      <c r="A103" s="118" t="s">
        <v>98</v>
      </c>
      <c r="B103" s="35"/>
      <c r="C103" s="36"/>
      <c r="D103" s="35"/>
      <c r="E103" s="36"/>
      <c r="F103" s="37"/>
      <c r="G103" s="35"/>
      <c r="H103" s="36"/>
      <c r="I103" s="38"/>
      <c r="J103" s="39"/>
    </row>
    <row r="104" spans="1:10" x14ac:dyDescent="0.25">
      <c r="A104" s="124" t="s">
        <v>578</v>
      </c>
      <c r="B104" s="35">
        <v>1</v>
      </c>
      <c r="C104" s="36">
        <v>0</v>
      </c>
      <c r="D104" s="35">
        <v>3</v>
      </c>
      <c r="E104" s="36">
        <v>2</v>
      </c>
      <c r="F104" s="37"/>
      <c r="G104" s="35">
        <f>B104-C104</f>
        <v>1</v>
      </c>
      <c r="H104" s="36">
        <f>D104-E104</f>
        <v>1</v>
      </c>
      <c r="I104" s="38" t="str">
        <f>IF(C104=0, "-", IF(G104/C104&lt;10, G104/C104, "&gt;999%"))</f>
        <v>-</v>
      </c>
      <c r="J104" s="39">
        <f>IF(E104=0, "-", IF(H104/E104&lt;10, H104/E104, "&gt;999%"))</f>
        <v>0.5</v>
      </c>
    </row>
    <row r="105" spans="1:10" s="52" customFormat="1" ht="13" x14ac:dyDescent="0.3">
      <c r="A105" s="148" t="s">
        <v>606</v>
      </c>
      <c r="B105" s="46">
        <v>1</v>
      </c>
      <c r="C105" s="47">
        <v>0</v>
      </c>
      <c r="D105" s="46">
        <v>3</v>
      </c>
      <c r="E105" s="47">
        <v>2</v>
      </c>
      <c r="F105" s="48"/>
      <c r="G105" s="46">
        <f>B105-C105</f>
        <v>1</v>
      </c>
      <c r="H105" s="47">
        <f>D105-E105</f>
        <v>1</v>
      </c>
      <c r="I105" s="49" t="str">
        <f>IF(C105=0, "-", IF(G105/C105&lt;10, G105/C105, "&gt;999%"))</f>
        <v>-</v>
      </c>
      <c r="J105" s="50">
        <f>IF(E105=0, "-", IF(H105/E105&lt;10, H105/E105, "&gt;999%"))</f>
        <v>0.5</v>
      </c>
    </row>
    <row r="106" spans="1:10" x14ac:dyDescent="0.25">
      <c r="A106" s="147"/>
      <c r="B106" s="80"/>
      <c r="C106" s="81"/>
      <c r="D106" s="80"/>
      <c r="E106" s="81"/>
      <c r="F106" s="82"/>
      <c r="G106" s="80"/>
      <c r="H106" s="81"/>
      <c r="I106" s="94"/>
      <c r="J106" s="95"/>
    </row>
    <row r="107" spans="1:10" ht="13" x14ac:dyDescent="0.3">
      <c r="A107" s="118" t="s">
        <v>99</v>
      </c>
      <c r="B107" s="35"/>
      <c r="C107" s="36"/>
      <c r="D107" s="35"/>
      <c r="E107" s="36"/>
      <c r="F107" s="37"/>
      <c r="G107" s="35"/>
      <c r="H107" s="36"/>
      <c r="I107" s="38"/>
      <c r="J107" s="39"/>
    </row>
    <row r="108" spans="1:10" x14ac:dyDescent="0.25">
      <c r="A108" s="124" t="s">
        <v>555</v>
      </c>
      <c r="B108" s="35">
        <v>46</v>
      </c>
      <c r="C108" s="36">
        <v>12</v>
      </c>
      <c r="D108" s="35">
        <v>61</v>
      </c>
      <c r="E108" s="36">
        <v>41</v>
      </c>
      <c r="F108" s="37"/>
      <c r="G108" s="35">
        <f>B108-C108</f>
        <v>34</v>
      </c>
      <c r="H108" s="36">
        <f>D108-E108</f>
        <v>20</v>
      </c>
      <c r="I108" s="38">
        <f>IF(C108=0, "-", IF(G108/C108&lt;10, G108/C108, "&gt;999%"))</f>
        <v>2.8333333333333335</v>
      </c>
      <c r="J108" s="39">
        <f>IF(E108=0, "-", IF(H108/E108&lt;10, H108/E108, "&gt;999%"))</f>
        <v>0.48780487804878048</v>
      </c>
    </row>
    <row r="109" spans="1:10" x14ac:dyDescent="0.25">
      <c r="A109" s="124" t="s">
        <v>567</v>
      </c>
      <c r="B109" s="35">
        <v>4</v>
      </c>
      <c r="C109" s="36">
        <v>12</v>
      </c>
      <c r="D109" s="35">
        <v>15</v>
      </c>
      <c r="E109" s="36">
        <v>15</v>
      </c>
      <c r="F109" s="37"/>
      <c r="G109" s="35">
        <f>B109-C109</f>
        <v>-8</v>
      </c>
      <c r="H109" s="36">
        <f>D109-E109</f>
        <v>0</v>
      </c>
      <c r="I109" s="38">
        <f>IF(C109=0, "-", IF(G109/C109&lt;10, G109/C109, "&gt;999%"))</f>
        <v>-0.66666666666666663</v>
      </c>
      <c r="J109" s="39">
        <f>IF(E109=0, "-", IF(H109/E109&lt;10, H109/E109, "&gt;999%"))</f>
        <v>0</v>
      </c>
    </row>
    <row r="110" spans="1:10" x14ac:dyDescent="0.25">
      <c r="A110" s="124" t="s">
        <v>579</v>
      </c>
      <c r="B110" s="35">
        <v>5</v>
      </c>
      <c r="C110" s="36">
        <v>4</v>
      </c>
      <c r="D110" s="35">
        <v>13</v>
      </c>
      <c r="E110" s="36">
        <v>7</v>
      </c>
      <c r="F110" s="37"/>
      <c r="G110" s="35">
        <f>B110-C110</f>
        <v>1</v>
      </c>
      <c r="H110" s="36">
        <f>D110-E110</f>
        <v>6</v>
      </c>
      <c r="I110" s="38">
        <f>IF(C110=0, "-", IF(G110/C110&lt;10, G110/C110, "&gt;999%"))</f>
        <v>0.25</v>
      </c>
      <c r="J110" s="39">
        <f>IF(E110=0, "-", IF(H110/E110&lt;10, H110/E110, "&gt;999%"))</f>
        <v>0.8571428571428571</v>
      </c>
    </row>
    <row r="111" spans="1:10" s="52" customFormat="1" ht="13" x14ac:dyDescent="0.3">
      <c r="A111" s="148" t="s">
        <v>607</v>
      </c>
      <c r="B111" s="46">
        <v>55</v>
      </c>
      <c r="C111" s="47">
        <v>28</v>
      </c>
      <c r="D111" s="46">
        <v>89</v>
      </c>
      <c r="E111" s="47">
        <v>63</v>
      </c>
      <c r="F111" s="48"/>
      <c r="G111" s="46">
        <f>B111-C111</f>
        <v>27</v>
      </c>
      <c r="H111" s="47">
        <f>D111-E111</f>
        <v>26</v>
      </c>
      <c r="I111" s="49">
        <f>IF(C111=0, "-", IF(G111/C111&lt;10, G111/C111, "&gt;999%"))</f>
        <v>0.9642857142857143</v>
      </c>
      <c r="J111" s="50">
        <f>IF(E111=0, "-", IF(H111/E111&lt;10, H111/E111, "&gt;999%"))</f>
        <v>0.41269841269841268</v>
      </c>
    </row>
    <row r="112" spans="1:10" x14ac:dyDescent="0.25">
      <c r="A112" s="147"/>
      <c r="B112" s="80"/>
      <c r="C112" s="81"/>
      <c r="D112" s="80"/>
      <c r="E112" s="81"/>
      <c r="F112" s="82"/>
      <c r="G112" s="80"/>
      <c r="H112" s="81"/>
      <c r="I112" s="94"/>
      <c r="J112" s="95"/>
    </row>
    <row r="113" spans="1:10" ht="13" x14ac:dyDescent="0.3">
      <c r="A113" s="118" t="s">
        <v>60</v>
      </c>
      <c r="B113" s="35"/>
      <c r="C113" s="36"/>
      <c r="D113" s="35"/>
      <c r="E113" s="36"/>
      <c r="F113" s="37"/>
      <c r="G113" s="35"/>
      <c r="H113" s="36"/>
      <c r="I113" s="38"/>
      <c r="J113" s="39"/>
    </row>
    <row r="114" spans="1:10" x14ac:dyDescent="0.25">
      <c r="A114" s="124" t="s">
        <v>522</v>
      </c>
      <c r="B114" s="35">
        <v>4</v>
      </c>
      <c r="C114" s="36">
        <v>7</v>
      </c>
      <c r="D114" s="35">
        <v>9</v>
      </c>
      <c r="E114" s="36">
        <v>9</v>
      </c>
      <c r="F114" s="37"/>
      <c r="G114" s="35">
        <f>B114-C114</f>
        <v>-3</v>
      </c>
      <c r="H114" s="36">
        <f>D114-E114</f>
        <v>0</v>
      </c>
      <c r="I114" s="38">
        <f>IF(C114=0, "-", IF(G114/C114&lt;10, G114/C114, "&gt;999%"))</f>
        <v>-0.42857142857142855</v>
      </c>
      <c r="J114" s="39">
        <f>IF(E114=0, "-", IF(H114/E114&lt;10, H114/E114, "&gt;999%"))</f>
        <v>0</v>
      </c>
    </row>
    <row r="115" spans="1:10" x14ac:dyDescent="0.25">
      <c r="A115" s="124" t="s">
        <v>533</v>
      </c>
      <c r="B115" s="35">
        <v>4</v>
      </c>
      <c r="C115" s="36">
        <v>2</v>
      </c>
      <c r="D115" s="35">
        <v>8</v>
      </c>
      <c r="E115" s="36">
        <v>10</v>
      </c>
      <c r="F115" s="37"/>
      <c r="G115" s="35">
        <f>B115-C115</f>
        <v>2</v>
      </c>
      <c r="H115" s="36">
        <f>D115-E115</f>
        <v>-2</v>
      </c>
      <c r="I115" s="38">
        <f>IF(C115=0, "-", IF(G115/C115&lt;10, G115/C115, "&gt;999%"))</f>
        <v>1</v>
      </c>
      <c r="J115" s="39">
        <f>IF(E115=0, "-", IF(H115/E115&lt;10, H115/E115, "&gt;999%"))</f>
        <v>-0.2</v>
      </c>
    </row>
    <row r="116" spans="1:10" s="52" customFormat="1" ht="13" x14ac:dyDescent="0.3">
      <c r="A116" s="148" t="s">
        <v>608</v>
      </c>
      <c r="B116" s="46">
        <v>8</v>
      </c>
      <c r="C116" s="47">
        <v>9</v>
      </c>
      <c r="D116" s="46">
        <v>17</v>
      </c>
      <c r="E116" s="47">
        <v>19</v>
      </c>
      <c r="F116" s="48"/>
      <c r="G116" s="46">
        <f>B116-C116</f>
        <v>-1</v>
      </c>
      <c r="H116" s="47">
        <f>D116-E116</f>
        <v>-2</v>
      </c>
      <c r="I116" s="49">
        <f>IF(C116=0, "-", IF(G116/C116&lt;10, G116/C116, "&gt;999%"))</f>
        <v>-0.1111111111111111</v>
      </c>
      <c r="J116" s="50">
        <f>IF(E116=0, "-", IF(H116/E116&lt;10, H116/E116, "&gt;999%"))</f>
        <v>-0.10526315789473684</v>
      </c>
    </row>
    <row r="117" spans="1:10" x14ac:dyDescent="0.25">
      <c r="A117" s="147"/>
      <c r="B117" s="80"/>
      <c r="C117" s="81"/>
      <c r="D117" s="80"/>
      <c r="E117" s="81"/>
      <c r="F117" s="82"/>
      <c r="G117" s="80"/>
      <c r="H117" s="81"/>
      <c r="I117" s="94"/>
      <c r="J117" s="95"/>
    </row>
    <row r="118" spans="1:10" ht="13" x14ac:dyDescent="0.3">
      <c r="A118" s="118" t="s">
        <v>61</v>
      </c>
      <c r="B118" s="35"/>
      <c r="C118" s="36"/>
      <c r="D118" s="35"/>
      <c r="E118" s="36"/>
      <c r="F118" s="37"/>
      <c r="G118" s="35"/>
      <c r="H118" s="36"/>
      <c r="I118" s="38"/>
      <c r="J118" s="39"/>
    </row>
    <row r="119" spans="1:10" x14ac:dyDescent="0.25">
      <c r="A119" s="124" t="s">
        <v>362</v>
      </c>
      <c r="B119" s="35">
        <v>2</v>
      </c>
      <c r="C119" s="36">
        <v>3</v>
      </c>
      <c r="D119" s="35">
        <v>7</v>
      </c>
      <c r="E119" s="36">
        <v>5</v>
      </c>
      <c r="F119" s="37"/>
      <c r="G119" s="35">
        <f>B119-C119</f>
        <v>-1</v>
      </c>
      <c r="H119" s="36">
        <f>D119-E119</f>
        <v>2</v>
      </c>
      <c r="I119" s="38">
        <f>IF(C119=0, "-", IF(G119/C119&lt;10, G119/C119, "&gt;999%"))</f>
        <v>-0.33333333333333331</v>
      </c>
      <c r="J119" s="39">
        <f>IF(E119=0, "-", IF(H119/E119&lt;10, H119/E119, "&gt;999%"))</f>
        <v>0.4</v>
      </c>
    </row>
    <row r="120" spans="1:10" x14ac:dyDescent="0.25">
      <c r="A120" s="124" t="s">
        <v>395</v>
      </c>
      <c r="B120" s="35">
        <v>3</v>
      </c>
      <c r="C120" s="36">
        <v>1</v>
      </c>
      <c r="D120" s="35">
        <v>7</v>
      </c>
      <c r="E120" s="36">
        <v>3</v>
      </c>
      <c r="F120" s="37"/>
      <c r="G120" s="35">
        <f>B120-C120</f>
        <v>2</v>
      </c>
      <c r="H120" s="36">
        <f>D120-E120</f>
        <v>4</v>
      </c>
      <c r="I120" s="38">
        <f>IF(C120=0, "-", IF(G120/C120&lt;10, G120/C120, "&gt;999%"))</f>
        <v>2</v>
      </c>
      <c r="J120" s="39">
        <f>IF(E120=0, "-", IF(H120/E120&lt;10, H120/E120, "&gt;999%"))</f>
        <v>1.3333333333333333</v>
      </c>
    </row>
    <row r="121" spans="1:10" x14ac:dyDescent="0.25">
      <c r="A121" s="124" t="s">
        <v>435</v>
      </c>
      <c r="B121" s="35">
        <v>3</v>
      </c>
      <c r="C121" s="36">
        <v>2</v>
      </c>
      <c r="D121" s="35">
        <v>8</v>
      </c>
      <c r="E121" s="36">
        <v>3</v>
      </c>
      <c r="F121" s="37"/>
      <c r="G121" s="35">
        <f>B121-C121</f>
        <v>1</v>
      </c>
      <c r="H121" s="36">
        <f>D121-E121</f>
        <v>5</v>
      </c>
      <c r="I121" s="38">
        <f>IF(C121=0, "-", IF(G121/C121&lt;10, G121/C121, "&gt;999%"))</f>
        <v>0.5</v>
      </c>
      <c r="J121" s="39">
        <f>IF(E121=0, "-", IF(H121/E121&lt;10, H121/E121, "&gt;999%"))</f>
        <v>1.6666666666666667</v>
      </c>
    </row>
    <row r="122" spans="1:10" s="52" customFormat="1" ht="13" x14ac:dyDescent="0.3">
      <c r="A122" s="148" t="s">
        <v>609</v>
      </c>
      <c r="B122" s="46">
        <v>8</v>
      </c>
      <c r="C122" s="47">
        <v>6</v>
      </c>
      <c r="D122" s="46">
        <v>22</v>
      </c>
      <c r="E122" s="47">
        <v>11</v>
      </c>
      <c r="F122" s="48"/>
      <c r="G122" s="46">
        <f>B122-C122</f>
        <v>2</v>
      </c>
      <c r="H122" s="47">
        <f>D122-E122</f>
        <v>11</v>
      </c>
      <c r="I122" s="49">
        <f>IF(C122=0, "-", IF(G122/C122&lt;10, G122/C122, "&gt;999%"))</f>
        <v>0.33333333333333331</v>
      </c>
      <c r="J122" s="50">
        <f>IF(E122=0, "-", IF(H122/E122&lt;10, H122/E122, "&gt;999%"))</f>
        <v>1</v>
      </c>
    </row>
    <row r="123" spans="1:10" x14ac:dyDescent="0.25">
      <c r="A123" s="147"/>
      <c r="B123" s="80"/>
      <c r="C123" s="81"/>
      <c r="D123" s="80"/>
      <c r="E123" s="81"/>
      <c r="F123" s="82"/>
      <c r="G123" s="80"/>
      <c r="H123" s="81"/>
      <c r="I123" s="94"/>
      <c r="J123" s="95"/>
    </row>
    <row r="124" spans="1:10" ht="13" x14ac:dyDescent="0.3">
      <c r="A124" s="118" t="s">
        <v>100</v>
      </c>
      <c r="B124" s="35"/>
      <c r="C124" s="36"/>
      <c r="D124" s="35"/>
      <c r="E124" s="36"/>
      <c r="F124" s="37"/>
      <c r="G124" s="35"/>
      <c r="H124" s="36"/>
      <c r="I124" s="38"/>
      <c r="J124" s="39"/>
    </row>
    <row r="125" spans="1:10" x14ac:dyDescent="0.25">
      <c r="A125" s="124" t="s">
        <v>580</v>
      </c>
      <c r="B125" s="35">
        <v>11</v>
      </c>
      <c r="C125" s="36">
        <v>15</v>
      </c>
      <c r="D125" s="35">
        <v>34</v>
      </c>
      <c r="E125" s="36">
        <v>30</v>
      </c>
      <c r="F125" s="37"/>
      <c r="G125" s="35">
        <f>B125-C125</f>
        <v>-4</v>
      </c>
      <c r="H125" s="36">
        <f>D125-E125</f>
        <v>4</v>
      </c>
      <c r="I125" s="38">
        <f>IF(C125=0, "-", IF(G125/C125&lt;10, G125/C125, "&gt;999%"))</f>
        <v>-0.26666666666666666</v>
      </c>
      <c r="J125" s="39">
        <f>IF(E125=0, "-", IF(H125/E125&lt;10, H125/E125, "&gt;999%"))</f>
        <v>0.13333333333333333</v>
      </c>
    </row>
    <row r="126" spans="1:10" x14ac:dyDescent="0.25">
      <c r="A126" s="124" t="s">
        <v>556</v>
      </c>
      <c r="B126" s="35">
        <v>17</v>
      </c>
      <c r="C126" s="36">
        <v>13</v>
      </c>
      <c r="D126" s="35">
        <v>43</v>
      </c>
      <c r="E126" s="36">
        <v>61</v>
      </c>
      <c r="F126" s="37"/>
      <c r="G126" s="35">
        <f>B126-C126</f>
        <v>4</v>
      </c>
      <c r="H126" s="36">
        <f>D126-E126</f>
        <v>-18</v>
      </c>
      <c r="I126" s="38">
        <f>IF(C126=0, "-", IF(G126/C126&lt;10, G126/C126, "&gt;999%"))</f>
        <v>0.30769230769230771</v>
      </c>
      <c r="J126" s="39">
        <f>IF(E126=0, "-", IF(H126/E126&lt;10, H126/E126, "&gt;999%"))</f>
        <v>-0.29508196721311475</v>
      </c>
    </row>
    <row r="127" spans="1:10" x14ac:dyDescent="0.25">
      <c r="A127" s="124" t="s">
        <v>568</v>
      </c>
      <c r="B127" s="35">
        <v>17</v>
      </c>
      <c r="C127" s="36">
        <v>20</v>
      </c>
      <c r="D127" s="35">
        <v>46</v>
      </c>
      <c r="E127" s="36">
        <v>50</v>
      </c>
      <c r="F127" s="37"/>
      <c r="G127" s="35">
        <f>B127-C127</f>
        <v>-3</v>
      </c>
      <c r="H127" s="36">
        <f>D127-E127</f>
        <v>-4</v>
      </c>
      <c r="I127" s="38">
        <f>IF(C127=0, "-", IF(G127/C127&lt;10, G127/C127, "&gt;999%"))</f>
        <v>-0.15</v>
      </c>
      <c r="J127" s="39">
        <f>IF(E127=0, "-", IF(H127/E127&lt;10, H127/E127, "&gt;999%"))</f>
        <v>-0.08</v>
      </c>
    </row>
    <row r="128" spans="1:10" s="52" customFormat="1" ht="13" x14ac:dyDescent="0.3">
      <c r="A128" s="148" t="s">
        <v>610</v>
      </c>
      <c r="B128" s="46">
        <v>45</v>
      </c>
      <c r="C128" s="47">
        <v>48</v>
      </c>
      <c r="D128" s="46">
        <v>123</v>
      </c>
      <c r="E128" s="47">
        <v>141</v>
      </c>
      <c r="F128" s="48"/>
      <c r="G128" s="46">
        <f>B128-C128</f>
        <v>-3</v>
      </c>
      <c r="H128" s="47">
        <f>D128-E128</f>
        <v>-18</v>
      </c>
      <c r="I128" s="49">
        <f>IF(C128=0, "-", IF(G128/C128&lt;10, G128/C128, "&gt;999%"))</f>
        <v>-6.25E-2</v>
      </c>
      <c r="J128" s="50">
        <f>IF(E128=0, "-", IF(H128/E128&lt;10, H128/E128, "&gt;999%"))</f>
        <v>-0.1276595744680851</v>
      </c>
    </row>
    <row r="129" spans="1:10" x14ac:dyDescent="0.25">
      <c r="A129" s="147"/>
      <c r="B129" s="80"/>
      <c r="C129" s="81"/>
      <c r="D129" s="80"/>
      <c r="E129" s="81"/>
      <c r="F129" s="82"/>
      <c r="G129" s="80"/>
      <c r="H129" s="81"/>
      <c r="I129" s="94"/>
      <c r="J129" s="95"/>
    </row>
    <row r="130" spans="1:10" ht="13" x14ac:dyDescent="0.3">
      <c r="A130" s="118" t="s">
        <v>62</v>
      </c>
      <c r="B130" s="35"/>
      <c r="C130" s="36"/>
      <c r="D130" s="35"/>
      <c r="E130" s="36"/>
      <c r="F130" s="37"/>
      <c r="G130" s="35"/>
      <c r="H130" s="36"/>
      <c r="I130" s="38"/>
      <c r="J130" s="39"/>
    </row>
    <row r="131" spans="1:10" x14ac:dyDescent="0.25">
      <c r="A131" s="124" t="s">
        <v>436</v>
      </c>
      <c r="B131" s="35">
        <v>30</v>
      </c>
      <c r="C131" s="36">
        <v>20</v>
      </c>
      <c r="D131" s="35">
        <v>62</v>
      </c>
      <c r="E131" s="36">
        <v>64</v>
      </c>
      <c r="F131" s="37"/>
      <c r="G131" s="35">
        <f t="shared" ref="G131:G141" si="12">B131-C131</f>
        <v>10</v>
      </c>
      <c r="H131" s="36">
        <f t="shared" ref="H131:H141" si="13">D131-E131</f>
        <v>-2</v>
      </c>
      <c r="I131" s="38">
        <f t="shared" ref="I131:I141" si="14">IF(C131=0, "-", IF(G131/C131&lt;10, G131/C131, "&gt;999%"))</f>
        <v>0.5</v>
      </c>
      <c r="J131" s="39">
        <f t="shared" ref="J131:J141" si="15">IF(E131=0, "-", IF(H131/E131&lt;10, H131/E131, "&gt;999%"))</f>
        <v>-3.125E-2</v>
      </c>
    </row>
    <row r="132" spans="1:10" x14ac:dyDescent="0.25">
      <c r="A132" s="124" t="s">
        <v>194</v>
      </c>
      <c r="B132" s="35">
        <v>46</v>
      </c>
      <c r="C132" s="36">
        <v>40</v>
      </c>
      <c r="D132" s="35">
        <v>54</v>
      </c>
      <c r="E132" s="36">
        <v>230</v>
      </c>
      <c r="F132" s="37"/>
      <c r="G132" s="35">
        <f t="shared" si="12"/>
        <v>6</v>
      </c>
      <c r="H132" s="36">
        <f t="shared" si="13"/>
        <v>-176</v>
      </c>
      <c r="I132" s="38">
        <f t="shared" si="14"/>
        <v>0.15</v>
      </c>
      <c r="J132" s="39">
        <f t="shared" si="15"/>
        <v>-0.76521739130434785</v>
      </c>
    </row>
    <row r="133" spans="1:10" x14ac:dyDescent="0.25">
      <c r="A133" s="124" t="s">
        <v>171</v>
      </c>
      <c r="B133" s="35">
        <v>0</v>
      </c>
      <c r="C133" s="36">
        <v>0</v>
      </c>
      <c r="D133" s="35">
        <v>0</v>
      </c>
      <c r="E133" s="36">
        <v>3</v>
      </c>
      <c r="F133" s="37"/>
      <c r="G133" s="35">
        <f t="shared" si="12"/>
        <v>0</v>
      </c>
      <c r="H133" s="36">
        <f t="shared" si="13"/>
        <v>-3</v>
      </c>
      <c r="I133" s="38" t="str">
        <f t="shared" si="14"/>
        <v>-</v>
      </c>
      <c r="J133" s="39">
        <f t="shared" si="15"/>
        <v>-1</v>
      </c>
    </row>
    <row r="134" spans="1:10" x14ac:dyDescent="0.25">
      <c r="A134" s="124" t="s">
        <v>437</v>
      </c>
      <c r="B134" s="35">
        <v>0</v>
      </c>
      <c r="C134" s="36">
        <v>1</v>
      </c>
      <c r="D134" s="35">
        <v>0</v>
      </c>
      <c r="E134" s="36">
        <v>15</v>
      </c>
      <c r="F134" s="37"/>
      <c r="G134" s="35">
        <f t="shared" si="12"/>
        <v>-1</v>
      </c>
      <c r="H134" s="36">
        <f t="shared" si="13"/>
        <v>-15</v>
      </c>
      <c r="I134" s="38">
        <f t="shared" si="14"/>
        <v>-1</v>
      </c>
      <c r="J134" s="39">
        <f t="shared" si="15"/>
        <v>-1</v>
      </c>
    </row>
    <row r="135" spans="1:10" x14ac:dyDescent="0.25">
      <c r="A135" s="124" t="s">
        <v>523</v>
      </c>
      <c r="B135" s="35">
        <v>14</v>
      </c>
      <c r="C135" s="36">
        <v>11</v>
      </c>
      <c r="D135" s="35">
        <v>21</v>
      </c>
      <c r="E135" s="36">
        <v>29</v>
      </c>
      <c r="F135" s="37"/>
      <c r="G135" s="35">
        <f t="shared" si="12"/>
        <v>3</v>
      </c>
      <c r="H135" s="36">
        <f t="shared" si="13"/>
        <v>-8</v>
      </c>
      <c r="I135" s="38">
        <f t="shared" si="14"/>
        <v>0.27272727272727271</v>
      </c>
      <c r="J135" s="39">
        <f t="shared" si="15"/>
        <v>-0.27586206896551724</v>
      </c>
    </row>
    <row r="136" spans="1:10" x14ac:dyDescent="0.25">
      <c r="A136" s="124" t="s">
        <v>534</v>
      </c>
      <c r="B136" s="35">
        <v>184</v>
      </c>
      <c r="C136" s="36">
        <v>125</v>
      </c>
      <c r="D136" s="35">
        <v>290</v>
      </c>
      <c r="E136" s="36">
        <v>384</v>
      </c>
      <c r="F136" s="37"/>
      <c r="G136" s="35">
        <f t="shared" si="12"/>
        <v>59</v>
      </c>
      <c r="H136" s="36">
        <f t="shared" si="13"/>
        <v>-94</v>
      </c>
      <c r="I136" s="38">
        <f t="shared" si="14"/>
        <v>0.47199999999999998</v>
      </c>
      <c r="J136" s="39">
        <f t="shared" si="15"/>
        <v>-0.24479166666666666</v>
      </c>
    </row>
    <row r="137" spans="1:10" x14ac:dyDescent="0.25">
      <c r="A137" s="124" t="s">
        <v>257</v>
      </c>
      <c r="B137" s="35">
        <v>22</v>
      </c>
      <c r="C137" s="36">
        <v>17</v>
      </c>
      <c r="D137" s="35">
        <v>47</v>
      </c>
      <c r="E137" s="36">
        <v>61</v>
      </c>
      <c r="F137" s="37"/>
      <c r="G137" s="35">
        <f t="shared" si="12"/>
        <v>5</v>
      </c>
      <c r="H137" s="36">
        <f t="shared" si="13"/>
        <v>-14</v>
      </c>
      <c r="I137" s="38">
        <f t="shared" si="14"/>
        <v>0.29411764705882354</v>
      </c>
      <c r="J137" s="39">
        <f t="shared" si="15"/>
        <v>-0.22950819672131148</v>
      </c>
    </row>
    <row r="138" spans="1:10" x14ac:dyDescent="0.25">
      <c r="A138" s="124" t="s">
        <v>396</v>
      </c>
      <c r="B138" s="35">
        <v>35</v>
      </c>
      <c r="C138" s="36">
        <v>12</v>
      </c>
      <c r="D138" s="35">
        <v>48</v>
      </c>
      <c r="E138" s="36">
        <v>50</v>
      </c>
      <c r="F138" s="37"/>
      <c r="G138" s="35">
        <f t="shared" si="12"/>
        <v>23</v>
      </c>
      <c r="H138" s="36">
        <f t="shared" si="13"/>
        <v>-2</v>
      </c>
      <c r="I138" s="38">
        <f t="shared" si="14"/>
        <v>1.9166666666666667</v>
      </c>
      <c r="J138" s="39">
        <f t="shared" si="15"/>
        <v>-0.04</v>
      </c>
    </row>
    <row r="139" spans="1:10" x14ac:dyDescent="0.25">
      <c r="A139" s="124" t="s">
        <v>438</v>
      </c>
      <c r="B139" s="35">
        <v>32</v>
      </c>
      <c r="C139" s="36">
        <v>15</v>
      </c>
      <c r="D139" s="35">
        <v>53</v>
      </c>
      <c r="E139" s="36">
        <v>48</v>
      </c>
      <c r="F139" s="37"/>
      <c r="G139" s="35">
        <f t="shared" si="12"/>
        <v>17</v>
      </c>
      <c r="H139" s="36">
        <f t="shared" si="13"/>
        <v>5</v>
      </c>
      <c r="I139" s="38">
        <f t="shared" si="14"/>
        <v>1.1333333333333333</v>
      </c>
      <c r="J139" s="39">
        <f t="shared" si="15"/>
        <v>0.10416666666666667</v>
      </c>
    </row>
    <row r="140" spans="1:10" x14ac:dyDescent="0.25">
      <c r="A140" s="124" t="s">
        <v>351</v>
      </c>
      <c r="B140" s="35">
        <v>90</v>
      </c>
      <c r="C140" s="36">
        <v>30</v>
      </c>
      <c r="D140" s="35">
        <v>162</v>
      </c>
      <c r="E140" s="36">
        <v>56</v>
      </c>
      <c r="F140" s="37"/>
      <c r="G140" s="35">
        <f t="shared" si="12"/>
        <v>60</v>
      </c>
      <c r="H140" s="36">
        <f t="shared" si="13"/>
        <v>106</v>
      </c>
      <c r="I140" s="38">
        <f t="shared" si="14"/>
        <v>2</v>
      </c>
      <c r="J140" s="39">
        <f t="shared" si="15"/>
        <v>1.8928571428571428</v>
      </c>
    </row>
    <row r="141" spans="1:10" s="52" customFormat="1" ht="13" x14ac:dyDescent="0.3">
      <c r="A141" s="148" t="s">
        <v>611</v>
      </c>
      <c r="B141" s="46">
        <v>453</v>
      </c>
      <c r="C141" s="47">
        <v>271</v>
      </c>
      <c r="D141" s="46">
        <v>737</v>
      </c>
      <c r="E141" s="47">
        <v>940</v>
      </c>
      <c r="F141" s="48"/>
      <c r="G141" s="46">
        <f t="shared" si="12"/>
        <v>182</v>
      </c>
      <c r="H141" s="47">
        <f t="shared" si="13"/>
        <v>-203</v>
      </c>
      <c r="I141" s="49">
        <f t="shared" si="14"/>
        <v>0.67158671586715868</v>
      </c>
      <c r="J141" s="50">
        <f t="shared" si="15"/>
        <v>-0.21595744680851064</v>
      </c>
    </row>
    <row r="142" spans="1:10" x14ac:dyDescent="0.25">
      <c r="A142" s="147"/>
      <c r="B142" s="80"/>
      <c r="C142" s="81"/>
      <c r="D142" s="80"/>
      <c r="E142" s="81"/>
      <c r="F142" s="82"/>
      <c r="G142" s="80"/>
      <c r="H142" s="81"/>
      <c r="I142" s="94"/>
      <c r="J142" s="95"/>
    </row>
    <row r="143" spans="1:10" ht="13" x14ac:dyDescent="0.3">
      <c r="A143" s="118" t="s">
        <v>63</v>
      </c>
      <c r="B143" s="35"/>
      <c r="C143" s="36"/>
      <c r="D143" s="35"/>
      <c r="E143" s="36"/>
      <c r="F143" s="37"/>
      <c r="G143" s="35"/>
      <c r="H143" s="36"/>
      <c r="I143" s="38"/>
      <c r="J143" s="39"/>
    </row>
    <row r="144" spans="1:10" x14ac:dyDescent="0.25">
      <c r="A144" s="124" t="s">
        <v>228</v>
      </c>
      <c r="B144" s="35">
        <v>1</v>
      </c>
      <c r="C144" s="36">
        <v>3</v>
      </c>
      <c r="D144" s="35">
        <v>3</v>
      </c>
      <c r="E144" s="36">
        <v>4</v>
      </c>
      <c r="F144" s="37"/>
      <c r="G144" s="35">
        <f t="shared" ref="G144:G152" si="16">B144-C144</f>
        <v>-2</v>
      </c>
      <c r="H144" s="36">
        <f t="shared" ref="H144:H152" si="17">D144-E144</f>
        <v>-1</v>
      </c>
      <c r="I144" s="38">
        <f t="shared" ref="I144:I152" si="18">IF(C144=0, "-", IF(G144/C144&lt;10, G144/C144, "&gt;999%"))</f>
        <v>-0.66666666666666663</v>
      </c>
      <c r="J144" s="39">
        <f t="shared" ref="J144:J152" si="19">IF(E144=0, "-", IF(H144/E144&lt;10, H144/E144, "&gt;999%"))</f>
        <v>-0.25</v>
      </c>
    </row>
    <row r="145" spans="1:10" x14ac:dyDescent="0.25">
      <c r="A145" s="124" t="s">
        <v>172</v>
      </c>
      <c r="B145" s="35">
        <v>1</v>
      </c>
      <c r="C145" s="36">
        <v>5</v>
      </c>
      <c r="D145" s="35">
        <v>2</v>
      </c>
      <c r="E145" s="36">
        <v>11</v>
      </c>
      <c r="F145" s="37"/>
      <c r="G145" s="35">
        <f t="shared" si="16"/>
        <v>-4</v>
      </c>
      <c r="H145" s="36">
        <f t="shared" si="17"/>
        <v>-9</v>
      </c>
      <c r="I145" s="38">
        <f t="shared" si="18"/>
        <v>-0.8</v>
      </c>
      <c r="J145" s="39">
        <f t="shared" si="19"/>
        <v>-0.81818181818181823</v>
      </c>
    </row>
    <row r="146" spans="1:10" x14ac:dyDescent="0.25">
      <c r="A146" s="124" t="s">
        <v>195</v>
      </c>
      <c r="B146" s="35">
        <v>59</v>
      </c>
      <c r="C146" s="36">
        <v>66</v>
      </c>
      <c r="D146" s="35">
        <v>183</v>
      </c>
      <c r="E146" s="36">
        <v>181</v>
      </c>
      <c r="F146" s="37"/>
      <c r="G146" s="35">
        <f t="shared" si="16"/>
        <v>-7</v>
      </c>
      <c r="H146" s="36">
        <f t="shared" si="17"/>
        <v>2</v>
      </c>
      <c r="I146" s="38">
        <f t="shared" si="18"/>
        <v>-0.10606060606060606</v>
      </c>
      <c r="J146" s="39">
        <f t="shared" si="19"/>
        <v>1.1049723756906077E-2</v>
      </c>
    </row>
    <row r="147" spans="1:10" x14ac:dyDescent="0.25">
      <c r="A147" s="124" t="s">
        <v>397</v>
      </c>
      <c r="B147" s="35">
        <v>94</v>
      </c>
      <c r="C147" s="36">
        <v>105</v>
      </c>
      <c r="D147" s="35">
        <v>294</v>
      </c>
      <c r="E147" s="36">
        <v>281</v>
      </c>
      <c r="F147" s="37"/>
      <c r="G147" s="35">
        <f t="shared" si="16"/>
        <v>-11</v>
      </c>
      <c r="H147" s="36">
        <f t="shared" si="17"/>
        <v>13</v>
      </c>
      <c r="I147" s="38">
        <f t="shared" si="18"/>
        <v>-0.10476190476190476</v>
      </c>
      <c r="J147" s="39">
        <f t="shared" si="19"/>
        <v>4.6263345195729534E-2</v>
      </c>
    </row>
    <row r="148" spans="1:10" x14ac:dyDescent="0.25">
      <c r="A148" s="124" t="s">
        <v>363</v>
      </c>
      <c r="B148" s="35">
        <v>75</v>
      </c>
      <c r="C148" s="36">
        <v>81</v>
      </c>
      <c r="D148" s="35">
        <v>217</v>
      </c>
      <c r="E148" s="36">
        <v>209</v>
      </c>
      <c r="F148" s="37"/>
      <c r="G148" s="35">
        <f t="shared" si="16"/>
        <v>-6</v>
      </c>
      <c r="H148" s="36">
        <f t="shared" si="17"/>
        <v>8</v>
      </c>
      <c r="I148" s="38">
        <f t="shared" si="18"/>
        <v>-7.407407407407407E-2</v>
      </c>
      <c r="J148" s="39">
        <f t="shared" si="19"/>
        <v>3.8277511961722487E-2</v>
      </c>
    </row>
    <row r="149" spans="1:10" x14ac:dyDescent="0.25">
      <c r="A149" s="124" t="s">
        <v>173</v>
      </c>
      <c r="B149" s="35">
        <v>13</v>
      </c>
      <c r="C149" s="36">
        <v>40</v>
      </c>
      <c r="D149" s="35">
        <v>53</v>
      </c>
      <c r="E149" s="36">
        <v>101</v>
      </c>
      <c r="F149" s="37"/>
      <c r="G149" s="35">
        <f t="shared" si="16"/>
        <v>-27</v>
      </c>
      <c r="H149" s="36">
        <f t="shared" si="17"/>
        <v>-48</v>
      </c>
      <c r="I149" s="38">
        <f t="shared" si="18"/>
        <v>-0.67500000000000004</v>
      </c>
      <c r="J149" s="39">
        <f t="shared" si="19"/>
        <v>-0.47524752475247523</v>
      </c>
    </row>
    <row r="150" spans="1:10" x14ac:dyDescent="0.25">
      <c r="A150" s="124" t="s">
        <v>336</v>
      </c>
      <c r="B150" s="35">
        <v>0</v>
      </c>
      <c r="C150" s="36">
        <v>1</v>
      </c>
      <c r="D150" s="35">
        <v>0</v>
      </c>
      <c r="E150" s="36">
        <v>1</v>
      </c>
      <c r="F150" s="37"/>
      <c r="G150" s="35">
        <f t="shared" si="16"/>
        <v>-1</v>
      </c>
      <c r="H150" s="36">
        <f t="shared" si="17"/>
        <v>-1</v>
      </c>
      <c r="I150" s="38">
        <f t="shared" si="18"/>
        <v>-1</v>
      </c>
      <c r="J150" s="39">
        <f t="shared" si="19"/>
        <v>-1</v>
      </c>
    </row>
    <row r="151" spans="1:10" x14ac:dyDescent="0.25">
      <c r="A151" s="124" t="s">
        <v>286</v>
      </c>
      <c r="B151" s="35">
        <v>7</v>
      </c>
      <c r="C151" s="36">
        <v>12</v>
      </c>
      <c r="D151" s="35">
        <v>20</v>
      </c>
      <c r="E151" s="36">
        <v>32</v>
      </c>
      <c r="F151" s="37"/>
      <c r="G151" s="35">
        <f t="shared" si="16"/>
        <v>-5</v>
      </c>
      <c r="H151" s="36">
        <f t="shared" si="17"/>
        <v>-12</v>
      </c>
      <c r="I151" s="38">
        <f t="shared" si="18"/>
        <v>-0.41666666666666669</v>
      </c>
      <c r="J151" s="39">
        <f t="shared" si="19"/>
        <v>-0.375</v>
      </c>
    </row>
    <row r="152" spans="1:10" s="52" customFormat="1" ht="13" x14ac:dyDescent="0.3">
      <c r="A152" s="148" t="s">
        <v>612</v>
      </c>
      <c r="B152" s="46">
        <v>250</v>
      </c>
      <c r="C152" s="47">
        <v>313</v>
      </c>
      <c r="D152" s="46">
        <v>772</v>
      </c>
      <c r="E152" s="47">
        <v>820</v>
      </c>
      <c r="F152" s="48"/>
      <c r="G152" s="46">
        <f t="shared" si="16"/>
        <v>-63</v>
      </c>
      <c r="H152" s="47">
        <f t="shared" si="17"/>
        <v>-48</v>
      </c>
      <c r="I152" s="49">
        <f t="shared" si="18"/>
        <v>-0.2012779552715655</v>
      </c>
      <c r="J152" s="50">
        <f t="shared" si="19"/>
        <v>-5.8536585365853662E-2</v>
      </c>
    </row>
    <row r="153" spans="1:10" x14ac:dyDescent="0.25">
      <c r="A153" s="147"/>
      <c r="B153" s="80"/>
      <c r="C153" s="81"/>
      <c r="D153" s="80"/>
      <c r="E153" s="81"/>
      <c r="F153" s="82"/>
      <c r="G153" s="80"/>
      <c r="H153" s="81"/>
      <c r="I153" s="94"/>
      <c r="J153" s="95"/>
    </row>
    <row r="154" spans="1:10" ht="13" x14ac:dyDescent="0.3">
      <c r="A154" s="118" t="s">
        <v>64</v>
      </c>
      <c r="B154" s="35"/>
      <c r="C154" s="36"/>
      <c r="D154" s="35"/>
      <c r="E154" s="36"/>
      <c r="F154" s="37"/>
      <c r="G154" s="35"/>
      <c r="H154" s="36"/>
      <c r="I154" s="38"/>
      <c r="J154" s="39"/>
    </row>
    <row r="155" spans="1:10" x14ac:dyDescent="0.25">
      <c r="A155" s="124" t="s">
        <v>174</v>
      </c>
      <c r="B155" s="35">
        <v>1</v>
      </c>
      <c r="C155" s="36">
        <v>112</v>
      </c>
      <c r="D155" s="35">
        <v>27</v>
      </c>
      <c r="E155" s="36">
        <v>287</v>
      </c>
      <c r="F155" s="37"/>
      <c r="G155" s="35">
        <f t="shared" ref="G155:G167" si="20">B155-C155</f>
        <v>-111</v>
      </c>
      <c r="H155" s="36">
        <f t="shared" ref="H155:H167" si="21">D155-E155</f>
        <v>-260</v>
      </c>
      <c r="I155" s="38">
        <f t="shared" ref="I155:I167" si="22">IF(C155=0, "-", IF(G155/C155&lt;10, G155/C155, "&gt;999%"))</f>
        <v>-0.9910714285714286</v>
      </c>
      <c r="J155" s="39">
        <f t="shared" ref="J155:J167" si="23">IF(E155=0, "-", IF(H155/E155&lt;10, H155/E155, "&gt;999%"))</f>
        <v>-0.90592334494773519</v>
      </c>
    </row>
    <row r="156" spans="1:10" x14ac:dyDescent="0.25">
      <c r="A156" s="124" t="s">
        <v>196</v>
      </c>
      <c r="B156" s="35">
        <v>6</v>
      </c>
      <c r="C156" s="36">
        <v>25</v>
      </c>
      <c r="D156" s="35">
        <v>47</v>
      </c>
      <c r="E156" s="36">
        <v>59</v>
      </c>
      <c r="F156" s="37"/>
      <c r="G156" s="35">
        <f t="shared" si="20"/>
        <v>-19</v>
      </c>
      <c r="H156" s="36">
        <f t="shared" si="21"/>
        <v>-12</v>
      </c>
      <c r="I156" s="38">
        <f t="shared" si="22"/>
        <v>-0.76</v>
      </c>
      <c r="J156" s="39">
        <f t="shared" si="23"/>
        <v>-0.20338983050847459</v>
      </c>
    </row>
    <row r="157" spans="1:10" x14ac:dyDescent="0.25">
      <c r="A157" s="124" t="s">
        <v>197</v>
      </c>
      <c r="B157" s="35">
        <v>161</v>
      </c>
      <c r="C157" s="36">
        <v>325</v>
      </c>
      <c r="D157" s="35">
        <v>524</v>
      </c>
      <c r="E157" s="36">
        <v>711</v>
      </c>
      <c r="F157" s="37"/>
      <c r="G157" s="35">
        <f t="shared" si="20"/>
        <v>-164</v>
      </c>
      <c r="H157" s="36">
        <f t="shared" si="21"/>
        <v>-187</v>
      </c>
      <c r="I157" s="38">
        <f t="shared" si="22"/>
        <v>-0.50461538461538458</v>
      </c>
      <c r="J157" s="39">
        <f t="shared" si="23"/>
        <v>-0.26300984528832633</v>
      </c>
    </row>
    <row r="158" spans="1:10" x14ac:dyDescent="0.25">
      <c r="A158" s="124" t="s">
        <v>513</v>
      </c>
      <c r="B158" s="35">
        <v>17</v>
      </c>
      <c r="C158" s="36">
        <v>16</v>
      </c>
      <c r="D158" s="35">
        <v>65</v>
      </c>
      <c r="E158" s="36">
        <v>72</v>
      </c>
      <c r="F158" s="37"/>
      <c r="G158" s="35">
        <f t="shared" si="20"/>
        <v>1</v>
      </c>
      <c r="H158" s="36">
        <f t="shared" si="21"/>
        <v>-7</v>
      </c>
      <c r="I158" s="38">
        <f t="shared" si="22"/>
        <v>6.25E-2</v>
      </c>
      <c r="J158" s="39">
        <f t="shared" si="23"/>
        <v>-9.7222222222222224E-2</v>
      </c>
    </row>
    <row r="159" spans="1:10" x14ac:dyDescent="0.25">
      <c r="A159" s="124" t="s">
        <v>287</v>
      </c>
      <c r="B159" s="35">
        <v>7</v>
      </c>
      <c r="C159" s="36">
        <v>4</v>
      </c>
      <c r="D159" s="35">
        <v>21</v>
      </c>
      <c r="E159" s="36">
        <v>17</v>
      </c>
      <c r="F159" s="37"/>
      <c r="G159" s="35">
        <f t="shared" si="20"/>
        <v>3</v>
      </c>
      <c r="H159" s="36">
        <f t="shared" si="21"/>
        <v>4</v>
      </c>
      <c r="I159" s="38">
        <f t="shared" si="22"/>
        <v>0.75</v>
      </c>
      <c r="J159" s="39">
        <f t="shared" si="23"/>
        <v>0.23529411764705882</v>
      </c>
    </row>
    <row r="160" spans="1:10" x14ac:dyDescent="0.25">
      <c r="A160" s="124" t="s">
        <v>198</v>
      </c>
      <c r="B160" s="35">
        <v>6</v>
      </c>
      <c r="C160" s="36">
        <v>7</v>
      </c>
      <c r="D160" s="35">
        <v>16</v>
      </c>
      <c r="E160" s="36">
        <v>12</v>
      </c>
      <c r="F160" s="37"/>
      <c r="G160" s="35">
        <f t="shared" si="20"/>
        <v>-1</v>
      </c>
      <c r="H160" s="36">
        <f t="shared" si="21"/>
        <v>4</v>
      </c>
      <c r="I160" s="38">
        <f t="shared" si="22"/>
        <v>-0.14285714285714285</v>
      </c>
      <c r="J160" s="39">
        <f t="shared" si="23"/>
        <v>0.33333333333333331</v>
      </c>
    </row>
    <row r="161" spans="1:10" x14ac:dyDescent="0.25">
      <c r="A161" s="124" t="s">
        <v>364</v>
      </c>
      <c r="B161" s="35">
        <v>91</v>
      </c>
      <c r="C161" s="36">
        <v>113</v>
      </c>
      <c r="D161" s="35">
        <v>269</v>
      </c>
      <c r="E161" s="36">
        <v>292</v>
      </c>
      <c r="F161" s="37"/>
      <c r="G161" s="35">
        <f t="shared" si="20"/>
        <v>-22</v>
      </c>
      <c r="H161" s="36">
        <f t="shared" si="21"/>
        <v>-23</v>
      </c>
      <c r="I161" s="38">
        <f t="shared" si="22"/>
        <v>-0.19469026548672566</v>
      </c>
      <c r="J161" s="39">
        <f t="shared" si="23"/>
        <v>-7.8767123287671229E-2</v>
      </c>
    </row>
    <row r="162" spans="1:10" x14ac:dyDescent="0.25">
      <c r="A162" s="124" t="s">
        <v>439</v>
      </c>
      <c r="B162" s="35">
        <v>32</v>
      </c>
      <c r="C162" s="36">
        <v>36</v>
      </c>
      <c r="D162" s="35">
        <v>111</v>
      </c>
      <c r="E162" s="36">
        <v>116</v>
      </c>
      <c r="F162" s="37"/>
      <c r="G162" s="35">
        <f t="shared" si="20"/>
        <v>-4</v>
      </c>
      <c r="H162" s="36">
        <f t="shared" si="21"/>
        <v>-5</v>
      </c>
      <c r="I162" s="38">
        <f t="shared" si="22"/>
        <v>-0.1111111111111111</v>
      </c>
      <c r="J162" s="39">
        <f t="shared" si="23"/>
        <v>-4.3103448275862072E-2</v>
      </c>
    </row>
    <row r="163" spans="1:10" x14ac:dyDescent="0.25">
      <c r="A163" s="124" t="s">
        <v>229</v>
      </c>
      <c r="B163" s="35">
        <v>0</v>
      </c>
      <c r="C163" s="36">
        <v>4</v>
      </c>
      <c r="D163" s="35">
        <v>0</v>
      </c>
      <c r="E163" s="36">
        <v>4</v>
      </c>
      <c r="F163" s="37"/>
      <c r="G163" s="35">
        <f t="shared" si="20"/>
        <v>-4</v>
      </c>
      <c r="H163" s="36">
        <f t="shared" si="21"/>
        <v>-4</v>
      </c>
      <c r="I163" s="38">
        <f t="shared" si="22"/>
        <v>-1</v>
      </c>
      <c r="J163" s="39">
        <f t="shared" si="23"/>
        <v>-1</v>
      </c>
    </row>
    <row r="164" spans="1:10" x14ac:dyDescent="0.25">
      <c r="A164" s="124" t="s">
        <v>398</v>
      </c>
      <c r="B164" s="35">
        <v>102</v>
      </c>
      <c r="C164" s="36">
        <v>153</v>
      </c>
      <c r="D164" s="35">
        <v>360</v>
      </c>
      <c r="E164" s="36">
        <v>372</v>
      </c>
      <c r="F164" s="37"/>
      <c r="G164" s="35">
        <f t="shared" si="20"/>
        <v>-51</v>
      </c>
      <c r="H164" s="36">
        <f t="shared" si="21"/>
        <v>-12</v>
      </c>
      <c r="I164" s="38">
        <f t="shared" si="22"/>
        <v>-0.33333333333333331</v>
      </c>
      <c r="J164" s="39">
        <f t="shared" si="23"/>
        <v>-3.2258064516129031E-2</v>
      </c>
    </row>
    <row r="165" spans="1:10" x14ac:dyDescent="0.25">
      <c r="A165" s="124" t="s">
        <v>308</v>
      </c>
      <c r="B165" s="35">
        <v>5</v>
      </c>
      <c r="C165" s="36">
        <v>0</v>
      </c>
      <c r="D165" s="35">
        <v>12</v>
      </c>
      <c r="E165" s="36">
        <v>0</v>
      </c>
      <c r="F165" s="37"/>
      <c r="G165" s="35">
        <f t="shared" si="20"/>
        <v>5</v>
      </c>
      <c r="H165" s="36">
        <f t="shared" si="21"/>
        <v>12</v>
      </c>
      <c r="I165" s="38" t="str">
        <f t="shared" si="22"/>
        <v>-</v>
      </c>
      <c r="J165" s="39" t="str">
        <f t="shared" si="23"/>
        <v>-</v>
      </c>
    </row>
    <row r="166" spans="1:10" x14ac:dyDescent="0.25">
      <c r="A166" s="124" t="s">
        <v>352</v>
      </c>
      <c r="B166" s="35">
        <v>29</v>
      </c>
      <c r="C166" s="36">
        <v>0</v>
      </c>
      <c r="D166" s="35">
        <v>105</v>
      </c>
      <c r="E166" s="36">
        <v>0</v>
      </c>
      <c r="F166" s="37"/>
      <c r="G166" s="35">
        <f t="shared" si="20"/>
        <v>29</v>
      </c>
      <c r="H166" s="36">
        <f t="shared" si="21"/>
        <v>105</v>
      </c>
      <c r="I166" s="38" t="str">
        <f t="shared" si="22"/>
        <v>-</v>
      </c>
      <c r="J166" s="39" t="str">
        <f t="shared" si="23"/>
        <v>-</v>
      </c>
    </row>
    <row r="167" spans="1:10" s="52" customFormat="1" ht="13" x14ac:dyDescent="0.3">
      <c r="A167" s="148" t="s">
        <v>613</v>
      </c>
      <c r="B167" s="46">
        <v>457</v>
      </c>
      <c r="C167" s="47">
        <v>795</v>
      </c>
      <c r="D167" s="46">
        <v>1557</v>
      </c>
      <c r="E167" s="47">
        <v>1942</v>
      </c>
      <c r="F167" s="48"/>
      <c r="G167" s="46">
        <f t="shared" si="20"/>
        <v>-338</v>
      </c>
      <c r="H167" s="47">
        <f t="shared" si="21"/>
        <v>-385</v>
      </c>
      <c r="I167" s="49">
        <f t="shared" si="22"/>
        <v>-0.42515723270440253</v>
      </c>
      <c r="J167" s="50">
        <f t="shared" si="23"/>
        <v>-0.19824922760041194</v>
      </c>
    </row>
    <row r="168" spans="1:10" x14ac:dyDescent="0.25">
      <c r="A168" s="147"/>
      <c r="B168" s="80"/>
      <c r="C168" s="81"/>
      <c r="D168" s="80"/>
      <c r="E168" s="81"/>
      <c r="F168" s="82"/>
      <c r="G168" s="80"/>
      <c r="H168" s="81"/>
      <c r="I168" s="94"/>
      <c r="J168" s="95"/>
    </row>
    <row r="169" spans="1:10" ht="13" x14ac:dyDescent="0.3">
      <c r="A169" s="118" t="s">
        <v>101</v>
      </c>
      <c r="B169" s="35"/>
      <c r="C169" s="36"/>
      <c r="D169" s="35"/>
      <c r="E169" s="36"/>
      <c r="F169" s="37"/>
      <c r="G169" s="35"/>
      <c r="H169" s="36"/>
      <c r="I169" s="38"/>
      <c r="J169" s="39"/>
    </row>
    <row r="170" spans="1:10" x14ac:dyDescent="0.25">
      <c r="A170" s="124" t="s">
        <v>557</v>
      </c>
      <c r="B170" s="35">
        <v>1</v>
      </c>
      <c r="C170" s="36">
        <v>0</v>
      </c>
      <c r="D170" s="35">
        <v>6</v>
      </c>
      <c r="E170" s="36">
        <v>2</v>
      </c>
      <c r="F170" s="37"/>
      <c r="G170" s="35">
        <f>B170-C170</f>
        <v>1</v>
      </c>
      <c r="H170" s="36">
        <f>D170-E170</f>
        <v>4</v>
      </c>
      <c r="I170" s="38" t="str">
        <f>IF(C170=0, "-", IF(G170/C170&lt;10, G170/C170, "&gt;999%"))</f>
        <v>-</v>
      </c>
      <c r="J170" s="39">
        <f>IF(E170=0, "-", IF(H170/E170&lt;10, H170/E170, "&gt;999%"))</f>
        <v>2</v>
      </c>
    </row>
    <row r="171" spans="1:10" x14ac:dyDescent="0.25">
      <c r="A171" s="124" t="s">
        <v>558</v>
      </c>
      <c r="B171" s="35">
        <v>0</v>
      </c>
      <c r="C171" s="36">
        <v>0</v>
      </c>
      <c r="D171" s="35">
        <v>0</v>
      </c>
      <c r="E171" s="36">
        <v>4</v>
      </c>
      <c r="F171" s="37"/>
      <c r="G171" s="35">
        <f>B171-C171</f>
        <v>0</v>
      </c>
      <c r="H171" s="36">
        <f>D171-E171</f>
        <v>-4</v>
      </c>
      <c r="I171" s="38" t="str">
        <f>IF(C171=0, "-", IF(G171/C171&lt;10, G171/C171, "&gt;999%"))</f>
        <v>-</v>
      </c>
      <c r="J171" s="39">
        <f>IF(E171=0, "-", IF(H171/E171&lt;10, H171/E171, "&gt;999%"))</f>
        <v>-1</v>
      </c>
    </row>
    <row r="172" spans="1:10" s="52" customFormat="1" ht="13" x14ac:dyDescent="0.3">
      <c r="A172" s="148" t="s">
        <v>614</v>
      </c>
      <c r="B172" s="46">
        <v>1</v>
      </c>
      <c r="C172" s="47">
        <v>0</v>
      </c>
      <c r="D172" s="46">
        <v>6</v>
      </c>
      <c r="E172" s="47">
        <v>6</v>
      </c>
      <c r="F172" s="48"/>
      <c r="G172" s="46">
        <f>B172-C172</f>
        <v>1</v>
      </c>
      <c r="H172" s="47">
        <f>D172-E172</f>
        <v>0</v>
      </c>
      <c r="I172" s="49" t="str">
        <f>IF(C172=0, "-", IF(G172/C172&lt;10, G172/C172, "&gt;999%"))</f>
        <v>-</v>
      </c>
      <c r="J172" s="50">
        <f>IF(E172=0, "-", IF(H172/E172&lt;10, H172/E172, "&gt;999%"))</f>
        <v>0</v>
      </c>
    </row>
    <row r="173" spans="1:10" x14ac:dyDescent="0.25">
      <c r="A173" s="147"/>
      <c r="B173" s="80"/>
      <c r="C173" s="81"/>
      <c r="D173" s="80"/>
      <c r="E173" s="81"/>
      <c r="F173" s="82"/>
      <c r="G173" s="80"/>
      <c r="H173" s="81"/>
      <c r="I173" s="94"/>
      <c r="J173" s="95"/>
    </row>
    <row r="174" spans="1:10" ht="13" x14ac:dyDescent="0.3">
      <c r="A174" s="118" t="s">
        <v>65</v>
      </c>
      <c r="B174" s="35"/>
      <c r="C174" s="36"/>
      <c r="D174" s="35"/>
      <c r="E174" s="36"/>
      <c r="F174" s="37"/>
      <c r="G174" s="35"/>
      <c r="H174" s="36"/>
      <c r="I174" s="38"/>
      <c r="J174" s="39"/>
    </row>
    <row r="175" spans="1:10" x14ac:dyDescent="0.25">
      <c r="A175" s="124" t="s">
        <v>384</v>
      </c>
      <c r="B175" s="35">
        <v>5</v>
      </c>
      <c r="C175" s="36">
        <v>1</v>
      </c>
      <c r="D175" s="35">
        <v>6</v>
      </c>
      <c r="E175" s="36">
        <v>2</v>
      </c>
      <c r="F175" s="37"/>
      <c r="G175" s="35">
        <f t="shared" ref="G175:G180" si="24">B175-C175</f>
        <v>4</v>
      </c>
      <c r="H175" s="36">
        <f t="shared" ref="H175:H180" si="25">D175-E175</f>
        <v>4</v>
      </c>
      <c r="I175" s="38">
        <f t="shared" ref="I175:I180" si="26">IF(C175=0, "-", IF(G175/C175&lt;10, G175/C175, "&gt;999%"))</f>
        <v>4</v>
      </c>
      <c r="J175" s="39">
        <f t="shared" ref="J175:J180" si="27">IF(E175=0, "-", IF(H175/E175&lt;10, H175/E175, "&gt;999%"))</f>
        <v>2</v>
      </c>
    </row>
    <row r="176" spans="1:10" x14ac:dyDescent="0.25">
      <c r="A176" s="124" t="s">
        <v>245</v>
      </c>
      <c r="B176" s="35">
        <v>3</v>
      </c>
      <c r="C176" s="36">
        <v>0</v>
      </c>
      <c r="D176" s="35">
        <v>3</v>
      </c>
      <c r="E176" s="36">
        <v>2</v>
      </c>
      <c r="F176" s="37"/>
      <c r="G176" s="35">
        <f t="shared" si="24"/>
        <v>3</v>
      </c>
      <c r="H176" s="36">
        <f t="shared" si="25"/>
        <v>1</v>
      </c>
      <c r="I176" s="38" t="str">
        <f t="shared" si="26"/>
        <v>-</v>
      </c>
      <c r="J176" s="39">
        <f t="shared" si="27"/>
        <v>0.5</v>
      </c>
    </row>
    <row r="177" spans="1:10" x14ac:dyDescent="0.25">
      <c r="A177" s="124" t="s">
        <v>320</v>
      </c>
      <c r="B177" s="35">
        <v>3</v>
      </c>
      <c r="C177" s="36">
        <v>1</v>
      </c>
      <c r="D177" s="35">
        <v>3</v>
      </c>
      <c r="E177" s="36">
        <v>5</v>
      </c>
      <c r="F177" s="37"/>
      <c r="G177" s="35">
        <f t="shared" si="24"/>
        <v>2</v>
      </c>
      <c r="H177" s="36">
        <f t="shared" si="25"/>
        <v>-2</v>
      </c>
      <c r="I177" s="38">
        <f t="shared" si="26"/>
        <v>2</v>
      </c>
      <c r="J177" s="39">
        <f t="shared" si="27"/>
        <v>-0.4</v>
      </c>
    </row>
    <row r="178" spans="1:10" x14ac:dyDescent="0.25">
      <c r="A178" s="124" t="s">
        <v>463</v>
      </c>
      <c r="B178" s="35">
        <v>0</v>
      </c>
      <c r="C178" s="36">
        <v>0</v>
      </c>
      <c r="D178" s="35">
        <v>0</v>
      </c>
      <c r="E178" s="36">
        <v>1</v>
      </c>
      <c r="F178" s="37"/>
      <c r="G178" s="35">
        <f t="shared" si="24"/>
        <v>0</v>
      </c>
      <c r="H178" s="36">
        <f t="shared" si="25"/>
        <v>-1</v>
      </c>
      <c r="I178" s="38" t="str">
        <f t="shared" si="26"/>
        <v>-</v>
      </c>
      <c r="J178" s="39">
        <f t="shared" si="27"/>
        <v>-1</v>
      </c>
    </row>
    <row r="179" spans="1:10" x14ac:dyDescent="0.25">
      <c r="A179" s="124" t="s">
        <v>486</v>
      </c>
      <c r="B179" s="35">
        <v>0</v>
      </c>
      <c r="C179" s="36">
        <v>0</v>
      </c>
      <c r="D179" s="35">
        <v>0</v>
      </c>
      <c r="E179" s="36">
        <v>1</v>
      </c>
      <c r="F179" s="37"/>
      <c r="G179" s="35">
        <f t="shared" si="24"/>
        <v>0</v>
      </c>
      <c r="H179" s="36">
        <f t="shared" si="25"/>
        <v>-1</v>
      </c>
      <c r="I179" s="38" t="str">
        <f t="shared" si="26"/>
        <v>-</v>
      </c>
      <c r="J179" s="39">
        <f t="shared" si="27"/>
        <v>-1</v>
      </c>
    </row>
    <row r="180" spans="1:10" s="52" customFormat="1" ht="13" x14ac:dyDescent="0.3">
      <c r="A180" s="148" t="s">
        <v>615</v>
      </c>
      <c r="B180" s="46">
        <v>11</v>
      </c>
      <c r="C180" s="47">
        <v>2</v>
      </c>
      <c r="D180" s="46">
        <v>12</v>
      </c>
      <c r="E180" s="47">
        <v>11</v>
      </c>
      <c r="F180" s="48"/>
      <c r="G180" s="46">
        <f t="shared" si="24"/>
        <v>9</v>
      </c>
      <c r="H180" s="47">
        <f t="shared" si="25"/>
        <v>1</v>
      </c>
      <c r="I180" s="49">
        <f t="shared" si="26"/>
        <v>4.5</v>
      </c>
      <c r="J180" s="50">
        <f t="shared" si="27"/>
        <v>9.0909090909090912E-2</v>
      </c>
    </row>
    <row r="181" spans="1:10" x14ac:dyDescent="0.25">
      <c r="A181" s="147"/>
      <c r="B181" s="80"/>
      <c r="C181" s="81"/>
      <c r="D181" s="80"/>
      <c r="E181" s="81"/>
      <c r="F181" s="82"/>
      <c r="G181" s="80"/>
      <c r="H181" s="81"/>
      <c r="I181" s="94"/>
      <c r="J181" s="95"/>
    </row>
    <row r="182" spans="1:10" ht="13" x14ac:dyDescent="0.3">
      <c r="A182" s="118" t="s">
        <v>102</v>
      </c>
      <c r="B182" s="35"/>
      <c r="C182" s="36"/>
      <c r="D182" s="35"/>
      <c r="E182" s="36"/>
      <c r="F182" s="37"/>
      <c r="G182" s="35"/>
      <c r="H182" s="36"/>
      <c r="I182" s="38"/>
      <c r="J182" s="39"/>
    </row>
    <row r="183" spans="1:10" x14ac:dyDescent="0.25">
      <c r="A183" s="124" t="s">
        <v>102</v>
      </c>
      <c r="B183" s="35">
        <v>1</v>
      </c>
      <c r="C183" s="36">
        <v>0</v>
      </c>
      <c r="D183" s="35">
        <v>1</v>
      </c>
      <c r="E183" s="36">
        <v>0</v>
      </c>
      <c r="F183" s="37"/>
      <c r="G183" s="35">
        <f>B183-C183</f>
        <v>1</v>
      </c>
      <c r="H183" s="36">
        <f>D183-E183</f>
        <v>1</v>
      </c>
      <c r="I183" s="38" t="str">
        <f>IF(C183=0, "-", IF(G183/C183&lt;10, G183/C183, "&gt;999%"))</f>
        <v>-</v>
      </c>
      <c r="J183" s="39" t="str">
        <f>IF(E183=0, "-", IF(H183/E183&lt;10, H183/E183, "&gt;999%"))</f>
        <v>-</v>
      </c>
    </row>
    <row r="184" spans="1:10" s="52" customFormat="1" ht="13" x14ac:dyDescent="0.3">
      <c r="A184" s="148" t="s">
        <v>616</v>
      </c>
      <c r="B184" s="46">
        <v>1</v>
      </c>
      <c r="C184" s="47">
        <v>0</v>
      </c>
      <c r="D184" s="46">
        <v>1</v>
      </c>
      <c r="E184" s="47">
        <v>0</v>
      </c>
      <c r="F184" s="48"/>
      <c r="G184" s="46">
        <f>B184-C184</f>
        <v>1</v>
      </c>
      <c r="H184" s="47">
        <f>D184-E184</f>
        <v>1</v>
      </c>
      <c r="I184" s="49" t="str">
        <f>IF(C184=0, "-", IF(G184/C184&lt;10, G184/C184, "&gt;999%"))</f>
        <v>-</v>
      </c>
      <c r="J184" s="50" t="str">
        <f>IF(E184=0, "-", IF(H184/E184&lt;10, H184/E184, "&gt;999%"))</f>
        <v>-</v>
      </c>
    </row>
    <row r="185" spans="1:10" x14ac:dyDescent="0.25">
      <c r="A185" s="147"/>
      <c r="B185" s="80"/>
      <c r="C185" s="81"/>
      <c r="D185" s="80"/>
      <c r="E185" s="81"/>
      <c r="F185" s="82"/>
      <c r="G185" s="80"/>
      <c r="H185" s="81"/>
      <c r="I185" s="94"/>
      <c r="J185" s="95"/>
    </row>
    <row r="186" spans="1:10" ht="13" x14ac:dyDescent="0.3">
      <c r="A186" s="118" t="s">
        <v>103</v>
      </c>
      <c r="B186" s="35"/>
      <c r="C186" s="36"/>
      <c r="D186" s="35"/>
      <c r="E186" s="36"/>
      <c r="F186" s="37"/>
      <c r="G186" s="35"/>
      <c r="H186" s="36"/>
      <c r="I186" s="38"/>
      <c r="J186" s="39"/>
    </row>
    <row r="187" spans="1:10" x14ac:dyDescent="0.25">
      <c r="A187" s="124" t="s">
        <v>581</v>
      </c>
      <c r="B187" s="35">
        <v>20</v>
      </c>
      <c r="C187" s="36">
        <v>27</v>
      </c>
      <c r="D187" s="35">
        <v>60</v>
      </c>
      <c r="E187" s="36">
        <v>71</v>
      </c>
      <c r="F187" s="37"/>
      <c r="G187" s="35">
        <f>B187-C187</f>
        <v>-7</v>
      </c>
      <c r="H187" s="36">
        <f>D187-E187</f>
        <v>-11</v>
      </c>
      <c r="I187" s="38">
        <f>IF(C187=0, "-", IF(G187/C187&lt;10, G187/C187, "&gt;999%"))</f>
        <v>-0.25925925925925924</v>
      </c>
      <c r="J187" s="39">
        <f>IF(E187=0, "-", IF(H187/E187&lt;10, H187/E187, "&gt;999%"))</f>
        <v>-0.15492957746478872</v>
      </c>
    </row>
    <row r="188" spans="1:10" x14ac:dyDescent="0.25">
      <c r="A188" s="124" t="s">
        <v>559</v>
      </c>
      <c r="B188" s="35">
        <v>53</v>
      </c>
      <c r="C188" s="36">
        <v>34</v>
      </c>
      <c r="D188" s="35">
        <v>121</v>
      </c>
      <c r="E188" s="36">
        <v>97</v>
      </c>
      <c r="F188" s="37"/>
      <c r="G188" s="35">
        <f>B188-C188</f>
        <v>19</v>
      </c>
      <c r="H188" s="36">
        <f>D188-E188</f>
        <v>24</v>
      </c>
      <c r="I188" s="38">
        <f>IF(C188=0, "-", IF(G188/C188&lt;10, G188/C188, "&gt;999%"))</f>
        <v>0.55882352941176472</v>
      </c>
      <c r="J188" s="39">
        <f>IF(E188=0, "-", IF(H188/E188&lt;10, H188/E188, "&gt;999%"))</f>
        <v>0.24742268041237114</v>
      </c>
    </row>
    <row r="189" spans="1:10" x14ac:dyDescent="0.25">
      <c r="A189" s="124" t="s">
        <v>569</v>
      </c>
      <c r="B189" s="35">
        <v>20</v>
      </c>
      <c r="C189" s="36">
        <v>31</v>
      </c>
      <c r="D189" s="35">
        <v>53</v>
      </c>
      <c r="E189" s="36">
        <v>55</v>
      </c>
      <c r="F189" s="37"/>
      <c r="G189" s="35">
        <f>B189-C189</f>
        <v>-11</v>
      </c>
      <c r="H189" s="36">
        <f>D189-E189</f>
        <v>-2</v>
      </c>
      <c r="I189" s="38">
        <f>IF(C189=0, "-", IF(G189/C189&lt;10, G189/C189, "&gt;999%"))</f>
        <v>-0.35483870967741937</v>
      </c>
      <c r="J189" s="39">
        <f>IF(E189=0, "-", IF(H189/E189&lt;10, H189/E189, "&gt;999%"))</f>
        <v>-3.6363636363636362E-2</v>
      </c>
    </row>
    <row r="190" spans="1:10" s="52" customFormat="1" ht="13" x14ac:dyDescent="0.3">
      <c r="A190" s="148" t="s">
        <v>617</v>
      </c>
      <c r="B190" s="46">
        <v>93</v>
      </c>
      <c r="C190" s="47">
        <v>92</v>
      </c>
      <c r="D190" s="46">
        <v>234</v>
      </c>
      <c r="E190" s="47">
        <v>223</v>
      </c>
      <c r="F190" s="48"/>
      <c r="G190" s="46">
        <f>B190-C190</f>
        <v>1</v>
      </c>
      <c r="H190" s="47">
        <f>D190-E190</f>
        <v>11</v>
      </c>
      <c r="I190" s="49">
        <f>IF(C190=0, "-", IF(G190/C190&lt;10, G190/C190, "&gt;999%"))</f>
        <v>1.0869565217391304E-2</v>
      </c>
      <c r="J190" s="50">
        <f>IF(E190=0, "-", IF(H190/E190&lt;10, H190/E190, "&gt;999%"))</f>
        <v>4.9327354260089683E-2</v>
      </c>
    </row>
    <row r="191" spans="1:10" x14ac:dyDescent="0.25">
      <c r="A191" s="147"/>
      <c r="B191" s="80"/>
      <c r="C191" s="81"/>
      <c r="D191" s="80"/>
      <c r="E191" s="81"/>
      <c r="F191" s="82"/>
      <c r="G191" s="80"/>
      <c r="H191" s="81"/>
      <c r="I191" s="94"/>
      <c r="J191" s="95"/>
    </row>
    <row r="192" spans="1:10" ht="13" x14ac:dyDescent="0.3">
      <c r="A192" s="118" t="s">
        <v>66</v>
      </c>
      <c r="B192" s="35"/>
      <c r="C192" s="36"/>
      <c r="D192" s="35"/>
      <c r="E192" s="36"/>
      <c r="F192" s="37"/>
      <c r="G192" s="35"/>
      <c r="H192" s="36"/>
      <c r="I192" s="38"/>
      <c r="J192" s="39"/>
    </row>
    <row r="193" spans="1:10" x14ac:dyDescent="0.25">
      <c r="A193" s="124" t="s">
        <v>524</v>
      </c>
      <c r="B193" s="35">
        <v>25</v>
      </c>
      <c r="C193" s="36">
        <v>30</v>
      </c>
      <c r="D193" s="35">
        <v>83</v>
      </c>
      <c r="E193" s="36">
        <v>75</v>
      </c>
      <c r="F193" s="37"/>
      <c r="G193" s="35">
        <f>B193-C193</f>
        <v>-5</v>
      </c>
      <c r="H193" s="36">
        <f>D193-E193</f>
        <v>8</v>
      </c>
      <c r="I193" s="38">
        <f>IF(C193=0, "-", IF(G193/C193&lt;10, G193/C193, "&gt;999%"))</f>
        <v>-0.16666666666666666</v>
      </c>
      <c r="J193" s="39">
        <f>IF(E193=0, "-", IF(H193/E193&lt;10, H193/E193, "&gt;999%"))</f>
        <v>0.10666666666666667</v>
      </c>
    </row>
    <row r="194" spans="1:10" x14ac:dyDescent="0.25">
      <c r="A194" s="124" t="s">
        <v>535</v>
      </c>
      <c r="B194" s="35">
        <v>126</v>
      </c>
      <c r="C194" s="36">
        <v>145</v>
      </c>
      <c r="D194" s="35">
        <v>225</v>
      </c>
      <c r="E194" s="36">
        <v>279</v>
      </c>
      <c r="F194" s="37"/>
      <c r="G194" s="35">
        <f>B194-C194</f>
        <v>-19</v>
      </c>
      <c r="H194" s="36">
        <f>D194-E194</f>
        <v>-54</v>
      </c>
      <c r="I194" s="38">
        <f>IF(C194=0, "-", IF(G194/C194&lt;10, G194/C194, "&gt;999%"))</f>
        <v>-0.1310344827586207</v>
      </c>
      <c r="J194" s="39">
        <f>IF(E194=0, "-", IF(H194/E194&lt;10, H194/E194, "&gt;999%"))</f>
        <v>-0.19354838709677419</v>
      </c>
    </row>
    <row r="195" spans="1:10" x14ac:dyDescent="0.25">
      <c r="A195" s="124" t="s">
        <v>440</v>
      </c>
      <c r="B195" s="35">
        <v>67</v>
      </c>
      <c r="C195" s="36">
        <v>71</v>
      </c>
      <c r="D195" s="35">
        <v>154</v>
      </c>
      <c r="E195" s="36">
        <v>163</v>
      </c>
      <c r="F195" s="37"/>
      <c r="G195" s="35">
        <f>B195-C195</f>
        <v>-4</v>
      </c>
      <c r="H195" s="36">
        <f>D195-E195</f>
        <v>-9</v>
      </c>
      <c r="I195" s="38">
        <f>IF(C195=0, "-", IF(G195/C195&lt;10, G195/C195, "&gt;999%"))</f>
        <v>-5.6338028169014086E-2</v>
      </c>
      <c r="J195" s="39">
        <f>IF(E195=0, "-", IF(H195/E195&lt;10, H195/E195, "&gt;999%"))</f>
        <v>-5.5214723926380369E-2</v>
      </c>
    </row>
    <row r="196" spans="1:10" s="52" customFormat="1" ht="13" x14ac:dyDescent="0.3">
      <c r="A196" s="148" t="s">
        <v>618</v>
      </c>
      <c r="B196" s="46">
        <v>218</v>
      </c>
      <c r="C196" s="47">
        <v>246</v>
      </c>
      <c r="D196" s="46">
        <v>462</v>
      </c>
      <c r="E196" s="47">
        <v>517</v>
      </c>
      <c r="F196" s="48"/>
      <c r="G196" s="46">
        <f>B196-C196</f>
        <v>-28</v>
      </c>
      <c r="H196" s="47">
        <f>D196-E196</f>
        <v>-55</v>
      </c>
      <c r="I196" s="49">
        <f>IF(C196=0, "-", IF(G196/C196&lt;10, G196/C196, "&gt;999%"))</f>
        <v>-0.11382113821138211</v>
      </c>
      <c r="J196" s="50">
        <f>IF(E196=0, "-", IF(H196/E196&lt;10, H196/E196, "&gt;999%"))</f>
        <v>-0.10638297872340426</v>
      </c>
    </row>
    <row r="197" spans="1:10" x14ac:dyDescent="0.25">
      <c r="A197" s="147"/>
      <c r="B197" s="80"/>
      <c r="C197" s="81"/>
      <c r="D197" s="80"/>
      <c r="E197" s="81"/>
      <c r="F197" s="82"/>
      <c r="G197" s="80"/>
      <c r="H197" s="81"/>
      <c r="I197" s="94"/>
      <c r="J197" s="95"/>
    </row>
    <row r="198" spans="1:10" ht="13" x14ac:dyDescent="0.3">
      <c r="A198" s="118" t="s">
        <v>67</v>
      </c>
      <c r="B198" s="35"/>
      <c r="C198" s="36"/>
      <c r="D198" s="35"/>
      <c r="E198" s="36"/>
      <c r="F198" s="37"/>
      <c r="G198" s="35"/>
      <c r="H198" s="36"/>
      <c r="I198" s="38"/>
      <c r="J198" s="39"/>
    </row>
    <row r="199" spans="1:10" x14ac:dyDescent="0.25">
      <c r="A199" s="124" t="s">
        <v>582</v>
      </c>
      <c r="B199" s="35">
        <v>5</v>
      </c>
      <c r="C199" s="36">
        <v>1</v>
      </c>
      <c r="D199" s="35">
        <v>6</v>
      </c>
      <c r="E199" s="36">
        <v>4</v>
      </c>
      <c r="F199" s="37"/>
      <c r="G199" s="35">
        <f>B199-C199</f>
        <v>4</v>
      </c>
      <c r="H199" s="36">
        <f>D199-E199</f>
        <v>2</v>
      </c>
      <c r="I199" s="38">
        <f>IF(C199=0, "-", IF(G199/C199&lt;10, G199/C199, "&gt;999%"))</f>
        <v>4</v>
      </c>
      <c r="J199" s="39">
        <f>IF(E199=0, "-", IF(H199/E199&lt;10, H199/E199, "&gt;999%"))</f>
        <v>0.5</v>
      </c>
    </row>
    <row r="200" spans="1:10" x14ac:dyDescent="0.25">
      <c r="A200" s="124" t="s">
        <v>570</v>
      </c>
      <c r="B200" s="35">
        <v>0</v>
      </c>
      <c r="C200" s="36">
        <v>0</v>
      </c>
      <c r="D200" s="35">
        <v>1</v>
      </c>
      <c r="E200" s="36">
        <v>0</v>
      </c>
      <c r="F200" s="37"/>
      <c r="G200" s="35">
        <f>B200-C200</f>
        <v>0</v>
      </c>
      <c r="H200" s="36">
        <f>D200-E200</f>
        <v>1</v>
      </c>
      <c r="I200" s="38" t="str">
        <f>IF(C200=0, "-", IF(G200/C200&lt;10, G200/C200, "&gt;999%"))</f>
        <v>-</v>
      </c>
      <c r="J200" s="39" t="str">
        <f>IF(E200=0, "-", IF(H200/E200&lt;10, H200/E200, "&gt;999%"))</f>
        <v>-</v>
      </c>
    </row>
    <row r="201" spans="1:10" x14ac:dyDescent="0.25">
      <c r="A201" s="124" t="s">
        <v>560</v>
      </c>
      <c r="B201" s="35">
        <v>0</v>
      </c>
      <c r="C201" s="36">
        <v>4</v>
      </c>
      <c r="D201" s="35">
        <v>3</v>
      </c>
      <c r="E201" s="36">
        <v>8</v>
      </c>
      <c r="F201" s="37"/>
      <c r="G201" s="35">
        <f>B201-C201</f>
        <v>-4</v>
      </c>
      <c r="H201" s="36">
        <f>D201-E201</f>
        <v>-5</v>
      </c>
      <c r="I201" s="38">
        <f>IF(C201=0, "-", IF(G201/C201&lt;10, G201/C201, "&gt;999%"))</f>
        <v>-1</v>
      </c>
      <c r="J201" s="39">
        <f>IF(E201=0, "-", IF(H201/E201&lt;10, H201/E201, "&gt;999%"))</f>
        <v>-0.625</v>
      </c>
    </row>
    <row r="202" spans="1:10" x14ac:dyDescent="0.25">
      <c r="A202" s="124" t="s">
        <v>561</v>
      </c>
      <c r="B202" s="35">
        <v>3</v>
      </c>
      <c r="C202" s="36">
        <v>0</v>
      </c>
      <c r="D202" s="35">
        <v>5</v>
      </c>
      <c r="E202" s="36">
        <v>1</v>
      </c>
      <c r="F202" s="37"/>
      <c r="G202" s="35">
        <f>B202-C202</f>
        <v>3</v>
      </c>
      <c r="H202" s="36">
        <f>D202-E202</f>
        <v>4</v>
      </c>
      <c r="I202" s="38" t="str">
        <f>IF(C202=0, "-", IF(G202/C202&lt;10, G202/C202, "&gt;999%"))</f>
        <v>-</v>
      </c>
      <c r="J202" s="39">
        <f>IF(E202=0, "-", IF(H202/E202&lt;10, H202/E202, "&gt;999%"))</f>
        <v>4</v>
      </c>
    </row>
    <row r="203" spans="1:10" s="52" customFormat="1" ht="13" x14ac:dyDescent="0.3">
      <c r="A203" s="148" t="s">
        <v>619</v>
      </c>
      <c r="B203" s="46">
        <v>8</v>
      </c>
      <c r="C203" s="47">
        <v>5</v>
      </c>
      <c r="D203" s="46">
        <v>15</v>
      </c>
      <c r="E203" s="47">
        <v>13</v>
      </c>
      <c r="F203" s="48"/>
      <c r="G203" s="46">
        <f>B203-C203</f>
        <v>3</v>
      </c>
      <c r="H203" s="47">
        <f>D203-E203</f>
        <v>2</v>
      </c>
      <c r="I203" s="49">
        <f>IF(C203=0, "-", IF(G203/C203&lt;10, G203/C203, "&gt;999%"))</f>
        <v>0.6</v>
      </c>
      <c r="J203" s="50">
        <f>IF(E203=0, "-", IF(H203/E203&lt;10, H203/E203, "&gt;999%"))</f>
        <v>0.15384615384615385</v>
      </c>
    </row>
    <row r="204" spans="1:10" x14ac:dyDescent="0.25">
      <c r="A204" s="147"/>
      <c r="B204" s="80"/>
      <c r="C204" s="81"/>
      <c r="D204" s="80"/>
      <c r="E204" s="81"/>
      <c r="F204" s="82"/>
      <c r="G204" s="80"/>
      <c r="H204" s="81"/>
      <c r="I204" s="94"/>
      <c r="J204" s="95"/>
    </row>
    <row r="205" spans="1:10" ht="13" x14ac:dyDescent="0.3">
      <c r="A205" s="118" t="s">
        <v>68</v>
      </c>
      <c r="B205" s="35"/>
      <c r="C205" s="36"/>
      <c r="D205" s="35"/>
      <c r="E205" s="36"/>
      <c r="F205" s="37"/>
      <c r="G205" s="35"/>
      <c r="H205" s="36"/>
      <c r="I205" s="38"/>
      <c r="J205" s="39"/>
    </row>
    <row r="206" spans="1:10" x14ac:dyDescent="0.25">
      <c r="A206" s="124" t="s">
        <v>385</v>
      </c>
      <c r="B206" s="35">
        <v>9</v>
      </c>
      <c r="C206" s="36">
        <v>8</v>
      </c>
      <c r="D206" s="35">
        <v>19</v>
      </c>
      <c r="E206" s="36">
        <v>16</v>
      </c>
      <c r="F206" s="37"/>
      <c r="G206" s="35">
        <f t="shared" ref="G206:G213" si="28">B206-C206</f>
        <v>1</v>
      </c>
      <c r="H206" s="36">
        <f t="shared" ref="H206:H213" si="29">D206-E206</f>
        <v>3</v>
      </c>
      <c r="I206" s="38">
        <f t="shared" ref="I206:I213" si="30">IF(C206=0, "-", IF(G206/C206&lt;10, G206/C206, "&gt;999%"))</f>
        <v>0.125</v>
      </c>
      <c r="J206" s="39">
        <f t="shared" ref="J206:J213" si="31">IF(E206=0, "-", IF(H206/E206&lt;10, H206/E206, "&gt;999%"))</f>
        <v>0.1875</v>
      </c>
    </row>
    <row r="207" spans="1:10" x14ac:dyDescent="0.25">
      <c r="A207" s="124" t="s">
        <v>464</v>
      </c>
      <c r="B207" s="35">
        <v>1</v>
      </c>
      <c r="C207" s="36">
        <v>3</v>
      </c>
      <c r="D207" s="35">
        <v>7</v>
      </c>
      <c r="E207" s="36">
        <v>11</v>
      </c>
      <c r="F207" s="37"/>
      <c r="G207" s="35">
        <f t="shared" si="28"/>
        <v>-2</v>
      </c>
      <c r="H207" s="36">
        <f t="shared" si="29"/>
        <v>-4</v>
      </c>
      <c r="I207" s="38">
        <f t="shared" si="30"/>
        <v>-0.66666666666666663</v>
      </c>
      <c r="J207" s="39">
        <f t="shared" si="31"/>
        <v>-0.36363636363636365</v>
      </c>
    </row>
    <row r="208" spans="1:10" x14ac:dyDescent="0.25">
      <c r="A208" s="124" t="s">
        <v>321</v>
      </c>
      <c r="B208" s="35">
        <v>0</v>
      </c>
      <c r="C208" s="36">
        <v>0</v>
      </c>
      <c r="D208" s="35">
        <v>0</v>
      </c>
      <c r="E208" s="36">
        <v>2</v>
      </c>
      <c r="F208" s="37"/>
      <c r="G208" s="35">
        <f t="shared" si="28"/>
        <v>0</v>
      </c>
      <c r="H208" s="36">
        <f t="shared" si="29"/>
        <v>-2</v>
      </c>
      <c r="I208" s="38" t="str">
        <f t="shared" si="30"/>
        <v>-</v>
      </c>
      <c r="J208" s="39">
        <f t="shared" si="31"/>
        <v>-1</v>
      </c>
    </row>
    <row r="209" spans="1:10" x14ac:dyDescent="0.25">
      <c r="A209" s="124" t="s">
        <v>465</v>
      </c>
      <c r="B209" s="35">
        <v>0</v>
      </c>
      <c r="C209" s="36">
        <v>0</v>
      </c>
      <c r="D209" s="35">
        <v>1</v>
      </c>
      <c r="E209" s="36">
        <v>0</v>
      </c>
      <c r="F209" s="37"/>
      <c r="G209" s="35">
        <f t="shared" si="28"/>
        <v>0</v>
      </c>
      <c r="H209" s="36">
        <f t="shared" si="29"/>
        <v>1</v>
      </c>
      <c r="I209" s="38" t="str">
        <f t="shared" si="30"/>
        <v>-</v>
      </c>
      <c r="J209" s="39" t="str">
        <f t="shared" si="31"/>
        <v>-</v>
      </c>
    </row>
    <row r="210" spans="1:10" x14ac:dyDescent="0.25">
      <c r="A210" s="124" t="s">
        <v>246</v>
      </c>
      <c r="B210" s="35">
        <v>0</v>
      </c>
      <c r="C210" s="36">
        <v>2</v>
      </c>
      <c r="D210" s="35">
        <v>3</v>
      </c>
      <c r="E210" s="36">
        <v>5</v>
      </c>
      <c r="F210" s="37"/>
      <c r="G210" s="35">
        <f t="shared" si="28"/>
        <v>-2</v>
      </c>
      <c r="H210" s="36">
        <f t="shared" si="29"/>
        <v>-2</v>
      </c>
      <c r="I210" s="38">
        <f t="shared" si="30"/>
        <v>-1</v>
      </c>
      <c r="J210" s="39">
        <f t="shared" si="31"/>
        <v>-0.4</v>
      </c>
    </row>
    <row r="211" spans="1:10" x14ac:dyDescent="0.25">
      <c r="A211" s="124" t="s">
        <v>265</v>
      </c>
      <c r="B211" s="35">
        <v>1</v>
      </c>
      <c r="C211" s="36">
        <v>0</v>
      </c>
      <c r="D211" s="35">
        <v>2</v>
      </c>
      <c r="E211" s="36">
        <v>0</v>
      </c>
      <c r="F211" s="37"/>
      <c r="G211" s="35">
        <f t="shared" si="28"/>
        <v>1</v>
      </c>
      <c r="H211" s="36">
        <f t="shared" si="29"/>
        <v>2</v>
      </c>
      <c r="I211" s="38" t="str">
        <f t="shared" si="30"/>
        <v>-</v>
      </c>
      <c r="J211" s="39" t="str">
        <f t="shared" si="31"/>
        <v>-</v>
      </c>
    </row>
    <row r="212" spans="1:10" x14ac:dyDescent="0.25">
      <c r="A212" s="124" t="s">
        <v>278</v>
      </c>
      <c r="B212" s="35">
        <v>0</v>
      </c>
      <c r="C212" s="36">
        <v>0</v>
      </c>
      <c r="D212" s="35">
        <v>0</v>
      </c>
      <c r="E212" s="36">
        <v>1</v>
      </c>
      <c r="F212" s="37"/>
      <c r="G212" s="35">
        <f t="shared" si="28"/>
        <v>0</v>
      </c>
      <c r="H212" s="36">
        <f t="shared" si="29"/>
        <v>-1</v>
      </c>
      <c r="I212" s="38" t="str">
        <f t="shared" si="30"/>
        <v>-</v>
      </c>
      <c r="J212" s="39">
        <f t="shared" si="31"/>
        <v>-1</v>
      </c>
    </row>
    <row r="213" spans="1:10" s="52" customFormat="1" ht="13" x14ac:dyDescent="0.3">
      <c r="A213" s="148" t="s">
        <v>620</v>
      </c>
      <c r="B213" s="46">
        <v>11</v>
      </c>
      <c r="C213" s="47">
        <v>13</v>
      </c>
      <c r="D213" s="46">
        <v>32</v>
      </c>
      <c r="E213" s="47">
        <v>35</v>
      </c>
      <c r="F213" s="48"/>
      <c r="G213" s="46">
        <f t="shared" si="28"/>
        <v>-2</v>
      </c>
      <c r="H213" s="47">
        <f t="shared" si="29"/>
        <v>-3</v>
      </c>
      <c r="I213" s="49">
        <f t="shared" si="30"/>
        <v>-0.15384615384615385</v>
      </c>
      <c r="J213" s="50">
        <f t="shared" si="31"/>
        <v>-8.5714285714285715E-2</v>
      </c>
    </row>
    <row r="214" spans="1:10" x14ac:dyDescent="0.25">
      <c r="A214" s="147"/>
      <c r="B214" s="80"/>
      <c r="C214" s="81"/>
      <c r="D214" s="80"/>
      <c r="E214" s="81"/>
      <c r="F214" s="82"/>
      <c r="G214" s="80"/>
      <c r="H214" s="81"/>
      <c r="I214" s="94"/>
      <c r="J214" s="95"/>
    </row>
    <row r="215" spans="1:10" ht="13" x14ac:dyDescent="0.3">
      <c r="A215" s="118" t="s">
        <v>69</v>
      </c>
      <c r="B215" s="35"/>
      <c r="C215" s="36"/>
      <c r="D215" s="35"/>
      <c r="E215" s="36"/>
      <c r="F215" s="37"/>
      <c r="G215" s="35"/>
      <c r="H215" s="36"/>
      <c r="I215" s="38"/>
      <c r="J215" s="39"/>
    </row>
    <row r="216" spans="1:10" x14ac:dyDescent="0.25">
      <c r="A216" s="124" t="s">
        <v>399</v>
      </c>
      <c r="B216" s="35">
        <v>1</v>
      </c>
      <c r="C216" s="36">
        <v>4</v>
      </c>
      <c r="D216" s="35">
        <v>5</v>
      </c>
      <c r="E216" s="36">
        <v>6</v>
      </c>
      <c r="F216" s="37"/>
      <c r="G216" s="35">
        <f t="shared" ref="G216:G221" si="32">B216-C216</f>
        <v>-3</v>
      </c>
      <c r="H216" s="36">
        <f t="shared" ref="H216:H221" si="33">D216-E216</f>
        <v>-1</v>
      </c>
      <c r="I216" s="38">
        <f t="shared" ref="I216:I221" si="34">IF(C216=0, "-", IF(G216/C216&lt;10, G216/C216, "&gt;999%"))</f>
        <v>-0.75</v>
      </c>
      <c r="J216" s="39">
        <f t="shared" ref="J216:J221" si="35">IF(E216=0, "-", IF(H216/E216&lt;10, H216/E216, "&gt;999%"))</f>
        <v>-0.16666666666666666</v>
      </c>
    </row>
    <row r="217" spans="1:10" x14ac:dyDescent="0.25">
      <c r="A217" s="124" t="s">
        <v>365</v>
      </c>
      <c r="B217" s="35">
        <v>0</v>
      </c>
      <c r="C217" s="36">
        <v>8</v>
      </c>
      <c r="D217" s="35">
        <v>12</v>
      </c>
      <c r="E217" s="36">
        <v>19</v>
      </c>
      <c r="F217" s="37"/>
      <c r="G217" s="35">
        <f t="shared" si="32"/>
        <v>-8</v>
      </c>
      <c r="H217" s="36">
        <f t="shared" si="33"/>
        <v>-7</v>
      </c>
      <c r="I217" s="38">
        <f t="shared" si="34"/>
        <v>-1</v>
      </c>
      <c r="J217" s="39">
        <f t="shared" si="35"/>
        <v>-0.36842105263157893</v>
      </c>
    </row>
    <row r="218" spans="1:10" x14ac:dyDescent="0.25">
      <c r="A218" s="124" t="s">
        <v>441</v>
      </c>
      <c r="B218" s="35">
        <v>12</v>
      </c>
      <c r="C218" s="36">
        <v>18</v>
      </c>
      <c r="D218" s="35">
        <v>43</v>
      </c>
      <c r="E218" s="36">
        <v>50</v>
      </c>
      <c r="F218" s="37"/>
      <c r="G218" s="35">
        <f t="shared" si="32"/>
        <v>-6</v>
      </c>
      <c r="H218" s="36">
        <f t="shared" si="33"/>
        <v>-7</v>
      </c>
      <c r="I218" s="38">
        <f t="shared" si="34"/>
        <v>-0.33333333333333331</v>
      </c>
      <c r="J218" s="39">
        <f t="shared" si="35"/>
        <v>-0.14000000000000001</v>
      </c>
    </row>
    <row r="219" spans="1:10" x14ac:dyDescent="0.25">
      <c r="A219" s="124" t="s">
        <v>366</v>
      </c>
      <c r="B219" s="35">
        <v>0</v>
      </c>
      <c r="C219" s="36">
        <v>2</v>
      </c>
      <c r="D219" s="35">
        <v>0</v>
      </c>
      <c r="E219" s="36">
        <v>4</v>
      </c>
      <c r="F219" s="37"/>
      <c r="G219" s="35">
        <f t="shared" si="32"/>
        <v>-2</v>
      </c>
      <c r="H219" s="36">
        <f t="shared" si="33"/>
        <v>-4</v>
      </c>
      <c r="I219" s="38">
        <f t="shared" si="34"/>
        <v>-1</v>
      </c>
      <c r="J219" s="39">
        <f t="shared" si="35"/>
        <v>-1</v>
      </c>
    </row>
    <row r="220" spans="1:10" x14ac:dyDescent="0.25">
      <c r="A220" s="124" t="s">
        <v>442</v>
      </c>
      <c r="B220" s="35">
        <v>4</v>
      </c>
      <c r="C220" s="36">
        <v>7</v>
      </c>
      <c r="D220" s="35">
        <v>14</v>
      </c>
      <c r="E220" s="36">
        <v>29</v>
      </c>
      <c r="F220" s="37"/>
      <c r="G220" s="35">
        <f t="shared" si="32"/>
        <v>-3</v>
      </c>
      <c r="H220" s="36">
        <f t="shared" si="33"/>
        <v>-15</v>
      </c>
      <c r="I220" s="38">
        <f t="shared" si="34"/>
        <v>-0.42857142857142855</v>
      </c>
      <c r="J220" s="39">
        <f t="shared" si="35"/>
        <v>-0.51724137931034486</v>
      </c>
    </row>
    <row r="221" spans="1:10" s="52" customFormat="1" ht="13" x14ac:dyDescent="0.3">
      <c r="A221" s="148" t="s">
        <v>621</v>
      </c>
      <c r="B221" s="46">
        <v>17</v>
      </c>
      <c r="C221" s="47">
        <v>39</v>
      </c>
      <c r="D221" s="46">
        <v>74</v>
      </c>
      <c r="E221" s="47">
        <v>108</v>
      </c>
      <c r="F221" s="48"/>
      <c r="G221" s="46">
        <f t="shared" si="32"/>
        <v>-22</v>
      </c>
      <c r="H221" s="47">
        <f t="shared" si="33"/>
        <v>-34</v>
      </c>
      <c r="I221" s="49">
        <f t="shared" si="34"/>
        <v>-0.5641025641025641</v>
      </c>
      <c r="J221" s="50">
        <f t="shared" si="35"/>
        <v>-0.31481481481481483</v>
      </c>
    </row>
    <row r="222" spans="1:10" x14ac:dyDescent="0.25">
      <c r="A222" s="147"/>
      <c r="B222" s="80"/>
      <c r="C222" s="81"/>
      <c r="D222" s="80"/>
      <c r="E222" s="81"/>
      <c r="F222" s="82"/>
      <c r="G222" s="80"/>
      <c r="H222" s="81"/>
      <c r="I222" s="94"/>
      <c r="J222" s="95"/>
    </row>
    <row r="223" spans="1:10" ht="13" x14ac:dyDescent="0.3">
      <c r="A223" s="118" t="s">
        <v>104</v>
      </c>
      <c r="B223" s="35"/>
      <c r="C223" s="36"/>
      <c r="D223" s="35"/>
      <c r="E223" s="36"/>
      <c r="F223" s="37"/>
      <c r="G223" s="35"/>
      <c r="H223" s="36"/>
      <c r="I223" s="38"/>
      <c r="J223" s="39"/>
    </row>
    <row r="224" spans="1:10" x14ac:dyDescent="0.25">
      <c r="A224" s="124" t="s">
        <v>104</v>
      </c>
      <c r="B224" s="35">
        <v>12</v>
      </c>
      <c r="C224" s="36">
        <v>11</v>
      </c>
      <c r="D224" s="35">
        <v>31</v>
      </c>
      <c r="E224" s="36">
        <v>23</v>
      </c>
      <c r="F224" s="37"/>
      <c r="G224" s="35">
        <f>B224-C224</f>
        <v>1</v>
      </c>
      <c r="H224" s="36">
        <f>D224-E224</f>
        <v>8</v>
      </c>
      <c r="I224" s="38">
        <f>IF(C224=0, "-", IF(G224/C224&lt;10, G224/C224, "&gt;999%"))</f>
        <v>9.0909090909090912E-2</v>
      </c>
      <c r="J224" s="39">
        <f>IF(E224=0, "-", IF(H224/E224&lt;10, H224/E224, "&gt;999%"))</f>
        <v>0.34782608695652173</v>
      </c>
    </row>
    <row r="225" spans="1:10" s="52" customFormat="1" ht="13" x14ac:dyDescent="0.3">
      <c r="A225" s="148" t="s">
        <v>622</v>
      </c>
      <c r="B225" s="46">
        <v>12</v>
      </c>
      <c r="C225" s="47">
        <v>11</v>
      </c>
      <c r="D225" s="46">
        <v>31</v>
      </c>
      <c r="E225" s="47">
        <v>23</v>
      </c>
      <c r="F225" s="48"/>
      <c r="G225" s="46">
        <f>B225-C225</f>
        <v>1</v>
      </c>
      <c r="H225" s="47">
        <f>D225-E225</f>
        <v>8</v>
      </c>
      <c r="I225" s="49">
        <f>IF(C225=0, "-", IF(G225/C225&lt;10, G225/C225, "&gt;999%"))</f>
        <v>9.0909090909090912E-2</v>
      </c>
      <c r="J225" s="50">
        <f>IF(E225=0, "-", IF(H225/E225&lt;10, H225/E225, "&gt;999%"))</f>
        <v>0.34782608695652173</v>
      </c>
    </row>
    <row r="226" spans="1:10" x14ac:dyDescent="0.25">
      <c r="A226" s="147"/>
      <c r="B226" s="80"/>
      <c r="C226" s="81"/>
      <c r="D226" s="80"/>
      <c r="E226" s="81"/>
      <c r="F226" s="82"/>
      <c r="G226" s="80"/>
      <c r="H226" s="81"/>
      <c r="I226" s="94"/>
      <c r="J226" s="95"/>
    </row>
    <row r="227" spans="1:10" ht="13" x14ac:dyDescent="0.3">
      <c r="A227" s="118" t="s">
        <v>70</v>
      </c>
      <c r="B227" s="35"/>
      <c r="C227" s="36"/>
      <c r="D227" s="35"/>
      <c r="E227" s="36"/>
      <c r="F227" s="37"/>
      <c r="G227" s="35"/>
      <c r="H227" s="36"/>
      <c r="I227" s="38"/>
      <c r="J227" s="39"/>
    </row>
    <row r="228" spans="1:10" x14ac:dyDescent="0.25">
      <c r="A228" s="124" t="s">
        <v>288</v>
      </c>
      <c r="B228" s="35">
        <v>29</v>
      </c>
      <c r="C228" s="36">
        <v>19</v>
      </c>
      <c r="D228" s="35">
        <v>113</v>
      </c>
      <c r="E228" s="36">
        <v>77</v>
      </c>
      <c r="F228" s="37"/>
      <c r="G228" s="35">
        <f t="shared" ref="G228:G239" si="36">B228-C228</f>
        <v>10</v>
      </c>
      <c r="H228" s="36">
        <f t="shared" ref="H228:H239" si="37">D228-E228</f>
        <v>36</v>
      </c>
      <c r="I228" s="38">
        <f t="shared" ref="I228:I239" si="38">IF(C228=0, "-", IF(G228/C228&lt;10, G228/C228, "&gt;999%"))</f>
        <v>0.52631578947368418</v>
      </c>
      <c r="J228" s="39">
        <f t="shared" ref="J228:J239" si="39">IF(E228=0, "-", IF(H228/E228&lt;10, H228/E228, "&gt;999%"))</f>
        <v>0.46753246753246752</v>
      </c>
    </row>
    <row r="229" spans="1:10" x14ac:dyDescent="0.25">
      <c r="A229" s="124" t="s">
        <v>199</v>
      </c>
      <c r="B229" s="35">
        <v>143</v>
      </c>
      <c r="C229" s="36">
        <v>130</v>
      </c>
      <c r="D229" s="35">
        <v>422</v>
      </c>
      <c r="E229" s="36">
        <v>391</v>
      </c>
      <c r="F229" s="37"/>
      <c r="G229" s="35">
        <f t="shared" si="36"/>
        <v>13</v>
      </c>
      <c r="H229" s="36">
        <f t="shared" si="37"/>
        <v>31</v>
      </c>
      <c r="I229" s="38">
        <f t="shared" si="38"/>
        <v>0.1</v>
      </c>
      <c r="J229" s="39">
        <f t="shared" si="39"/>
        <v>7.9283887468030695E-2</v>
      </c>
    </row>
    <row r="230" spans="1:10" x14ac:dyDescent="0.25">
      <c r="A230" s="124" t="s">
        <v>230</v>
      </c>
      <c r="B230" s="35">
        <v>0</v>
      </c>
      <c r="C230" s="36">
        <v>3</v>
      </c>
      <c r="D230" s="35">
        <v>3</v>
      </c>
      <c r="E230" s="36">
        <v>5</v>
      </c>
      <c r="F230" s="37"/>
      <c r="G230" s="35">
        <f t="shared" si="36"/>
        <v>-3</v>
      </c>
      <c r="H230" s="36">
        <f t="shared" si="37"/>
        <v>-2</v>
      </c>
      <c r="I230" s="38">
        <f t="shared" si="38"/>
        <v>-1</v>
      </c>
      <c r="J230" s="39">
        <f t="shared" si="39"/>
        <v>-0.4</v>
      </c>
    </row>
    <row r="231" spans="1:10" x14ac:dyDescent="0.25">
      <c r="A231" s="124" t="s">
        <v>167</v>
      </c>
      <c r="B231" s="35">
        <v>30</v>
      </c>
      <c r="C231" s="36">
        <v>62</v>
      </c>
      <c r="D231" s="35">
        <v>85</v>
      </c>
      <c r="E231" s="36">
        <v>130</v>
      </c>
      <c r="F231" s="37"/>
      <c r="G231" s="35">
        <f t="shared" si="36"/>
        <v>-32</v>
      </c>
      <c r="H231" s="36">
        <f t="shared" si="37"/>
        <v>-45</v>
      </c>
      <c r="I231" s="38">
        <f t="shared" si="38"/>
        <v>-0.5161290322580645</v>
      </c>
      <c r="J231" s="39">
        <f t="shared" si="39"/>
        <v>-0.34615384615384615</v>
      </c>
    </row>
    <row r="232" spans="1:10" x14ac:dyDescent="0.25">
      <c r="A232" s="124" t="s">
        <v>175</v>
      </c>
      <c r="B232" s="35">
        <v>50</v>
      </c>
      <c r="C232" s="36">
        <v>36</v>
      </c>
      <c r="D232" s="35">
        <v>132</v>
      </c>
      <c r="E232" s="36">
        <v>99</v>
      </c>
      <c r="F232" s="37"/>
      <c r="G232" s="35">
        <f t="shared" si="36"/>
        <v>14</v>
      </c>
      <c r="H232" s="36">
        <f t="shared" si="37"/>
        <v>33</v>
      </c>
      <c r="I232" s="38">
        <f t="shared" si="38"/>
        <v>0.3888888888888889</v>
      </c>
      <c r="J232" s="39">
        <f t="shared" si="39"/>
        <v>0.33333333333333331</v>
      </c>
    </row>
    <row r="233" spans="1:10" x14ac:dyDescent="0.25">
      <c r="A233" s="124" t="s">
        <v>289</v>
      </c>
      <c r="B233" s="35">
        <v>0</v>
      </c>
      <c r="C233" s="36">
        <v>0</v>
      </c>
      <c r="D233" s="35">
        <v>0</v>
      </c>
      <c r="E233" s="36">
        <v>1</v>
      </c>
      <c r="F233" s="37"/>
      <c r="G233" s="35">
        <f t="shared" si="36"/>
        <v>0</v>
      </c>
      <c r="H233" s="36">
        <f t="shared" si="37"/>
        <v>-1</v>
      </c>
      <c r="I233" s="38" t="str">
        <f t="shared" si="38"/>
        <v>-</v>
      </c>
      <c r="J233" s="39">
        <f t="shared" si="39"/>
        <v>-1</v>
      </c>
    </row>
    <row r="234" spans="1:10" x14ac:dyDescent="0.25">
      <c r="A234" s="124" t="s">
        <v>367</v>
      </c>
      <c r="B234" s="35">
        <v>49</v>
      </c>
      <c r="C234" s="36">
        <v>0</v>
      </c>
      <c r="D234" s="35">
        <v>160</v>
      </c>
      <c r="E234" s="36">
        <v>0</v>
      </c>
      <c r="F234" s="37"/>
      <c r="G234" s="35">
        <f t="shared" si="36"/>
        <v>49</v>
      </c>
      <c r="H234" s="36">
        <f t="shared" si="37"/>
        <v>160</v>
      </c>
      <c r="I234" s="38" t="str">
        <f t="shared" si="38"/>
        <v>-</v>
      </c>
      <c r="J234" s="39" t="str">
        <f t="shared" si="39"/>
        <v>-</v>
      </c>
    </row>
    <row r="235" spans="1:10" x14ac:dyDescent="0.25">
      <c r="A235" s="124" t="s">
        <v>443</v>
      </c>
      <c r="B235" s="35">
        <v>9</v>
      </c>
      <c r="C235" s="36">
        <v>26</v>
      </c>
      <c r="D235" s="35">
        <v>43</v>
      </c>
      <c r="E235" s="36">
        <v>72</v>
      </c>
      <c r="F235" s="37"/>
      <c r="G235" s="35">
        <f t="shared" si="36"/>
        <v>-17</v>
      </c>
      <c r="H235" s="36">
        <f t="shared" si="37"/>
        <v>-29</v>
      </c>
      <c r="I235" s="38">
        <f t="shared" si="38"/>
        <v>-0.65384615384615385</v>
      </c>
      <c r="J235" s="39">
        <f t="shared" si="39"/>
        <v>-0.40277777777777779</v>
      </c>
    </row>
    <row r="236" spans="1:10" x14ac:dyDescent="0.25">
      <c r="A236" s="124" t="s">
        <v>200</v>
      </c>
      <c r="B236" s="35">
        <v>0</v>
      </c>
      <c r="C236" s="36">
        <v>0</v>
      </c>
      <c r="D236" s="35">
        <v>0</v>
      </c>
      <c r="E236" s="36">
        <v>5</v>
      </c>
      <c r="F236" s="37"/>
      <c r="G236" s="35">
        <f t="shared" si="36"/>
        <v>0</v>
      </c>
      <c r="H236" s="36">
        <f t="shared" si="37"/>
        <v>-5</v>
      </c>
      <c r="I236" s="38" t="str">
        <f t="shared" si="38"/>
        <v>-</v>
      </c>
      <c r="J236" s="39">
        <f t="shared" si="39"/>
        <v>-1</v>
      </c>
    </row>
    <row r="237" spans="1:10" x14ac:dyDescent="0.25">
      <c r="A237" s="124" t="s">
        <v>400</v>
      </c>
      <c r="B237" s="35">
        <v>78</v>
      </c>
      <c r="C237" s="36">
        <v>87</v>
      </c>
      <c r="D237" s="35">
        <v>214</v>
      </c>
      <c r="E237" s="36">
        <v>278</v>
      </c>
      <c r="F237" s="37"/>
      <c r="G237" s="35">
        <f t="shared" si="36"/>
        <v>-9</v>
      </c>
      <c r="H237" s="36">
        <f t="shared" si="37"/>
        <v>-64</v>
      </c>
      <c r="I237" s="38">
        <f t="shared" si="38"/>
        <v>-0.10344827586206896</v>
      </c>
      <c r="J237" s="39">
        <f t="shared" si="39"/>
        <v>-0.23021582733812951</v>
      </c>
    </row>
    <row r="238" spans="1:10" x14ac:dyDescent="0.25">
      <c r="A238" s="124" t="s">
        <v>258</v>
      </c>
      <c r="B238" s="35">
        <v>13</v>
      </c>
      <c r="C238" s="36">
        <v>12</v>
      </c>
      <c r="D238" s="35">
        <v>36</v>
      </c>
      <c r="E238" s="36">
        <v>26</v>
      </c>
      <c r="F238" s="37"/>
      <c r="G238" s="35">
        <f t="shared" si="36"/>
        <v>1</v>
      </c>
      <c r="H238" s="36">
        <f t="shared" si="37"/>
        <v>10</v>
      </c>
      <c r="I238" s="38">
        <f t="shared" si="38"/>
        <v>8.3333333333333329E-2</v>
      </c>
      <c r="J238" s="39">
        <f t="shared" si="39"/>
        <v>0.38461538461538464</v>
      </c>
    </row>
    <row r="239" spans="1:10" s="52" customFormat="1" ht="13" x14ac:dyDescent="0.3">
      <c r="A239" s="148" t="s">
        <v>623</v>
      </c>
      <c r="B239" s="46">
        <v>401</v>
      </c>
      <c r="C239" s="47">
        <v>375</v>
      </c>
      <c r="D239" s="46">
        <v>1208</v>
      </c>
      <c r="E239" s="47">
        <v>1084</v>
      </c>
      <c r="F239" s="48"/>
      <c r="G239" s="46">
        <f t="shared" si="36"/>
        <v>26</v>
      </c>
      <c r="H239" s="47">
        <f t="shared" si="37"/>
        <v>124</v>
      </c>
      <c r="I239" s="49">
        <f t="shared" si="38"/>
        <v>6.933333333333333E-2</v>
      </c>
      <c r="J239" s="50">
        <f t="shared" si="39"/>
        <v>0.11439114391143912</v>
      </c>
    </row>
    <row r="240" spans="1:10" x14ac:dyDescent="0.25">
      <c r="A240" s="147"/>
      <c r="B240" s="80"/>
      <c r="C240" s="81"/>
      <c r="D240" s="80"/>
      <c r="E240" s="81"/>
      <c r="F240" s="82"/>
      <c r="G240" s="80"/>
      <c r="H240" s="81"/>
      <c r="I240" s="94"/>
      <c r="J240" s="95"/>
    </row>
    <row r="241" spans="1:10" ht="13" x14ac:dyDescent="0.3">
      <c r="A241" s="118" t="s">
        <v>71</v>
      </c>
      <c r="B241" s="35"/>
      <c r="C241" s="36"/>
      <c r="D241" s="35"/>
      <c r="E241" s="36"/>
      <c r="F241" s="37"/>
      <c r="G241" s="35"/>
      <c r="H241" s="36"/>
      <c r="I241" s="38"/>
      <c r="J241" s="39"/>
    </row>
    <row r="242" spans="1:10" x14ac:dyDescent="0.25">
      <c r="A242" s="124" t="s">
        <v>337</v>
      </c>
      <c r="B242" s="35">
        <v>0</v>
      </c>
      <c r="C242" s="36">
        <v>2</v>
      </c>
      <c r="D242" s="35">
        <v>2</v>
      </c>
      <c r="E242" s="36">
        <v>2</v>
      </c>
      <c r="F242" s="37"/>
      <c r="G242" s="35">
        <f>B242-C242</f>
        <v>-2</v>
      </c>
      <c r="H242" s="36">
        <f>D242-E242</f>
        <v>0</v>
      </c>
      <c r="I242" s="38">
        <f>IF(C242=0, "-", IF(G242/C242&lt;10, G242/C242, "&gt;999%"))</f>
        <v>-1</v>
      </c>
      <c r="J242" s="39">
        <f>IF(E242=0, "-", IF(H242/E242&lt;10, H242/E242, "&gt;999%"))</f>
        <v>0</v>
      </c>
    </row>
    <row r="243" spans="1:10" x14ac:dyDescent="0.25">
      <c r="A243" s="124" t="s">
        <v>487</v>
      </c>
      <c r="B243" s="35">
        <v>1</v>
      </c>
      <c r="C243" s="36">
        <v>0</v>
      </c>
      <c r="D243" s="35">
        <v>2</v>
      </c>
      <c r="E243" s="36">
        <v>2</v>
      </c>
      <c r="F243" s="37"/>
      <c r="G243" s="35">
        <f>B243-C243</f>
        <v>1</v>
      </c>
      <c r="H243" s="36">
        <f>D243-E243</f>
        <v>0</v>
      </c>
      <c r="I243" s="38" t="str">
        <f>IF(C243=0, "-", IF(G243/C243&lt;10, G243/C243, "&gt;999%"))</f>
        <v>-</v>
      </c>
      <c r="J243" s="39">
        <f>IF(E243=0, "-", IF(H243/E243&lt;10, H243/E243, "&gt;999%"))</f>
        <v>0</v>
      </c>
    </row>
    <row r="244" spans="1:10" s="52" customFormat="1" ht="13" x14ac:dyDescent="0.3">
      <c r="A244" s="148" t="s">
        <v>624</v>
      </c>
      <c r="B244" s="46">
        <v>1</v>
      </c>
      <c r="C244" s="47">
        <v>2</v>
      </c>
      <c r="D244" s="46">
        <v>4</v>
      </c>
      <c r="E244" s="47">
        <v>4</v>
      </c>
      <c r="F244" s="48"/>
      <c r="G244" s="46">
        <f>B244-C244</f>
        <v>-1</v>
      </c>
      <c r="H244" s="47">
        <f>D244-E244</f>
        <v>0</v>
      </c>
      <c r="I244" s="49">
        <f>IF(C244=0, "-", IF(G244/C244&lt;10, G244/C244, "&gt;999%"))</f>
        <v>-0.5</v>
      </c>
      <c r="J244" s="50">
        <f>IF(E244=0, "-", IF(H244/E244&lt;10, H244/E244, "&gt;999%"))</f>
        <v>0</v>
      </c>
    </row>
    <row r="245" spans="1:10" x14ac:dyDescent="0.25">
      <c r="A245" s="147"/>
      <c r="B245" s="80"/>
      <c r="C245" s="81"/>
      <c r="D245" s="80"/>
      <c r="E245" s="81"/>
      <c r="F245" s="82"/>
      <c r="G245" s="80"/>
      <c r="H245" s="81"/>
      <c r="I245" s="94"/>
      <c r="J245" s="95"/>
    </row>
    <row r="246" spans="1:10" ht="13" x14ac:dyDescent="0.3">
      <c r="A246" s="118" t="s">
        <v>72</v>
      </c>
      <c r="B246" s="35"/>
      <c r="C246" s="36"/>
      <c r="D246" s="35"/>
      <c r="E246" s="36"/>
      <c r="F246" s="37"/>
      <c r="G246" s="35"/>
      <c r="H246" s="36"/>
      <c r="I246" s="38"/>
      <c r="J246" s="39"/>
    </row>
    <row r="247" spans="1:10" x14ac:dyDescent="0.25">
      <c r="A247" s="124" t="s">
        <v>488</v>
      </c>
      <c r="B247" s="35">
        <v>3</v>
      </c>
      <c r="C247" s="36">
        <v>6</v>
      </c>
      <c r="D247" s="35">
        <v>16</v>
      </c>
      <c r="E247" s="36">
        <v>23</v>
      </c>
      <c r="F247" s="37"/>
      <c r="G247" s="35">
        <f t="shared" ref="G247:G253" si="40">B247-C247</f>
        <v>-3</v>
      </c>
      <c r="H247" s="36">
        <f t="shared" ref="H247:H253" si="41">D247-E247</f>
        <v>-7</v>
      </c>
      <c r="I247" s="38">
        <f t="shared" ref="I247:I253" si="42">IF(C247=0, "-", IF(G247/C247&lt;10, G247/C247, "&gt;999%"))</f>
        <v>-0.5</v>
      </c>
      <c r="J247" s="39">
        <f t="shared" ref="J247:J253" si="43">IF(E247=0, "-", IF(H247/E247&lt;10, H247/E247, "&gt;999%"))</f>
        <v>-0.30434782608695654</v>
      </c>
    </row>
    <row r="248" spans="1:10" x14ac:dyDescent="0.25">
      <c r="A248" s="124" t="s">
        <v>422</v>
      </c>
      <c r="B248" s="35">
        <v>9</v>
      </c>
      <c r="C248" s="36">
        <v>25</v>
      </c>
      <c r="D248" s="35">
        <v>29</v>
      </c>
      <c r="E248" s="36">
        <v>40</v>
      </c>
      <c r="F248" s="37"/>
      <c r="G248" s="35">
        <f t="shared" si="40"/>
        <v>-16</v>
      </c>
      <c r="H248" s="36">
        <f t="shared" si="41"/>
        <v>-11</v>
      </c>
      <c r="I248" s="38">
        <f t="shared" si="42"/>
        <v>-0.64</v>
      </c>
      <c r="J248" s="39">
        <f t="shared" si="43"/>
        <v>-0.27500000000000002</v>
      </c>
    </row>
    <row r="249" spans="1:10" x14ac:dyDescent="0.25">
      <c r="A249" s="124" t="s">
        <v>489</v>
      </c>
      <c r="B249" s="35">
        <v>0</v>
      </c>
      <c r="C249" s="36">
        <v>1</v>
      </c>
      <c r="D249" s="35">
        <v>3</v>
      </c>
      <c r="E249" s="36">
        <v>9</v>
      </c>
      <c r="F249" s="37"/>
      <c r="G249" s="35">
        <f t="shared" si="40"/>
        <v>-1</v>
      </c>
      <c r="H249" s="36">
        <f t="shared" si="41"/>
        <v>-6</v>
      </c>
      <c r="I249" s="38">
        <f t="shared" si="42"/>
        <v>-1</v>
      </c>
      <c r="J249" s="39">
        <f t="shared" si="43"/>
        <v>-0.66666666666666663</v>
      </c>
    </row>
    <row r="250" spans="1:10" x14ac:dyDescent="0.25">
      <c r="A250" s="124" t="s">
        <v>423</v>
      </c>
      <c r="B250" s="35">
        <v>8</v>
      </c>
      <c r="C250" s="36">
        <v>9</v>
      </c>
      <c r="D250" s="35">
        <v>26</v>
      </c>
      <c r="E250" s="36">
        <v>10</v>
      </c>
      <c r="F250" s="37"/>
      <c r="G250" s="35">
        <f t="shared" si="40"/>
        <v>-1</v>
      </c>
      <c r="H250" s="36">
        <f t="shared" si="41"/>
        <v>16</v>
      </c>
      <c r="I250" s="38">
        <f t="shared" si="42"/>
        <v>-0.1111111111111111</v>
      </c>
      <c r="J250" s="39">
        <f t="shared" si="43"/>
        <v>1.6</v>
      </c>
    </row>
    <row r="251" spans="1:10" x14ac:dyDescent="0.25">
      <c r="A251" s="124" t="s">
        <v>466</v>
      </c>
      <c r="B251" s="35">
        <v>14</v>
      </c>
      <c r="C251" s="36">
        <v>17</v>
      </c>
      <c r="D251" s="35">
        <v>49</v>
      </c>
      <c r="E251" s="36">
        <v>56</v>
      </c>
      <c r="F251" s="37"/>
      <c r="G251" s="35">
        <f t="shared" si="40"/>
        <v>-3</v>
      </c>
      <c r="H251" s="36">
        <f t="shared" si="41"/>
        <v>-7</v>
      </c>
      <c r="I251" s="38">
        <f t="shared" si="42"/>
        <v>-0.17647058823529413</v>
      </c>
      <c r="J251" s="39">
        <f t="shared" si="43"/>
        <v>-0.125</v>
      </c>
    </row>
    <row r="252" spans="1:10" x14ac:dyDescent="0.25">
      <c r="A252" s="124" t="s">
        <v>467</v>
      </c>
      <c r="B252" s="35">
        <v>3</v>
      </c>
      <c r="C252" s="36">
        <v>5</v>
      </c>
      <c r="D252" s="35">
        <v>6</v>
      </c>
      <c r="E252" s="36">
        <v>20</v>
      </c>
      <c r="F252" s="37"/>
      <c r="G252" s="35">
        <f t="shared" si="40"/>
        <v>-2</v>
      </c>
      <c r="H252" s="36">
        <f t="shared" si="41"/>
        <v>-14</v>
      </c>
      <c r="I252" s="38">
        <f t="shared" si="42"/>
        <v>-0.4</v>
      </c>
      <c r="J252" s="39">
        <f t="shared" si="43"/>
        <v>-0.7</v>
      </c>
    </row>
    <row r="253" spans="1:10" s="52" customFormat="1" ht="13" x14ac:dyDescent="0.3">
      <c r="A253" s="148" t="s">
        <v>625</v>
      </c>
      <c r="B253" s="46">
        <v>37</v>
      </c>
      <c r="C253" s="47">
        <v>63</v>
      </c>
      <c r="D253" s="46">
        <v>129</v>
      </c>
      <c r="E253" s="47">
        <v>158</v>
      </c>
      <c r="F253" s="48"/>
      <c r="G253" s="46">
        <f t="shared" si="40"/>
        <v>-26</v>
      </c>
      <c r="H253" s="47">
        <f t="shared" si="41"/>
        <v>-29</v>
      </c>
      <c r="I253" s="49">
        <f t="shared" si="42"/>
        <v>-0.41269841269841268</v>
      </c>
      <c r="J253" s="50">
        <f t="shared" si="43"/>
        <v>-0.18354430379746836</v>
      </c>
    </row>
    <row r="254" spans="1:10" x14ac:dyDescent="0.25">
      <c r="A254" s="147"/>
      <c r="B254" s="80"/>
      <c r="C254" s="81"/>
      <c r="D254" s="80"/>
      <c r="E254" s="81"/>
      <c r="F254" s="82"/>
      <c r="G254" s="80"/>
      <c r="H254" s="81"/>
      <c r="I254" s="94"/>
      <c r="J254" s="95"/>
    </row>
    <row r="255" spans="1:10" ht="13" x14ac:dyDescent="0.3">
      <c r="A255" s="118" t="s">
        <v>73</v>
      </c>
      <c r="B255" s="35"/>
      <c r="C255" s="36"/>
      <c r="D255" s="35"/>
      <c r="E255" s="36"/>
      <c r="F255" s="37"/>
      <c r="G255" s="35"/>
      <c r="H255" s="36"/>
      <c r="I255" s="38"/>
      <c r="J255" s="39"/>
    </row>
    <row r="256" spans="1:10" x14ac:dyDescent="0.25">
      <c r="A256" s="124" t="s">
        <v>444</v>
      </c>
      <c r="B256" s="35">
        <v>2</v>
      </c>
      <c r="C256" s="36">
        <v>0</v>
      </c>
      <c r="D256" s="35">
        <v>6</v>
      </c>
      <c r="E256" s="36">
        <v>1</v>
      </c>
      <c r="F256" s="37"/>
      <c r="G256" s="35">
        <f t="shared" ref="G256:G261" si="44">B256-C256</f>
        <v>2</v>
      </c>
      <c r="H256" s="36">
        <f t="shared" ref="H256:H261" si="45">D256-E256</f>
        <v>5</v>
      </c>
      <c r="I256" s="38" t="str">
        <f t="shared" ref="I256:I261" si="46">IF(C256=0, "-", IF(G256/C256&lt;10, G256/C256, "&gt;999%"))</f>
        <v>-</v>
      </c>
      <c r="J256" s="39">
        <f t="shared" ref="J256:J261" si="47">IF(E256=0, "-", IF(H256/E256&lt;10, H256/E256, "&gt;999%"))</f>
        <v>5</v>
      </c>
    </row>
    <row r="257" spans="1:10" x14ac:dyDescent="0.25">
      <c r="A257" s="124" t="s">
        <v>514</v>
      </c>
      <c r="B257" s="35">
        <v>4</v>
      </c>
      <c r="C257" s="36">
        <v>2</v>
      </c>
      <c r="D257" s="35">
        <v>15</v>
      </c>
      <c r="E257" s="36">
        <v>9</v>
      </c>
      <c r="F257" s="37"/>
      <c r="G257" s="35">
        <f t="shared" si="44"/>
        <v>2</v>
      </c>
      <c r="H257" s="36">
        <f t="shared" si="45"/>
        <v>6</v>
      </c>
      <c r="I257" s="38">
        <f t="shared" si="46"/>
        <v>1</v>
      </c>
      <c r="J257" s="39">
        <f t="shared" si="47"/>
        <v>0.66666666666666663</v>
      </c>
    </row>
    <row r="258" spans="1:10" x14ac:dyDescent="0.25">
      <c r="A258" s="124" t="s">
        <v>290</v>
      </c>
      <c r="B258" s="35">
        <v>5</v>
      </c>
      <c r="C258" s="36">
        <v>3</v>
      </c>
      <c r="D258" s="35">
        <v>14</v>
      </c>
      <c r="E258" s="36">
        <v>7</v>
      </c>
      <c r="F258" s="37"/>
      <c r="G258" s="35">
        <f t="shared" si="44"/>
        <v>2</v>
      </c>
      <c r="H258" s="36">
        <f t="shared" si="45"/>
        <v>7</v>
      </c>
      <c r="I258" s="38">
        <f t="shared" si="46"/>
        <v>0.66666666666666663</v>
      </c>
      <c r="J258" s="39">
        <f t="shared" si="47"/>
        <v>1</v>
      </c>
    </row>
    <row r="259" spans="1:10" x14ac:dyDescent="0.25">
      <c r="A259" s="124" t="s">
        <v>536</v>
      </c>
      <c r="B259" s="35">
        <v>21</v>
      </c>
      <c r="C259" s="36">
        <v>21</v>
      </c>
      <c r="D259" s="35">
        <v>74</v>
      </c>
      <c r="E259" s="36">
        <v>55</v>
      </c>
      <c r="F259" s="37"/>
      <c r="G259" s="35">
        <f t="shared" si="44"/>
        <v>0</v>
      </c>
      <c r="H259" s="36">
        <f t="shared" si="45"/>
        <v>19</v>
      </c>
      <c r="I259" s="38">
        <f t="shared" si="46"/>
        <v>0</v>
      </c>
      <c r="J259" s="39">
        <f t="shared" si="47"/>
        <v>0.34545454545454546</v>
      </c>
    </row>
    <row r="260" spans="1:10" x14ac:dyDescent="0.25">
      <c r="A260" s="124" t="s">
        <v>515</v>
      </c>
      <c r="B260" s="35">
        <v>1</v>
      </c>
      <c r="C260" s="36">
        <v>1</v>
      </c>
      <c r="D260" s="35">
        <v>1</v>
      </c>
      <c r="E260" s="36">
        <v>4</v>
      </c>
      <c r="F260" s="37"/>
      <c r="G260" s="35">
        <f t="shared" si="44"/>
        <v>0</v>
      </c>
      <c r="H260" s="36">
        <f t="shared" si="45"/>
        <v>-3</v>
      </c>
      <c r="I260" s="38">
        <f t="shared" si="46"/>
        <v>0</v>
      </c>
      <c r="J260" s="39">
        <f t="shared" si="47"/>
        <v>-0.75</v>
      </c>
    </row>
    <row r="261" spans="1:10" s="52" customFormat="1" ht="13" x14ac:dyDescent="0.3">
      <c r="A261" s="148" t="s">
        <v>626</v>
      </c>
      <c r="B261" s="46">
        <v>33</v>
      </c>
      <c r="C261" s="47">
        <v>27</v>
      </c>
      <c r="D261" s="46">
        <v>110</v>
      </c>
      <c r="E261" s="47">
        <v>76</v>
      </c>
      <c r="F261" s="48"/>
      <c r="G261" s="46">
        <f t="shared" si="44"/>
        <v>6</v>
      </c>
      <c r="H261" s="47">
        <f t="shared" si="45"/>
        <v>34</v>
      </c>
      <c r="I261" s="49">
        <f t="shared" si="46"/>
        <v>0.22222222222222221</v>
      </c>
      <c r="J261" s="50">
        <f t="shared" si="47"/>
        <v>0.44736842105263158</v>
      </c>
    </row>
    <row r="262" spans="1:10" x14ac:dyDescent="0.25">
      <c r="A262" s="147"/>
      <c r="B262" s="80"/>
      <c r="C262" s="81"/>
      <c r="D262" s="80"/>
      <c r="E262" s="81"/>
      <c r="F262" s="82"/>
      <c r="G262" s="80"/>
      <c r="H262" s="81"/>
      <c r="I262" s="94"/>
      <c r="J262" s="95"/>
    </row>
    <row r="263" spans="1:10" ht="13" x14ac:dyDescent="0.3">
      <c r="A263" s="118" t="s">
        <v>74</v>
      </c>
      <c r="B263" s="35"/>
      <c r="C263" s="36"/>
      <c r="D263" s="35"/>
      <c r="E263" s="36"/>
      <c r="F263" s="37"/>
      <c r="G263" s="35"/>
      <c r="H263" s="36"/>
      <c r="I263" s="38"/>
      <c r="J263" s="39"/>
    </row>
    <row r="264" spans="1:10" x14ac:dyDescent="0.25">
      <c r="A264" s="124" t="s">
        <v>219</v>
      </c>
      <c r="B264" s="35">
        <v>0</v>
      </c>
      <c r="C264" s="36">
        <v>1</v>
      </c>
      <c r="D264" s="35">
        <v>2</v>
      </c>
      <c r="E264" s="36">
        <v>6</v>
      </c>
      <c r="F264" s="37"/>
      <c r="G264" s="35">
        <f t="shared" ref="G264:G273" si="48">B264-C264</f>
        <v>-1</v>
      </c>
      <c r="H264" s="36">
        <f t="shared" ref="H264:H273" si="49">D264-E264</f>
        <v>-4</v>
      </c>
      <c r="I264" s="38">
        <f t="shared" ref="I264:I273" si="50">IF(C264=0, "-", IF(G264/C264&lt;10, G264/C264, "&gt;999%"))</f>
        <v>-1</v>
      </c>
      <c r="J264" s="39">
        <f t="shared" ref="J264:J273" si="51">IF(E264=0, "-", IF(H264/E264&lt;10, H264/E264, "&gt;999%"))</f>
        <v>-0.66666666666666663</v>
      </c>
    </row>
    <row r="265" spans="1:10" x14ac:dyDescent="0.25">
      <c r="A265" s="124" t="s">
        <v>247</v>
      </c>
      <c r="B265" s="35">
        <v>0</v>
      </c>
      <c r="C265" s="36">
        <v>2</v>
      </c>
      <c r="D265" s="35">
        <v>7</v>
      </c>
      <c r="E265" s="36">
        <v>8</v>
      </c>
      <c r="F265" s="37"/>
      <c r="G265" s="35">
        <f t="shared" si="48"/>
        <v>-2</v>
      </c>
      <c r="H265" s="36">
        <f t="shared" si="49"/>
        <v>-1</v>
      </c>
      <c r="I265" s="38">
        <f t="shared" si="50"/>
        <v>-1</v>
      </c>
      <c r="J265" s="39">
        <f t="shared" si="51"/>
        <v>-0.125</v>
      </c>
    </row>
    <row r="266" spans="1:10" x14ac:dyDescent="0.25">
      <c r="A266" s="124" t="s">
        <v>248</v>
      </c>
      <c r="B266" s="35">
        <v>3</v>
      </c>
      <c r="C266" s="36">
        <v>2</v>
      </c>
      <c r="D266" s="35">
        <v>8</v>
      </c>
      <c r="E266" s="36">
        <v>12</v>
      </c>
      <c r="F266" s="37"/>
      <c r="G266" s="35">
        <f t="shared" si="48"/>
        <v>1</v>
      </c>
      <c r="H266" s="36">
        <f t="shared" si="49"/>
        <v>-4</v>
      </c>
      <c r="I266" s="38">
        <f t="shared" si="50"/>
        <v>0.5</v>
      </c>
      <c r="J266" s="39">
        <f t="shared" si="51"/>
        <v>-0.33333333333333331</v>
      </c>
    </row>
    <row r="267" spans="1:10" x14ac:dyDescent="0.25">
      <c r="A267" s="124" t="s">
        <v>279</v>
      </c>
      <c r="B267" s="35">
        <v>0</v>
      </c>
      <c r="C267" s="36">
        <v>0</v>
      </c>
      <c r="D267" s="35">
        <v>1</v>
      </c>
      <c r="E267" s="36">
        <v>0</v>
      </c>
      <c r="F267" s="37"/>
      <c r="G267" s="35">
        <f t="shared" si="48"/>
        <v>0</v>
      </c>
      <c r="H267" s="36">
        <f t="shared" si="49"/>
        <v>1</v>
      </c>
      <c r="I267" s="38" t="str">
        <f t="shared" si="50"/>
        <v>-</v>
      </c>
      <c r="J267" s="39" t="str">
        <f t="shared" si="51"/>
        <v>-</v>
      </c>
    </row>
    <row r="268" spans="1:10" x14ac:dyDescent="0.25">
      <c r="A268" s="124" t="s">
        <v>490</v>
      </c>
      <c r="B268" s="35">
        <v>0</v>
      </c>
      <c r="C268" s="36">
        <v>4</v>
      </c>
      <c r="D268" s="35">
        <v>5</v>
      </c>
      <c r="E268" s="36">
        <v>6</v>
      </c>
      <c r="F268" s="37"/>
      <c r="G268" s="35">
        <f t="shared" si="48"/>
        <v>-4</v>
      </c>
      <c r="H268" s="36">
        <f t="shared" si="49"/>
        <v>-1</v>
      </c>
      <c r="I268" s="38">
        <f t="shared" si="50"/>
        <v>-1</v>
      </c>
      <c r="J268" s="39">
        <f t="shared" si="51"/>
        <v>-0.16666666666666666</v>
      </c>
    </row>
    <row r="269" spans="1:10" x14ac:dyDescent="0.25">
      <c r="A269" s="124" t="s">
        <v>424</v>
      </c>
      <c r="B269" s="35">
        <v>18</v>
      </c>
      <c r="C269" s="36">
        <v>12</v>
      </c>
      <c r="D269" s="35">
        <v>59</v>
      </c>
      <c r="E269" s="36">
        <v>47</v>
      </c>
      <c r="F269" s="37"/>
      <c r="G269" s="35">
        <f t="shared" si="48"/>
        <v>6</v>
      </c>
      <c r="H269" s="36">
        <f t="shared" si="49"/>
        <v>12</v>
      </c>
      <c r="I269" s="38">
        <f t="shared" si="50"/>
        <v>0.5</v>
      </c>
      <c r="J269" s="39">
        <f t="shared" si="51"/>
        <v>0.25531914893617019</v>
      </c>
    </row>
    <row r="270" spans="1:10" x14ac:dyDescent="0.25">
      <c r="A270" s="124" t="s">
        <v>322</v>
      </c>
      <c r="B270" s="35">
        <v>2</v>
      </c>
      <c r="C270" s="36">
        <v>2</v>
      </c>
      <c r="D270" s="35">
        <v>3</v>
      </c>
      <c r="E270" s="36">
        <v>4</v>
      </c>
      <c r="F270" s="37"/>
      <c r="G270" s="35">
        <f t="shared" si="48"/>
        <v>0</v>
      </c>
      <c r="H270" s="36">
        <f t="shared" si="49"/>
        <v>-1</v>
      </c>
      <c r="I270" s="38">
        <f t="shared" si="50"/>
        <v>0</v>
      </c>
      <c r="J270" s="39">
        <f t="shared" si="51"/>
        <v>-0.25</v>
      </c>
    </row>
    <row r="271" spans="1:10" x14ac:dyDescent="0.25">
      <c r="A271" s="124" t="s">
        <v>468</v>
      </c>
      <c r="B271" s="35">
        <v>7</v>
      </c>
      <c r="C271" s="36">
        <v>5</v>
      </c>
      <c r="D271" s="35">
        <v>25</v>
      </c>
      <c r="E271" s="36">
        <v>22</v>
      </c>
      <c r="F271" s="37"/>
      <c r="G271" s="35">
        <f t="shared" si="48"/>
        <v>2</v>
      </c>
      <c r="H271" s="36">
        <f t="shared" si="49"/>
        <v>3</v>
      </c>
      <c r="I271" s="38">
        <f t="shared" si="50"/>
        <v>0.4</v>
      </c>
      <c r="J271" s="39">
        <f t="shared" si="51"/>
        <v>0.13636363636363635</v>
      </c>
    </row>
    <row r="272" spans="1:10" x14ac:dyDescent="0.25">
      <c r="A272" s="124" t="s">
        <v>386</v>
      </c>
      <c r="B272" s="35">
        <v>4</v>
      </c>
      <c r="C272" s="36">
        <v>14</v>
      </c>
      <c r="D272" s="35">
        <v>14</v>
      </c>
      <c r="E272" s="36">
        <v>31</v>
      </c>
      <c r="F272" s="37"/>
      <c r="G272" s="35">
        <f t="shared" si="48"/>
        <v>-10</v>
      </c>
      <c r="H272" s="36">
        <f t="shared" si="49"/>
        <v>-17</v>
      </c>
      <c r="I272" s="38">
        <f t="shared" si="50"/>
        <v>-0.7142857142857143</v>
      </c>
      <c r="J272" s="39">
        <f t="shared" si="51"/>
        <v>-0.54838709677419351</v>
      </c>
    </row>
    <row r="273" spans="1:10" s="52" customFormat="1" ht="13" x14ac:dyDescent="0.3">
      <c r="A273" s="148" t="s">
        <v>627</v>
      </c>
      <c r="B273" s="46">
        <v>34</v>
      </c>
      <c r="C273" s="47">
        <v>42</v>
      </c>
      <c r="D273" s="46">
        <v>124</v>
      </c>
      <c r="E273" s="47">
        <v>136</v>
      </c>
      <c r="F273" s="48"/>
      <c r="G273" s="46">
        <f t="shared" si="48"/>
        <v>-8</v>
      </c>
      <c r="H273" s="47">
        <f t="shared" si="49"/>
        <v>-12</v>
      </c>
      <c r="I273" s="49">
        <f t="shared" si="50"/>
        <v>-0.19047619047619047</v>
      </c>
      <c r="J273" s="50">
        <f t="shared" si="51"/>
        <v>-8.8235294117647065E-2</v>
      </c>
    </row>
    <row r="274" spans="1:10" x14ac:dyDescent="0.25">
      <c r="A274" s="147"/>
      <c r="B274" s="80"/>
      <c r="C274" s="81"/>
      <c r="D274" s="80"/>
      <c r="E274" s="81"/>
      <c r="F274" s="82"/>
      <c r="G274" s="80"/>
      <c r="H274" s="81"/>
      <c r="I274" s="94"/>
      <c r="J274" s="95"/>
    </row>
    <row r="275" spans="1:10" ht="13" x14ac:dyDescent="0.3">
      <c r="A275" s="118" t="s">
        <v>75</v>
      </c>
      <c r="B275" s="35"/>
      <c r="C275" s="36"/>
      <c r="D275" s="35"/>
      <c r="E275" s="36"/>
      <c r="F275" s="37"/>
      <c r="G275" s="35"/>
      <c r="H275" s="36"/>
      <c r="I275" s="38"/>
      <c r="J275" s="39"/>
    </row>
    <row r="276" spans="1:10" x14ac:dyDescent="0.25">
      <c r="A276" s="124" t="s">
        <v>323</v>
      </c>
      <c r="B276" s="35">
        <v>0</v>
      </c>
      <c r="C276" s="36">
        <v>0</v>
      </c>
      <c r="D276" s="35">
        <v>1</v>
      </c>
      <c r="E276" s="36">
        <v>0</v>
      </c>
      <c r="F276" s="37"/>
      <c r="G276" s="35">
        <f>B276-C276</f>
        <v>0</v>
      </c>
      <c r="H276" s="36">
        <f>D276-E276</f>
        <v>1</v>
      </c>
      <c r="I276" s="38" t="str">
        <f>IF(C276=0, "-", IF(G276/C276&lt;10, G276/C276, "&gt;999%"))</f>
        <v>-</v>
      </c>
      <c r="J276" s="39" t="str">
        <f>IF(E276=0, "-", IF(H276/E276&lt;10, H276/E276, "&gt;999%"))</f>
        <v>-</v>
      </c>
    </row>
    <row r="277" spans="1:10" x14ac:dyDescent="0.25">
      <c r="A277" s="124" t="s">
        <v>324</v>
      </c>
      <c r="B277" s="35">
        <v>0</v>
      </c>
      <c r="C277" s="36">
        <v>0</v>
      </c>
      <c r="D277" s="35">
        <v>1</v>
      </c>
      <c r="E277" s="36">
        <v>0</v>
      </c>
      <c r="F277" s="37"/>
      <c r="G277" s="35">
        <f>B277-C277</f>
        <v>0</v>
      </c>
      <c r="H277" s="36">
        <f>D277-E277</f>
        <v>1</v>
      </c>
      <c r="I277" s="38" t="str">
        <f>IF(C277=0, "-", IF(G277/C277&lt;10, G277/C277, "&gt;999%"))</f>
        <v>-</v>
      </c>
      <c r="J277" s="39" t="str">
        <f>IF(E277=0, "-", IF(H277/E277&lt;10, H277/E277, "&gt;999%"))</f>
        <v>-</v>
      </c>
    </row>
    <row r="278" spans="1:10" s="52" customFormat="1" ht="13" x14ac:dyDescent="0.3">
      <c r="A278" s="148" t="s">
        <v>628</v>
      </c>
      <c r="B278" s="46">
        <v>0</v>
      </c>
      <c r="C278" s="47">
        <v>0</v>
      </c>
      <c r="D278" s="46">
        <v>2</v>
      </c>
      <c r="E278" s="47">
        <v>0</v>
      </c>
      <c r="F278" s="48"/>
      <c r="G278" s="46">
        <f>B278-C278</f>
        <v>0</v>
      </c>
      <c r="H278" s="47">
        <f>D278-E278</f>
        <v>2</v>
      </c>
      <c r="I278" s="49" t="str">
        <f>IF(C278=0, "-", IF(G278/C278&lt;10, G278/C278, "&gt;999%"))</f>
        <v>-</v>
      </c>
      <c r="J278" s="50" t="str">
        <f>IF(E278=0, "-", IF(H278/E278&lt;10, H278/E278, "&gt;999%"))</f>
        <v>-</v>
      </c>
    </row>
    <row r="279" spans="1:10" x14ac:dyDescent="0.25">
      <c r="A279" s="147"/>
      <c r="B279" s="80"/>
      <c r="C279" s="81"/>
      <c r="D279" s="80"/>
      <c r="E279" s="81"/>
      <c r="F279" s="82"/>
      <c r="G279" s="80"/>
      <c r="H279" s="81"/>
      <c r="I279" s="94"/>
      <c r="J279" s="95"/>
    </row>
    <row r="280" spans="1:10" ht="13" x14ac:dyDescent="0.3">
      <c r="A280" s="118" t="s">
        <v>105</v>
      </c>
      <c r="B280" s="35"/>
      <c r="C280" s="36"/>
      <c r="D280" s="35"/>
      <c r="E280" s="36"/>
      <c r="F280" s="37"/>
      <c r="G280" s="35"/>
      <c r="H280" s="36"/>
      <c r="I280" s="38"/>
      <c r="J280" s="39"/>
    </row>
    <row r="281" spans="1:10" x14ac:dyDescent="0.25">
      <c r="A281" s="124" t="s">
        <v>583</v>
      </c>
      <c r="B281" s="35">
        <v>9</v>
      </c>
      <c r="C281" s="36">
        <v>8</v>
      </c>
      <c r="D281" s="35">
        <v>10</v>
      </c>
      <c r="E281" s="36">
        <v>18</v>
      </c>
      <c r="F281" s="37"/>
      <c r="G281" s="35">
        <f>B281-C281</f>
        <v>1</v>
      </c>
      <c r="H281" s="36">
        <f>D281-E281</f>
        <v>-8</v>
      </c>
      <c r="I281" s="38">
        <f>IF(C281=0, "-", IF(G281/C281&lt;10, G281/C281, "&gt;999%"))</f>
        <v>0.125</v>
      </c>
      <c r="J281" s="39">
        <f>IF(E281=0, "-", IF(H281/E281&lt;10, H281/E281, "&gt;999%"))</f>
        <v>-0.44444444444444442</v>
      </c>
    </row>
    <row r="282" spans="1:10" s="52" customFormat="1" ht="13" x14ac:dyDescent="0.3">
      <c r="A282" s="148" t="s">
        <v>629</v>
      </c>
      <c r="B282" s="46">
        <v>9</v>
      </c>
      <c r="C282" s="47">
        <v>8</v>
      </c>
      <c r="D282" s="46">
        <v>10</v>
      </c>
      <c r="E282" s="47">
        <v>18</v>
      </c>
      <c r="F282" s="48"/>
      <c r="G282" s="46">
        <f>B282-C282</f>
        <v>1</v>
      </c>
      <c r="H282" s="47">
        <f>D282-E282</f>
        <v>-8</v>
      </c>
      <c r="I282" s="49">
        <f>IF(C282=0, "-", IF(G282/C282&lt;10, G282/C282, "&gt;999%"))</f>
        <v>0.125</v>
      </c>
      <c r="J282" s="50">
        <f>IF(E282=0, "-", IF(H282/E282&lt;10, H282/E282, "&gt;999%"))</f>
        <v>-0.44444444444444442</v>
      </c>
    </row>
    <row r="283" spans="1:10" x14ac:dyDescent="0.25">
      <c r="A283" s="147"/>
      <c r="B283" s="80"/>
      <c r="C283" s="81"/>
      <c r="D283" s="80"/>
      <c r="E283" s="81"/>
      <c r="F283" s="82"/>
      <c r="G283" s="80"/>
      <c r="H283" s="81"/>
      <c r="I283" s="94"/>
      <c r="J283" s="95"/>
    </row>
    <row r="284" spans="1:10" ht="13" x14ac:dyDescent="0.3">
      <c r="A284" s="118" t="s">
        <v>106</v>
      </c>
      <c r="B284" s="35"/>
      <c r="C284" s="36"/>
      <c r="D284" s="35"/>
      <c r="E284" s="36"/>
      <c r="F284" s="37"/>
      <c r="G284" s="35"/>
      <c r="H284" s="36"/>
      <c r="I284" s="38"/>
      <c r="J284" s="39"/>
    </row>
    <row r="285" spans="1:10" x14ac:dyDescent="0.25">
      <c r="A285" s="124" t="s">
        <v>584</v>
      </c>
      <c r="B285" s="35">
        <v>3</v>
      </c>
      <c r="C285" s="36">
        <v>3</v>
      </c>
      <c r="D285" s="35">
        <v>9</v>
      </c>
      <c r="E285" s="36">
        <v>10</v>
      </c>
      <c r="F285" s="37"/>
      <c r="G285" s="35">
        <f>B285-C285</f>
        <v>0</v>
      </c>
      <c r="H285" s="36">
        <f>D285-E285</f>
        <v>-1</v>
      </c>
      <c r="I285" s="38">
        <f>IF(C285=0, "-", IF(G285/C285&lt;10, G285/C285, "&gt;999%"))</f>
        <v>0</v>
      </c>
      <c r="J285" s="39">
        <f>IF(E285=0, "-", IF(H285/E285&lt;10, H285/E285, "&gt;999%"))</f>
        <v>-0.1</v>
      </c>
    </row>
    <row r="286" spans="1:10" x14ac:dyDescent="0.25">
      <c r="A286" s="124" t="s">
        <v>571</v>
      </c>
      <c r="B286" s="35">
        <v>3</v>
      </c>
      <c r="C286" s="36">
        <v>2</v>
      </c>
      <c r="D286" s="35">
        <v>6</v>
      </c>
      <c r="E286" s="36">
        <v>5</v>
      </c>
      <c r="F286" s="37"/>
      <c r="G286" s="35">
        <f>B286-C286</f>
        <v>1</v>
      </c>
      <c r="H286" s="36">
        <f>D286-E286</f>
        <v>1</v>
      </c>
      <c r="I286" s="38">
        <f>IF(C286=0, "-", IF(G286/C286&lt;10, G286/C286, "&gt;999%"))</f>
        <v>0.5</v>
      </c>
      <c r="J286" s="39">
        <f>IF(E286=0, "-", IF(H286/E286&lt;10, H286/E286, "&gt;999%"))</f>
        <v>0.2</v>
      </c>
    </row>
    <row r="287" spans="1:10" s="52" customFormat="1" ht="13" x14ac:dyDescent="0.3">
      <c r="A287" s="148" t="s">
        <v>630</v>
      </c>
      <c r="B287" s="46">
        <v>6</v>
      </c>
      <c r="C287" s="47">
        <v>5</v>
      </c>
      <c r="D287" s="46">
        <v>15</v>
      </c>
      <c r="E287" s="47">
        <v>15</v>
      </c>
      <c r="F287" s="48"/>
      <c r="G287" s="46">
        <f>B287-C287</f>
        <v>1</v>
      </c>
      <c r="H287" s="47">
        <f>D287-E287</f>
        <v>0</v>
      </c>
      <c r="I287" s="49">
        <f>IF(C287=0, "-", IF(G287/C287&lt;10, G287/C287, "&gt;999%"))</f>
        <v>0.2</v>
      </c>
      <c r="J287" s="50">
        <f>IF(E287=0, "-", IF(H287/E287&lt;10, H287/E287, "&gt;999%"))</f>
        <v>0</v>
      </c>
    </row>
    <row r="288" spans="1:10" x14ac:dyDescent="0.25">
      <c r="A288" s="147"/>
      <c r="B288" s="80"/>
      <c r="C288" s="81"/>
      <c r="D288" s="80"/>
      <c r="E288" s="81"/>
      <c r="F288" s="82"/>
      <c r="G288" s="80"/>
      <c r="H288" s="81"/>
      <c r="I288" s="94"/>
      <c r="J288" s="95"/>
    </row>
    <row r="289" spans="1:10" ht="13" x14ac:dyDescent="0.3">
      <c r="A289" s="118" t="s">
        <v>76</v>
      </c>
      <c r="B289" s="35"/>
      <c r="C289" s="36"/>
      <c r="D289" s="35"/>
      <c r="E289" s="36"/>
      <c r="F289" s="37"/>
      <c r="G289" s="35"/>
      <c r="H289" s="36"/>
      <c r="I289" s="38"/>
      <c r="J289" s="39"/>
    </row>
    <row r="290" spans="1:10" x14ac:dyDescent="0.25">
      <c r="A290" s="124" t="s">
        <v>266</v>
      </c>
      <c r="B290" s="35">
        <v>0</v>
      </c>
      <c r="C290" s="36">
        <v>2</v>
      </c>
      <c r="D290" s="35">
        <v>1</v>
      </c>
      <c r="E290" s="36">
        <v>4</v>
      </c>
      <c r="F290" s="37"/>
      <c r="G290" s="35">
        <f>B290-C290</f>
        <v>-2</v>
      </c>
      <c r="H290" s="36">
        <f>D290-E290</f>
        <v>-3</v>
      </c>
      <c r="I290" s="38">
        <f>IF(C290=0, "-", IF(G290/C290&lt;10, G290/C290, "&gt;999%"))</f>
        <v>-1</v>
      </c>
      <c r="J290" s="39">
        <f>IF(E290=0, "-", IF(H290/E290&lt;10, H290/E290, "&gt;999%"))</f>
        <v>-0.75</v>
      </c>
    </row>
    <row r="291" spans="1:10" x14ac:dyDescent="0.25">
      <c r="A291" s="124" t="s">
        <v>469</v>
      </c>
      <c r="B291" s="35">
        <v>1</v>
      </c>
      <c r="C291" s="36">
        <v>1</v>
      </c>
      <c r="D291" s="35">
        <v>4</v>
      </c>
      <c r="E291" s="36">
        <v>5</v>
      </c>
      <c r="F291" s="37"/>
      <c r="G291" s="35">
        <f>B291-C291</f>
        <v>0</v>
      </c>
      <c r="H291" s="36">
        <f>D291-E291</f>
        <v>-1</v>
      </c>
      <c r="I291" s="38">
        <f>IF(C291=0, "-", IF(G291/C291&lt;10, G291/C291, "&gt;999%"))</f>
        <v>0</v>
      </c>
      <c r="J291" s="39">
        <f>IF(E291=0, "-", IF(H291/E291&lt;10, H291/E291, "&gt;999%"))</f>
        <v>-0.2</v>
      </c>
    </row>
    <row r="292" spans="1:10" s="52" customFormat="1" ht="13" x14ac:dyDescent="0.3">
      <c r="A292" s="148" t="s">
        <v>631</v>
      </c>
      <c r="B292" s="46">
        <v>1</v>
      </c>
      <c r="C292" s="47">
        <v>3</v>
      </c>
      <c r="D292" s="46">
        <v>5</v>
      </c>
      <c r="E292" s="47">
        <v>9</v>
      </c>
      <c r="F292" s="48"/>
      <c r="G292" s="46">
        <f>B292-C292</f>
        <v>-2</v>
      </c>
      <c r="H292" s="47">
        <f>D292-E292</f>
        <v>-4</v>
      </c>
      <c r="I292" s="49">
        <f>IF(C292=0, "-", IF(G292/C292&lt;10, G292/C292, "&gt;999%"))</f>
        <v>-0.66666666666666663</v>
      </c>
      <c r="J292" s="50">
        <f>IF(E292=0, "-", IF(H292/E292&lt;10, H292/E292, "&gt;999%"))</f>
        <v>-0.44444444444444442</v>
      </c>
    </row>
    <row r="293" spans="1:10" x14ac:dyDescent="0.25">
      <c r="A293" s="147"/>
      <c r="B293" s="80"/>
      <c r="C293" s="81"/>
      <c r="D293" s="80"/>
      <c r="E293" s="81"/>
      <c r="F293" s="82"/>
      <c r="G293" s="80"/>
      <c r="H293" s="81"/>
      <c r="I293" s="94"/>
      <c r="J293" s="95"/>
    </row>
    <row r="294" spans="1:10" ht="13" x14ac:dyDescent="0.3">
      <c r="A294" s="118" t="s">
        <v>77</v>
      </c>
      <c r="B294" s="35"/>
      <c r="C294" s="36"/>
      <c r="D294" s="35"/>
      <c r="E294" s="36"/>
      <c r="F294" s="37"/>
      <c r="G294" s="35"/>
      <c r="H294" s="36"/>
      <c r="I294" s="38"/>
      <c r="J294" s="39"/>
    </row>
    <row r="295" spans="1:10" x14ac:dyDescent="0.25">
      <c r="A295" s="124" t="s">
        <v>525</v>
      </c>
      <c r="B295" s="35">
        <v>7</v>
      </c>
      <c r="C295" s="36">
        <v>6</v>
      </c>
      <c r="D295" s="35">
        <v>16</v>
      </c>
      <c r="E295" s="36">
        <v>26</v>
      </c>
      <c r="F295" s="37"/>
      <c r="G295" s="35">
        <f t="shared" ref="G295:G306" si="52">B295-C295</f>
        <v>1</v>
      </c>
      <c r="H295" s="36">
        <f t="shared" ref="H295:H306" si="53">D295-E295</f>
        <v>-10</v>
      </c>
      <c r="I295" s="38">
        <f t="shared" ref="I295:I306" si="54">IF(C295=0, "-", IF(G295/C295&lt;10, G295/C295, "&gt;999%"))</f>
        <v>0.16666666666666666</v>
      </c>
      <c r="J295" s="39">
        <f t="shared" ref="J295:J306" si="55">IF(E295=0, "-", IF(H295/E295&lt;10, H295/E295, "&gt;999%"))</f>
        <v>-0.38461538461538464</v>
      </c>
    </row>
    <row r="296" spans="1:10" x14ac:dyDescent="0.25">
      <c r="A296" s="124" t="s">
        <v>537</v>
      </c>
      <c r="B296" s="35">
        <v>38</v>
      </c>
      <c r="C296" s="36">
        <v>52</v>
      </c>
      <c r="D296" s="35">
        <v>113</v>
      </c>
      <c r="E296" s="36">
        <v>129</v>
      </c>
      <c r="F296" s="37"/>
      <c r="G296" s="35">
        <f t="shared" si="52"/>
        <v>-14</v>
      </c>
      <c r="H296" s="36">
        <f t="shared" si="53"/>
        <v>-16</v>
      </c>
      <c r="I296" s="38">
        <f t="shared" si="54"/>
        <v>-0.26923076923076922</v>
      </c>
      <c r="J296" s="39">
        <f t="shared" si="55"/>
        <v>-0.12403100775193798</v>
      </c>
    </row>
    <row r="297" spans="1:10" x14ac:dyDescent="0.25">
      <c r="A297" s="124" t="s">
        <v>353</v>
      </c>
      <c r="B297" s="35">
        <v>61</v>
      </c>
      <c r="C297" s="36">
        <v>94</v>
      </c>
      <c r="D297" s="35">
        <v>239</v>
      </c>
      <c r="E297" s="36">
        <v>281</v>
      </c>
      <c r="F297" s="37"/>
      <c r="G297" s="35">
        <f t="shared" si="52"/>
        <v>-33</v>
      </c>
      <c r="H297" s="36">
        <f t="shared" si="53"/>
        <v>-42</v>
      </c>
      <c r="I297" s="38">
        <f t="shared" si="54"/>
        <v>-0.35106382978723405</v>
      </c>
      <c r="J297" s="39">
        <f t="shared" si="55"/>
        <v>-0.1494661921708185</v>
      </c>
    </row>
    <row r="298" spans="1:10" x14ac:dyDescent="0.25">
      <c r="A298" s="124" t="s">
        <v>368</v>
      </c>
      <c r="B298" s="35">
        <v>54</v>
      </c>
      <c r="C298" s="36">
        <v>0</v>
      </c>
      <c r="D298" s="35">
        <v>142</v>
      </c>
      <c r="E298" s="36">
        <v>0</v>
      </c>
      <c r="F298" s="37"/>
      <c r="G298" s="35">
        <f t="shared" si="52"/>
        <v>54</v>
      </c>
      <c r="H298" s="36">
        <f t="shared" si="53"/>
        <v>142</v>
      </c>
      <c r="I298" s="38" t="str">
        <f t="shared" si="54"/>
        <v>-</v>
      </c>
      <c r="J298" s="39" t="str">
        <f t="shared" si="55"/>
        <v>-</v>
      </c>
    </row>
    <row r="299" spans="1:10" x14ac:dyDescent="0.25">
      <c r="A299" s="124" t="s">
        <v>401</v>
      </c>
      <c r="B299" s="35">
        <v>94</v>
      </c>
      <c r="C299" s="36">
        <v>162</v>
      </c>
      <c r="D299" s="35">
        <v>424</v>
      </c>
      <c r="E299" s="36">
        <v>528</v>
      </c>
      <c r="F299" s="37"/>
      <c r="G299" s="35">
        <f t="shared" si="52"/>
        <v>-68</v>
      </c>
      <c r="H299" s="36">
        <f t="shared" si="53"/>
        <v>-104</v>
      </c>
      <c r="I299" s="38">
        <f t="shared" si="54"/>
        <v>-0.41975308641975306</v>
      </c>
      <c r="J299" s="39">
        <f t="shared" si="55"/>
        <v>-0.19696969696969696</v>
      </c>
    </row>
    <row r="300" spans="1:10" x14ac:dyDescent="0.25">
      <c r="A300" s="124" t="s">
        <v>445</v>
      </c>
      <c r="B300" s="35">
        <v>18</v>
      </c>
      <c r="C300" s="36">
        <v>21</v>
      </c>
      <c r="D300" s="35">
        <v>45</v>
      </c>
      <c r="E300" s="36">
        <v>55</v>
      </c>
      <c r="F300" s="37"/>
      <c r="G300" s="35">
        <f t="shared" si="52"/>
        <v>-3</v>
      </c>
      <c r="H300" s="36">
        <f t="shared" si="53"/>
        <v>-10</v>
      </c>
      <c r="I300" s="38">
        <f t="shared" si="54"/>
        <v>-0.14285714285714285</v>
      </c>
      <c r="J300" s="39">
        <f t="shared" si="55"/>
        <v>-0.18181818181818182</v>
      </c>
    </row>
    <row r="301" spans="1:10" x14ac:dyDescent="0.25">
      <c r="A301" s="124" t="s">
        <v>446</v>
      </c>
      <c r="B301" s="35">
        <v>48</v>
      </c>
      <c r="C301" s="36">
        <v>46</v>
      </c>
      <c r="D301" s="35">
        <v>127</v>
      </c>
      <c r="E301" s="36">
        <v>134</v>
      </c>
      <c r="F301" s="37"/>
      <c r="G301" s="35">
        <f t="shared" si="52"/>
        <v>2</v>
      </c>
      <c r="H301" s="36">
        <f t="shared" si="53"/>
        <v>-7</v>
      </c>
      <c r="I301" s="38">
        <f t="shared" si="54"/>
        <v>4.3478260869565216E-2</v>
      </c>
      <c r="J301" s="39">
        <f t="shared" si="55"/>
        <v>-5.2238805970149252E-2</v>
      </c>
    </row>
    <row r="302" spans="1:10" x14ac:dyDescent="0.25">
      <c r="A302" s="124" t="s">
        <v>309</v>
      </c>
      <c r="B302" s="35">
        <v>3</v>
      </c>
      <c r="C302" s="36">
        <v>8</v>
      </c>
      <c r="D302" s="35">
        <v>9</v>
      </c>
      <c r="E302" s="36">
        <v>14</v>
      </c>
      <c r="F302" s="37"/>
      <c r="G302" s="35">
        <f t="shared" si="52"/>
        <v>-5</v>
      </c>
      <c r="H302" s="36">
        <f t="shared" si="53"/>
        <v>-5</v>
      </c>
      <c r="I302" s="38">
        <f t="shared" si="54"/>
        <v>-0.625</v>
      </c>
      <c r="J302" s="39">
        <f t="shared" si="55"/>
        <v>-0.35714285714285715</v>
      </c>
    </row>
    <row r="303" spans="1:10" x14ac:dyDescent="0.25">
      <c r="A303" s="124" t="s">
        <v>176</v>
      </c>
      <c r="B303" s="35">
        <v>13</v>
      </c>
      <c r="C303" s="36">
        <v>60</v>
      </c>
      <c r="D303" s="35">
        <v>51</v>
      </c>
      <c r="E303" s="36">
        <v>170</v>
      </c>
      <c r="F303" s="37"/>
      <c r="G303" s="35">
        <f t="shared" si="52"/>
        <v>-47</v>
      </c>
      <c r="H303" s="36">
        <f t="shared" si="53"/>
        <v>-119</v>
      </c>
      <c r="I303" s="38">
        <f t="shared" si="54"/>
        <v>-0.78333333333333333</v>
      </c>
      <c r="J303" s="39">
        <f t="shared" si="55"/>
        <v>-0.7</v>
      </c>
    </row>
    <row r="304" spans="1:10" x14ac:dyDescent="0.25">
      <c r="A304" s="124" t="s">
        <v>201</v>
      </c>
      <c r="B304" s="35">
        <v>74</v>
      </c>
      <c r="C304" s="36">
        <v>144</v>
      </c>
      <c r="D304" s="35">
        <v>258</v>
      </c>
      <c r="E304" s="36">
        <v>486</v>
      </c>
      <c r="F304" s="37"/>
      <c r="G304" s="35">
        <f t="shared" si="52"/>
        <v>-70</v>
      </c>
      <c r="H304" s="36">
        <f t="shared" si="53"/>
        <v>-228</v>
      </c>
      <c r="I304" s="38">
        <f t="shared" si="54"/>
        <v>-0.4861111111111111</v>
      </c>
      <c r="J304" s="39">
        <f t="shared" si="55"/>
        <v>-0.46913580246913578</v>
      </c>
    </row>
    <row r="305" spans="1:10" x14ac:dyDescent="0.25">
      <c r="A305" s="124" t="s">
        <v>231</v>
      </c>
      <c r="B305" s="35">
        <v>12</v>
      </c>
      <c r="C305" s="36">
        <v>25</v>
      </c>
      <c r="D305" s="35">
        <v>34</v>
      </c>
      <c r="E305" s="36">
        <v>64</v>
      </c>
      <c r="F305" s="37"/>
      <c r="G305" s="35">
        <f t="shared" si="52"/>
        <v>-13</v>
      </c>
      <c r="H305" s="36">
        <f t="shared" si="53"/>
        <v>-30</v>
      </c>
      <c r="I305" s="38">
        <f t="shared" si="54"/>
        <v>-0.52</v>
      </c>
      <c r="J305" s="39">
        <f t="shared" si="55"/>
        <v>-0.46875</v>
      </c>
    </row>
    <row r="306" spans="1:10" s="52" customFormat="1" ht="13" x14ac:dyDescent="0.3">
      <c r="A306" s="148" t="s">
        <v>632</v>
      </c>
      <c r="B306" s="46">
        <v>422</v>
      </c>
      <c r="C306" s="47">
        <v>618</v>
      </c>
      <c r="D306" s="46">
        <v>1458</v>
      </c>
      <c r="E306" s="47">
        <v>1887</v>
      </c>
      <c r="F306" s="48"/>
      <c r="G306" s="46">
        <f t="shared" si="52"/>
        <v>-196</v>
      </c>
      <c r="H306" s="47">
        <f t="shared" si="53"/>
        <v>-429</v>
      </c>
      <c r="I306" s="49">
        <f t="shared" si="54"/>
        <v>-0.31715210355987056</v>
      </c>
      <c r="J306" s="50">
        <f t="shared" si="55"/>
        <v>-0.22734499205087441</v>
      </c>
    </row>
    <row r="307" spans="1:10" x14ac:dyDescent="0.25">
      <c r="A307" s="147"/>
      <c r="B307" s="80"/>
      <c r="C307" s="81"/>
      <c r="D307" s="80"/>
      <c r="E307" s="81"/>
      <c r="F307" s="82"/>
      <c r="G307" s="80"/>
      <c r="H307" s="81"/>
      <c r="I307" s="94"/>
      <c r="J307" s="95"/>
    </row>
    <row r="308" spans="1:10" ht="13" x14ac:dyDescent="0.3">
      <c r="A308" s="118" t="s">
        <v>78</v>
      </c>
      <c r="B308" s="35"/>
      <c r="C308" s="36"/>
      <c r="D308" s="35"/>
      <c r="E308" s="36"/>
      <c r="F308" s="37"/>
      <c r="G308" s="35"/>
      <c r="H308" s="36"/>
      <c r="I308" s="38"/>
      <c r="J308" s="39"/>
    </row>
    <row r="309" spans="1:10" x14ac:dyDescent="0.25">
      <c r="A309" s="124" t="s">
        <v>338</v>
      </c>
      <c r="B309" s="35">
        <v>1</v>
      </c>
      <c r="C309" s="36">
        <v>0</v>
      </c>
      <c r="D309" s="35">
        <v>1</v>
      </c>
      <c r="E309" s="36">
        <v>0</v>
      </c>
      <c r="F309" s="37"/>
      <c r="G309" s="35">
        <f>B309-C309</f>
        <v>1</v>
      </c>
      <c r="H309" s="36">
        <f>D309-E309</f>
        <v>1</v>
      </c>
      <c r="I309" s="38" t="str">
        <f>IF(C309=0, "-", IF(G309/C309&lt;10, G309/C309, "&gt;999%"))</f>
        <v>-</v>
      </c>
      <c r="J309" s="39" t="str">
        <f>IF(E309=0, "-", IF(H309/E309&lt;10, H309/E309, "&gt;999%"))</f>
        <v>-</v>
      </c>
    </row>
    <row r="310" spans="1:10" s="52" customFormat="1" ht="13" x14ac:dyDescent="0.3">
      <c r="A310" s="148" t="s">
        <v>633</v>
      </c>
      <c r="B310" s="46">
        <v>1</v>
      </c>
      <c r="C310" s="47">
        <v>0</v>
      </c>
      <c r="D310" s="46">
        <v>1</v>
      </c>
      <c r="E310" s="47">
        <v>0</v>
      </c>
      <c r="F310" s="48"/>
      <c r="G310" s="46">
        <f>B310-C310</f>
        <v>1</v>
      </c>
      <c r="H310" s="47">
        <f>D310-E310</f>
        <v>1</v>
      </c>
      <c r="I310" s="49" t="str">
        <f>IF(C310=0, "-", IF(G310/C310&lt;10, G310/C310, "&gt;999%"))</f>
        <v>-</v>
      </c>
      <c r="J310" s="50" t="str">
        <f>IF(E310=0, "-", IF(H310/E310&lt;10, H310/E310, "&gt;999%"))</f>
        <v>-</v>
      </c>
    </row>
    <row r="311" spans="1:10" x14ac:dyDescent="0.25">
      <c r="A311" s="147"/>
      <c r="B311" s="80"/>
      <c r="C311" s="81"/>
      <c r="D311" s="80"/>
      <c r="E311" s="81"/>
      <c r="F311" s="82"/>
      <c r="G311" s="80"/>
      <c r="H311" s="81"/>
      <c r="I311" s="94"/>
      <c r="J311" s="95"/>
    </row>
    <row r="312" spans="1:10" ht="13" x14ac:dyDescent="0.3">
      <c r="A312" s="118" t="s">
        <v>79</v>
      </c>
      <c r="B312" s="35"/>
      <c r="C312" s="36"/>
      <c r="D312" s="35"/>
      <c r="E312" s="36"/>
      <c r="F312" s="37"/>
      <c r="G312" s="35"/>
      <c r="H312" s="36"/>
      <c r="I312" s="38"/>
      <c r="J312" s="39"/>
    </row>
    <row r="313" spans="1:10" x14ac:dyDescent="0.25">
      <c r="A313" s="124" t="s">
        <v>280</v>
      </c>
      <c r="B313" s="35">
        <v>0</v>
      </c>
      <c r="C313" s="36">
        <v>0</v>
      </c>
      <c r="D313" s="35">
        <v>2</v>
      </c>
      <c r="E313" s="36">
        <v>0</v>
      </c>
      <c r="F313" s="37"/>
      <c r="G313" s="35">
        <f t="shared" ref="G313:G336" si="56">B313-C313</f>
        <v>0</v>
      </c>
      <c r="H313" s="36">
        <f t="shared" ref="H313:H336" si="57">D313-E313</f>
        <v>2</v>
      </c>
      <c r="I313" s="38" t="str">
        <f t="shared" ref="I313:I336" si="58">IF(C313=0, "-", IF(G313/C313&lt;10, G313/C313, "&gt;999%"))</f>
        <v>-</v>
      </c>
      <c r="J313" s="39" t="str">
        <f t="shared" ref="J313:J336" si="59">IF(E313=0, "-", IF(H313/E313&lt;10, H313/E313, "&gt;999%"))</f>
        <v>-</v>
      </c>
    </row>
    <row r="314" spans="1:10" x14ac:dyDescent="0.25">
      <c r="A314" s="124" t="s">
        <v>339</v>
      </c>
      <c r="B314" s="35">
        <v>0</v>
      </c>
      <c r="C314" s="36">
        <v>0</v>
      </c>
      <c r="D314" s="35">
        <v>0</v>
      </c>
      <c r="E314" s="36">
        <v>1</v>
      </c>
      <c r="F314" s="37"/>
      <c r="G314" s="35">
        <f t="shared" si="56"/>
        <v>0</v>
      </c>
      <c r="H314" s="36">
        <f t="shared" si="57"/>
        <v>-1</v>
      </c>
      <c r="I314" s="38" t="str">
        <f t="shared" si="58"/>
        <v>-</v>
      </c>
      <c r="J314" s="39">
        <f t="shared" si="59"/>
        <v>-1</v>
      </c>
    </row>
    <row r="315" spans="1:10" x14ac:dyDescent="0.25">
      <c r="A315" s="124" t="s">
        <v>220</v>
      </c>
      <c r="B315" s="35">
        <v>33</v>
      </c>
      <c r="C315" s="36">
        <v>33</v>
      </c>
      <c r="D315" s="35">
        <v>78</v>
      </c>
      <c r="E315" s="36">
        <v>72</v>
      </c>
      <c r="F315" s="37"/>
      <c r="G315" s="35">
        <f t="shared" si="56"/>
        <v>0</v>
      </c>
      <c r="H315" s="36">
        <f t="shared" si="57"/>
        <v>6</v>
      </c>
      <c r="I315" s="38">
        <f t="shared" si="58"/>
        <v>0</v>
      </c>
      <c r="J315" s="39">
        <f t="shared" si="59"/>
        <v>8.3333333333333329E-2</v>
      </c>
    </row>
    <row r="316" spans="1:10" x14ac:dyDescent="0.25">
      <c r="A316" s="124" t="s">
        <v>221</v>
      </c>
      <c r="B316" s="35">
        <v>1</v>
      </c>
      <c r="C316" s="36">
        <v>0</v>
      </c>
      <c r="D316" s="35">
        <v>2</v>
      </c>
      <c r="E316" s="36">
        <v>0</v>
      </c>
      <c r="F316" s="37"/>
      <c r="G316" s="35">
        <f t="shared" si="56"/>
        <v>1</v>
      </c>
      <c r="H316" s="36">
        <f t="shared" si="57"/>
        <v>2</v>
      </c>
      <c r="I316" s="38" t="str">
        <f t="shared" si="58"/>
        <v>-</v>
      </c>
      <c r="J316" s="39" t="str">
        <f t="shared" si="59"/>
        <v>-</v>
      </c>
    </row>
    <row r="317" spans="1:10" x14ac:dyDescent="0.25">
      <c r="A317" s="124" t="s">
        <v>249</v>
      </c>
      <c r="B317" s="35">
        <v>8</v>
      </c>
      <c r="C317" s="36">
        <v>21</v>
      </c>
      <c r="D317" s="35">
        <v>20</v>
      </c>
      <c r="E317" s="36">
        <v>87</v>
      </c>
      <c r="F317" s="37"/>
      <c r="G317" s="35">
        <f t="shared" si="56"/>
        <v>-13</v>
      </c>
      <c r="H317" s="36">
        <f t="shared" si="57"/>
        <v>-67</v>
      </c>
      <c r="I317" s="38">
        <f t="shared" si="58"/>
        <v>-0.61904761904761907</v>
      </c>
      <c r="J317" s="39">
        <f t="shared" si="59"/>
        <v>-0.77011494252873558</v>
      </c>
    </row>
    <row r="318" spans="1:10" x14ac:dyDescent="0.25">
      <c r="A318" s="124" t="s">
        <v>325</v>
      </c>
      <c r="B318" s="35">
        <v>5</v>
      </c>
      <c r="C318" s="36">
        <v>21</v>
      </c>
      <c r="D318" s="35">
        <v>13</v>
      </c>
      <c r="E318" s="36">
        <v>35</v>
      </c>
      <c r="F318" s="37"/>
      <c r="G318" s="35">
        <f t="shared" si="56"/>
        <v>-16</v>
      </c>
      <c r="H318" s="36">
        <f t="shared" si="57"/>
        <v>-22</v>
      </c>
      <c r="I318" s="38">
        <f t="shared" si="58"/>
        <v>-0.76190476190476186</v>
      </c>
      <c r="J318" s="39">
        <f t="shared" si="59"/>
        <v>-0.62857142857142856</v>
      </c>
    </row>
    <row r="319" spans="1:10" x14ac:dyDescent="0.25">
      <c r="A319" s="124" t="s">
        <v>250</v>
      </c>
      <c r="B319" s="35">
        <v>12</v>
      </c>
      <c r="C319" s="36">
        <v>6</v>
      </c>
      <c r="D319" s="35">
        <v>15</v>
      </c>
      <c r="E319" s="36">
        <v>15</v>
      </c>
      <c r="F319" s="37"/>
      <c r="G319" s="35">
        <f t="shared" si="56"/>
        <v>6</v>
      </c>
      <c r="H319" s="36">
        <f t="shared" si="57"/>
        <v>0</v>
      </c>
      <c r="I319" s="38">
        <f t="shared" si="58"/>
        <v>1</v>
      </c>
      <c r="J319" s="39">
        <f t="shared" si="59"/>
        <v>0</v>
      </c>
    </row>
    <row r="320" spans="1:10" x14ac:dyDescent="0.25">
      <c r="A320" s="124" t="s">
        <v>267</v>
      </c>
      <c r="B320" s="35">
        <v>1</v>
      </c>
      <c r="C320" s="36">
        <v>1</v>
      </c>
      <c r="D320" s="35">
        <v>1</v>
      </c>
      <c r="E320" s="36">
        <v>5</v>
      </c>
      <c r="F320" s="37"/>
      <c r="G320" s="35">
        <f t="shared" si="56"/>
        <v>0</v>
      </c>
      <c r="H320" s="36">
        <f t="shared" si="57"/>
        <v>-4</v>
      </c>
      <c r="I320" s="38">
        <f t="shared" si="58"/>
        <v>0</v>
      </c>
      <c r="J320" s="39">
        <f t="shared" si="59"/>
        <v>-0.8</v>
      </c>
    </row>
    <row r="321" spans="1:10" x14ac:dyDescent="0.25">
      <c r="A321" s="124" t="s">
        <v>268</v>
      </c>
      <c r="B321" s="35">
        <v>3</v>
      </c>
      <c r="C321" s="36">
        <v>4</v>
      </c>
      <c r="D321" s="35">
        <v>9</v>
      </c>
      <c r="E321" s="36">
        <v>15</v>
      </c>
      <c r="F321" s="37"/>
      <c r="G321" s="35">
        <f t="shared" si="56"/>
        <v>-1</v>
      </c>
      <c r="H321" s="36">
        <f t="shared" si="57"/>
        <v>-6</v>
      </c>
      <c r="I321" s="38">
        <f t="shared" si="58"/>
        <v>-0.25</v>
      </c>
      <c r="J321" s="39">
        <f t="shared" si="59"/>
        <v>-0.4</v>
      </c>
    </row>
    <row r="322" spans="1:10" x14ac:dyDescent="0.25">
      <c r="A322" s="124" t="s">
        <v>326</v>
      </c>
      <c r="B322" s="35">
        <v>1</v>
      </c>
      <c r="C322" s="36">
        <v>3</v>
      </c>
      <c r="D322" s="35">
        <v>2</v>
      </c>
      <c r="E322" s="36">
        <v>9</v>
      </c>
      <c r="F322" s="37"/>
      <c r="G322" s="35">
        <f t="shared" si="56"/>
        <v>-2</v>
      </c>
      <c r="H322" s="36">
        <f t="shared" si="57"/>
        <v>-7</v>
      </c>
      <c r="I322" s="38">
        <f t="shared" si="58"/>
        <v>-0.66666666666666663</v>
      </c>
      <c r="J322" s="39">
        <f t="shared" si="59"/>
        <v>-0.77777777777777779</v>
      </c>
    </row>
    <row r="323" spans="1:10" x14ac:dyDescent="0.25">
      <c r="A323" s="124" t="s">
        <v>425</v>
      </c>
      <c r="B323" s="35">
        <v>1</v>
      </c>
      <c r="C323" s="36">
        <v>0</v>
      </c>
      <c r="D323" s="35">
        <v>1</v>
      </c>
      <c r="E323" s="36">
        <v>0</v>
      </c>
      <c r="F323" s="37"/>
      <c r="G323" s="35">
        <f t="shared" si="56"/>
        <v>1</v>
      </c>
      <c r="H323" s="36">
        <f t="shared" si="57"/>
        <v>1</v>
      </c>
      <c r="I323" s="38" t="str">
        <f t="shared" si="58"/>
        <v>-</v>
      </c>
      <c r="J323" s="39" t="str">
        <f t="shared" si="59"/>
        <v>-</v>
      </c>
    </row>
    <row r="324" spans="1:10" x14ac:dyDescent="0.25">
      <c r="A324" s="124" t="s">
        <v>491</v>
      </c>
      <c r="B324" s="35">
        <v>0</v>
      </c>
      <c r="C324" s="36">
        <v>1</v>
      </c>
      <c r="D324" s="35">
        <v>1</v>
      </c>
      <c r="E324" s="36">
        <v>4</v>
      </c>
      <c r="F324" s="37"/>
      <c r="G324" s="35">
        <f t="shared" si="56"/>
        <v>-1</v>
      </c>
      <c r="H324" s="36">
        <f t="shared" si="57"/>
        <v>-3</v>
      </c>
      <c r="I324" s="38">
        <f t="shared" si="58"/>
        <v>-1</v>
      </c>
      <c r="J324" s="39">
        <f t="shared" si="59"/>
        <v>-0.75</v>
      </c>
    </row>
    <row r="325" spans="1:10" x14ac:dyDescent="0.25">
      <c r="A325" s="124" t="s">
        <v>387</v>
      </c>
      <c r="B325" s="35">
        <v>12</v>
      </c>
      <c r="C325" s="36">
        <v>11</v>
      </c>
      <c r="D325" s="35">
        <v>34</v>
      </c>
      <c r="E325" s="36">
        <v>23</v>
      </c>
      <c r="F325" s="37"/>
      <c r="G325" s="35">
        <f t="shared" si="56"/>
        <v>1</v>
      </c>
      <c r="H325" s="36">
        <f t="shared" si="57"/>
        <v>11</v>
      </c>
      <c r="I325" s="38">
        <f t="shared" si="58"/>
        <v>9.0909090909090912E-2</v>
      </c>
      <c r="J325" s="39">
        <f t="shared" si="59"/>
        <v>0.47826086956521741</v>
      </c>
    </row>
    <row r="326" spans="1:10" x14ac:dyDescent="0.25">
      <c r="A326" s="124" t="s">
        <v>426</v>
      </c>
      <c r="B326" s="35">
        <v>18</v>
      </c>
      <c r="C326" s="36">
        <v>21</v>
      </c>
      <c r="D326" s="35">
        <v>53</v>
      </c>
      <c r="E326" s="36">
        <v>55</v>
      </c>
      <c r="F326" s="37"/>
      <c r="G326" s="35">
        <f t="shared" si="56"/>
        <v>-3</v>
      </c>
      <c r="H326" s="36">
        <f t="shared" si="57"/>
        <v>-2</v>
      </c>
      <c r="I326" s="38">
        <f t="shared" si="58"/>
        <v>-0.14285714285714285</v>
      </c>
      <c r="J326" s="39">
        <f t="shared" si="59"/>
        <v>-3.6363636363636362E-2</v>
      </c>
    </row>
    <row r="327" spans="1:10" x14ac:dyDescent="0.25">
      <c r="A327" s="124" t="s">
        <v>427</v>
      </c>
      <c r="B327" s="35">
        <v>8</v>
      </c>
      <c r="C327" s="36">
        <v>7</v>
      </c>
      <c r="D327" s="35">
        <v>17</v>
      </c>
      <c r="E327" s="36">
        <v>17</v>
      </c>
      <c r="F327" s="37"/>
      <c r="G327" s="35">
        <f t="shared" si="56"/>
        <v>1</v>
      </c>
      <c r="H327" s="36">
        <f t="shared" si="57"/>
        <v>0</v>
      </c>
      <c r="I327" s="38">
        <f t="shared" si="58"/>
        <v>0.14285714285714285</v>
      </c>
      <c r="J327" s="39">
        <f t="shared" si="59"/>
        <v>0</v>
      </c>
    </row>
    <row r="328" spans="1:10" x14ac:dyDescent="0.25">
      <c r="A328" s="124" t="s">
        <v>470</v>
      </c>
      <c r="B328" s="35">
        <v>25</v>
      </c>
      <c r="C328" s="36">
        <v>1</v>
      </c>
      <c r="D328" s="35">
        <v>55</v>
      </c>
      <c r="E328" s="36">
        <v>5</v>
      </c>
      <c r="F328" s="37"/>
      <c r="G328" s="35">
        <f t="shared" si="56"/>
        <v>24</v>
      </c>
      <c r="H328" s="36">
        <f t="shared" si="57"/>
        <v>50</v>
      </c>
      <c r="I328" s="38" t="str">
        <f t="shared" si="58"/>
        <v>&gt;999%</v>
      </c>
      <c r="J328" s="39" t="str">
        <f t="shared" si="59"/>
        <v>&gt;999%</v>
      </c>
    </row>
    <row r="329" spans="1:10" x14ac:dyDescent="0.25">
      <c r="A329" s="124" t="s">
        <v>471</v>
      </c>
      <c r="B329" s="35">
        <v>0</v>
      </c>
      <c r="C329" s="36">
        <v>2</v>
      </c>
      <c r="D329" s="35">
        <v>1</v>
      </c>
      <c r="E329" s="36">
        <v>8</v>
      </c>
      <c r="F329" s="37"/>
      <c r="G329" s="35">
        <f t="shared" si="56"/>
        <v>-2</v>
      </c>
      <c r="H329" s="36">
        <f t="shared" si="57"/>
        <v>-7</v>
      </c>
      <c r="I329" s="38">
        <f t="shared" si="58"/>
        <v>-1</v>
      </c>
      <c r="J329" s="39">
        <f t="shared" si="59"/>
        <v>-0.875</v>
      </c>
    </row>
    <row r="330" spans="1:10" x14ac:dyDescent="0.25">
      <c r="A330" s="124" t="s">
        <v>492</v>
      </c>
      <c r="B330" s="35">
        <v>4</v>
      </c>
      <c r="C330" s="36">
        <v>3</v>
      </c>
      <c r="D330" s="35">
        <v>10</v>
      </c>
      <c r="E330" s="36">
        <v>10</v>
      </c>
      <c r="F330" s="37"/>
      <c r="G330" s="35">
        <f t="shared" si="56"/>
        <v>1</v>
      </c>
      <c r="H330" s="36">
        <f t="shared" si="57"/>
        <v>0</v>
      </c>
      <c r="I330" s="38">
        <f t="shared" si="58"/>
        <v>0.33333333333333331</v>
      </c>
      <c r="J330" s="39">
        <f t="shared" si="59"/>
        <v>0</v>
      </c>
    </row>
    <row r="331" spans="1:10" x14ac:dyDescent="0.25">
      <c r="A331" s="124" t="s">
        <v>493</v>
      </c>
      <c r="B331" s="35">
        <v>0</v>
      </c>
      <c r="C331" s="36">
        <v>1</v>
      </c>
      <c r="D331" s="35">
        <v>0</v>
      </c>
      <c r="E331" s="36">
        <v>1</v>
      </c>
      <c r="F331" s="37"/>
      <c r="G331" s="35">
        <f t="shared" si="56"/>
        <v>-1</v>
      </c>
      <c r="H331" s="36">
        <f t="shared" si="57"/>
        <v>-1</v>
      </c>
      <c r="I331" s="38">
        <f t="shared" si="58"/>
        <v>-1</v>
      </c>
      <c r="J331" s="39">
        <f t="shared" si="59"/>
        <v>-1</v>
      </c>
    </row>
    <row r="332" spans="1:10" x14ac:dyDescent="0.25">
      <c r="A332" s="124" t="s">
        <v>538</v>
      </c>
      <c r="B332" s="35">
        <v>0</v>
      </c>
      <c r="C332" s="36">
        <v>0</v>
      </c>
      <c r="D332" s="35">
        <v>0</v>
      </c>
      <c r="E332" s="36">
        <v>1</v>
      </c>
      <c r="F332" s="37"/>
      <c r="G332" s="35">
        <f t="shared" si="56"/>
        <v>0</v>
      </c>
      <c r="H332" s="36">
        <f t="shared" si="57"/>
        <v>-1</v>
      </c>
      <c r="I332" s="38" t="str">
        <f t="shared" si="58"/>
        <v>-</v>
      </c>
      <c r="J332" s="39">
        <f t="shared" si="59"/>
        <v>-1</v>
      </c>
    </row>
    <row r="333" spans="1:10" x14ac:dyDescent="0.25">
      <c r="A333" s="124" t="s">
        <v>281</v>
      </c>
      <c r="B333" s="35">
        <v>0</v>
      </c>
      <c r="C333" s="36">
        <v>2</v>
      </c>
      <c r="D333" s="35">
        <v>2</v>
      </c>
      <c r="E333" s="36">
        <v>2</v>
      </c>
      <c r="F333" s="37"/>
      <c r="G333" s="35">
        <f t="shared" si="56"/>
        <v>-2</v>
      </c>
      <c r="H333" s="36">
        <f t="shared" si="57"/>
        <v>0</v>
      </c>
      <c r="I333" s="38">
        <f t="shared" si="58"/>
        <v>-1</v>
      </c>
      <c r="J333" s="39">
        <f t="shared" si="59"/>
        <v>0</v>
      </c>
    </row>
    <row r="334" spans="1:10" x14ac:dyDescent="0.25">
      <c r="A334" s="124" t="s">
        <v>340</v>
      </c>
      <c r="B334" s="35">
        <v>1</v>
      </c>
      <c r="C334" s="36">
        <v>0</v>
      </c>
      <c r="D334" s="35">
        <v>1</v>
      </c>
      <c r="E334" s="36">
        <v>0</v>
      </c>
      <c r="F334" s="37"/>
      <c r="G334" s="35">
        <f t="shared" si="56"/>
        <v>1</v>
      </c>
      <c r="H334" s="36">
        <f t="shared" si="57"/>
        <v>1</v>
      </c>
      <c r="I334" s="38" t="str">
        <f t="shared" si="58"/>
        <v>-</v>
      </c>
      <c r="J334" s="39" t="str">
        <f t="shared" si="59"/>
        <v>-</v>
      </c>
    </row>
    <row r="335" spans="1:10" x14ac:dyDescent="0.25">
      <c r="A335" s="124" t="s">
        <v>327</v>
      </c>
      <c r="B335" s="35">
        <v>0</v>
      </c>
      <c r="C335" s="36">
        <v>1</v>
      </c>
      <c r="D335" s="35">
        <v>0</v>
      </c>
      <c r="E335" s="36">
        <v>2</v>
      </c>
      <c r="F335" s="37"/>
      <c r="G335" s="35">
        <f t="shared" si="56"/>
        <v>-1</v>
      </c>
      <c r="H335" s="36">
        <f t="shared" si="57"/>
        <v>-2</v>
      </c>
      <c r="I335" s="38">
        <f t="shared" si="58"/>
        <v>-1</v>
      </c>
      <c r="J335" s="39">
        <f t="shared" si="59"/>
        <v>-1</v>
      </c>
    </row>
    <row r="336" spans="1:10" s="52" customFormat="1" ht="13" x14ac:dyDescent="0.3">
      <c r="A336" s="148" t="s">
        <v>634</v>
      </c>
      <c r="B336" s="46">
        <v>133</v>
      </c>
      <c r="C336" s="47">
        <v>139</v>
      </c>
      <c r="D336" s="46">
        <v>317</v>
      </c>
      <c r="E336" s="47">
        <v>367</v>
      </c>
      <c r="F336" s="48"/>
      <c r="G336" s="46">
        <f t="shared" si="56"/>
        <v>-6</v>
      </c>
      <c r="H336" s="47">
        <f t="shared" si="57"/>
        <v>-50</v>
      </c>
      <c r="I336" s="49">
        <f t="shared" si="58"/>
        <v>-4.3165467625899283E-2</v>
      </c>
      <c r="J336" s="50">
        <f t="shared" si="59"/>
        <v>-0.13623978201634879</v>
      </c>
    </row>
    <row r="337" spans="1:10" x14ac:dyDescent="0.25">
      <c r="A337" s="147"/>
      <c r="B337" s="80"/>
      <c r="C337" s="81"/>
      <c r="D337" s="80"/>
      <c r="E337" s="81"/>
      <c r="F337" s="82"/>
      <c r="G337" s="80"/>
      <c r="H337" s="81"/>
      <c r="I337" s="94"/>
      <c r="J337" s="95"/>
    </row>
    <row r="338" spans="1:10" ht="13" x14ac:dyDescent="0.3">
      <c r="A338" s="118" t="s">
        <v>107</v>
      </c>
      <c r="B338" s="35"/>
      <c r="C338" s="36"/>
      <c r="D338" s="35"/>
      <c r="E338" s="36"/>
      <c r="F338" s="37"/>
      <c r="G338" s="35"/>
      <c r="H338" s="36"/>
      <c r="I338" s="38"/>
      <c r="J338" s="39"/>
    </row>
    <row r="339" spans="1:10" x14ac:dyDescent="0.25">
      <c r="A339" s="124" t="s">
        <v>585</v>
      </c>
      <c r="B339" s="35">
        <v>9</v>
      </c>
      <c r="C339" s="36">
        <v>18</v>
      </c>
      <c r="D339" s="35">
        <v>22</v>
      </c>
      <c r="E339" s="36">
        <v>34</v>
      </c>
      <c r="F339" s="37"/>
      <c r="G339" s="35">
        <f>B339-C339</f>
        <v>-9</v>
      </c>
      <c r="H339" s="36">
        <f>D339-E339</f>
        <v>-12</v>
      </c>
      <c r="I339" s="38">
        <f>IF(C339=0, "-", IF(G339/C339&lt;10, G339/C339, "&gt;999%"))</f>
        <v>-0.5</v>
      </c>
      <c r="J339" s="39">
        <f>IF(E339=0, "-", IF(H339/E339&lt;10, H339/E339, "&gt;999%"))</f>
        <v>-0.35294117647058826</v>
      </c>
    </row>
    <row r="340" spans="1:10" s="52" customFormat="1" ht="13" x14ac:dyDescent="0.3">
      <c r="A340" s="148" t="s">
        <v>635</v>
      </c>
      <c r="B340" s="46">
        <v>9</v>
      </c>
      <c r="C340" s="47">
        <v>18</v>
      </c>
      <c r="D340" s="46">
        <v>22</v>
      </c>
      <c r="E340" s="47">
        <v>34</v>
      </c>
      <c r="F340" s="48"/>
      <c r="G340" s="46">
        <f>B340-C340</f>
        <v>-9</v>
      </c>
      <c r="H340" s="47">
        <f>D340-E340</f>
        <v>-12</v>
      </c>
      <c r="I340" s="49">
        <f>IF(C340=0, "-", IF(G340/C340&lt;10, G340/C340, "&gt;999%"))</f>
        <v>-0.5</v>
      </c>
      <c r="J340" s="50">
        <f>IF(E340=0, "-", IF(H340/E340&lt;10, H340/E340, "&gt;999%"))</f>
        <v>-0.35294117647058826</v>
      </c>
    </row>
    <row r="341" spans="1:10" x14ac:dyDescent="0.25">
      <c r="A341" s="147"/>
      <c r="B341" s="80"/>
      <c r="C341" s="81"/>
      <c r="D341" s="80"/>
      <c r="E341" s="81"/>
      <c r="F341" s="82"/>
      <c r="G341" s="80"/>
      <c r="H341" s="81"/>
      <c r="I341" s="94"/>
      <c r="J341" s="95"/>
    </row>
    <row r="342" spans="1:10" ht="13" x14ac:dyDescent="0.3">
      <c r="A342" s="118" t="s">
        <v>80</v>
      </c>
      <c r="B342" s="35"/>
      <c r="C342" s="36"/>
      <c r="D342" s="35"/>
      <c r="E342" s="36"/>
      <c r="F342" s="37"/>
      <c r="G342" s="35"/>
      <c r="H342" s="36"/>
      <c r="I342" s="38"/>
      <c r="J342" s="39"/>
    </row>
    <row r="343" spans="1:10" x14ac:dyDescent="0.25">
      <c r="A343" s="124" t="s">
        <v>297</v>
      </c>
      <c r="B343" s="35">
        <v>0</v>
      </c>
      <c r="C343" s="36">
        <v>1</v>
      </c>
      <c r="D343" s="35">
        <v>0</v>
      </c>
      <c r="E343" s="36">
        <v>1</v>
      </c>
      <c r="F343" s="37"/>
      <c r="G343" s="35">
        <f t="shared" ref="G343:G351" si="60">B343-C343</f>
        <v>-1</v>
      </c>
      <c r="H343" s="36">
        <f t="shared" ref="H343:H351" si="61">D343-E343</f>
        <v>-1</v>
      </c>
      <c r="I343" s="38">
        <f t="shared" ref="I343:I351" si="62">IF(C343=0, "-", IF(G343/C343&lt;10, G343/C343, "&gt;999%"))</f>
        <v>-1</v>
      </c>
      <c r="J343" s="39">
        <f t="shared" ref="J343:J351" si="63">IF(E343=0, "-", IF(H343/E343&lt;10, H343/E343, "&gt;999%"))</f>
        <v>-1</v>
      </c>
    </row>
    <row r="344" spans="1:10" x14ac:dyDescent="0.25">
      <c r="A344" s="124" t="s">
        <v>562</v>
      </c>
      <c r="B344" s="35">
        <v>18</v>
      </c>
      <c r="C344" s="36">
        <v>10</v>
      </c>
      <c r="D344" s="35">
        <v>43</v>
      </c>
      <c r="E344" s="36">
        <v>27</v>
      </c>
      <c r="F344" s="37"/>
      <c r="G344" s="35">
        <f t="shared" si="60"/>
        <v>8</v>
      </c>
      <c r="H344" s="36">
        <f t="shared" si="61"/>
        <v>16</v>
      </c>
      <c r="I344" s="38">
        <f t="shared" si="62"/>
        <v>0.8</v>
      </c>
      <c r="J344" s="39">
        <f t="shared" si="63"/>
        <v>0.59259259259259256</v>
      </c>
    </row>
    <row r="345" spans="1:10" x14ac:dyDescent="0.25">
      <c r="A345" s="124" t="s">
        <v>501</v>
      </c>
      <c r="B345" s="35">
        <v>0</v>
      </c>
      <c r="C345" s="36">
        <v>1</v>
      </c>
      <c r="D345" s="35">
        <v>4</v>
      </c>
      <c r="E345" s="36">
        <v>1</v>
      </c>
      <c r="F345" s="37"/>
      <c r="G345" s="35">
        <f t="shared" si="60"/>
        <v>-1</v>
      </c>
      <c r="H345" s="36">
        <f t="shared" si="61"/>
        <v>3</v>
      </c>
      <c r="I345" s="38">
        <f t="shared" si="62"/>
        <v>-1</v>
      </c>
      <c r="J345" s="39">
        <f t="shared" si="63"/>
        <v>3</v>
      </c>
    </row>
    <row r="346" spans="1:10" x14ac:dyDescent="0.25">
      <c r="A346" s="124" t="s">
        <v>298</v>
      </c>
      <c r="B346" s="35">
        <v>0</v>
      </c>
      <c r="C346" s="36">
        <v>1</v>
      </c>
      <c r="D346" s="35">
        <v>1</v>
      </c>
      <c r="E346" s="36">
        <v>2</v>
      </c>
      <c r="F346" s="37"/>
      <c r="G346" s="35">
        <f t="shared" si="60"/>
        <v>-1</v>
      </c>
      <c r="H346" s="36">
        <f t="shared" si="61"/>
        <v>-1</v>
      </c>
      <c r="I346" s="38">
        <f t="shared" si="62"/>
        <v>-1</v>
      </c>
      <c r="J346" s="39">
        <f t="shared" si="63"/>
        <v>-0.5</v>
      </c>
    </row>
    <row r="347" spans="1:10" x14ac:dyDescent="0.25">
      <c r="A347" s="124" t="s">
        <v>299</v>
      </c>
      <c r="B347" s="35">
        <v>4</v>
      </c>
      <c r="C347" s="36">
        <v>1</v>
      </c>
      <c r="D347" s="35">
        <v>7</v>
      </c>
      <c r="E347" s="36">
        <v>4</v>
      </c>
      <c r="F347" s="37"/>
      <c r="G347" s="35">
        <f t="shared" si="60"/>
        <v>3</v>
      </c>
      <c r="H347" s="36">
        <f t="shared" si="61"/>
        <v>3</v>
      </c>
      <c r="I347" s="38">
        <f t="shared" si="62"/>
        <v>3</v>
      </c>
      <c r="J347" s="39">
        <f t="shared" si="63"/>
        <v>0.75</v>
      </c>
    </row>
    <row r="348" spans="1:10" x14ac:dyDescent="0.25">
      <c r="A348" s="124" t="s">
        <v>516</v>
      </c>
      <c r="B348" s="35">
        <v>9</v>
      </c>
      <c r="C348" s="36">
        <v>10</v>
      </c>
      <c r="D348" s="35">
        <v>15</v>
      </c>
      <c r="E348" s="36">
        <v>19</v>
      </c>
      <c r="F348" s="37"/>
      <c r="G348" s="35">
        <f t="shared" si="60"/>
        <v>-1</v>
      </c>
      <c r="H348" s="36">
        <f t="shared" si="61"/>
        <v>-4</v>
      </c>
      <c r="I348" s="38">
        <f t="shared" si="62"/>
        <v>-0.1</v>
      </c>
      <c r="J348" s="39">
        <f t="shared" si="63"/>
        <v>-0.21052631578947367</v>
      </c>
    </row>
    <row r="349" spans="1:10" x14ac:dyDescent="0.25">
      <c r="A349" s="124" t="s">
        <v>526</v>
      </c>
      <c r="B349" s="35">
        <v>0</v>
      </c>
      <c r="C349" s="36">
        <v>0</v>
      </c>
      <c r="D349" s="35">
        <v>1</v>
      </c>
      <c r="E349" s="36">
        <v>0</v>
      </c>
      <c r="F349" s="37"/>
      <c r="G349" s="35">
        <f t="shared" si="60"/>
        <v>0</v>
      </c>
      <c r="H349" s="36">
        <f t="shared" si="61"/>
        <v>1</v>
      </c>
      <c r="I349" s="38" t="str">
        <f t="shared" si="62"/>
        <v>-</v>
      </c>
      <c r="J349" s="39" t="str">
        <f t="shared" si="63"/>
        <v>-</v>
      </c>
    </row>
    <row r="350" spans="1:10" x14ac:dyDescent="0.25">
      <c r="A350" s="124" t="s">
        <v>539</v>
      </c>
      <c r="B350" s="35">
        <v>16</v>
      </c>
      <c r="C350" s="36">
        <v>14</v>
      </c>
      <c r="D350" s="35">
        <v>38</v>
      </c>
      <c r="E350" s="36">
        <v>38</v>
      </c>
      <c r="F350" s="37"/>
      <c r="G350" s="35">
        <f t="shared" si="60"/>
        <v>2</v>
      </c>
      <c r="H350" s="36">
        <f t="shared" si="61"/>
        <v>0</v>
      </c>
      <c r="I350" s="38">
        <f t="shared" si="62"/>
        <v>0.14285714285714285</v>
      </c>
      <c r="J350" s="39">
        <f t="shared" si="63"/>
        <v>0</v>
      </c>
    </row>
    <row r="351" spans="1:10" s="52" customFormat="1" ht="13" x14ac:dyDescent="0.3">
      <c r="A351" s="148" t="s">
        <v>636</v>
      </c>
      <c r="B351" s="46">
        <v>47</v>
      </c>
      <c r="C351" s="47">
        <v>38</v>
      </c>
      <c r="D351" s="46">
        <v>109</v>
      </c>
      <c r="E351" s="47">
        <v>92</v>
      </c>
      <c r="F351" s="48"/>
      <c r="G351" s="46">
        <f t="shared" si="60"/>
        <v>9</v>
      </c>
      <c r="H351" s="47">
        <f t="shared" si="61"/>
        <v>17</v>
      </c>
      <c r="I351" s="49">
        <f t="shared" si="62"/>
        <v>0.23684210526315788</v>
      </c>
      <c r="J351" s="50">
        <f t="shared" si="63"/>
        <v>0.18478260869565216</v>
      </c>
    </row>
    <row r="352" spans="1:10" x14ac:dyDescent="0.25">
      <c r="A352" s="147"/>
      <c r="B352" s="80"/>
      <c r="C352" s="81"/>
      <c r="D352" s="80"/>
      <c r="E352" s="81"/>
      <c r="F352" s="82"/>
      <c r="G352" s="80"/>
      <c r="H352" s="81"/>
      <c r="I352" s="94"/>
      <c r="J352" s="95"/>
    </row>
    <row r="353" spans="1:10" ht="13" x14ac:dyDescent="0.3">
      <c r="A353" s="118" t="s">
        <v>81</v>
      </c>
      <c r="B353" s="35"/>
      <c r="C353" s="36"/>
      <c r="D353" s="35"/>
      <c r="E353" s="36"/>
      <c r="F353" s="37"/>
      <c r="G353" s="35"/>
      <c r="H353" s="36"/>
      <c r="I353" s="38"/>
      <c r="J353" s="39"/>
    </row>
    <row r="354" spans="1:10" x14ac:dyDescent="0.25">
      <c r="A354" s="124" t="s">
        <v>402</v>
      </c>
      <c r="B354" s="35">
        <v>0</v>
      </c>
      <c r="C354" s="36">
        <v>0</v>
      </c>
      <c r="D354" s="35">
        <v>0</v>
      </c>
      <c r="E354" s="36">
        <v>7</v>
      </c>
      <c r="F354" s="37"/>
      <c r="G354" s="35">
        <f t="shared" ref="G354:G359" si="64">B354-C354</f>
        <v>0</v>
      </c>
      <c r="H354" s="36">
        <f t="shared" ref="H354:H359" si="65">D354-E354</f>
        <v>-7</v>
      </c>
      <c r="I354" s="38" t="str">
        <f t="shared" ref="I354:I359" si="66">IF(C354=0, "-", IF(G354/C354&lt;10, G354/C354, "&gt;999%"))</f>
        <v>-</v>
      </c>
      <c r="J354" s="39">
        <f t="shared" ref="J354:J359" si="67">IF(E354=0, "-", IF(H354/E354&lt;10, H354/E354, "&gt;999%"))</f>
        <v>-1</v>
      </c>
    </row>
    <row r="355" spans="1:10" x14ac:dyDescent="0.25">
      <c r="A355" s="124" t="s">
        <v>403</v>
      </c>
      <c r="B355" s="35">
        <v>9</v>
      </c>
      <c r="C355" s="36">
        <v>0</v>
      </c>
      <c r="D355" s="35">
        <v>19</v>
      </c>
      <c r="E355" s="36">
        <v>0</v>
      </c>
      <c r="F355" s="37"/>
      <c r="G355" s="35">
        <f t="shared" si="64"/>
        <v>9</v>
      </c>
      <c r="H355" s="36">
        <f t="shared" si="65"/>
        <v>19</v>
      </c>
      <c r="I355" s="38" t="str">
        <f t="shared" si="66"/>
        <v>-</v>
      </c>
      <c r="J355" s="39" t="str">
        <f t="shared" si="67"/>
        <v>-</v>
      </c>
    </row>
    <row r="356" spans="1:10" x14ac:dyDescent="0.25">
      <c r="A356" s="124" t="s">
        <v>177</v>
      </c>
      <c r="B356" s="35">
        <v>52</v>
      </c>
      <c r="C356" s="36">
        <v>19</v>
      </c>
      <c r="D356" s="35">
        <v>133</v>
      </c>
      <c r="E356" s="36">
        <v>46</v>
      </c>
      <c r="F356" s="37"/>
      <c r="G356" s="35">
        <f t="shared" si="64"/>
        <v>33</v>
      </c>
      <c r="H356" s="36">
        <f t="shared" si="65"/>
        <v>87</v>
      </c>
      <c r="I356" s="38">
        <f t="shared" si="66"/>
        <v>1.736842105263158</v>
      </c>
      <c r="J356" s="39">
        <f t="shared" si="67"/>
        <v>1.8913043478260869</v>
      </c>
    </row>
    <row r="357" spans="1:10" x14ac:dyDescent="0.25">
      <c r="A357" s="124" t="s">
        <v>202</v>
      </c>
      <c r="B357" s="35">
        <v>0</v>
      </c>
      <c r="C357" s="36">
        <v>28</v>
      </c>
      <c r="D357" s="35">
        <v>0</v>
      </c>
      <c r="E357" s="36">
        <v>36</v>
      </c>
      <c r="F357" s="37"/>
      <c r="G357" s="35">
        <f t="shared" si="64"/>
        <v>-28</v>
      </c>
      <c r="H357" s="36">
        <f t="shared" si="65"/>
        <v>-36</v>
      </c>
      <c r="I357" s="38">
        <f t="shared" si="66"/>
        <v>-1</v>
      </c>
      <c r="J357" s="39">
        <f t="shared" si="67"/>
        <v>-1</v>
      </c>
    </row>
    <row r="358" spans="1:10" x14ac:dyDescent="0.25">
      <c r="A358" s="124" t="s">
        <v>369</v>
      </c>
      <c r="B358" s="35">
        <v>18</v>
      </c>
      <c r="C358" s="36">
        <v>14</v>
      </c>
      <c r="D358" s="35">
        <v>56</v>
      </c>
      <c r="E358" s="36">
        <v>40</v>
      </c>
      <c r="F358" s="37"/>
      <c r="G358" s="35">
        <f t="shared" si="64"/>
        <v>4</v>
      </c>
      <c r="H358" s="36">
        <f t="shared" si="65"/>
        <v>16</v>
      </c>
      <c r="I358" s="38">
        <f t="shared" si="66"/>
        <v>0.2857142857142857</v>
      </c>
      <c r="J358" s="39">
        <f t="shared" si="67"/>
        <v>0.4</v>
      </c>
    </row>
    <row r="359" spans="1:10" s="52" customFormat="1" ht="13" x14ac:dyDescent="0.3">
      <c r="A359" s="148" t="s">
        <v>637</v>
      </c>
      <c r="B359" s="46">
        <v>79</v>
      </c>
      <c r="C359" s="47">
        <v>61</v>
      </c>
      <c r="D359" s="46">
        <v>208</v>
      </c>
      <c r="E359" s="47">
        <v>129</v>
      </c>
      <c r="F359" s="48"/>
      <c r="G359" s="46">
        <f t="shared" si="64"/>
        <v>18</v>
      </c>
      <c r="H359" s="47">
        <f t="shared" si="65"/>
        <v>79</v>
      </c>
      <c r="I359" s="49">
        <f t="shared" si="66"/>
        <v>0.29508196721311475</v>
      </c>
      <c r="J359" s="50">
        <f t="shared" si="67"/>
        <v>0.61240310077519378</v>
      </c>
    </row>
    <row r="360" spans="1:10" x14ac:dyDescent="0.25">
      <c r="A360" s="147"/>
      <c r="B360" s="80"/>
      <c r="C360" s="81"/>
      <c r="D360" s="80"/>
      <c r="E360" s="81"/>
      <c r="F360" s="82"/>
      <c r="G360" s="80"/>
      <c r="H360" s="81"/>
      <c r="I360" s="94"/>
      <c r="J360" s="95"/>
    </row>
    <row r="361" spans="1:10" ht="13" x14ac:dyDescent="0.3">
      <c r="A361" s="118" t="s">
        <v>82</v>
      </c>
      <c r="B361" s="35"/>
      <c r="C361" s="36"/>
      <c r="D361" s="35"/>
      <c r="E361" s="36"/>
      <c r="F361" s="37"/>
      <c r="G361" s="35"/>
      <c r="H361" s="36"/>
      <c r="I361" s="38"/>
      <c r="J361" s="39"/>
    </row>
    <row r="362" spans="1:10" x14ac:dyDescent="0.25">
      <c r="A362" s="124" t="s">
        <v>310</v>
      </c>
      <c r="B362" s="35">
        <v>2</v>
      </c>
      <c r="C362" s="36">
        <v>0</v>
      </c>
      <c r="D362" s="35">
        <v>4</v>
      </c>
      <c r="E362" s="36">
        <v>4</v>
      </c>
      <c r="F362" s="37"/>
      <c r="G362" s="35">
        <f>B362-C362</f>
        <v>2</v>
      </c>
      <c r="H362" s="36">
        <f>D362-E362</f>
        <v>0</v>
      </c>
      <c r="I362" s="38" t="str">
        <f>IF(C362=0, "-", IF(G362/C362&lt;10, G362/C362, "&gt;999%"))</f>
        <v>-</v>
      </c>
      <c r="J362" s="39">
        <f>IF(E362=0, "-", IF(H362/E362&lt;10, H362/E362, "&gt;999%"))</f>
        <v>0</v>
      </c>
    </row>
    <row r="363" spans="1:10" x14ac:dyDescent="0.25">
      <c r="A363" s="124" t="s">
        <v>222</v>
      </c>
      <c r="B363" s="35">
        <v>3</v>
      </c>
      <c r="C363" s="36">
        <v>3</v>
      </c>
      <c r="D363" s="35">
        <v>5</v>
      </c>
      <c r="E363" s="36">
        <v>4</v>
      </c>
      <c r="F363" s="37"/>
      <c r="G363" s="35">
        <f>B363-C363</f>
        <v>0</v>
      </c>
      <c r="H363" s="36">
        <f>D363-E363</f>
        <v>1</v>
      </c>
      <c r="I363" s="38">
        <f>IF(C363=0, "-", IF(G363/C363&lt;10, G363/C363, "&gt;999%"))</f>
        <v>0</v>
      </c>
      <c r="J363" s="39">
        <f>IF(E363=0, "-", IF(H363/E363&lt;10, H363/E363, "&gt;999%"))</f>
        <v>0.25</v>
      </c>
    </row>
    <row r="364" spans="1:10" x14ac:dyDescent="0.25">
      <c r="A364" s="124" t="s">
        <v>388</v>
      </c>
      <c r="B364" s="35">
        <v>5</v>
      </c>
      <c r="C364" s="36">
        <v>5</v>
      </c>
      <c r="D364" s="35">
        <v>15</v>
      </c>
      <c r="E364" s="36">
        <v>10</v>
      </c>
      <c r="F364" s="37"/>
      <c r="G364" s="35">
        <f>B364-C364</f>
        <v>0</v>
      </c>
      <c r="H364" s="36">
        <f>D364-E364</f>
        <v>5</v>
      </c>
      <c r="I364" s="38">
        <f>IF(C364=0, "-", IF(G364/C364&lt;10, G364/C364, "&gt;999%"))</f>
        <v>0</v>
      </c>
      <c r="J364" s="39">
        <f>IF(E364=0, "-", IF(H364/E364&lt;10, H364/E364, "&gt;999%"))</f>
        <v>0.5</v>
      </c>
    </row>
    <row r="365" spans="1:10" x14ac:dyDescent="0.25">
      <c r="A365" s="124" t="s">
        <v>188</v>
      </c>
      <c r="B365" s="35">
        <v>6</v>
      </c>
      <c r="C365" s="36">
        <v>7</v>
      </c>
      <c r="D365" s="35">
        <v>33</v>
      </c>
      <c r="E365" s="36">
        <v>26</v>
      </c>
      <c r="F365" s="37"/>
      <c r="G365" s="35">
        <f>B365-C365</f>
        <v>-1</v>
      </c>
      <c r="H365" s="36">
        <f>D365-E365</f>
        <v>7</v>
      </c>
      <c r="I365" s="38">
        <f>IF(C365=0, "-", IF(G365/C365&lt;10, G365/C365, "&gt;999%"))</f>
        <v>-0.14285714285714285</v>
      </c>
      <c r="J365" s="39">
        <f>IF(E365=0, "-", IF(H365/E365&lt;10, H365/E365, "&gt;999%"))</f>
        <v>0.26923076923076922</v>
      </c>
    </row>
    <row r="366" spans="1:10" s="52" customFormat="1" ht="13" x14ac:dyDescent="0.3">
      <c r="A366" s="148" t="s">
        <v>638</v>
      </c>
      <c r="B366" s="46">
        <v>16</v>
      </c>
      <c r="C366" s="47">
        <v>15</v>
      </c>
      <c r="D366" s="46">
        <v>57</v>
      </c>
      <c r="E366" s="47">
        <v>44</v>
      </c>
      <c r="F366" s="48"/>
      <c r="G366" s="46">
        <f>B366-C366</f>
        <v>1</v>
      </c>
      <c r="H366" s="47">
        <f>D366-E366</f>
        <v>13</v>
      </c>
      <c r="I366" s="49">
        <f>IF(C366=0, "-", IF(G366/C366&lt;10, G366/C366, "&gt;999%"))</f>
        <v>6.6666666666666666E-2</v>
      </c>
      <c r="J366" s="50">
        <f>IF(E366=0, "-", IF(H366/E366&lt;10, H366/E366, "&gt;999%"))</f>
        <v>0.29545454545454547</v>
      </c>
    </row>
    <row r="367" spans="1:10" x14ac:dyDescent="0.25">
      <c r="A367" s="147"/>
      <c r="B367" s="80"/>
      <c r="C367" s="81"/>
      <c r="D367" s="80"/>
      <c r="E367" s="81"/>
      <c r="F367" s="82"/>
      <c r="G367" s="80"/>
      <c r="H367" s="81"/>
      <c r="I367" s="94"/>
      <c r="J367" s="95"/>
    </row>
    <row r="368" spans="1:10" ht="13" x14ac:dyDescent="0.3">
      <c r="A368" s="118" t="s">
        <v>83</v>
      </c>
      <c r="B368" s="35"/>
      <c r="C368" s="36"/>
      <c r="D368" s="35"/>
      <c r="E368" s="36"/>
      <c r="F368" s="37"/>
      <c r="G368" s="35"/>
      <c r="H368" s="36"/>
      <c r="I368" s="38"/>
      <c r="J368" s="39"/>
    </row>
    <row r="369" spans="1:10" x14ac:dyDescent="0.25">
      <c r="A369" s="124" t="s">
        <v>370</v>
      </c>
      <c r="B369" s="35">
        <v>234</v>
      </c>
      <c r="C369" s="36">
        <v>249</v>
      </c>
      <c r="D369" s="35">
        <v>569</v>
      </c>
      <c r="E369" s="36">
        <v>592</v>
      </c>
      <c r="F369" s="37"/>
      <c r="G369" s="35">
        <f t="shared" ref="G369:G378" si="68">B369-C369</f>
        <v>-15</v>
      </c>
      <c r="H369" s="36">
        <f t="shared" ref="H369:H378" si="69">D369-E369</f>
        <v>-23</v>
      </c>
      <c r="I369" s="38">
        <f t="shared" ref="I369:I378" si="70">IF(C369=0, "-", IF(G369/C369&lt;10, G369/C369, "&gt;999%"))</f>
        <v>-6.0240963855421686E-2</v>
      </c>
      <c r="J369" s="39">
        <f t="shared" ref="J369:J378" si="71">IF(E369=0, "-", IF(H369/E369&lt;10, H369/E369, "&gt;999%"))</f>
        <v>-3.885135135135135E-2</v>
      </c>
    </row>
    <row r="370" spans="1:10" x14ac:dyDescent="0.25">
      <c r="A370" s="124" t="s">
        <v>371</v>
      </c>
      <c r="B370" s="35">
        <v>26</v>
      </c>
      <c r="C370" s="36">
        <v>77</v>
      </c>
      <c r="D370" s="35">
        <v>65</v>
      </c>
      <c r="E370" s="36">
        <v>190</v>
      </c>
      <c r="F370" s="37"/>
      <c r="G370" s="35">
        <f t="shared" si="68"/>
        <v>-51</v>
      </c>
      <c r="H370" s="36">
        <f t="shared" si="69"/>
        <v>-125</v>
      </c>
      <c r="I370" s="38">
        <f t="shared" si="70"/>
        <v>-0.66233766233766234</v>
      </c>
      <c r="J370" s="39">
        <f t="shared" si="71"/>
        <v>-0.65789473684210531</v>
      </c>
    </row>
    <row r="371" spans="1:10" x14ac:dyDescent="0.25">
      <c r="A371" s="124" t="s">
        <v>203</v>
      </c>
      <c r="B371" s="35">
        <v>0</v>
      </c>
      <c r="C371" s="36">
        <v>32</v>
      </c>
      <c r="D371" s="35">
        <v>0</v>
      </c>
      <c r="E371" s="36">
        <v>130</v>
      </c>
      <c r="F371" s="37"/>
      <c r="G371" s="35">
        <f t="shared" si="68"/>
        <v>-32</v>
      </c>
      <c r="H371" s="36">
        <f t="shared" si="69"/>
        <v>-130</v>
      </c>
      <c r="I371" s="38">
        <f t="shared" si="70"/>
        <v>-1</v>
      </c>
      <c r="J371" s="39">
        <f t="shared" si="71"/>
        <v>-1</v>
      </c>
    </row>
    <row r="372" spans="1:10" x14ac:dyDescent="0.25">
      <c r="A372" s="124" t="s">
        <v>168</v>
      </c>
      <c r="B372" s="35">
        <v>2</v>
      </c>
      <c r="C372" s="36">
        <v>7</v>
      </c>
      <c r="D372" s="35">
        <v>17</v>
      </c>
      <c r="E372" s="36">
        <v>9</v>
      </c>
      <c r="F372" s="37"/>
      <c r="G372" s="35">
        <f t="shared" si="68"/>
        <v>-5</v>
      </c>
      <c r="H372" s="36">
        <f t="shared" si="69"/>
        <v>8</v>
      </c>
      <c r="I372" s="38">
        <f t="shared" si="70"/>
        <v>-0.7142857142857143</v>
      </c>
      <c r="J372" s="39">
        <f t="shared" si="71"/>
        <v>0.88888888888888884</v>
      </c>
    </row>
    <row r="373" spans="1:10" x14ac:dyDescent="0.25">
      <c r="A373" s="124" t="s">
        <v>404</v>
      </c>
      <c r="B373" s="35">
        <v>231</v>
      </c>
      <c r="C373" s="36">
        <v>251</v>
      </c>
      <c r="D373" s="35">
        <v>478</v>
      </c>
      <c r="E373" s="36">
        <v>550</v>
      </c>
      <c r="F373" s="37"/>
      <c r="G373" s="35">
        <f t="shared" si="68"/>
        <v>-20</v>
      </c>
      <c r="H373" s="36">
        <f t="shared" si="69"/>
        <v>-72</v>
      </c>
      <c r="I373" s="38">
        <f t="shared" si="70"/>
        <v>-7.9681274900398405E-2</v>
      </c>
      <c r="J373" s="39">
        <f t="shared" si="71"/>
        <v>-0.13090909090909092</v>
      </c>
    </row>
    <row r="374" spans="1:10" x14ac:dyDescent="0.25">
      <c r="A374" s="124" t="s">
        <v>447</v>
      </c>
      <c r="B374" s="35">
        <v>63</v>
      </c>
      <c r="C374" s="36">
        <v>97</v>
      </c>
      <c r="D374" s="35">
        <v>130</v>
      </c>
      <c r="E374" s="36">
        <v>209</v>
      </c>
      <c r="F374" s="37"/>
      <c r="G374" s="35">
        <f t="shared" si="68"/>
        <v>-34</v>
      </c>
      <c r="H374" s="36">
        <f t="shared" si="69"/>
        <v>-79</v>
      </c>
      <c r="I374" s="38">
        <f t="shared" si="70"/>
        <v>-0.35051546391752575</v>
      </c>
      <c r="J374" s="39">
        <f t="shared" si="71"/>
        <v>-0.37799043062200954</v>
      </c>
    </row>
    <row r="375" spans="1:10" x14ac:dyDescent="0.25">
      <c r="A375" s="124" t="s">
        <v>448</v>
      </c>
      <c r="B375" s="35">
        <v>82</v>
      </c>
      <c r="C375" s="36">
        <v>69</v>
      </c>
      <c r="D375" s="35">
        <v>208</v>
      </c>
      <c r="E375" s="36">
        <v>171</v>
      </c>
      <c r="F375" s="37"/>
      <c r="G375" s="35">
        <f t="shared" si="68"/>
        <v>13</v>
      </c>
      <c r="H375" s="36">
        <f t="shared" si="69"/>
        <v>37</v>
      </c>
      <c r="I375" s="38">
        <f t="shared" si="70"/>
        <v>0.18840579710144928</v>
      </c>
      <c r="J375" s="39">
        <f t="shared" si="71"/>
        <v>0.21637426900584794</v>
      </c>
    </row>
    <row r="376" spans="1:10" x14ac:dyDescent="0.25">
      <c r="A376" s="124" t="s">
        <v>527</v>
      </c>
      <c r="B376" s="35">
        <v>38</v>
      </c>
      <c r="C376" s="36">
        <v>41</v>
      </c>
      <c r="D376" s="35">
        <v>86</v>
      </c>
      <c r="E376" s="36">
        <v>80</v>
      </c>
      <c r="F376" s="37"/>
      <c r="G376" s="35">
        <f t="shared" si="68"/>
        <v>-3</v>
      </c>
      <c r="H376" s="36">
        <f t="shared" si="69"/>
        <v>6</v>
      </c>
      <c r="I376" s="38">
        <f t="shared" si="70"/>
        <v>-7.3170731707317069E-2</v>
      </c>
      <c r="J376" s="39">
        <f t="shared" si="71"/>
        <v>7.4999999999999997E-2</v>
      </c>
    </row>
    <row r="377" spans="1:10" x14ac:dyDescent="0.25">
      <c r="A377" s="124" t="s">
        <v>540</v>
      </c>
      <c r="B377" s="35">
        <v>121</v>
      </c>
      <c r="C377" s="36">
        <v>155</v>
      </c>
      <c r="D377" s="35">
        <v>441</v>
      </c>
      <c r="E377" s="36">
        <v>562</v>
      </c>
      <c r="F377" s="37"/>
      <c r="G377" s="35">
        <f t="shared" si="68"/>
        <v>-34</v>
      </c>
      <c r="H377" s="36">
        <f t="shared" si="69"/>
        <v>-121</v>
      </c>
      <c r="I377" s="38">
        <f t="shared" si="70"/>
        <v>-0.21935483870967742</v>
      </c>
      <c r="J377" s="39">
        <f t="shared" si="71"/>
        <v>-0.21530249110320285</v>
      </c>
    </row>
    <row r="378" spans="1:10" s="52" customFormat="1" ht="13" x14ac:dyDescent="0.3">
      <c r="A378" s="148" t="s">
        <v>639</v>
      </c>
      <c r="B378" s="46">
        <v>797</v>
      </c>
      <c r="C378" s="47">
        <v>978</v>
      </c>
      <c r="D378" s="46">
        <v>1994</v>
      </c>
      <c r="E378" s="47">
        <v>2493</v>
      </c>
      <c r="F378" s="48"/>
      <c r="G378" s="46">
        <f t="shared" si="68"/>
        <v>-181</v>
      </c>
      <c r="H378" s="47">
        <f t="shared" si="69"/>
        <v>-499</v>
      </c>
      <c r="I378" s="49">
        <f t="shared" si="70"/>
        <v>-0.18507157464212678</v>
      </c>
      <c r="J378" s="50">
        <f t="shared" si="71"/>
        <v>-0.20016044925792217</v>
      </c>
    </row>
    <row r="379" spans="1:10" x14ac:dyDescent="0.25">
      <c r="A379" s="147"/>
      <c r="B379" s="80"/>
      <c r="C379" s="81"/>
      <c r="D379" s="80"/>
      <c r="E379" s="81"/>
      <c r="F379" s="82"/>
      <c r="G379" s="80"/>
      <c r="H379" s="81"/>
      <c r="I379" s="94"/>
      <c r="J379" s="95"/>
    </row>
    <row r="380" spans="1:10" ht="13" x14ac:dyDescent="0.3">
      <c r="A380" s="118" t="s">
        <v>84</v>
      </c>
      <c r="B380" s="35"/>
      <c r="C380" s="36"/>
      <c r="D380" s="35"/>
      <c r="E380" s="36"/>
      <c r="F380" s="37"/>
      <c r="G380" s="35"/>
      <c r="H380" s="36"/>
      <c r="I380" s="38"/>
      <c r="J380" s="39"/>
    </row>
    <row r="381" spans="1:10" x14ac:dyDescent="0.25">
      <c r="A381" s="124" t="s">
        <v>311</v>
      </c>
      <c r="B381" s="35">
        <v>0</v>
      </c>
      <c r="C381" s="36">
        <v>0</v>
      </c>
      <c r="D381" s="35">
        <v>2</v>
      </c>
      <c r="E381" s="36">
        <v>4</v>
      </c>
      <c r="F381" s="37"/>
      <c r="G381" s="35">
        <f t="shared" ref="G381:G391" si="72">B381-C381</f>
        <v>0</v>
      </c>
      <c r="H381" s="36">
        <f t="shared" ref="H381:H391" si="73">D381-E381</f>
        <v>-2</v>
      </c>
      <c r="I381" s="38" t="str">
        <f t="shared" ref="I381:I391" si="74">IF(C381=0, "-", IF(G381/C381&lt;10, G381/C381, "&gt;999%"))</f>
        <v>-</v>
      </c>
      <c r="J381" s="39">
        <f t="shared" ref="J381:J391" si="75">IF(E381=0, "-", IF(H381/E381&lt;10, H381/E381, "&gt;999%"))</f>
        <v>-0.5</v>
      </c>
    </row>
    <row r="382" spans="1:10" x14ac:dyDescent="0.25">
      <c r="A382" s="124" t="s">
        <v>341</v>
      </c>
      <c r="B382" s="35">
        <v>0</v>
      </c>
      <c r="C382" s="36">
        <v>1</v>
      </c>
      <c r="D382" s="35">
        <v>1</v>
      </c>
      <c r="E382" s="36">
        <v>2</v>
      </c>
      <c r="F382" s="37"/>
      <c r="G382" s="35">
        <f t="shared" si="72"/>
        <v>-1</v>
      </c>
      <c r="H382" s="36">
        <f t="shared" si="73"/>
        <v>-1</v>
      </c>
      <c r="I382" s="38">
        <f t="shared" si="74"/>
        <v>-1</v>
      </c>
      <c r="J382" s="39">
        <f t="shared" si="75"/>
        <v>-0.5</v>
      </c>
    </row>
    <row r="383" spans="1:10" x14ac:dyDescent="0.25">
      <c r="A383" s="124" t="s">
        <v>354</v>
      </c>
      <c r="B383" s="35">
        <v>2</v>
      </c>
      <c r="C383" s="36">
        <v>7</v>
      </c>
      <c r="D383" s="35">
        <v>3</v>
      </c>
      <c r="E383" s="36">
        <v>11</v>
      </c>
      <c r="F383" s="37"/>
      <c r="G383" s="35">
        <f t="shared" si="72"/>
        <v>-5</v>
      </c>
      <c r="H383" s="36">
        <f t="shared" si="73"/>
        <v>-8</v>
      </c>
      <c r="I383" s="38">
        <f t="shared" si="74"/>
        <v>-0.7142857142857143</v>
      </c>
      <c r="J383" s="39">
        <f t="shared" si="75"/>
        <v>-0.72727272727272729</v>
      </c>
    </row>
    <row r="384" spans="1:10" x14ac:dyDescent="0.25">
      <c r="A384" s="124" t="s">
        <v>223</v>
      </c>
      <c r="B384" s="35">
        <v>3</v>
      </c>
      <c r="C384" s="36">
        <v>0</v>
      </c>
      <c r="D384" s="35">
        <v>6</v>
      </c>
      <c r="E384" s="36">
        <v>0</v>
      </c>
      <c r="F384" s="37"/>
      <c r="G384" s="35">
        <f t="shared" si="72"/>
        <v>3</v>
      </c>
      <c r="H384" s="36">
        <f t="shared" si="73"/>
        <v>6</v>
      </c>
      <c r="I384" s="38" t="str">
        <f t="shared" si="74"/>
        <v>-</v>
      </c>
      <c r="J384" s="39" t="str">
        <f t="shared" si="75"/>
        <v>-</v>
      </c>
    </row>
    <row r="385" spans="1:10" x14ac:dyDescent="0.25">
      <c r="A385" s="124" t="s">
        <v>528</v>
      </c>
      <c r="B385" s="35">
        <v>12</v>
      </c>
      <c r="C385" s="36">
        <v>19</v>
      </c>
      <c r="D385" s="35">
        <v>36</v>
      </c>
      <c r="E385" s="36">
        <v>28</v>
      </c>
      <c r="F385" s="37"/>
      <c r="G385" s="35">
        <f t="shared" si="72"/>
        <v>-7</v>
      </c>
      <c r="H385" s="36">
        <f t="shared" si="73"/>
        <v>8</v>
      </c>
      <c r="I385" s="38">
        <f t="shared" si="74"/>
        <v>-0.36842105263157893</v>
      </c>
      <c r="J385" s="39">
        <f t="shared" si="75"/>
        <v>0.2857142857142857</v>
      </c>
    </row>
    <row r="386" spans="1:10" x14ac:dyDescent="0.25">
      <c r="A386" s="124" t="s">
        <v>541</v>
      </c>
      <c r="B386" s="35">
        <v>46</v>
      </c>
      <c r="C386" s="36">
        <v>116</v>
      </c>
      <c r="D386" s="35">
        <v>156</v>
      </c>
      <c r="E386" s="36">
        <v>296</v>
      </c>
      <c r="F386" s="37"/>
      <c r="G386" s="35">
        <f t="shared" si="72"/>
        <v>-70</v>
      </c>
      <c r="H386" s="36">
        <f t="shared" si="73"/>
        <v>-140</v>
      </c>
      <c r="I386" s="38">
        <f t="shared" si="74"/>
        <v>-0.60344827586206895</v>
      </c>
      <c r="J386" s="39">
        <f t="shared" si="75"/>
        <v>-0.47297297297297297</v>
      </c>
    </row>
    <row r="387" spans="1:10" x14ac:dyDescent="0.25">
      <c r="A387" s="124" t="s">
        <v>449</v>
      </c>
      <c r="B387" s="35">
        <v>9</v>
      </c>
      <c r="C387" s="36">
        <v>16</v>
      </c>
      <c r="D387" s="35">
        <v>20</v>
      </c>
      <c r="E387" s="36">
        <v>32</v>
      </c>
      <c r="F387" s="37"/>
      <c r="G387" s="35">
        <f t="shared" si="72"/>
        <v>-7</v>
      </c>
      <c r="H387" s="36">
        <f t="shared" si="73"/>
        <v>-12</v>
      </c>
      <c r="I387" s="38">
        <f t="shared" si="74"/>
        <v>-0.4375</v>
      </c>
      <c r="J387" s="39">
        <f t="shared" si="75"/>
        <v>-0.375</v>
      </c>
    </row>
    <row r="388" spans="1:10" x14ac:dyDescent="0.25">
      <c r="A388" s="124" t="s">
        <v>479</v>
      </c>
      <c r="B388" s="35">
        <v>35</v>
      </c>
      <c r="C388" s="36">
        <v>29</v>
      </c>
      <c r="D388" s="35">
        <v>80</v>
      </c>
      <c r="E388" s="36">
        <v>59</v>
      </c>
      <c r="F388" s="37"/>
      <c r="G388" s="35">
        <f t="shared" si="72"/>
        <v>6</v>
      </c>
      <c r="H388" s="36">
        <f t="shared" si="73"/>
        <v>21</v>
      </c>
      <c r="I388" s="38">
        <f t="shared" si="74"/>
        <v>0.20689655172413793</v>
      </c>
      <c r="J388" s="39">
        <f t="shared" si="75"/>
        <v>0.3559322033898305</v>
      </c>
    </row>
    <row r="389" spans="1:10" x14ac:dyDescent="0.25">
      <c r="A389" s="124" t="s">
        <v>372</v>
      </c>
      <c r="B389" s="35">
        <v>59</v>
      </c>
      <c r="C389" s="36">
        <v>91</v>
      </c>
      <c r="D389" s="35">
        <v>198</v>
      </c>
      <c r="E389" s="36">
        <v>193</v>
      </c>
      <c r="F389" s="37"/>
      <c r="G389" s="35">
        <f t="shared" si="72"/>
        <v>-32</v>
      </c>
      <c r="H389" s="36">
        <f t="shared" si="73"/>
        <v>5</v>
      </c>
      <c r="I389" s="38">
        <f t="shared" si="74"/>
        <v>-0.35164835164835168</v>
      </c>
      <c r="J389" s="39">
        <f t="shared" si="75"/>
        <v>2.5906735751295335E-2</v>
      </c>
    </row>
    <row r="390" spans="1:10" x14ac:dyDescent="0.25">
      <c r="A390" s="124" t="s">
        <v>405</v>
      </c>
      <c r="B390" s="35">
        <v>133</v>
      </c>
      <c r="C390" s="36">
        <v>180</v>
      </c>
      <c r="D390" s="35">
        <v>406</v>
      </c>
      <c r="E390" s="36">
        <v>444</v>
      </c>
      <c r="F390" s="37"/>
      <c r="G390" s="35">
        <f t="shared" si="72"/>
        <v>-47</v>
      </c>
      <c r="H390" s="36">
        <f t="shared" si="73"/>
        <v>-38</v>
      </c>
      <c r="I390" s="38">
        <f t="shared" si="74"/>
        <v>-0.26111111111111113</v>
      </c>
      <c r="J390" s="39">
        <f t="shared" si="75"/>
        <v>-8.5585585585585586E-2</v>
      </c>
    </row>
    <row r="391" spans="1:10" s="52" customFormat="1" ht="13" x14ac:dyDescent="0.3">
      <c r="A391" s="148" t="s">
        <v>640</v>
      </c>
      <c r="B391" s="46">
        <v>299</v>
      </c>
      <c r="C391" s="47">
        <v>459</v>
      </c>
      <c r="D391" s="46">
        <v>908</v>
      </c>
      <c r="E391" s="47">
        <v>1069</v>
      </c>
      <c r="F391" s="48"/>
      <c r="G391" s="46">
        <f t="shared" si="72"/>
        <v>-160</v>
      </c>
      <c r="H391" s="47">
        <f t="shared" si="73"/>
        <v>-161</v>
      </c>
      <c r="I391" s="49">
        <f t="shared" si="74"/>
        <v>-0.34858387799564272</v>
      </c>
      <c r="J391" s="50">
        <f t="shared" si="75"/>
        <v>-0.15060804490177737</v>
      </c>
    </row>
    <row r="392" spans="1:10" x14ac:dyDescent="0.25">
      <c r="A392" s="147"/>
      <c r="B392" s="80"/>
      <c r="C392" s="81"/>
      <c r="D392" s="80"/>
      <c r="E392" s="81"/>
      <c r="F392" s="82"/>
      <c r="G392" s="80"/>
      <c r="H392" s="81"/>
      <c r="I392" s="94"/>
      <c r="J392" s="95"/>
    </row>
    <row r="393" spans="1:10" ht="13" x14ac:dyDescent="0.3">
      <c r="A393" s="118" t="s">
        <v>85</v>
      </c>
      <c r="B393" s="35"/>
      <c r="C393" s="36"/>
      <c r="D393" s="35"/>
      <c r="E393" s="36"/>
      <c r="F393" s="37"/>
      <c r="G393" s="35"/>
      <c r="H393" s="36"/>
      <c r="I393" s="38"/>
      <c r="J393" s="39"/>
    </row>
    <row r="394" spans="1:10" x14ac:dyDescent="0.25">
      <c r="A394" s="124" t="s">
        <v>406</v>
      </c>
      <c r="B394" s="35">
        <v>0</v>
      </c>
      <c r="C394" s="36">
        <v>2</v>
      </c>
      <c r="D394" s="35">
        <v>3</v>
      </c>
      <c r="E394" s="36">
        <v>8</v>
      </c>
      <c r="F394" s="37"/>
      <c r="G394" s="35">
        <f t="shared" ref="G394:G399" si="76">B394-C394</f>
        <v>-2</v>
      </c>
      <c r="H394" s="36">
        <f t="shared" ref="H394:H399" si="77">D394-E394</f>
        <v>-5</v>
      </c>
      <c r="I394" s="38">
        <f t="shared" ref="I394:I399" si="78">IF(C394=0, "-", IF(G394/C394&lt;10, G394/C394, "&gt;999%"))</f>
        <v>-1</v>
      </c>
      <c r="J394" s="39">
        <f t="shared" ref="J394:J399" si="79">IF(E394=0, "-", IF(H394/E394&lt;10, H394/E394, "&gt;999%"))</f>
        <v>-0.625</v>
      </c>
    </row>
    <row r="395" spans="1:10" x14ac:dyDescent="0.25">
      <c r="A395" s="124" t="s">
        <v>204</v>
      </c>
      <c r="B395" s="35">
        <v>1</v>
      </c>
      <c r="C395" s="36">
        <v>0</v>
      </c>
      <c r="D395" s="35">
        <v>2</v>
      </c>
      <c r="E395" s="36">
        <v>0</v>
      </c>
      <c r="F395" s="37"/>
      <c r="G395" s="35">
        <f t="shared" si="76"/>
        <v>1</v>
      </c>
      <c r="H395" s="36">
        <f t="shared" si="77"/>
        <v>2</v>
      </c>
      <c r="I395" s="38" t="str">
        <f t="shared" si="78"/>
        <v>-</v>
      </c>
      <c r="J395" s="39" t="str">
        <f t="shared" si="79"/>
        <v>-</v>
      </c>
    </row>
    <row r="396" spans="1:10" x14ac:dyDescent="0.25">
      <c r="A396" s="124" t="s">
        <v>407</v>
      </c>
      <c r="B396" s="35">
        <v>0</v>
      </c>
      <c r="C396" s="36">
        <v>1</v>
      </c>
      <c r="D396" s="35">
        <v>0</v>
      </c>
      <c r="E396" s="36">
        <v>2</v>
      </c>
      <c r="F396" s="37"/>
      <c r="G396" s="35">
        <f t="shared" si="76"/>
        <v>-1</v>
      </c>
      <c r="H396" s="36">
        <f t="shared" si="77"/>
        <v>-2</v>
      </c>
      <c r="I396" s="38">
        <f t="shared" si="78"/>
        <v>-1</v>
      </c>
      <c r="J396" s="39">
        <f t="shared" si="79"/>
        <v>-1</v>
      </c>
    </row>
    <row r="397" spans="1:10" x14ac:dyDescent="0.25">
      <c r="A397" s="124" t="s">
        <v>232</v>
      </c>
      <c r="B397" s="35">
        <v>0</v>
      </c>
      <c r="C397" s="36">
        <v>0</v>
      </c>
      <c r="D397" s="35">
        <v>4</v>
      </c>
      <c r="E397" s="36">
        <v>0</v>
      </c>
      <c r="F397" s="37"/>
      <c r="G397" s="35">
        <f t="shared" si="76"/>
        <v>0</v>
      </c>
      <c r="H397" s="36">
        <f t="shared" si="77"/>
        <v>4</v>
      </c>
      <c r="I397" s="38" t="str">
        <f t="shared" si="78"/>
        <v>-</v>
      </c>
      <c r="J397" s="39" t="str">
        <f t="shared" si="79"/>
        <v>-</v>
      </c>
    </row>
    <row r="398" spans="1:10" x14ac:dyDescent="0.25">
      <c r="A398" s="124" t="s">
        <v>508</v>
      </c>
      <c r="B398" s="35">
        <v>0</v>
      </c>
      <c r="C398" s="36">
        <v>0</v>
      </c>
      <c r="D398" s="35">
        <v>1</v>
      </c>
      <c r="E398" s="36">
        <v>0</v>
      </c>
      <c r="F398" s="37"/>
      <c r="G398" s="35">
        <f t="shared" si="76"/>
        <v>0</v>
      </c>
      <c r="H398" s="36">
        <f t="shared" si="77"/>
        <v>1</v>
      </c>
      <c r="I398" s="38" t="str">
        <f t="shared" si="78"/>
        <v>-</v>
      </c>
      <c r="J398" s="39" t="str">
        <f t="shared" si="79"/>
        <v>-</v>
      </c>
    </row>
    <row r="399" spans="1:10" s="52" customFormat="1" ht="13" x14ac:dyDescent="0.3">
      <c r="A399" s="148" t="s">
        <v>641</v>
      </c>
      <c r="B399" s="46">
        <v>1</v>
      </c>
      <c r="C399" s="47">
        <v>3</v>
      </c>
      <c r="D399" s="46">
        <v>10</v>
      </c>
      <c r="E399" s="47">
        <v>10</v>
      </c>
      <c r="F399" s="48"/>
      <c r="G399" s="46">
        <f t="shared" si="76"/>
        <v>-2</v>
      </c>
      <c r="H399" s="47">
        <f t="shared" si="77"/>
        <v>0</v>
      </c>
      <c r="I399" s="49">
        <f t="shared" si="78"/>
        <v>-0.66666666666666663</v>
      </c>
      <c r="J399" s="50">
        <f t="shared" si="79"/>
        <v>0</v>
      </c>
    </row>
    <row r="400" spans="1:10" x14ac:dyDescent="0.25">
      <c r="A400" s="147"/>
      <c r="B400" s="80"/>
      <c r="C400" s="81"/>
      <c r="D400" s="80"/>
      <c r="E400" s="81"/>
      <c r="F400" s="82"/>
      <c r="G400" s="80"/>
      <c r="H400" s="81"/>
      <c r="I400" s="94"/>
      <c r="J400" s="95"/>
    </row>
    <row r="401" spans="1:10" ht="13" x14ac:dyDescent="0.3">
      <c r="A401" s="118" t="s">
        <v>86</v>
      </c>
      <c r="B401" s="35"/>
      <c r="C401" s="36"/>
      <c r="D401" s="35"/>
      <c r="E401" s="36"/>
      <c r="F401" s="37"/>
      <c r="G401" s="35"/>
      <c r="H401" s="36"/>
      <c r="I401" s="38"/>
      <c r="J401" s="39"/>
    </row>
    <row r="402" spans="1:10" x14ac:dyDescent="0.25">
      <c r="A402" s="124" t="s">
        <v>342</v>
      </c>
      <c r="B402" s="35">
        <v>2</v>
      </c>
      <c r="C402" s="36">
        <v>3</v>
      </c>
      <c r="D402" s="35">
        <v>10</v>
      </c>
      <c r="E402" s="36">
        <v>11</v>
      </c>
      <c r="F402" s="37"/>
      <c r="G402" s="35">
        <f t="shared" ref="G402:G408" si="80">B402-C402</f>
        <v>-1</v>
      </c>
      <c r="H402" s="36">
        <f t="shared" ref="H402:H408" si="81">D402-E402</f>
        <v>-1</v>
      </c>
      <c r="I402" s="38">
        <f t="shared" ref="I402:I408" si="82">IF(C402=0, "-", IF(G402/C402&lt;10, G402/C402, "&gt;999%"))</f>
        <v>-0.33333333333333331</v>
      </c>
      <c r="J402" s="39">
        <f t="shared" ref="J402:J408" si="83">IF(E402=0, "-", IF(H402/E402&lt;10, H402/E402, "&gt;999%"))</f>
        <v>-9.0909090909090912E-2</v>
      </c>
    </row>
    <row r="403" spans="1:10" x14ac:dyDescent="0.25">
      <c r="A403" s="124" t="s">
        <v>328</v>
      </c>
      <c r="B403" s="35">
        <v>0</v>
      </c>
      <c r="C403" s="36">
        <v>0</v>
      </c>
      <c r="D403" s="35">
        <v>2</v>
      </c>
      <c r="E403" s="36">
        <v>2</v>
      </c>
      <c r="F403" s="37"/>
      <c r="G403" s="35">
        <f t="shared" si="80"/>
        <v>0</v>
      </c>
      <c r="H403" s="36">
        <f t="shared" si="81"/>
        <v>0</v>
      </c>
      <c r="I403" s="38" t="str">
        <f t="shared" si="82"/>
        <v>-</v>
      </c>
      <c r="J403" s="39">
        <f t="shared" si="83"/>
        <v>0</v>
      </c>
    </row>
    <row r="404" spans="1:10" x14ac:dyDescent="0.25">
      <c r="A404" s="124" t="s">
        <v>472</v>
      </c>
      <c r="B404" s="35">
        <v>9</v>
      </c>
      <c r="C404" s="36">
        <v>9</v>
      </c>
      <c r="D404" s="35">
        <v>30</v>
      </c>
      <c r="E404" s="36">
        <v>30</v>
      </c>
      <c r="F404" s="37"/>
      <c r="G404" s="35">
        <f t="shared" si="80"/>
        <v>0</v>
      </c>
      <c r="H404" s="36">
        <f t="shared" si="81"/>
        <v>0</v>
      </c>
      <c r="I404" s="38">
        <f t="shared" si="82"/>
        <v>0</v>
      </c>
      <c r="J404" s="39">
        <f t="shared" si="83"/>
        <v>0</v>
      </c>
    </row>
    <row r="405" spans="1:10" x14ac:dyDescent="0.25">
      <c r="A405" s="124" t="s">
        <v>329</v>
      </c>
      <c r="B405" s="35">
        <v>0</v>
      </c>
      <c r="C405" s="36">
        <v>3</v>
      </c>
      <c r="D405" s="35">
        <v>1</v>
      </c>
      <c r="E405" s="36">
        <v>3</v>
      </c>
      <c r="F405" s="37"/>
      <c r="G405" s="35">
        <f t="shared" si="80"/>
        <v>-3</v>
      </c>
      <c r="H405" s="36">
        <f t="shared" si="81"/>
        <v>-2</v>
      </c>
      <c r="I405" s="38">
        <f t="shared" si="82"/>
        <v>-1</v>
      </c>
      <c r="J405" s="39">
        <f t="shared" si="83"/>
        <v>-0.66666666666666663</v>
      </c>
    </row>
    <row r="406" spans="1:10" x14ac:dyDescent="0.25">
      <c r="A406" s="124" t="s">
        <v>428</v>
      </c>
      <c r="B406" s="35">
        <v>17</v>
      </c>
      <c r="C406" s="36">
        <v>21</v>
      </c>
      <c r="D406" s="35">
        <v>44</v>
      </c>
      <c r="E406" s="36">
        <v>35</v>
      </c>
      <c r="F406" s="37"/>
      <c r="G406" s="35">
        <f t="shared" si="80"/>
        <v>-4</v>
      </c>
      <c r="H406" s="36">
        <f t="shared" si="81"/>
        <v>9</v>
      </c>
      <c r="I406" s="38">
        <f t="shared" si="82"/>
        <v>-0.19047619047619047</v>
      </c>
      <c r="J406" s="39">
        <f t="shared" si="83"/>
        <v>0.25714285714285712</v>
      </c>
    </row>
    <row r="407" spans="1:10" x14ac:dyDescent="0.25">
      <c r="A407" s="124" t="s">
        <v>282</v>
      </c>
      <c r="B407" s="35">
        <v>1</v>
      </c>
      <c r="C407" s="36">
        <v>0</v>
      </c>
      <c r="D407" s="35">
        <v>1</v>
      </c>
      <c r="E407" s="36">
        <v>1</v>
      </c>
      <c r="F407" s="37"/>
      <c r="G407" s="35">
        <f t="shared" si="80"/>
        <v>1</v>
      </c>
      <c r="H407" s="36">
        <f t="shared" si="81"/>
        <v>0</v>
      </c>
      <c r="I407" s="38" t="str">
        <f t="shared" si="82"/>
        <v>-</v>
      </c>
      <c r="J407" s="39">
        <f t="shared" si="83"/>
        <v>0</v>
      </c>
    </row>
    <row r="408" spans="1:10" s="52" customFormat="1" ht="13" x14ac:dyDescent="0.3">
      <c r="A408" s="148" t="s">
        <v>642</v>
      </c>
      <c r="B408" s="46">
        <v>29</v>
      </c>
      <c r="C408" s="47">
        <v>36</v>
      </c>
      <c r="D408" s="46">
        <v>88</v>
      </c>
      <c r="E408" s="47">
        <v>82</v>
      </c>
      <c r="F408" s="48"/>
      <c r="G408" s="46">
        <f t="shared" si="80"/>
        <v>-7</v>
      </c>
      <c r="H408" s="47">
        <f t="shared" si="81"/>
        <v>6</v>
      </c>
      <c r="I408" s="49">
        <f t="shared" si="82"/>
        <v>-0.19444444444444445</v>
      </c>
      <c r="J408" s="50">
        <f t="shared" si="83"/>
        <v>7.3170731707317069E-2</v>
      </c>
    </row>
    <row r="409" spans="1:10" x14ac:dyDescent="0.25">
      <c r="A409" s="147"/>
      <c r="B409" s="80"/>
      <c r="C409" s="81"/>
      <c r="D409" s="80"/>
      <c r="E409" s="81"/>
      <c r="F409" s="82"/>
      <c r="G409" s="80"/>
      <c r="H409" s="81"/>
      <c r="I409" s="94"/>
      <c r="J409" s="95"/>
    </row>
    <row r="410" spans="1:10" ht="13" x14ac:dyDescent="0.3">
      <c r="A410" s="118" t="s">
        <v>87</v>
      </c>
      <c r="B410" s="35"/>
      <c r="C410" s="36"/>
      <c r="D410" s="35"/>
      <c r="E410" s="36"/>
      <c r="F410" s="37"/>
      <c r="G410" s="35"/>
      <c r="H410" s="36"/>
      <c r="I410" s="38"/>
      <c r="J410" s="39"/>
    </row>
    <row r="411" spans="1:10" x14ac:dyDescent="0.25">
      <c r="A411" s="124" t="s">
        <v>542</v>
      </c>
      <c r="B411" s="35">
        <v>21</v>
      </c>
      <c r="C411" s="36">
        <v>3</v>
      </c>
      <c r="D411" s="35">
        <v>26</v>
      </c>
      <c r="E411" s="36">
        <v>11</v>
      </c>
      <c r="F411" s="37"/>
      <c r="G411" s="35">
        <f>B411-C411</f>
        <v>18</v>
      </c>
      <c r="H411" s="36">
        <f>D411-E411</f>
        <v>15</v>
      </c>
      <c r="I411" s="38">
        <f>IF(C411=0, "-", IF(G411/C411&lt;10, G411/C411, "&gt;999%"))</f>
        <v>6</v>
      </c>
      <c r="J411" s="39">
        <f>IF(E411=0, "-", IF(H411/E411&lt;10, H411/E411, "&gt;999%"))</f>
        <v>1.3636363636363635</v>
      </c>
    </row>
    <row r="412" spans="1:10" x14ac:dyDescent="0.25">
      <c r="A412" s="124" t="s">
        <v>543</v>
      </c>
      <c r="B412" s="35">
        <v>12</v>
      </c>
      <c r="C412" s="36">
        <v>4</v>
      </c>
      <c r="D412" s="35">
        <v>29</v>
      </c>
      <c r="E412" s="36">
        <v>7</v>
      </c>
      <c r="F412" s="37"/>
      <c r="G412" s="35">
        <f>B412-C412</f>
        <v>8</v>
      </c>
      <c r="H412" s="36">
        <f>D412-E412</f>
        <v>22</v>
      </c>
      <c r="I412" s="38">
        <f>IF(C412=0, "-", IF(G412/C412&lt;10, G412/C412, "&gt;999%"))</f>
        <v>2</v>
      </c>
      <c r="J412" s="39">
        <f>IF(E412=0, "-", IF(H412/E412&lt;10, H412/E412, "&gt;999%"))</f>
        <v>3.1428571428571428</v>
      </c>
    </row>
    <row r="413" spans="1:10" x14ac:dyDescent="0.25">
      <c r="A413" s="124" t="s">
        <v>544</v>
      </c>
      <c r="B413" s="35">
        <v>0</v>
      </c>
      <c r="C413" s="36">
        <v>1</v>
      </c>
      <c r="D413" s="35">
        <v>0</v>
      </c>
      <c r="E413" s="36">
        <v>3</v>
      </c>
      <c r="F413" s="37"/>
      <c r="G413" s="35">
        <f>B413-C413</f>
        <v>-1</v>
      </c>
      <c r="H413" s="36">
        <f>D413-E413</f>
        <v>-3</v>
      </c>
      <c r="I413" s="38">
        <f>IF(C413=0, "-", IF(G413/C413&lt;10, G413/C413, "&gt;999%"))</f>
        <v>-1</v>
      </c>
      <c r="J413" s="39">
        <f>IF(E413=0, "-", IF(H413/E413&lt;10, H413/E413, "&gt;999%"))</f>
        <v>-1</v>
      </c>
    </row>
    <row r="414" spans="1:10" s="52" customFormat="1" ht="13" x14ac:dyDescent="0.3">
      <c r="A414" s="148" t="s">
        <v>643</v>
      </c>
      <c r="B414" s="46">
        <v>33</v>
      </c>
      <c r="C414" s="47">
        <v>8</v>
      </c>
      <c r="D414" s="46">
        <v>55</v>
      </c>
      <c r="E414" s="47">
        <v>21</v>
      </c>
      <c r="F414" s="48"/>
      <c r="G414" s="46">
        <f>B414-C414</f>
        <v>25</v>
      </c>
      <c r="H414" s="47">
        <f>D414-E414</f>
        <v>34</v>
      </c>
      <c r="I414" s="49">
        <f>IF(C414=0, "-", IF(G414/C414&lt;10, G414/C414, "&gt;999%"))</f>
        <v>3.125</v>
      </c>
      <c r="J414" s="50">
        <f>IF(E414=0, "-", IF(H414/E414&lt;10, H414/E414, "&gt;999%"))</f>
        <v>1.6190476190476191</v>
      </c>
    </row>
    <row r="415" spans="1:10" x14ac:dyDescent="0.25">
      <c r="A415" s="147"/>
      <c r="B415" s="80"/>
      <c r="C415" s="81"/>
      <c r="D415" s="80"/>
      <c r="E415" s="81"/>
      <c r="F415" s="82"/>
      <c r="G415" s="80"/>
      <c r="H415" s="81"/>
      <c r="I415" s="94"/>
      <c r="J415" s="95"/>
    </row>
    <row r="416" spans="1:10" ht="13" x14ac:dyDescent="0.3">
      <c r="A416" s="118" t="s">
        <v>88</v>
      </c>
      <c r="B416" s="35"/>
      <c r="C416" s="36"/>
      <c r="D416" s="35"/>
      <c r="E416" s="36"/>
      <c r="F416" s="37"/>
      <c r="G416" s="35"/>
      <c r="H416" s="36"/>
      <c r="I416" s="38"/>
      <c r="J416" s="39"/>
    </row>
    <row r="417" spans="1:10" x14ac:dyDescent="0.25">
      <c r="A417" s="124" t="s">
        <v>355</v>
      </c>
      <c r="B417" s="35">
        <v>0</v>
      </c>
      <c r="C417" s="36">
        <v>4</v>
      </c>
      <c r="D417" s="35">
        <v>3</v>
      </c>
      <c r="E417" s="36">
        <v>6</v>
      </c>
      <c r="F417" s="37"/>
      <c r="G417" s="35">
        <f t="shared" ref="G417:G425" si="84">B417-C417</f>
        <v>-4</v>
      </c>
      <c r="H417" s="36">
        <f t="shared" ref="H417:H425" si="85">D417-E417</f>
        <v>-3</v>
      </c>
      <c r="I417" s="38">
        <f t="shared" ref="I417:I425" si="86">IF(C417=0, "-", IF(G417/C417&lt;10, G417/C417, "&gt;999%"))</f>
        <v>-1</v>
      </c>
      <c r="J417" s="39">
        <f t="shared" ref="J417:J425" si="87">IF(E417=0, "-", IF(H417/E417&lt;10, H417/E417, "&gt;999%"))</f>
        <v>-0.5</v>
      </c>
    </row>
    <row r="418" spans="1:10" x14ac:dyDescent="0.25">
      <c r="A418" s="124" t="s">
        <v>178</v>
      </c>
      <c r="B418" s="35">
        <v>0</v>
      </c>
      <c r="C418" s="36">
        <v>1</v>
      </c>
      <c r="D418" s="35">
        <v>3</v>
      </c>
      <c r="E418" s="36">
        <v>10</v>
      </c>
      <c r="F418" s="37"/>
      <c r="G418" s="35">
        <f t="shared" si="84"/>
        <v>-1</v>
      </c>
      <c r="H418" s="36">
        <f t="shared" si="85"/>
        <v>-7</v>
      </c>
      <c r="I418" s="38">
        <f t="shared" si="86"/>
        <v>-1</v>
      </c>
      <c r="J418" s="39">
        <f t="shared" si="87"/>
        <v>-0.7</v>
      </c>
    </row>
    <row r="419" spans="1:10" x14ac:dyDescent="0.25">
      <c r="A419" s="124" t="s">
        <v>373</v>
      </c>
      <c r="B419" s="35">
        <v>3</v>
      </c>
      <c r="C419" s="36">
        <v>0</v>
      </c>
      <c r="D419" s="35">
        <v>7</v>
      </c>
      <c r="E419" s="36">
        <v>0</v>
      </c>
      <c r="F419" s="37"/>
      <c r="G419" s="35">
        <f t="shared" si="84"/>
        <v>3</v>
      </c>
      <c r="H419" s="36">
        <f t="shared" si="85"/>
        <v>7</v>
      </c>
      <c r="I419" s="38" t="str">
        <f t="shared" si="86"/>
        <v>-</v>
      </c>
      <c r="J419" s="39" t="str">
        <f t="shared" si="87"/>
        <v>-</v>
      </c>
    </row>
    <row r="420" spans="1:10" x14ac:dyDescent="0.25">
      <c r="A420" s="124" t="s">
        <v>509</v>
      </c>
      <c r="B420" s="35">
        <v>0</v>
      </c>
      <c r="C420" s="36">
        <v>2</v>
      </c>
      <c r="D420" s="35">
        <v>9</v>
      </c>
      <c r="E420" s="36">
        <v>15</v>
      </c>
      <c r="F420" s="37"/>
      <c r="G420" s="35">
        <f t="shared" si="84"/>
        <v>-2</v>
      </c>
      <c r="H420" s="36">
        <f t="shared" si="85"/>
        <v>-6</v>
      </c>
      <c r="I420" s="38">
        <f t="shared" si="86"/>
        <v>-1</v>
      </c>
      <c r="J420" s="39">
        <f t="shared" si="87"/>
        <v>-0.4</v>
      </c>
    </row>
    <row r="421" spans="1:10" x14ac:dyDescent="0.25">
      <c r="A421" s="124" t="s">
        <v>408</v>
      </c>
      <c r="B421" s="35">
        <v>1</v>
      </c>
      <c r="C421" s="36">
        <v>12</v>
      </c>
      <c r="D421" s="35">
        <v>7</v>
      </c>
      <c r="E421" s="36">
        <v>36</v>
      </c>
      <c r="F421" s="37"/>
      <c r="G421" s="35">
        <f t="shared" si="84"/>
        <v>-11</v>
      </c>
      <c r="H421" s="36">
        <f t="shared" si="85"/>
        <v>-29</v>
      </c>
      <c r="I421" s="38">
        <f t="shared" si="86"/>
        <v>-0.91666666666666663</v>
      </c>
      <c r="J421" s="39">
        <f t="shared" si="87"/>
        <v>-0.80555555555555558</v>
      </c>
    </row>
    <row r="422" spans="1:10" x14ac:dyDescent="0.25">
      <c r="A422" s="124" t="s">
        <v>563</v>
      </c>
      <c r="B422" s="35">
        <v>2</v>
      </c>
      <c r="C422" s="36">
        <v>3</v>
      </c>
      <c r="D422" s="35">
        <v>6</v>
      </c>
      <c r="E422" s="36">
        <v>14</v>
      </c>
      <c r="F422" s="37"/>
      <c r="G422" s="35">
        <f t="shared" si="84"/>
        <v>-1</v>
      </c>
      <c r="H422" s="36">
        <f t="shared" si="85"/>
        <v>-8</v>
      </c>
      <c r="I422" s="38">
        <f t="shared" si="86"/>
        <v>-0.33333333333333331</v>
      </c>
      <c r="J422" s="39">
        <f t="shared" si="87"/>
        <v>-0.5714285714285714</v>
      </c>
    </row>
    <row r="423" spans="1:10" x14ac:dyDescent="0.25">
      <c r="A423" s="124" t="s">
        <v>205</v>
      </c>
      <c r="B423" s="35">
        <v>0</v>
      </c>
      <c r="C423" s="36">
        <v>2</v>
      </c>
      <c r="D423" s="35">
        <v>4</v>
      </c>
      <c r="E423" s="36">
        <v>9</v>
      </c>
      <c r="F423" s="37"/>
      <c r="G423" s="35">
        <f t="shared" si="84"/>
        <v>-2</v>
      </c>
      <c r="H423" s="36">
        <f t="shared" si="85"/>
        <v>-5</v>
      </c>
      <c r="I423" s="38">
        <f t="shared" si="86"/>
        <v>-1</v>
      </c>
      <c r="J423" s="39">
        <f t="shared" si="87"/>
        <v>-0.55555555555555558</v>
      </c>
    </row>
    <row r="424" spans="1:10" x14ac:dyDescent="0.25">
      <c r="A424" s="124" t="s">
        <v>517</v>
      </c>
      <c r="B424" s="35">
        <v>10</v>
      </c>
      <c r="C424" s="36">
        <v>9</v>
      </c>
      <c r="D424" s="35">
        <v>21</v>
      </c>
      <c r="E424" s="36">
        <v>30</v>
      </c>
      <c r="F424" s="37"/>
      <c r="G424" s="35">
        <f t="shared" si="84"/>
        <v>1</v>
      </c>
      <c r="H424" s="36">
        <f t="shared" si="85"/>
        <v>-9</v>
      </c>
      <c r="I424" s="38">
        <f t="shared" si="86"/>
        <v>0.1111111111111111</v>
      </c>
      <c r="J424" s="39">
        <f t="shared" si="87"/>
        <v>-0.3</v>
      </c>
    </row>
    <row r="425" spans="1:10" s="52" customFormat="1" ht="13" x14ac:dyDescent="0.3">
      <c r="A425" s="148" t="s">
        <v>644</v>
      </c>
      <c r="B425" s="46">
        <v>16</v>
      </c>
      <c r="C425" s="47">
        <v>33</v>
      </c>
      <c r="D425" s="46">
        <v>60</v>
      </c>
      <c r="E425" s="47">
        <v>120</v>
      </c>
      <c r="F425" s="48"/>
      <c r="G425" s="46">
        <f t="shared" si="84"/>
        <v>-17</v>
      </c>
      <c r="H425" s="47">
        <f t="shared" si="85"/>
        <v>-60</v>
      </c>
      <c r="I425" s="49">
        <f t="shared" si="86"/>
        <v>-0.51515151515151514</v>
      </c>
      <c r="J425" s="50">
        <f t="shared" si="87"/>
        <v>-0.5</v>
      </c>
    </row>
    <row r="426" spans="1:10" x14ac:dyDescent="0.25">
      <c r="A426" s="147"/>
      <c r="B426" s="80"/>
      <c r="C426" s="81"/>
      <c r="D426" s="80"/>
      <c r="E426" s="81"/>
      <c r="F426" s="82"/>
      <c r="G426" s="80"/>
      <c r="H426" s="81"/>
      <c r="I426" s="94"/>
      <c r="J426" s="95"/>
    </row>
    <row r="427" spans="1:10" ht="13" x14ac:dyDescent="0.3">
      <c r="A427" s="118" t="s">
        <v>89</v>
      </c>
      <c r="B427" s="35"/>
      <c r="C427" s="36"/>
      <c r="D427" s="35"/>
      <c r="E427" s="36"/>
      <c r="F427" s="37"/>
      <c r="G427" s="35"/>
      <c r="H427" s="36"/>
      <c r="I427" s="38"/>
      <c r="J427" s="39"/>
    </row>
    <row r="428" spans="1:10" x14ac:dyDescent="0.25">
      <c r="A428" s="124" t="s">
        <v>343</v>
      </c>
      <c r="B428" s="35">
        <v>0</v>
      </c>
      <c r="C428" s="36">
        <v>0</v>
      </c>
      <c r="D428" s="35">
        <v>1</v>
      </c>
      <c r="E428" s="36">
        <v>1</v>
      </c>
      <c r="F428" s="37"/>
      <c r="G428" s="35">
        <f>B428-C428</f>
        <v>0</v>
      </c>
      <c r="H428" s="36">
        <f>D428-E428</f>
        <v>0</v>
      </c>
      <c r="I428" s="38" t="str">
        <f>IF(C428=0, "-", IF(G428/C428&lt;10, G428/C428, "&gt;999%"))</f>
        <v>-</v>
      </c>
      <c r="J428" s="39">
        <f>IF(E428=0, "-", IF(H428/E428&lt;10, H428/E428, "&gt;999%"))</f>
        <v>0</v>
      </c>
    </row>
    <row r="429" spans="1:10" x14ac:dyDescent="0.25">
      <c r="A429" s="124" t="s">
        <v>494</v>
      </c>
      <c r="B429" s="35">
        <v>0</v>
      </c>
      <c r="C429" s="36">
        <v>0</v>
      </c>
      <c r="D429" s="35">
        <v>1</v>
      </c>
      <c r="E429" s="36">
        <v>0</v>
      </c>
      <c r="F429" s="37"/>
      <c r="G429" s="35">
        <f>B429-C429</f>
        <v>0</v>
      </c>
      <c r="H429" s="36">
        <f>D429-E429</f>
        <v>1</v>
      </c>
      <c r="I429" s="38" t="str">
        <f>IF(C429=0, "-", IF(G429/C429&lt;10, G429/C429, "&gt;999%"))</f>
        <v>-</v>
      </c>
      <c r="J429" s="39" t="str">
        <f>IF(E429=0, "-", IF(H429/E429&lt;10, H429/E429, "&gt;999%"))</f>
        <v>-</v>
      </c>
    </row>
    <row r="430" spans="1:10" s="52" customFormat="1" ht="13" x14ac:dyDescent="0.3">
      <c r="A430" s="148" t="s">
        <v>645</v>
      </c>
      <c r="B430" s="46">
        <v>0</v>
      </c>
      <c r="C430" s="47">
        <v>0</v>
      </c>
      <c r="D430" s="46">
        <v>2</v>
      </c>
      <c r="E430" s="47">
        <v>1</v>
      </c>
      <c r="F430" s="48"/>
      <c r="G430" s="46">
        <f>B430-C430</f>
        <v>0</v>
      </c>
      <c r="H430" s="47">
        <f>D430-E430</f>
        <v>1</v>
      </c>
      <c r="I430" s="49" t="str">
        <f>IF(C430=0, "-", IF(G430/C430&lt;10, G430/C430, "&gt;999%"))</f>
        <v>-</v>
      </c>
      <c r="J430" s="50">
        <f>IF(E430=0, "-", IF(H430/E430&lt;10, H430/E430, "&gt;999%"))</f>
        <v>1</v>
      </c>
    </row>
    <row r="431" spans="1:10" x14ac:dyDescent="0.25">
      <c r="A431" s="147"/>
      <c r="B431" s="80"/>
      <c r="C431" s="81"/>
      <c r="D431" s="80"/>
      <c r="E431" s="81"/>
      <c r="F431" s="82"/>
      <c r="G431" s="80"/>
      <c r="H431" s="81"/>
      <c r="I431" s="94"/>
      <c r="J431" s="95"/>
    </row>
    <row r="432" spans="1:10" ht="13" x14ac:dyDescent="0.3">
      <c r="A432" s="118" t="s">
        <v>108</v>
      </c>
      <c r="B432" s="35"/>
      <c r="C432" s="36"/>
      <c r="D432" s="35"/>
      <c r="E432" s="36"/>
      <c r="F432" s="37"/>
      <c r="G432" s="35"/>
      <c r="H432" s="36"/>
      <c r="I432" s="38"/>
      <c r="J432" s="39"/>
    </row>
    <row r="433" spans="1:10" x14ac:dyDescent="0.25">
      <c r="A433" s="124" t="s">
        <v>586</v>
      </c>
      <c r="B433" s="35">
        <v>10</v>
      </c>
      <c r="C433" s="36">
        <v>13</v>
      </c>
      <c r="D433" s="35">
        <v>25</v>
      </c>
      <c r="E433" s="36">
        <v>27</v>
      </c>
      <c r="F433" s="37"/>
      <c r="G433" s="35">
        <f>B433-C433</f>
        <v>-3</v>
      </c>
      <c r="H433" s="36">
        <f>D433-E433</f>
        <v>-2</v>
      </c>
      <c r="I433" s="38">
        <f>IF(C433=0, "-", IF(G433/C433&lt;10, G433/C433, "&gt;999%"))</f>
        <v>-0.23076923076923078</v>
      </c>
      <c r="J433" s="39">
        <f>IF(E433=0, "-", IF(H433/E433&lt;10, H433/E433, "&gt;999%"))</f>
        <v>-7.407407407407407E-2</v>
      </c>
    </row>
    <row r="434" spans="1:10" x14ac:dyDescent="0.25">
      <c r="A434" s="124" t="s">
        <v>572</v>
      </c>
      <c r="B434" s="35">
        <v>3</v>
      </c>
      <c r="C434" s="36">
        <v>0</v>
      </c>
      <c r="D434" s="35">
        <v>3</v>
      </c>
      <c r="E434" s="36">
        <v>1</v>
      </c>
      <c r="F434" s="37"/>
      <c r="G434" s="35">
        <f>B434-C434</f>
        <v>3</v>
      </c>
      <c r="H434" s="36">
        <f>D434-E434</f>
        <v>2</v>
      </c>
      <c r="I434" s="38" t="str">
        <f>IF(C434=0, "-", IF(G434/C434&lt;10, G434/C434, "&gt;999%"))</f>
        <v>-</v>
      </c>
      <c r="J434" s="39">
        <f>IF(E434=0, "-", IF(H434/E434&lt;10, H434/E434, "&gt;999%"))</f>
        <v>2</v>
      </c>
    </row>
    <row r="435" spans="1:10" s="52" customFormat="1" ht="13" x14ac:dyDescent="0.3">
      <c r="A435" s="148" t="s">
        <v>646</v>
      </c>
      <c r="B435" s="46">
        <v>13</v>
      </c>
      <c r="C435" s="47">
        <v>13</v>
      </c>
      <c r="D435" s="46">
        <v>28</v>
      </c>
      <c r="E435" s="47">
        <v>28</v>
      </c>
      <c r="F435" s="48"/>
      <c r="G435" s="46">
        <f>B435-C435</f>
        <v>0</v>
      </c>
      <c r="H435" s="47">
        <f>D435-E435</f>
        <v>0</v>
      </c>
      <c r="I435" s="49">
        <f>IF(C435=0, "-", IF(G435/C435&lt;10, G435/C435, "&gt;999%"))</f>
        <v>0</v>
      </c>
      <c r="J435" s="50">
        <f>IF(E435=0, "-", IF(H435/E435&lt;10, H435/E435, "&gt;999%"))</f>
        <v>0</v>
      </c>
    </row>
    <row r="436" spans="1:10" x14ac:dyDescent="0.25">
      <c r="A436" s="147"/>
      <c r="B436" s="80"/>
      <c r="C436" s="81"/>
      <c r="D436" s="80"/>
      <c r="E436" s="81"/>
      <c r="F436" s="82"/>
      <c r="G436" s="80"/>
      <c r="H436" s="81"/>
      <c r="I436" s="94"/>
      <c r="J436" s="95"/>
    </row>
    <row r="437" spans="1:10" ht="13" x14ac:dyDescent="0.3">
      <c r="A437" s="118" t="s">
        <v>90</v>
      </c>
      <c r="B437" s="35"/>
      <c r="C437" s="36"/>
      <c r="D437" s="35"/>
      <c r="E437" s="36"/>
      <c r="F437" s="37"/>
      <c r="G437" s="35"/>
      <c r="H437" s="36"/>
      <c r="I437" s="38"/>
      <c r="J437" s="39"/>
    </row>
    <row r="438" spans="1:10" x14ac:dyDescent="0.25">
      <c r="A438" s="124" t="s">
        <v>179</v>
      </c>
      <c r="B438" s="35">
        <v>1</v>
      </c>
      <c r="C438" s="36">
        <v>5</v>
      </c>
      <c r="D438" s="35">
        <v>8</v>
      </c>
      <c r="E438" s="36">
        <v>12</v>
      </c>
      <c r="F438" s="37"/>
      <c r="G438" s="35">
        <f t="shared" ref="G438:G444" si="88">B438-C438</f>
        <v>-4</v>
      </c>
      <c r="H438" s="36">
        <f t="shared" ref="H438:H444" si="89">D438-E438</f>
        <v>-4</v>
      </c>
      <c r="I438" s="38">
        <f t="shared" ref="I438:I444" si="90">IF(C438=0, "-", IF(G438/C438&lt;10, G438/C438, "&gt;999%"))</f>
        <v>-0.8</v>
      </c>
      <c r="J438" s="39">
        <f t="shared" ref="J438:J444" si="91">IF(E438=0, "-", IF(H438/E438&lt;10, H438/E438, "&gt;999%"))</f>
        <v>-0.33333333333333331</v>
      </c>
    </row>
    <row r="439" spans="1:10" x14ac:dyDescent="0.25">
      <c r="A439" s="124" t="s">
        <v>409</v>
      </c>
      <c r="B439" s="35">
        <v>2</v>
      </c>
      <c r="C439" s="36">
        <v>3</v>
      </c>
      <c r="D439" s="35">
        <v>4</v>
      </c>
      <c r="E439" s="36">
        <v>14</v>
      </c>
      <c r="F439" s="37"/>
      <c r="G439" s="35">
        <f t="shared" si="88"/>
        <v>-1</v>
      </c>
      <c r="H439" s="36">
        <f t="shared" si="89"/>
        <v>-10</v>
      </c>
      <c r="I439" s="38">
        <f t="shared" si="90"/>
        <v>-0.33333333333333331</v>
      </c>
      <c r="J439" s="39">
        <f t="shared" si="91"/>
        <v>-0.7142857142857143</v>
      </c>
    </row>
    <row r="440" spans="1:10" x14ac:dyDescent="0.25">
      <c r="A440" s="124" t="s">
        <v>450</v>
      </c>
      <c r="B440" s="35">
        <v>5</v>
      </c>
      <c r="C440" s="36">
        <v>8</v>
      </c>
      <c r="D440" s="35">
        <v>24</v>
      </c>
      <c r="E440" s="36">
        <v>25</v>
      </c>
      <c r="F440" s="37"/>
      <c r="G440" s="35">
        <f t="shared" si="88"/>
        <v>-3</v>
      </c>
      <c r="H440" s="36">
        <f t="shared" si="89"/>
        <v>-1</v>
      </c>
      <c r="I440" s="38">
        <f t="shared" si="90"/>
        <v>-0.375</v>
      </c>
      <c r="J440" s="39">
        <f t="shared" si="91"/>
        <v>-0.04</v>
      </c>
    </row>
    <row r="441" spans="1:10" x14ac:dyDescent="0.25">
      <c r="A441" s="124" t="s">
        <v>233</v>
      </c>
      <c r="B441" s="35">
        <v>3</v>
      </c>
      <c r="C441" s="36">
        <v>4</v>
      </c>
      <c r="D441" s="35">
        <v>19</v>
      </c>
      <c r="E441" s="36">
        <v>11</v>
      </c>
      <c r="F441" s="37"/>
      <c r="G441" s="35">
        <f t="shared" si="88"/>
        <v>-1</v>
      </c>
      <c r="H441" s="36">
        <f t="shared" si="89"/>
        <v>8</v>
      </c>
      <c r="I441" s="38">
        <f t="shared" si="90"/>
        <v>-0.25</v>
      </c>
      <c r="J441" s="39">
        <f t="shared" si="91"/>
        <v>0.72727272727272729</v>
      </c>
    </row>
    <row r="442" spans="1:10" x14ac:dyDescent="0.25">
      <c r="A442" s="124" t="s">
        <v>206</v>
      </c>
      <c r="B442" s="35">
        <v>1</v>
      </c>
      <c r="C442" s="36">
        <v>1</v>
      </c>
      <c r="D442" s="35">
        <v>1</v>
      </c>
      <c r="E442" s="36">
        <v>3</v>
      </c>
      <c r="F442" s="37"/>
      <c r="G442" s="35">
        <f t="shared" si="88"/>
        <v>0</v>
      </c>
      <c r="H442" s="36">
        <f t="shared" si="89"/>
        <v>-2</v>
      </c>
      <c r="I442" s="38">
        <f t="shared" si="90"/>
        <v>0</v>
      </c>
      <c r="J442" s="39">
        <f t="shared" si="91"/>
        <v>-0.66666666666666663</v>
      </c>
    </row>
    <row r="443" spans="1:10" x14ac:dyDescent="0.25">
      <c r="A443" s="124" t="s">
        <v>259</v>
      </c>
      <c r="B443" s="35">
        <v>0</v>
      </c>
      <c r="C443" s="36">
        <v>2</v>
      </c>
      <c r="D443" s="35">
        <v>2</v>
      </c>
      <c r="E443" s="36">
        <v>11</v>
      </c>
      <c r="F443" s="37"/>
      <c r="G443" s="35">
        <f t="shared" si="88"/>
        <v>-2</v>
      </c>
      <c r="H443" s="36">
        <f t="shared" si="89"/>
        <v>-9</v>
      </c>
      <c r="I443" s="38">
        <f t="shared" si="90"/>
        <v>-1</v>
      </c>
      <c r="J443" s="39">
        <f t="shared" si="91"/>
        <v>-0.81818181818181823</v>
      </c>
    </row>
    <row r="444" spans="1:10" s="52" customFormat="1" ht="13" x14ac:dyDescent="0.3">
      <c r="A444" s="148" t="s">
        <v>647</v>
      </c>
      <c r="B444" s="46">
        <v>12</v>
      </c>
      <c r="C444" s="47">
        <v>23</v>
      </c>
      <c r="D444" s="46">
        <v>58</v>
      </c>
      <c r="E444" s="47">
        <v>76</v>
      </c>
      <c r="F444" s="48"/>
      <c r="G444" s="46">
        <f t="shared" si="88"/>
        <v>-11</v>
      </c>
      <c r="H444" s="47">
        <f t="shared" si="89"/>
        <v>-18</v>
      </c>
      <c r="I444" s="49">
        <f t="shared" si="90"/>
        <v>-0.47826086956521741</v>
      </c>
      <c r="J444" s="50">
        <f t="shared" si="91"/>
        <v>-0.23684210526315788</v>
      </c>
    </row>
    <row r="445" spans="1:10" x14ac:dyDescent="0.25">
      <c r="A445" s="147"/>
      <c r="B445" s="80"/>
      <c r="C445" s="81"/>
      <c r="D445" s="80"/>
      <c r="E445" s="81"/>
      <c r="F445" s="82"/>
      <c r="G445" s="80"/>
      <c r="H445" s="81"/>
      <c r="I445" s="94"/>
      <c r="J445" s="95"/>
    </row>
    <row r="446" spans="1:10" ht="13" x14ac:dyDescent="0.3">
      <c r="A446" s="118" t="s">
        <v>91</v>
      </c>
      <c r="B446" s="35"/>
      <c r="C446" s="36"/>
      <c r="D446" s="35"/>
      <c r="E446" s="36"/>
      <c r="F446" s="37"/>
      <c r="G446" s="35"/>
      <c r="H446" s="36"/>
      <c r="I446" s="38"/>
      <c r="J446" s="39"/>
    </row>
    <row r="447" spans="1:10" x14ac:dyDescent="0.25">
      <c r="A447" s="124" t="s">
        <v>410</v>
      </c>
      <c r="B447" s="35">
        <v>0</v>
      </c>
      <c r="C447" s="36">
        <v>0</v>
      </c>
      <c r="D447" s="35">
        <v>2</v>
      </c>
      <c r="E447" s="36">
        <v>0</v>
      </c>
      <c r="F447" s="37"/>
      <c r="G447" s="35">
        <f>B447-C447</f>
        <v>0</v>
      </c>
      <c r="H447" s="36">
        <f>D447-E447</f>
        <v>2</v>
      </c>
      <c r="I447" s="38" t="str">
        <f>IF(C447=0, "-", IF(G447/C447&lt;10, G447/C447, "&gt;999%"))</f>
        <v>-</v>
      </c>
      <c r="J447" s="39" t="str">
        <f>IF(E447=0, "-", IF(H447/E447&lt;10, H447/E447, "&gt;999%"))</f>
        <v>-</v>
      </c>
    </row>
    <row r="448" spans="1:10" x14ac:dyDescent="0.25">
      <c r="A448" s="124" t="s">
        <v>545</v>
      </c>
      <c r="B448" s="35">
        <v>8</v>
      </c>
      <c r="C448" s="36">
        <v>0</v>
      </c>
      <c r="D448" s="35">
        <v>15</v>
      </c>
      <c r="E448" s="36">
        <v>0</v>
      </c>
      <c r="F448" s="37"/>
      <c r="G448" s="35">
        <f>B448-C448</f>
        <v>8</v>
      </c>
      <c r="H448" s="36">
        <f>D448-E448</f>
        <v>15</v>
      </c>
      <c r="I448" s="38" t="str">
        <f>IF(C448=0, "-", IF(G448/C448&lt;10, G448/C448, "&gt;999%"))</f>
        <v>-</v>
      </c>
      <c r="J448" s="39" t="str">
        <f>IF(E448=0, "-", IF(H448/E448&lt;10, H448/E448, "&gt;999%"))</f>
        <v>-</v>
      </c>
    </row>
    <row r="449" spans="1:10" x14ac:dyDescent="0.25">
      <c r="A449" s="124" t="s">
        <v>451</v>
      </c>
      <c r="B449" s="35">
        <v>1</v>
      </c>
      <c r="C449" s="36">
        <v>0</v>
      </c>
      <c r="D449" s="35">
        <v>3</v>
      </c>
      <c r="E449" s="36">
        <v>0</v>
      </c>
      <c r="F449" s="37"/>
      <c r="G449" s="35">
        <f>B449-C449</f>
        <v>1</v>
      </c>
      <c r="H449" s="36">
        <f>D449-E449</f>
        <v>3</v>
      </c>
      <c r="I449" s="38" t="str">
        <f>IF(C449=0, "-", IF(G449/C449&lt;10, G449/C449, "&gt;999%"))</f>
        <v>-</v>
      </c>
      <c r="J449" s="39" t="str">
        <f>IF(E449=0, "-", IF(H449/E449&lt;10, H449/E449, "&gt;999%"))</f>
        <v>-</v>
      </c>
    </row>
    <row r="450" spans="1:10" x14ac:dyDescent="0.25">
      <c r="A450" s="124" t="s">
        <v>356</v>
      </c>
      <c r="B450" s="35">
        <v>1</v>
      </c>
      <c r="C450" s="36">
        <v>0</v>
      </c>
      <c r="D450" s="35">
        <v>2</v>
      </c>
      <c r="E450" s="36">
        <v>0</v>
      </c>
      <c r="F450" s="37"/>
      <c r="G450" s="35">
        <f>B450-C450</f>
        <v>1</v>
      </c>
      <c r="H450" s="36">
        <f>D450-E450</f>
        <v>2</v>
      </c>
      <c r="I450" s="38" t="str">
        <f>IF(C450=0, "-", IF(G450/C450&lt;10, G450/C450, "&gt;999%"))</f>
        <v>-</v>
      </c>
      <c r="J450" s="39" t="str">
        <f>IF(E450=0, "-", IF(H450/E450&lt;10, H450/E450, "&gt;999%"))</f>
        <v>-</v>
      </c>
    </row>
    <row r="451" spans="1:10" s="52" customFormat="1" ht="13" x14ac:dyDescent="0.3">
      <c r="A451" s="148" t="s">
        <v>648</v>
      </c>
      <c r="B451" s="46">
        <v>10</v>
      </c>
      <c r="C451" s="47">
        <v>0</v>
      </c>
      <c r="D451" s="46">
        <v>22</v>
      </c>
      <c r="E451" s="47">
        <v>0</v>
      </c>
      <c r="F451" s="48"/>
      <c r="G451" s="46">
        <f>B451-C451</f>
        <v>10</v>
      </c>
      <c r="H451" s="47">
        <f>D451-E451</f>
        <v>22</v>
      </c>
      <c r="I451" s="49" t="str">
        <f>IF(C451=0, "-", IF(G451/C451&lt;10, G451/C451, "&gt;999%"))</f>
        <v>-</v>
      </c>
      <c r="J451" s="50" t="str">
        <f>IF(E451=0, "-", IF(H451/E451&lt;10, H451/E451, "&gt;999%"))</f>
        <v>-</v>
      </c>
    </row>
    <row r="452" spans="1:10" x14ac:dyDescent="0.25">
      <c r="A452" s="147"/>
      <c r="B452" s="80"/>
      <c r="C452" s="81"/>
      <c r="D452" s="80"/>
      <c r="E452" s="81"/>
      <c r="F452" s="82"/>
      <c r="G452" s="80"/>
      <c r="H452" s="81"/>
      <c r="I452" s="94"/>
      <c r="J452" s="95"/>
    </row>
    <row r="453" spans="1:10" ht="13" x14ac:dyDescent="0.3">
      <c r="A453" s="118" t="s">
        <v>92</v>
      </c>
      <c r="B453" s="35"/>
      <c r="C453" s="36"/>
      <c r="D453" s="35"/>
      <c r="E453" s="36"/>
      <c r="F453" s="37"/>
      <c r="G453" s="35"/>
      <c r="H453" s="36"/>
      <c r="I453" s="38"/>
      <c r="J453" s="39"/>
    </row>
    <row r="454" spans="1:10" x14ac:dyDescent="0.25">
      <c r="A454" s="124" t="s">
        <v>312</v>
      </c>
      <c r="B454" s="35">
        <v>0</v>
      </c>
      <c r="C454" s="36">
        <v>1</v>
      </c>
      <c r="D454" s="35">
        <v>8</v>
      </c>
      <c r="E454" s="36">
        <v>8</v>
      </c>
      <c r="F454" s="37"/>
      <c r="G454" s="35">
        <f t="shared" ref="G454:G462" si="92">B454-C454</f>
        <v>-1</v>
      </c>
      <c r="H454" s="36">
        <f t="shared" ref="H454:H462" si="93">D454-E454</f>
        <v>0</v>
      </c>
      <c r="I454" s="38">
        <f t="shared" ref="I454:I462" si="94">IF(C454=0, "-", IF(G454/C454&lt;10, G454/C454, "&gt;999%"))</f>
        <v>-1</v>
      </c>
      <c r="J454" s="39">
        <f t="shared" ref="J454:J462" si="95">IF(E454=0, "-", IF(H454/E454&lt;10, H454/E454, "&gt;999%"))</f>
        <v>0</v>
      </c>
    </row>
    <row r="455" spans="1:10" x14ac:dyDescent="0.25">
      <c r="A455" s="124" t="s">
        <v>411</v>
      </c>
      <c r="B455" s="35">
        <v>91</v>
      </c>
      <c r="C455" s="36">
        <v>59</v>
      </c>
      <c r="D455" s="35">
        <v>295</v>
      </c>
      <c r="E455" s="36">
        <v>234</v>
      </c>
      <c r="F455" s="37"/>
      <c r="G455" s="35">
        <f t="shared" si="92"/>
        <v>32</v>
      </c>
      <c r="H455" s="36">
        <f t="shared" si="93"/>
        <v>61</v>
      </c>
      <c r="I455" s="38">
        <f t="shared" si="94"/>
        <v>0.5423728813559322</v>
      </c>
      <c r="J455" s="39">
        <f t="shared" si="95"/>
        <v>0.2606837606837607</v>
      </c>
    </row>
    <row r="456" spans="1:10" x14ac:dyDescent="0.25">
      <c r="A456" s="124" t="s">
        <v>207</v>
      </c>
      <c r="B456" s="35">
        <v>12</v>
      </c>
      <c r="C456" s="36">
        <v>9</v>
      </c>
      <c r="D456" s="35">
        <v>67</v>
      </c>
      <c r="E456" s="36">
        <v>78</v>
      </c>
      <c r="F456" s="37"/>
      <c r="G456" s="35">
        <f t="shared" si="92"/>
        <v>3</v>
      </c>
      <c r="H456" s="36">
        <f t="shared" si="93"/>
        <v>-11</v>
      </c>
      <c r="I456" s="38">
        <f t="shared" si="94"/>
        <v>0.33333333333333331</v>
      </c>
      <c r="J456" s="39">
        <f t="shared" si="95"/>
        <v>-0.14102564102564102</v>
      </c>
    </row>
    <row r="457" spans="1:10" x14ac:dyDescent="0.25">
      <c r="A457" s="124" t="s">
        <v>234</v>
      </c>
      <c r="B457" s="35">
        <v>1</v>
      </c>
      <c r="C457" s="36">
        <v>1</v>
      </c>
      <c r="D457" s="35">
        <v>6</v>
      </c>
      <c r="E457" s="36">
        <v>2</v>
      </c>
      <c r="F457" s="37"/>
      <c r="G457" s="35">
        <f t="shared" si="92"/>
        <v>0</v>
      </c>
      <c r="H457" s="36">
        <f t="shared" si="93"/>
        <v>4</v>
      </c>
      <c r="I457" s="38">
        <f t="shared" si="94"/>
        <v>0</v>
      </c>
      <c r="J457" s="39">
        <f t="shared" si="95"/>
        <v>2</v>
      </c>
    </row>
    <row r="458" spans="1:10" x14ac:dyDescent="0.25">
      <c r="A458" s="124" t="s">
        <v>235</v>
      </c>
      <c r="B458" s="35">
        <v>7</v>
      </c>
      <c r="C458" s="36">
        <v>8</v>
      </c>
      <c r="D458" s="35">
        <v>16</v>
      </c>
      <c r="E458" s="36">
        <v>23</v>
      </c>
      <c r="F458" s="37"/>
      <c r="G458" s="35">
        <f t="shared" si="92"/>
        <v>-1</v>
      </c>
      <c r="H458" s="36">
        <f t="shared" si="93"/>
        <v>-7</v>
      </c>
      <c r="I458" s="38">
        <f t="shared" si="94"/>
        <v>-0.125</v>
      </c>
      <c r="J458" s="39">
        <f t="shared" si="95"/>
        <v>-0.30434782608695654</v>
      </c>
    </row>
    <row r="459" spans="1:10" x14ac:dyDescent="0.25">
      <c r="A459" s="124" t="s">
        <v>452</v>
      </c>
      <c r="B459" s="35">
        <v>39</v>
      </c>
      <c r="C459" s="36">
        <v>74</v>
      </c>
      <c r="D459" s="35">
        <v>114</v>
      </c>
      <c r="E459" s="36">
        <v>171</v>
      </c>
      <c r="F459" s="37"/>
      <c r="G459" s="35">
        <f t="shared" si="92"/>
        <v>-35</v>
      </c>
      <c r="H459" s="36">
        <f t="shared" si="93"/>
        <v>-57</v>
      </c>
      <c r="I459" s="38">
        <f t="shared" si="94"/>
        <v>-0.47297297297297297</v>
      </c>
      <c r="J459" s="39">
        <f t="shared" si="95"/>
        <v>-0.33333333333333331</v>
      </c>
    </row>
    <row r="460" spans="1:10" x14ac:dyDescent="0.25">
      <c r="A460" s="124" t="s">
        <v>208</v>
      </c>
      <c r="B460" s="35">
        <v>5</v>
      </c>
      <c r="C460" s="36">
        <v>3</v>
      </c>
      <c r="D460" s="35">
        <v>29</v>
      </c>
      <c r="E460" s="36">
        <v>17</v>
      </c>
      <c r="F460" s="37"/>
      <c r="G460" s="35">
        <f t="shared" si="92"/>
        <v>2</v>
      </c>
      <c r="H460" s="36">
        <f t="shared" si="93"/>
        <v>12</v>
      </c>
      <c r="I460" s="38">
        <f t="shared" si="94"/>
        <v>0.66666666666666663</v>
      </c>
      <c r="J460" s="39">
        <f t="shared" si="95"/>
        <v>0.70588235294117652</v>
      </c>
    </row>
    <row r="461" spans="1:10" x14ac:dyDescent="0.25">
      <c r="A461" s="124" t="s">
        <v>374</v>
      </c>
      <c r="B461" s="35">
        <v>57</v>
      </c>
      <c r="C461" s="36">
        <v>44</v>
      </c>
      <c r="D461" s="35">
        <v>177</v>
      </c>
      <c r="E461" s="36">
        <v>151</v>
      </c>
      <c r="F461" s="37"/>
      <c r="G461" s="35">
        <f t="shared" si="92"/>
        <v>13</v>
      </c>
      <c r="H461" s="36">
        <f t="shared" si="93"/>
        <v>26</v>
      </c>
      <c r="I461" s="38">
        <f t="shared" si="94"/>
        <v>0.29545454545454547</v>
      </c>
      <c r="J461" s="39">
        <f t="shared" si="95"/>
        <v>0.17218543046357615</v>
      </c>
    </row>
    <row r="462" spans="1:10" s="52" customFormat="1" ht="13" x14ac:dyDescent="0.3">
      <c r="A462" s="148" t="s">
        <v>649</v>
      </c>
      <c r="B462" s="46">
        <v>212</v>
      </c>
      <c r="C462" s="47">
        <v>199</v>
      </c>
      <c r="D462" s="46">
        <v>712</v>
      </c>
      <c r="E462" s="47">
        <v>684</v>
      </c>
      <c r="F462" s="48"/>
      <c r="G462" s="46">
        <f t="shared" si="92"/>
        <v>13</v>
      </c>
      <c r="H462" s="47">
        <f t="shared" si="93"/>
        <v>28</v>
      </c>
      <c r="I462" s="49">
        <f t="shared" si="94"/>
        <v>6.5326633165829151E-2</v>
      </c>
      <c r="J462" s="50">
        <f t="shared" si="95"/>
        <v>4.0935672514619881E-2</v>
      </c>
    </row>
    <row r="463" spans="1:10" x14ac:dyDescent="0.25">
      <c r="A463" s="147"/>
      <c r="B463" s="80"/>
      <c r="C463" s="81"/>
      <c r="D463" s="80"/>
      <c r="E463" s="81"/>
      <c r="F463" s="82"/>
      <c r="G463" s="80"/>
      <c r="H463" s="81"/>
      <c r="I463" s="94"/>
      <c r="J463" s="95"/>
    </row>
    <row r="464" spans="1:10" ht="13" x14ac:dyDescent="0.3">
      <c r="A464" s="118" t="s">
        <v>93</v>
      </c>
      <c r="B464" s="35"/>
      <c r="C464" s="36"/>
      <c r="D464" s="35"/>
      <c r="E464" s="36"/>
      <c r="F464" s="37"/>
      <c r="G464" s="35"/>
      <c r="H464" s="36"/>
      <c r="I464" s="38"/>
      <c r="J464" s="39"/>
    </row>
    <row r="465" spans="1:10" x14ac:dyDescent="0.25">
      <c r="A465" s="124" t="s">
        <v>180</v>
      </c>
      <c r="B465" s="35">
        <v>24</v>
      </c>
      <c r="C465" s="36">
        <v>7</v>
      </c>
      <c r="D465" s="35">
        <v>142</v>
      </c>
      <c r="E465" s="36">
        <v>27</v>
      </c>
      <c r="F465" s="37"/>
      <c r="G465" s="35">
        <f t="shared" ref="G465:G472" si="96">B465-C465</f>
        <v>17</v>
      </c>
      <c r="H465" s="36">
        <f t="shared" ref="H465:H472" si="97">D465-E465</f>
        <v>115</v>
      </c>
      <c r="I465" s="38">
        <f t="shared" ref="I465:I472" si="98">IF(C465=0, "-", IF(G465/C465&lt;10, G465/C465, "&gt;999%"))</f>
        <v>2.4285714285714284</v>
      </c>
      <c r="J465" s="39">
        <f t="shared" ref="J465:J472" si="99">IF(E465=0, "-", IF(H465/E465&lt;10, H465/E465, "&gt;999%"))</f>
        <v>4.2592592592592595</v>
      </c>
    </row>
    <row r="466" spans="1:10" x14ac:dyDescent="0.25">
      <c r="A466" s="124" t="s">
        <v>412</v>
      </c>
      <c r="B466" s="35">
        <v>0</v>
      </c>
      <c r="C466" s="36">
        <v>10</v>
      </c>
      <c r="D466" s="35">
        <v>0</v>
      </c>
      <c r="E466" s="36">
        <v>31</v>
      </c>
      <c r="F466" s="37"/>
      <c r="G466" s="35">
        <f t="shared" si="96"/>
        <v>-10</v>
      </c>
      <c r="H466" s="36">
        <f t="shared" si="97"/>
        <v>-31</v>
      </c>
      <c r="I466" s="38">
        <f t="shared" si="98"/>
        <v>-1</v>
      </c>
      <c r="J466" s="39">
        <f t="shared" si="99"/>
        <v>-1</v>
      </c>
    </row>
    <row r="467" spans="1:10" x14ac:dyDescent="0.25">
      <c r="A467" s="124" t="s">
        <v>357</v>
      </c>
      <c r="B467" s="35">
        <v>4</v>
      </c>
      <c r="C467" s="36">
        <v>18</v>
      </c>
      <c r="D467" s="35">
        <v>7</v>
      </c>
      <c r="E467" s="36">
        <v>45</v>
      </c>
      <c r="F467" s="37"/>
      <c r="G467" s="35">
        <f t="shared" si="96"/>
        <v>-14</v>
      </c>
      <c r="H467" s="36">
        <f t="shared" si="97"/>
        <v>-38</v>
      </c>
      <c r="I467" s="38">
        <f t="shared" si="98"/>
        <v>-0.77777777777777779</v>
      </c>
      <c r="J467" s="39">
        <f t="shared" si="99"/>
        <v>-0.84444444444444444</v>
      </c>
    </row>
    <row r="468" spans="1:10" x14ac:dyDescent="0.25">
      <c r="A468" s="124" t="s">
        <v>358</v>
      </c>
      <c r="B468" s="35">
        <v>20</v>
      </c>
      <c r="C468" s="36">
        <v>12</v>
      </c>
      <c r="D468" s="35">
        <v>50</v>
      </c>
      <c r="E468" s="36">
        <v>75</v>
      </c>
      <c r="F468" s="37"/>
      <c r="G468" s="35">
        <f t="shared" si="96"/>
        <v>8</v>
      </c>
      <c r="H468" s="36">
        <f t="shared" si="97"/>
        <v>-25</v>
      </c>
      <c r="I468" s="38">
        <f t="shared" si="98"/>
        <v>0.66666666666666663</v>
      </c>
      <c r="J468" s="39">
        <f t="shared" si="99"/>
        <v>-0.33333333333333331</v>
      </c>
    </row>
    <row r="469" spans="1:10" x14ac:dyDescent="0.25">
      <c r="A469" s="124" t="s">
        <v>375</v>
      </c>
      <c r="B469" s="35">
        <v>3</v>
      </c>
      <c r="C469" s="36">
        <v>6</v>
      </c>
      <c r="D469" s="35">
        <v>9</v>
      </c>
      <c r="E469" s="36">
        <v>11</v>
      </c>
      <c r="F469" s="37"/>
      <c r="G469" s="35">
        <f t="shared" si="96"/>
        <v>-3</v>
      </c>
      <c r="H469" s="36">
        <f t="shared" si="97"/>
        <v>-2</v>
      </c>
      <c r="I469" s="38">
        <f t="shared" si="98"/>
        <v>-0.5</v>
      </c>
      <c r="J469" s="39">
        <f t="shared" si="99"/>
        <v>-0.18181818181818182</v>
      </c>
    </row>
    <row r="470" spans="1:10" x14ac:dyDescent="0.25">
      <c r="A470" s="124" t="s">
        <v>181</v>
      </c>
      <c r="B470" s="35">
        <v>54</v>
      </c>
      <c r="C470" s="36">
        <v>107</v>
      </c>
      <c r="D470" s="35">
        <v>173</v>
      </c>
      <c r="E470" s="36">
        <v>227</v>
      </c>
      <c r="F470" s="37"/>
      <c r="G470" s="35">
        <f t="shared" si="96"/>
        <v>-53</v>
      </c>
      <c r="H470" s="36">
        <f t="shared" si="97"/>
        <v>-54</v>
      </c>
      <c r="I470" s="38">
        <f t="shared" si="98"/>
        <v>-0.49532710280373832</v>
      </c>
      <c r="J470" s="39">
        <f t="shared" si="99"/>
        <v>-0.23788546255506607</v>
      </c>
    </row>
    <row r="471" spans="1:10" x14ac:dyDescent="0.25">
      <c r="A471" s="124" t="s">
        <v>376</v>
      </c>
      <c r="B471" s="35">
        <v>48</v>
      </c>
      <c r="C471" s="36">
        <v>58</v>
      </c>
      <c r="D471" s="35">
        <v>149</v>
      </c>
      <c r="E471" s="36">
        <v>173</v>
      </c>
      <c r="F471" s="37"/>
      <c r="G471" s="35">
        <f t="shared" si="96"/>
        <v>-10</v>
      </c>
      <c r="H471" s="36">
        <f t="shared" si="97"/>
        <v>-24</v>
      </c>
      <c r="I471" s="38">
        <f t="shared" si="98"/>
        <v>-0.17241379310344829</v>
      </c>
      <c r="J471" s="39">
        <f t="shared" si="99"/>
        <v>-0.13872832369942195</v>
      </c>
    </row>
    <row r="472" spans="1:10" s="52" customFormat="1" ht="13" x14ac:dyDescent="0.3">
      <c r="A472" s="148" t="s">
        <v>650</v>
      </c>
      <c r="B472" s="46">
        <v>153</v>
      </c>
      <c r="C472" s="47">
        <v>218</v>
      </c>
      <c r="D472" s="46">
        <v>530</v>
      </c>
      <c r="E472" s="47">
        <v>589</v>
      </c>
      <c r="F472" s="48"/>
      <c r="G472" s="46">
        <f t="shared" si="96"/>
        <v>-65</v>
      </c>
      <c r="H472" s="47">
        <f t="shared" si="97"/>
        <v>-59</v>
      </c>
      <c r="I472" s="49">
        <f t="shared" si="98"/>
        <v>-0.29816513761467889</v>
      </c>
      <c r="J472" s="50">
        <f t="shared" si="99"/>
        <v>-0.100169779286927</v>
      </c>
    </row>
    <row r="473" spans="1:10" x14ac:dyDescent="0.25">
      <c r="A473" s="147"/>
      <c r="B473" s="80"/>
      <c r="C473" s="81"/>
      <c r="D473" s="80"/>
      <c r="E473" s="81"/>
      <c r="F473" s="82"/>
      <c r="G473" s="80"/>
      <c r="H473" s="81"/>
      <c r="I473" s="94"/>
      <c r="J473" s="95"/>
    </row>
    <row r="474" spans="1:10" ht="13" x14ac:dyDescent="0.3">
      <c r="A474" s="118" t="s">
        <v>94</v>
      </c>
      <c r="B474" s="35"/>
      <c r="C474" s="36"/>
      <c r="D474" s="35"/>
      <c r="E474" s="36"/>
      <c r="F474" s="37"/>
      <c r="G474" s="35"/>
      <c r="H474" s="36"/>
      <c r="I474" s="38"/>
      <c r="J474" s="39"/>
    </row>
    <row r="475" spans="1:10" x14ac:dyDescent="0.25">
      <c r="A475" s="124" t="s">
        <v>313</v>
      </c>
      <c r="B475" s="35">
        <v>2</v>
      </c>
      <c r="C475" s="36">
        <v>0</v>
      </c>
      <c r="D475" s="35">
        <v>5</v>
      </c>
      <c r="E475" s="36">
        <v>5</v>
      </c>
      <c r="F475" s="37"/>
      <c r="G475" s="35">
        <f t="shared" ref="G475:G497" si="100">B475-C475</f>
        <v>2</v>
      </c>
      <c r="H475" s="36">
        <f t="shared" ref="H475:H497" si="101">D475-E475</f>
        <v>0</v>
      </c>
      <c r="I475" s="38" t="str">
        <f t="shared" ref="I475:I497" si="102">IF(C475=0, "-", IF(G475/C475&lt;10, G475/C475, "&gt;999%"))</f>
        <v>-</v>
      </c>
      <c r="J475" s="39">
        <f t="shared" ref="J475:J497" si="103">IF(E475=0, "-", IF(H475/E475&lt;10, H475/E475, "&gt;999%"))</f>
        <v>0</v>
      </c>
    </row>
    <row r="476" spans="1:10" x14ac:dyDescent="0.25">
      <c r="A476" s="124" t="s">
        <v>236</v>
      </c>
      <c r="B476" s="35">
        <v>104</v>
      </c>
      <c r="C476" s="36">
        <v>120</v>
      </c>
      <c r="D476" s="35">
        <v>331</v>
      </c>
      <c r="E476" s="36">
        <v>354</v>
      </c>
      <c r="F476" s="37"/>
      <c r="G476" s="35">
        <f t="shared" si="100"/>
        <v>-16</v>
      </c>
      <c r="H476" s="36">
        <f t="shared" si="101"/>
        <v>-23</v>
      </c>
      <c r="I476" s="38">
        <f t="shared" si="102"/>
        <v>-0.13333333333333333</v>
      </c>
      <c r="J476" s="39">
        <f t="shared" si="103"/>
        <v>-6.4971751412429377E-2</v>
      </c>
    </row>
    <row r="477" spans="1:10" x14ac:dyDescent="0.25">
      <c r="A477" s="124" t="s">
        <v>377</v>
      </c>
      <c r="B477" s="35">
        <v>43</v>
      </c>
      <c r="C477" s="36">
        <v>55</v>
      </c>
      <c r="D477" s="35">
        <v>134</v>
      </c>
      <c r="E477" s="36">
        <v>149</v>
      </c>
      <c r="F477" s="37"/>
      <c r="G477" s="35">
        <f t="shared" si="100"/>
        <v>-12</v>
      </c>
      <c r="H477" s="36">
        <f t="shared" si="101"/>
        <v>-15</v>
      </c>
      <c r="I477" s="38">
        <f t="shared" si="102"/>
        <v>-0.21818181818181817</v>
      </c>
      <c r="J477" s="39">
        <f t="shared" si="103"/>
        <v>-0.10067114093959731</v>
      </c>
    </row>
    <row r="478" spans="1:10" x14ac:dyDescent="0.25">
      <c r="A478" s="124" t="s">
        <v>504</v>
      </c>
      <c r="B478" s="35">
        <v>8</v>
      </c>
      <c r="C478" s="36">
        <v>7</v>
      </c>
      <c r="D478" s="35">
        <v>26</v>
      </c>
      <c r="E478" s="36">
        <v>22</v>
      </c>
      <c r="F478" s="37"/>
      <c r="G478" s="35">
        <f t="shared" si="100"/>
        <v>1</v>
      </c>
      <c r="H478" s="36">
        <f t="shared" si="101"/>
        <v>4</v>
      </c>
      <c r="I478" s="38">
        <f t="shared" si="102"/>
        <v>0.14285714285714285</v>
      </c>
      <c r="J478" s="39">
        <f t="shared" si="103"/>
        <v>0.18181818181818182</v>
      </c>
    </row>
    <row r="479" spans="1:10" x14ac:dyDescent="0.25">
      <c r="A479" s="124" t="s">
        <v>209</v>
      </c>
      <c r="B479" s="35">
        <v>193</v>
      </c>
      <c r="C479" s="36">
        <v>223</v>
      </c>
      <c r="D479" s="35">
        <v>646</v>
      </c>
      <c r="E479" s="36">
        <v>571</v>
      </c>
      <c r="F479" s="37"/>
      <c r="G479" s="35">
        <f t="shared" si="100"/>
        <v>-30</v>
      </c>
      <c r="H479" s="36">
        <f t="shared" si="101"/>
        <v>75</v>
      </c>
      <c r="I479" s="38">
        <f t="shared" si="102"/>
        <v>-0.13452914798206278</v>
      </c>
      <c r="J479" s="39">
        <f t="shared" si="103"/>
        <v>0.13134851138353765</v>
      </c>
    </row>
    <row r="480" spans="1:10" x14ac:dyDescent="0.25">
      <c r="A480" s="124" t="s">
        <v>453</v>
      </c>
      <c r="B480" s="35">
        <v>32</v>
      </c>
      <c r="C480" s="36">
        <v>41</v>
      </c>
      <c r="D480" s="35">
        <v>109</v>
      </c>
      <c r="E480" s="36">
        <v>141</v>
      </c>
      <c r="F480" s="37"/>
      <c r="G480" s="35">
        <f t="shared" si="100"/>
        <v>-9</v>
      </c>
      <c r="H480" s="36">
        <f t="shared" si="101"/>
        <v>-32</v>
      </c>
      <c r="I480" s="38">
        <f t="shared" si="102"/>
        <v>-0.21951219512195122</v>
      </c>
      <c r="J480" s="39">
        <f t="shared" si="103"/>
        <v>-0.22695035460992907</v>
      </c>
    </row>
    <row r="481" spans="1:10" x14ac:dyDescent="0.25">
      <c r="A481" s="124" t="s">
        <v>300</v>
      </c>
      <c r="B481" s="35">
        <v>3</v>
      </c>
      <c r="C481" s="36">
        <v>0</v>
      </c>
      <c r="D481" s="35">
        <v>8</v>
      </c>
      <c r="E481" s="36">
        <v>0</v>
      </c>
      <c r="F481" s="37"/>
      <c r="G481" s="35">
        <f t="shared" si="100"/>
        <v>3</v>
      </c>
      <c r="H481" s="36">
        <f t="shared" si="101"/>
        <v>8</v>
      </c>
      <c r="I481" s="38" t="str">
        <f t="shared" si="102"/>
        <v>-</v>
      </c>
      <c r="J481" s="39" t="str">
        <f t="shared" si="103"/>
        <v>-</v>
      </c>
    </row>
    <row r="482" spans="1:10" x14ac:dyDescent="0.25">
      <c r="A482" s="124" t="s">
        <v>502</v>
      </c>
      <c r="B482" s="35">
        <v>43</v>
      </c>
      <c r="C482" s="36">
        <v>41</v>
      </c>
      <c r="D482" s="35">
        <v>131</v>
      </c>
      <c r="E482" s="36">
        <v>106</v>
      </c>
      <c r="F482" s="37"/>
      <c r="G482" s="35">
        <f t="shared" si="100"/>
        <v>2</v>
      </c>
      <c r="H482" s="36">
        <f t="shared" si="101"/>
        <v>25</v>
      </c>
      <c r="I482" s="38">
        <f t="shared" si="102"/>
        <v>4.878048780487805E-2</v>
      </c>
      <c r="J482" s="39">
        <f t="shared" si="103"/>
        <v>0.23584905660377359</v>
      </c>
    </row>
    <row r="483" spans="1:10" x14ac:dyDescent="0.25">
      <c r="A483" s="124" t="s">
        <v>518</v>
      </c>
      <c r="B483" s="35">
        <v>21</v>
      </c>
      <c r="C483" s="36">
        <v>40</v>
      </c>
      <c r="D483" s="35">
        <v>53</v>
      </c>
      <c r="E483" s="36">
        <v>90</v>
      </c>
      <c r="F483" s="37"/>
      <c r="G483" s="35">
        <f t="shared" si="100"/>
        <v>-19</v>
      </c>
      <c r="H483" s="36">
        <f t="shared" si="101"/>
        <v>-37</v>
      </c>
      <c r="I483" s="38">
        <f t="shared" si="102"/>
        <v>-0.47499999999999998</v>
      </c>
      <c r="J483" s="39">
        <f t="shared" si="103"/>
        <v>-0.41111111111111109</v>
      </c>
    </row>
    <row r="484" spans="1:10" x14ac:dyDescent="0.25">
      <c r="A484" s="124" t="s">
        <v>529</v>
      </c>
      <c r="B484" s="35">
        <v>61</v>
      </c>
      <c r="C484" s="36">
        <v>85</v>
      </c>
      <c r="D484" s="35">
        <v>198</v>
      </c>
      <c r="E484" s="36">
        <v>234</v>
      </c>
      <c r="F484" s="37"/>
      <c r="G484" s="35">
        <f t="shared" si="100"/>
        <v>-24</v>
      </c>
      <c r="H484" s="36">
        <f t="shared" si="101"/>
        <v>-36</v>
      </c>
      <c r="I484" s="38">
        <f t="shared" si="102"/>
        <v>-0.28235294117647058</v>
      </c>
      <c r="J484" s="39">
        <f t="shared" si="103"/>
        <v>-0.15384615384615385</v>
      </c>
    </row>
    <row r="485" spans="1:10" x14ac:dyDescent="0.25">
      <c r="A485" s="124" t="s">
        <v>546</v>
      </c>
      <c r="B485" s="35">
        <v>559</v>
      </c>
      <c r="C485" s="36">
        <v>587</v>
      </c>
      <c r="D485" s="35">
        <v>1339</v>
      </c>
      <c r="E485" s="36">
        <v>1548</v>
      </c>
      <c r="F485" s="37"/>
      <c r="G485" s="35">
        <f t="shared" si="100"/>
        <v>-28</v>
      </c>
      <c r="H485" s="36">
        <f t="shared" si="101"/>
        <v>-209</v>
      </c>
      <c r="I485" s="38">
        <f t="shared" si="102"/>
        <v>-4.770017035775128E-2</v>
      </c>
      <c r="J485" s="39">
        <f t="shared" si="103"/>
        <v>-0.13501291989664083</v>
      </c>
    </row>
    <row r="486" spans="1:10" x14ac:dyDescent="0.25">
      <c r="A486" s="124" t="s">
        <v>454</v>
      </c>
      <c r="B486" s="35">
        <v>83</v>
      </c>
      <c r="C486" s="36">
        <v>73</v>
      </c>
      <c r="D486" s="35">
        <v>289</v>
      </c>
      <c r="E486" s="36">
        <v>245</v>
      </c>
      <c r="F486" s="37"/>
      <c r="G486" s="35">
        <f t="shared" si="100"/>
        <v>10</v>
      </c>
      <c r="H486" s="36">
        <f t="shared" si="101"/>
        <v>44</v>
      </c>
      <c r="I486" s="38">
        <f t="shared" si="102"/>
        <v>0.13698630136986301</v>
      </c>
      <c r="J486" s="39">
        <f t="shared" si="103"/>
        <v>0.17959183673469387</v>
      </c>
    </row>
    <row r="487" spans="1:10" x14ac:dyDescent="0.25">
      <c r="A487" s="124" t="s">
        <v>547</v>
      </c>
      <c r="B487" s="35">
        <v>149</v>
      </c>
      <c r="C487" s="36">
        <v>160</v>
      </c>
      <c r="D487" s="35">
        <v>413</v>
      </c>
      <c r="E487" s="36">
        <v>486</v>
      </c>
      <c r="F487" s="37"/>
      <c r="G487" s="35">
        <f t="shared" si="100"/>
        <v>-11</v>
      </c>
      <c r="H487" s="36">
        <f t="shared" si="101"/>
        <v>-73</v>
      </c>
      <c r="I487" s="38">
        <f t="shared" si="102"/>
        <v>-6.8750000000000006E-2</v>
      </c>
      <c r="J487" s="39">
        <f t="shared" si="103"/>
        <v>-0.15020576131687244</v>
      </c>
    </row>
    <row r="488" spans="1:10" x14ac:dyDescent="0.25">
      <c r="A488" s="124" t="s">
        <v>480</v>
      </c>
      <c r="B488" s="35">
        <v>170</v>
      </c>
      <c r="C488" s="36">
        <v>214</v>
      </c>
      <c r="D488" s="35">
        <v>509</v>
      </c>
      <c r="E488" s="36">
        <v>567</v>
      </c>
      <c r="F488" s="37"/>
      <c r="G488" s="35">
        <f t="shared" si="100"/>
        <v>-44</v>
      </c>
      <c r="H488" s="36">
        <f t="shared" si="101"/>
        <v>-58</v>
      </c>
      <c r="I488" s="38">
        <f t="shared" si="102"/>
        <v>-0.20560747663551401</v>
      </c>
      <c r="J488" s="39">
        <f t="shared" si="103"/>
        <v>-0.10229276895943562</v>
      </c>
    </row>
    <row r="489" spans="1:10" x14ac:dyDescent="0.25">
      <c r="A489" s="124" t="s">
        <v>455</v>
      </c>
      <c r="B489" s="35">
        <v>177</v>
      </c>
      <c r="C489" s="36">
        <v>227</v>
      </c>
      <c r="D489" s="35">
        <v>599</v>
      </c>
      <c r="E489" s="36">
        <v>672</v>
      </c>
      <c r="F489" s="37"/>
      <c r="G489" s="35">
        <f t="shared" si="100"/>
        <v>-50</v>
      </c>
      <c r="H489" s="36">
        <f t="shared" si="101"/>
        <v>-73</v>
      </c>
      <c r="I489" s="38">
        <f t="shared" si="102"/>
        <v>-0.22026431718061673</v>
      </c>
      <c r="J489" s="39">
        <f t="shared" si="103"/>
        <v>-0.10863095238095238</v>
      </c>
    </row>
    <row r="490" spans="1:10" x14ac:dyDescent="0.25">
      <c r="A490" s="124" t="s">
        <v>210</v>
      </c>
      <c r="B490" s="35">
        <v>1</v>
      </c>
      <c r="C490" s="36">
        <v>3</v>
      </c>
      <c r="D490" s="35">
        <v>1</v>
      </c>
      <c r="E490" s="36">
        <v>3</v>
      </c>
      <c r="F490" s="37"/>
      <c r="G490" s="35">
        <f t="shared" si="100"/>
        <v>-2</v>
      </c>
      <c r="H490" s="36">
        <f t="shared" si="101"/>
        <v>-2</v>
      </c>
      <c r="I490" s="38">
        <f t="shared" si="102"/>
        <v>-0.66666666666666663</v>
      </c>
      <c r="J490" s="39">
        <f t="shared" si="103"/>
        <v>-0.66666666666666663</v>
      </c>
    </row>
    <row r="491" spans="1:10" x14ac:dyDescent="0.25">
      <c r="A491" s="124" t="s">
        <v>182</v>
      </c>
      <c r="B491" s="35">
        <v>2</v>
      </c>
      <c r="C491" s="36">
        <v>4</v>
      </c>
      <c r="D491" s="35">
        <v>6</v>
      </c>
      <c r="E491" s="36">
        <v>12</v>
      </c>
      <c r="F491" s="37"/>
      <c r="G491" s="35">
        <f t="shared" si="100"/>
        <v>-2</v>
      </c>
      <c r="H491" s="36">
        <f t="shared" si="101"/>
        <v>-6</v>
      </c>
      <c r="I491" s="38">
        <f t="shared" si="102"/>
        <v>-0.5</v>
      </c>
      <c r="J491" s="39">
        <f t="shared" si="103"/>
        <v>-0.5</v>
      </c>
    </row>
    <row r="492" spans="1:10" x14ac:dyDescent="0.25">
      <c r="A492" s="124" t="s">
        <v>211</v>
      </c>
      <c r="B492" s="35">
        <v>4</v>
      </c>
      <c r="C492" s="36">
        <v>0</v>
      </c>
      <c r="D492" s="35">
        <v>25</v>
      </c>
      <c r="E492" s="36">
        <v>3</v>
      </c>
      <c r="F492" s="37"/>
      <c r="G492" s="35">
        <f t="shared" si="100"/>
        <v>4</v>
      </c>
      <c r="H492" s="36">
        <f t="shared" si="101"/>
        <v>22</v>
      </c>
      <c r="I492" s="38" t="str">
        <f t="shared" si="102"/>
        <v>-</v>
      </c>
      <c r="J492" s="39">
        <f t="shared" si="103"/>
        <v>7.333333333333333</v>
      </c>
    </row>
    <row r="493" spans="1:10" x14ac:dyDescent="0.25">
      <c r="A493" s="124" t="s">
        <v>413</v>
      </c>
      <c r="B493" s="35">
        <v>254</v>
      </c>
      <c r="C493" s="36">
        <v>109</v>
      </c>
      <c r="D493" s="35">
        <v>819</v>
      </c>
      <c r="E493" s="36">
        <v>479</v>
      </c>
      <c r="F493" s="37"/>
      <c r="G493" s="35">
        <f t="shared" si="100"/>
        <v>145</v>
      </c>
      <c r="H493" s="36">
        <f t="shared" si="101"/>
        <v>340</v>
      </c>
      <c r="I493" s="38">
        <f t="shared" si="102"/>
        <v>1.3302752293577982</v>
      </c>
      <c r="J493" s="39">
        <f t="shared" si="103"/>
        <v>0.70981210855949894</v>
      </c>
    </row>
    <row r="494" spans="1:10" x14ac:dyDescent="0.25">
      <c r="A494" s="124" t="s">
        <v>330</v>
      </c>
      <c r="B494" s="35">
        <v>1</v>
      </c>
      <c r="C494" s="36">
        <v>0</v>
      </c>
      <c r="D494" s="35">
        <v>3</v>
      </c>
      <c r="E494" s="36">
        <v>0</v>
      </c>
      <c r="F494" s="37"/>
      <c r="G494" s="35">
        <f t="shared" si="100"/>
        <v>1</v>
      </c>
      <c r="H494" s="36">
        <f t="shared" si="101"/>
        <v>3</v>
      </c>
      <c r="I494" s="38" t="str">
        <f t="shared" si="102"/>
        <v>-</v>
      </c>
      <c r="J494" s="39" t="str">
        <f t="shared" si="103"/>
        <v>-</v>
      </c>
    </row>
    <row r="495" spans="1:10" x14ac:dyDescent="0.25">
      <c r="A495" s="124" t="s">
        <v>291</v>
      </c>
      <c r="B495" s="35">
        <v>1</v>
      </c>
      <c r="C495" s="36">
        <v>22</v>
      </c>
      <c r="D495" s="35">
        <v>3</v>
      </c>
      <c r="E495" s="36">
        <v>29</v>
      </c>
      <c r="F495" s="37"/>
      <c r="G495" s="35">
        <f t="shared" si="100"/>
        <v>-21</v>
      </c>
      <c r="H495" s="36">
        <f t="shared" si="101"/>
        <v>-26</v>
      </c>
      <c r="I495" s="38">
        <f t="shared" si="102"/>
        <v>-0.95454545454545459</v>
      </c>
      <c r="J495" s="39">
        <f t="shared" si="103"/>
        <v>-0.89655172413793105</v>
      </c>
    </row>
    <row r="496" spans="1:10" x14ac:dyDescent="0.25">
      <c r="A496" s="124" t="s">
        <v>183</v>
      </c>
      <c r="B496" s="35">
        <v>75</v>
      </c>
      <c r="C496" s="36">
        <v>66</v>
      </c>
      <c r="D496" s="35">
        <v>246</v>
      </c>
      <c r="E496" s="36">
        <v>166</v>
      </c>
      <c r="F496" s="37"/>
      <c r="G496" s="35">
        <f t="shared" si="100"/>
        <v>9</v>
      </c>
      <c r="H496" s="36">
        <f t="shared" si="101"/>
        <v>80</v>
      </c>
      <c r="I496" s="38">
        <f t="shared" si="102"/>
        <v>0.13636363636363635</v>
      </c>
      <c r="J496" s="39">
        <f t="shared" si="103"/>
        <v>0.48192771084337349</v>
      </c>
    </row>
    <row r="497" spans="1:10" s="52" customFormat="1" ht="13" x14ac:dyDescent="0.3">
      <c r="A497" s="148" t="s">
        <v>651</v>
      </c>
      <c r="B497" s="46">
        <v>1986</v>
      </c>
      <c r="C497" s="47">
        <v>2077</v>
      </c>
      <c r="D497" s="46">
        <v>5893</v>
      </c>
      <c r="E497" s="47">
        <v>5882</v>
      </c>
      <c r="F497" s="48"/>
      <c r="G497" s="46">
        <f t="shared" si="100"/>
        <v>-91</v>
      </c>
      <c r="H497" s="47">
        <f t="shared" si="101"/>
        <v>11</v>
      </c>
      <c r="I497" s="49">
        <f t="shared" si="102"/>
        <v>-4.3813192103996146E-2</v>
      </c>
      <c r="J497" s="50">
        <f t="shared" si="103"/>
        <v>1.8701122067324039E-3</v>
      </c>
    </row>
    <row r="498" spans="1:10" x14ac:dyDescent="0.25">
      <c r="A498" s="147"/>
      <c r="B498" s="80"/>
      <c r="C498" s="81"/>
      <c r="D498" s="80"/>
      <c r="E498" s="81"/>
      <c r="F498" s="82"/>
      <c r="G498" s="80"/>
      <c r="H498" s="81"/>
      <c r="I498" s="94"/>
      <c r="J498" s="95"/>
    </row>
    <row r="499" spans="1:10" ht="13" x14ac:dyDescent="0.3">
      <c r="A499" s="118" t="s">
        <v>109</v>
      </c>
      <c r="B499" s="35"/>
      <c r="C499" s="36"/>
      <c r="D499" s="35"/>
      <c r="E499" s="36"/>
      <c r="F499" s="37"/>
      <c r="G499" s="35"/>
      <c r="H499" s="36"/>
      <c r="I499" s="38"/>
      <c r="J499" s="39"/>
    </row>
    <row r="500" spans="1:10" x14ac:dyDescent="0.25">
      <c r="A500" s="124" t="s">
        <v>587</v>
      </c>
      <c r="B500" s="35">
        <v>3</v>
      </c>
      <c r="C500" s="36">
        <v>1</v>
      </c>
      <c r="D500" s="35">
        <v>12</v>
      </c>
      <c r="E500" s="36">
        <v>5</v>
      </c>
      <c r="F500" s="37"/>
      <c r="G500" s="35">
        <f>B500-C500</f>
        <v>2</v>
      </c>
      <c r="H500" s="36">
        <f>D500-E500</f>
        <v>7</v>
      </c>
      <c r="I500" s="38">
        <f>IF(C500=0, "-", IF(G500/C500&lt;10, G500/C500, "&gt;999%"))</f>
        <v>2</v>
      </c>
      <c r="J500" s="39">
        <f>IF(E500=0, "-", IF(H500/E500&lt;10, H500/E500, "&gt;999%"))</f>
        <v>1.4</v>
      </c>
    </row>
    <row r="501" spans="1:10" x14ac:dyDescent="0.25">
      <c r="A501" s="124" t="s">
        <v>573</v>
      </c>
      <c r="B501" s="35">
        <v>0</v>
      </c>
      <c r="C501" s="36">
        <v>3</v>
      </c>
      <c r="D501" s="35">
        <v>2</v>
      </c>
      <c r="E501" s="36">
        <v>12</v>
      </c>
      <c r="F501" s="37"/>
      <c r="G501" s="35">
        <f>B501-C501</f>
        <v>-3</v>
      </c>
      <c r="H501" s="36">
        <f>D501-E501</f>
        <v>-10</v>
      </c>
      <c r="I501" s="38">
        <f>IF(C501=0, "-", IF(G501/C501&lt;10, G501/C501, "&gt;999%"))</f>
        <v>-1</v>
      </c>
      <c r="J501" s="39">
        <f>IF(E501=0, "-", IF(H501/E501&lt;10, H501/E501, "&gt;999%"))</f>
        <v>-0.83333333333333337</v>
      </c>
    </row>
    <row r="502" spans="1:10" s="52" customFormat="1" ht="13" x14ac:dyDescent="0.3">
      <c r="A502" s="148" t="s">
        <v>652</v>
      </c>
      <c r="B502" s="46">
        <v>3</v>
      </c>
      <c r="C502" s="47">
        <v>4</v>
      </c>
      <c r="D502" s="46">
        <v>14</v>
      </c>
      <c r="E502" s="47">
        <v>17</v>
      </c>
      <c r="F502" s="48"/>
      <c r="G502" s="46">
        <f>B502-C502</f>
        <v>-1</v>
      </c>
      <c r="H502" s="47">
        <f>D502-E502</f>
        <v>-3</v>
      </c>
      <c r="I502" s="49">
        <f>IF(C502=0, "-", IF(G502/C502&lt;10, G502/C502, "&gt;999%"))</f>
        <v>-0.25</v>
      </c>
      <c r="J502" s="50">
        <f>IF(E502=0, "-", IF(H502/E502&lt;10, H502/E502, "&gt;999%"))</f>
        <v>-0.17647058823529413</v>
      </c>
    </row>
    <row r="503" spans="1:10" x14ac:dyDescent="0.25">
      <c r="A503" s="147"/>
      <c r="B503" s="80"/>
      <c r="C503" s="81"/>
      <c r="D503" s="80"/>
      <c r="E503" s="81"/>
      <c r="F503" s="82"/>
      <c r="G503" s="80"/>
      <c r="H503" s="81"/>
      <c r="I503" s="94"/>
      <c r="J503" s="95"/>
    </row>
    <row r="504" spans="1:10" ht="13" x14ac:dyDescent="0.3">
      <c r="A504" s="118" t="s">
        <v>95</v>
      </c>
      <c r="B504" s="35"/>
      <c r="C504" s="36"/>
      <c r="D504" s="35"/>
      <c r="E504" s="36"/>
      <c r="F504" s="37"/>
      <c r="G504" s="35"/>
      <c r="H504" s="36"/>
      <c r="I504" s="38"/>
      <c r="J504" s="39"/>
    </row>
    <row r="505" spans="1:10" x14ac:dyDescent="0.25">
      <c r="A505" s="124" t="s">
        <v>530</v>
      </c>
      <c r="B505" s="35">
        <v>0</v>
      </c>
      <c r="C505" s="36">
        <v>0</v>
      </c>
      <c r="D505" s="35">
        <v>0</v>
      </c>
      <c r="E505" s="36">
        <v>1</v>
      </c>
      <c r="F505" s="37"/>
      <c r="G505" s="35">
        <f t="shared" ref="G505:G522" si="104">B505-C505</f>
        <v>0</v>
      </c>
      <c r="H505" s="36">
        <f t="shared" ref="H505:H522" si="105">D505-E505</f>
        <v>-1</v>
      </c>
      <c r="I505" s="38" t="str">
        <f t="shared" ref="I505:I522" si="106">IF(C505=0, "-", IF(G505/C505&lt;10, G505/C505, "&gt;999%"))</f>
        <v>-</v>
      </c>
      <c r="J505" s="39">
        <f t="shared" ref="J505:J522" si="107">IF(E505=0, "-", IF(H505/E505&lt;10, H505/E505, "&gt;999%"))</f>
        <v>-1</v>
      </c>
    </row>
    <row r="506" spans="1:10" x14ac:dyDescent="0.25">
      <c r="A506" s="124" t="s">
        <v>548</v>
      </c>
      <c r="B506" s="35">
        <v>36</v>
      </c>
      <c r="C506" s="36">
        <v>72</v>
      </c>
      <c r="D506" s="35">
        <v>127</v>
      </c>
      <c r="E506" s="36">
        <v>163</v>
      </c>
      <c r="F506" s="37"/>
      <c r="G506" s="35">
        <f t="shared" si="104"/>
        <v>-36</v>
      </c>
      <c r="H506" s="36">
        <f t="shared" si="105"/>
        <v>-36</v>
      </c>
      <c r="I506" s="38">
        <f t="shared" si="106"/>
        <v>-0.5</v>
      </c>
      <c r="J506" s="39">
        <f t="shared" si="107"/>
        <v>-0.22085889570552147</v>
      </c>
    </row>
    <row r="507" spans="1:10" x14ac:dyDescent="0.25">
      <c r="A507" s="124" t="s">
        <v>251</v>
      </c>
      <c r="B507" s="35">
        <v>0</v>
      </c>
      <c r="C507" s="36">
        <v>1</v>
      </c>
      <c r="D507" s="35">
        <v>0</v>
      </c>
      <c r="E507" s="36">
        <v>5</v>
      </c>
      <c r="F507" s="37"/>
      <c r="G507" s="35">
        <f t="shared" si="104"/>
        <v>-1</v>
      </c>
      <c r="H507" s="36">
        <f t="shared" si="105"/>
        <v>-5</v>
      </c>
      <c r="I507" s="38">
        <f t="shared" si="106"/>
        <v>-1</v>
      </c>
      <c r="J507" s="39">
        <f t="shared" si="107"/>
        <v>-1</v>
      </c>
    </row>
    <row r="508" spans="1:10" x14ac:dyDescent="0.25">
      <c r="A508" s="124" t="s">
        <v>292</v>
      </c>
      <c r="B508" s="35">
        <v>3</v>
      </c>
      <c r="C508" s="36">
        <v>4</v>
      </c>
      <c r="D508" s="35">
        <v>6</v>
      </c>
      <c r="E508" s="36">
        <v>6</v>
      </c>
      <c r="F508" s="37"/>
      <c r="G508" s="35">
        <f t="shared" si="104"/>
        <v>-1</v>
      </c>
      <c r="H508" s="36">
        <f t="shared" si="105"/>
        <v>0</v>
      </c>
      <c r="I508" s="38">
        <f t="shared" si="106"/>
        <v>-0.25</v>
      </c>
      <c r="J508" s="39">
        <f t="shared" si="107"/>
        <v>0</v>
      </c>
    </row>
    <row r="509" spans="1:10" x14ac:dyDescent="0.25">
      <c r="A509" s="124" t="s">
        <v>510</v>
      </c>
      <c r="B509" s="35">
        <v>13</v>
      </c>
      <c r="C509" s="36">
        <v>17</v>
      </c>
      <c r="D509" s="35">
        <v>20</v>
      </c>
      <c r="E509" s="36">
        <v>39</v>
      </c>
      <c r="F509" s="37"/>
      <c r="G509" s="35">
        <f t="shared" si="104"/>
        <v>-4</v>
      </c>
      <c r="H509" s="36">
        <f t="shared" si="105"/>
        <v>-19</v>
      </c>
      <c r="I509" s="38">
        <f t="shared" si="106"/>
        <v>-0.23529411764705882</v>
      </c>
      <c r="J509" s="39">
        <f t="shared" si="107"/>
        <v>-0.48717948717948717</v>
      </c>
    </row>
    <row r="510" spans="1:10" x14ac:dyDescent="0.25">
      <c r="A510" s="124" t="s">
        <v>293</v>
      </c>
      <c r="B510" s="35">
        <v>0</v>
      </c>
      <c r="C510" s="36">
        <v>0</v>
      </c>
      <c r="D510" s="35">
        <v>0</v>
      </c>
      <c r="E510" s="36">
        <v>1</v>
      </c>
      <c r="F510" s="37"/>
      <c r="G510" s="35">
        <f t="shared" si="104"/>
        <v>0</v>
      </c>
      <c r="H510" s="36">
        <f t="shared" si="105"/>
        <v>-1</v>
      </c>
      <c r="I510" s="38" t="str">
        <f t="shared" si="106"/>
        <v>-</v>
      </c>
      <c r="J510" s="39">
        <f t="shared" si="107"/>
        <v>-1</v>
      </c>
    </row>
    <row r="511" spans="1:10" x14ac:dyDescent="0.25">
      <c r="A511" s="124" t="s">
        <v>564</v>
      </c>
      <c r="B511" s="35">
        <v>8</v>
      </c>
      <c r="C511" s="36">
        <v>4</v>
      </c>
      <c r="D511" s="35">
        <v>13</v>
      </c>
      <c r="E511" s="36">
        <v>15</v>
      </c>
      <c r="F511" s="37"/>
      <c r="G511" s="35">
        <f t="shared" si="104"/>
        <v>4</v>
      </c>
      <c r="H511" s="36">
        <f t="shared" si="105"/>
        <v>-2</v>
      </c>
      <c r="I511" s="38">
        <f t="shared" si="106"/>
        <v>1</v>
      </c>
      <c r="J511" s="39">
        <f t="shared" si="107"/>
        <v>-0.13333333333333333</v>
      </c>
    </row>
    <row r="512" spans="1:10" x14ac:dyDescent="0.25">
      <c r="A512" s="124" t="s">
        <v>212</v>
      </c>
      <c r="B512" s="35">
        <v>72</v>
      </c>
      <c r="C512" s="36">
        <v>84</v>
      </c>
      <c r="D512" s="35">
        <v>222</v>
      </c>
      <c r="E512" s="36">
        <v>244</v>
      </c>
      <c r="F512" s="37"/>
      <c r="G512" s="35">
        <f t="shared" si="104"/>
        <v>-12</v>
      </c>
      <c r="H512" s="36">
        <f t="shared" si="105"/>
        <v>-22</v>
      </c>
      <c r="I512" s="38">
        <f t="shared" si="106"/>
        <v>-0.14285714285714285</v>
      </c>
      <c r="J512" s="39">
        <f t="shared" si="107"/>
        <v>-9.0163934426229511E-2</v>
      </c>
    </row>
    <row r="513" spans="1:10" x14ac:dyDescent="0.25">
      <c r="A513" s="124" t="s">
        <v>414</v>
      </c>
      <c r="B513" s="35">
        <v>2</v>
      </c>
      <c r="C513" s="36">
        <v>4</v>
      </c>
      <c r="D513" s="35">
        <v>5</v>
      </c>
      <c r="E513" s="36">
        <v>11</v>
      </c>
      <c r="F513" s="37"/>
      <c r="G513" s="35">
        <f t="shared" si="104"/>
        <v>-2</v>
      </c>
      <c r="H513" s="36">
        <f t="shared" si="105"/>
        <v>-6</v>
      </c>
      <c r="I513" s="38">
        <f t="shared" si="106"/>
        <v>-0.5</v>
      </c>
      <c r="J513" s="39">
        <f t="shared" si="107"/>
        <v>-0.54545454545454541</v>
      </c>
    </row>
    <row r="514" spans="1:10" x14ac:dyDescent="0.25">
      <c r="A514" s="124" t="s">
        <v>294</v>
      </c>
      <c r="B514" s="35">
        <v>0</v>
      </c>
      <c r="C514" s="36">
        <v>9</v>
      </c>
      <c r="D514" s="35">
        <v>1</v>
      </c>
      <c r="E514" s="36">
        <v>14</v>
      </c>
      <c r="F514" s="37"/>
      <c r="G514" s="35">
        <f t="shared" si="104"/>
        <v>-9</v>
      </c>
      <c r="H514" s="36">
        <f t="shared" si="105"/>
        <v>-13</v>
      </c>
      <c r="I514" s="38">
        <f t="shared" si="106"/>
        <v>-1</v>
      </c>
      <c r="J514" s="39">
        <f t="shared" si="107"/>
        <v>-0.9285714285714286</v>
      </c>
    </row>
    <row r="515" spans="1:10" x14ac:dyDescent="0.25">
      <c r="A515" s="124" t="s">
        <v>237</v>
      </c>
      <c r="B515" s="35">
        <v>5</v>
      </c>
      <c r="C515" s="36">
        <v>9</v>
      </c>
      <c r="D515" s="35">
        <v>9</v>
      </c>
      <c r="E515" s="36">
        <v>15</v>
      </c>
      <c r="F515" s="37"/>
      <c r="G515" s="35">
        <f t="shared" si="104"/>
        <v>-4</v>
      </c>
      <c r="H515" s="36">
        <f t="shared" si="105"/>
        <v>-6</v>
      </c>
      <c r="I515" s="38">
        <f t="shared" si="106"/>
        <v>-0.44444444444444442</v>
      </c>
      <c r="J515" s="39">
        <f t="shared" si="107"/>
        <v>-0.4</v>
      </c>
    </row>
    <row r="516" spans="1:10" x14ac:dyDescent="0.25">
      <c r="A516" s="124" t="s">
        <v>456</v>
      </c>
      <c r="B516" s="35">
        <v>0</v>
      </c>
      <c r="C516" s="36">
        <v>2</v>
      </c>
      <c r="D516" s="35">
        <v>0</v>
      </c>
      <c r="E516" s="36">
        <v>4</v>
      </c>
      <c r="F516" s="37"/>
      <c r="G516" s="35">
        <f t="shared" si="104"/>
        <v>-2</v>
      </c>
      <c r="H516" s="36">
        <f t="shared" si="105"/>
        <v>-4</v>
      </c>
      <c r="I516" s="38">
        <f t="shared" si="106"/>
        <v>-1</v>
      </c>
      <c r="J516" s="39">
        <f t="shared" si="107"/>
        <v>-1</v>
      </c>
    </row>
    <row r="517" spans="1:10" x14ac:dyDescent="0.25">
      <c r="A517" s="124" t="s">
        <v>184</v>
      </c>
      <c r="B517" s="35">
        <v>12</v>
      </c>
      <c r="C517" s="36">
        <v>24</v>
      </c>
      <c r="D517" s="35">
        <v>35</v>
      </c>
      <c r="E517" s="36">
        <v>82</v>
      </c>
      <c r="F517" s="37"/>
      <c r="G517" s="35">
        <f t="shared" si="104"/>
        <v>-12</v>
      </c>
      <c r="H517" s="36">
        <f t="shared" si="105"/>
        <v>-47</v>
      </c>
      <c r="I517" s="38">
        <f t="shared" si="106"/>
        <v>-0.5</v>
      </c>
      <c r="J517" s="39">
        <f t="shared" si="107"/>
        <v>-0.57317073170731703</v>
      </c>
    </row>
    <row r="518" spans="1:10" x14ac:dyDescent="0.25">
      <c r="A518" s="124" t="s">
        <v>415</v>
      </c>
      <c r="B518" s="35">
        <v>21</v>
      </c>
      <c r="C518" s="36">
        <v>48</v>
      </c>
      <c r="D518" s="35">
        <v>82</v>
      </c>
      <c r="E518" s="36">
        <v>119</v>
      </c>
      <c r="F518" s="37"/>
      <c r="G518" s="35">
        <f t="shared" si="104"/>
        <v>-27</v>
      </c>
      <c r="H518" s="36">
        <f t="shared" si="105"/>
        <v>-37</v>
      </c>
      <c r="I518" s="38">
        <f t="shared" si="106"/>
        <v>-0.5625</v>
      </c>
      <c r="J518" s="39">
        <f t="shared" si="107"/>
        <v>-0.31092436974789917</v>
      </c>
    </row>
    <row r="519" spans="1:10" x14ac:dyDescent="0.25">
      <c r="A519" s="124" t="s">
        <v>457</v>
      </c>
      <c r="B519" s="35">
        <v>12</v>
      </c>
      <c r="C519" s="36">
        <v>42</v>
      </c>
      <c r="D519" s="35">
        <v>54</v>
      </c>
      <c r="E519" s="36">
        <v>111</v>
      </c>
      <c r="F519" s="37"/>
      <c r="G519" s="35">
        <f t="shared" si="104"/>
        <v>-30</v>
      </c>
      <c r="H519" s="36">
        <f t="shared" si="105"/>
        <v>-57</v>
      </c>
      <c r="I519" s="38">
        <f t="shared" si="106"/>
        <v>-0.7142857142857143</v>
      </c>
      <c r="J519" s="39">
        <f t="shared" si="107"/>
        <v>-0.51351351351351349</v>
      </c>
    </row>
    <row r="520" spans="1:10" x14ac:dyDescent="0.25">
      <c r="A520" s="124" t="s">
        <v>473</v>
      </c>
      <c r="B520" s="35">
        <v>5</v>
      </c>
      <c r="C520" s="36">
        <v>0</v>
      </c>
      <c r="D520" s="35">
        <v>23</v>
      </c>
      <c r="E520" s="36">
        <v>6</v>
      </c>
      <c r="F520" s="37"/>
      <c r="G520" s="35">
        <f t="shared" si="104"/>
        <v>5</v>
      </c>
      <c r="H520" s="36">
        <f t="shared" si="105"/>
        <v>17</v>
      </c>
      <c r="I520" s="38" t="str">
        <f t="shared" si="106"/>
        <v>-</v>
      </c>
      <c r="J520" s="39">
        <f t="shared" si="107"/>
        <v>2.8333333333333335</v>
      </c>
    </row>
    <row r="521" spans="1:10" x14ac:dyDescent="0.25">
      <c r="A521" s="124" t="s">
        <v>519</v>
      </c>
      <c r="B521" s="35">
        <v>1</v>
      </c>
      <c r="C521" s="36">
        <v>8</v>
      </c>
      <c r="D521" s="35">
        <v>7</v>
      </c>
      <c r="E521" s="36">
        <v>13</v>
      </c>
      <c r="F521" s="37"/>
      <c r="G521" s="35">
        <f t="shared" si="104"/>
        <v>-7</v>
      </c>
      <c r="H521" s="36">
        <f t="shared" si="105"/>
        <v>-6</v>
      </c>
      <c r="I521" s="38">
        <f t="shared" si="106"/>
        <v>-0.875</v>
      </c>
      <c r="J521" s="39">
        <f t="shared" si="107"/>
        <v>-0.46153846153846156</v>
      </c>
    </row>
    <row r="522" spans="1:10" s="52" customFormat="1" ht="13" x14ac:dyDescent="0.3">
      <c r="A522" s="148" t="s">
        <v>653</v>
      </c>
      <c r="B522" s="46">
        <v>190</v>
      </c>
      <c r="C522" s="47">
        <v>328</v>
      </c>
      <c r="D522" s="46">
        <v>604</v>
      </c>
      <c r="E522" s="47">
        <v>849</v>
      </c>
      <c r="F522" s="48"/>
      <c r="G522" s="46">
        <f t="shared" si="104"/>
        <v>-138</v>
      </c>
      <c r="H522" s="47">
        <f t="shared" si="105"/>
        <v>-245</v>
      </c>
      <c r="I522" s="49">
        <f t="shared" si="106"/>
        <v>-0.42073170731707316</v>
      </c>
      <c r="J522" s="50">
        <f t="shared" si="107"/>
        <v>-0.28857479387514723</v>
      </c>
    </row>
    <row r="523" spans="1:10" x14ac:dyDescent="0.25">
      <c r="A523" s="147"/>
      <c r="B523" s="80"/>
      <c r="C523" s="81"/>
      <c r="D523" s="80"/>
      <c r="E523" s="81"/>
      <c r="F523" s="82"/>
      <c r="G523" s="80"/>
      <c r="H523" s="81"/>
      <c r="I523" s="94"/>
      <c r="J523" s="95"/>
    </row>
    <row r="524" spans="1:10" ht="13" x14ac:dyDescent="0.3">
      <c r="A524" s="118" t="s">
        <v>96</v>
      </c>
      <c r="B524" s="35"/>
      <c r="C524" s="36"/>
      <c r="D524" s="35"/>
      <c r="E524" s="36"/>
      <c r="F524" s="37"/>
      <c r="G524" s="35"/>
      <c r="H524" s="36"/>
      <c r="I524" s="38"/>
      <c r="J524" s="39"/>
    </row>
    <row r="525" spans="1:10" x14ac:dyDescent="0.25">
      <c r="A525" s="124" t="s">
        <v>252</v>
      </c>
      <c r="B525" s="35">
        <v>1</v>
      </c>
      <c r="C525" s="36">
        <v>0</v>
      </c>
      <c r="D525" s="35">
        <v>6</v>
      </c>
      <c r="E525" s="36">
        <v>0</v>
      </c>
      <c r="F525" s="37"/>
      <c r="G525" s="35">
        <f t="shared" ref="G525:G531" si="108">B525-C525</f>
        <v>1</v>
      </c>
      <c r="H525" s="36">
        <f t="shared" ref="H525:H531" si="109">D525-E525</f>
        <v>6</v>
      </c>
      <c r="I525" s="38" t="str">
        <f t="shared" ref="I525:I531" si="110">IF(C525=0, "-", IF(G525/C525&lt;10, G525/C525, "&gt;999%"))</f>
        <v>-</v>
      </c>
      <c r="J525" s="39" t="str">
        <f t="shared" ref="J525:J531" si="111">IF(E525=0, "-", IF(H525/E525&lt;10, H525/E525, "&gt;999%"))</f>
        <v>-</v>
      </c>
    </row>
    <row r="526" spans="1:10" x14ac:dyDescent="0.25">
      <c r="A526" s="124" t="s">
        <v>253</v>
      </c>
      <c r="B526" s="35">
        <v>1</v>
      </c>
      <c r="C526" s="36">
        <v>0</v>
      </c>
      <c r="D526" s="35">
        <v>4</v>
      </c>
      <c r="E526" s="36">
        <v>0</v>
      </c>
      <c r="F526" s="37"/>
      <c r="G526" s="35">
        <f t="shared" si="108"/>
        <v>1</v>
      </c>
      <c r="H526" s="36">
        <f t="shared" si="109"/>
        <v>4</v>
      </c>
      <c r="I526" s="38" t="str">
        <f t="shared" si="110"/>
        <v>-</v>
      </c>
      <c r="J526" s="39" t="str">
        <f t="shared" si="111"/>
        <v>-</v>
      </c>
    </row>
    <row r="527" spans="1:10" x14ac:dyDescent="0.25">
      <c r="A527" s="124" t="s">
        <v>474</v>
      </c>
      <c r="B527" s="35">
        <v>0</v>
      </c>
      <c r="C527" s="36">
        <v>0</v>
      </c>
      <c r="D527" s="35">
        <v>2</v>
      </c>
      <c r="E527" s="36">
        <v>0</v>
      </c>
      <c r="F527" s="37"/>
      <c r="G527" s="35">
        <f t="shared" si="108"/>
        <v>0</v>
      </c>
      <c r="H527" s="36">
        <f t="shared" si="109"/>
        <v>2</v>
      </c>
      <c r="I527" s="38" t="str">
        <f t="shared" si="110"/>
        <v>-</v>
      </c>
      <c r="J527" s="39" t="str">
        <f t="shared" si="111"/>
        <v>-</v>
      </c>
    </row>
    <row r="528" spans="1:10" x14ac:dyDescent="0.25">
      <c r="A528" s="124" t="s">
        <v>389</v>
      </c>
      <c r="B528" s="35">
        <v>12</v>
      </c>
      <c r="C528" s="36">
        <v>19</v>
      </c>
      <c r="D528" s="35">
        <v>32</v>
      </c>
      <c r="E528" s="36">
        <v>60</v>
      </c>
      <c r="F528" s="37"/>
      <c r="G528" s="35">
        <f t="shared" si="108"/>
        <v>-7</v>
      </c>
      <c r="H528" s="36">
        <f t="shared" si="109"/>
        <v>-28</v>
      </c>
      <c r="I528" s="38">
        <f t="shared" si="110"/>
        <v>-0.36842105263157893</v>
      </c>
      <c r="J528" s="39">
        <f t="shared" si="111"/>
        <v>-0.46666666666666667</v>
      </c>
    </row>
    <row r="529" spans="1:10" x14ac:dyDescent="0.25">
      <c r="A529" s="124" t="s">
        <v>429</v>
      </c>
      <c r="B529" s="35">
        <v>7</v>
      </c>
      <c r="C529" s="36">
        <v>33</v>
      </c>
      <c r="D529" s="35">
        <v>32</v>
      </c>
      <c r="E529" s="36">
        <v>50</v>
      </c>
      <c r="F529" s="37"/>
      <c r="G529" s="35">
        <f t="shared" si="108"/>
        <v>-26</v>
      </c>
      <c r="H529" s="36">
        <f t="shared" si="109"/>
        <v>-18</v>
      </c>
      <c r="I529" s="38">
        <f t="shared" si="110"/>
        <v>-0.78787878787878785</v>
      </c>
      <c r="J529" s="39">
        <f t="shared" si="111"/>
        <v>-0.36</v>
      </c>
    </row>
    <row r="530" spans="1:10" x14ac:dyDescent="0.25">
      <c r="A530" s="124" t="s">
        <v>475</v>
      </c>
      <c r="B530" s="35">
        <v>4</v>
      </c>
      <c r="C530" s="36">
        <v>7</v>
      </c>
      <c r="D530" s="35">
        <v>14</v>
      </c>
      <c r="E530" s="36">
        <v>16</v>
      </c>
      <c r="F530" s="37"/>
      <c r="G530" s="35">
        <f t="shared" si="108"/>
        <v>-3</v>
      </c>
      <c r="H530" s="36">
        <f t="shared" si="109"/>
        <v>-2</v>
      </c>
      <c r="I530" s="38">
        <f t="shared" si="110"/>
        <v>-0.42857142857142855</v>
      </c>
      <c r="J530" s="39">
        <f t="shared" si="111"/>
        <v>-0.125</v>
      </c>
    </row>
    <row r="531" spans="1:10" s="52" customFormat="1" ht="13" x14ac:dyDescent="0.3">
      <c r="A531" s="148" t="s">
        <v>654</v>
      </c>
      <c r="B531" s="46">
        <v>25</v>
      </c>
      <c r="C531" s="47">
        <v>59</v>
      </c>
      <c r="D531" s="46">
        <v>90</v>
      </c>
      <c r="E531" s="47">
        <v>126</v>
      </c>
      <c r="F531" s="48"/>
      <c r="G531" s="46">
        <f t="shared" si="108"/>
        <v>-34</v>
      </c>
      <c r="H531" s="47">
        <f t="shared" si="109"/>
        <v>-36</v>
      </c>
      <c r="I531" s="49">
        <f t="shared" si="110"/>
        <v>-0.57627118644067798</v>
      </c>
      <c r="J531" s="50">
        <f t="shared" si="111"/>
        <v>-0.2857142857142857</v>
      </c>
    </row>
    <row r="532" spans="1:10" x14ac:dyDescent="0.25">
      <c r="A532" s="147"/>
      <c r="B532" s="80"/>
      <c r="C532" s="81"/>
      <c r="D532" s="80"/>
      <c r="E532" s="81"/>
      <c r="F532" s="82"/>
      <c r="G532" s="80"/>
      <c r="H532" s="81"/>
      <c r="I532" s="94"/>
      <c r="J532" s="95"/>
    </row>
    <row r="533" spans="1:10" ht="13" x14ac:dyDescent="0.3">
      <c r="A533" s="118" t="s">
        <v>110</v>
      </c>
      <c r="B533" s="35"/>
      <c r="C533" s="36"/>
      <c r="D533" s="35"/>
      <c r="E533" s="36"/>
      <c r="F533" s="37"/>
      <c r="G533" s="35"/>
      <c r="H533" s="36"/>
      <c r="I533" s="38"/>
      <c r="J533" s="39"/>
    </row>
    <row r="534" spans="1:10" x14ac:dyDescent="0.25">
      <c r="A534" s="124" t="s">
        <v>588</v>
      </c>
      <c r="B534" s="35">
        <v>26</v>
      </c>
      <c r="C534" s="36">
        <v>26</v>
      </c>
      <c r="D534" s="35">
        <v>65</v>
      </c>
      <c r="E534" s="36">
        <v>63</v>
      </c>
      <c r="F534" s="37"/>
      <c r="G534" s="35">
        <f>B534-C534</f>
        <v>0</v>
      </c>
      <c r="H534" s="36">
        <f>D534-E534</f>
        <v>2</v>
      </c>
      <c r="I534" s="38">
        <f>IF(C534=0, "-", IF(G534/C534&lt;10, G534/C534, "&gt;999%"))</f>
        <v>0</v>
      </c>
      <c r="J534" s="39">
        <f>IF(E534=0, "-", IF(H534/E534&lt;10, H534/E534, "&gt;999%"))</f>
        <v>3.1746031746031744E-2</v>
      </c>
    </row>
    <row r="535" spans="1:10" x14ac:dyDescent="0.25">
      <c r="A535" s="124" t="s">
        <v>574</v>
      </c>
      <c r="B535" s="35">
        <v>0</v>
      </c>
      <c r="C535" s="36">
        <v>0</v>
      </c>
      <c r="D535" s="35">
        <v>0</v>
      </c>
      <c r="E535" s="36">
        <v>1</v>
      </c>
      <c r="F535" s="37"/>
      <c r="G535" s="35">
        <f>B535-C535</f>
        <v>0</v>
      </c>
      <c r="H535" s="36">
        <f>D535-E535</f>
        <v>-1</v>
      </c>
      <c r="I535" s="38" t="str">
        <f>IF(C535=0, "-", IF(G535/C535&lt;10, G535/C535, "&gt;999%"))</f>
        <v>-</v>
      </c>
      <c r="J535" s="39">
        <f>IF(E535=0, "-", IF(H535/E535&lt;10, H535/E535, "&gt;999%"))</f>
        <v>-1</v>
      </c>
    </row>
    <row r="536" spans="1:10" s="52" customFormat="1" ht="13" x14ac:dyDescent="0.3">
      <c r="A536" s="148" t="s">
        <v>655</v>
      </c>
      <c r="B536" s="46">
        <v>26</v>
      </c>
      <c r="C536" s="47">
        <v>26</v>
      </c>
      <c r="D536" s="46">
        <v>65</v>
      </c>
      <c r="E536" s="47">
        <v>64</v>
      </c>
      <c r="F536" s="48"/>
      <c r="G536" s="46">
        <f>B536-C536</f>
        <v>0</v>
      </c>
      <c r="H536" s="47">
        <f>D536-E536</f>
        <v>1</v>
      </c>
      <c r="I536" s="49">
        <f>IF(C536=0, "-", IF(G536/C536&lt;10, G536/C536, "&gt;999%"))</f>
        <v>0</v>
      </c>
      <c r="J536" s="50">
        <f>IF(E536=0, "-", IF(H536/E536&lt;10, H536/E536, "&gt;999%"))</f>
        <v>1.5625E-2</v>
      </c>
    </row>
    <row r="537" spans="1:10" x14ac:dyDescent="0.25">
      <c r="A537" s="147"/>
      <c r="B537" s="80"/>
      <c r="C537" s="81"/>
      <c r="D537" s="80"/>
      <c r="E537" s="81"/>
      <c r="F537" s="82"/>
      <c r="G537" s="80"/>
      <c r="H537" s="81"/>
      <c r="I537" s="94"/>
      <c r="J537" s="95"/>
    </row>
    <row r="538" spans="1:10" ht="13" x14ac:dyDescent="0.3">
      <c r="A538" s="118" t="s">
        <v>111</v>
      </c>
      <c r="B538" s="35"/>
      <c r="C538" s="36"/>
      <c r="D538" s="35"/>
      <c r="E538" s="36"/>
      <c r="F538" s="37"/>
      <c r="G538" s="35"/>
      <c r="H538" s="36"/>
      <c r="I538" s="38"/>
      <c r="J538" s="39"/>
    </row>
    <row r="539" spans="1:10" x14ac:dyDescent="0.25">
      <c r="A539" s="124" t="s">
        <v>589</v>
      </c>
      <c r="B539" s="35">
        <v>2</v>
      </c>
      <c r="C539" s="36">
        <v>1</v>
      </c>
      <c r="D539" s="35">
        <v>3</v>
      </c>
      <c r="E539" s="36">
        <v>6</v>
      </c>
      <c r="F539" s="37"/>
      <c r="G539" s="35">
        <f>B539-C539</f>
        <v>1</v>
      </c>
      <c r="H539" s="36">
        <f>D539-E539</f>
        <v>-3</v>
      </c>
      <c r="I539" s="38">
        <f>IF(C539=0, "-", IF(G539/C539&lt;10, G539/C539, "&gt;999%"))</f>
        <v>1</v>
      </c>
      <c r="J539" s="39">
        <f>IF(E539=0, "-", IF(H539/E539&lt;10, H539/E539, "&gt;999%"))</f>
        <v>-0.5</v>
      </c>
    </row>
    <row r="540" spans="1:10" s="52" customFormat="1" ht="13" x14ac:dyDescent="0.3">
      <c r="A540" s="149" t="s">
        <v>656</v>
      </c>
      <c r="B540" s="150">
        <v>2</v>
      </c>
      <c r="C540" s="151">
        <v>1</v>
      </c>
      <c r="D540" s="150">
        <v>3</v>
      </c>
      <c r="E540" s="151">
        <v>6</v>
      </c>
      <c r="F540" s="152"/>
      <c r="G540" s="150">
        <f>B540-C540</f>
        <v>1</v>
      </c>
      <c r="H540" s="151">
        <f>D540-E540</f>
        <v>-3</v>
      </c>
      <c r="I540" s="153">
        <f>IF(C540=0, "-", IF(G540/C540&lt;10, G540/C540, "&gt;999%"))</f>
        <v>1</v>
      </c>
      <c r="J540" s="154">
        <f>IF(E540=0, "-", IF(H540/E540&lt;10, H540/E540, "&gt;999%"))</f>
        <v>-0.5</v>
      </c>
    </row>
    <row r="541" spans="1:10" x14ac:dyDescent="0.25">
      <c r="A541" s="155"/>
      <c r="B541" s="156"/>
      <c r="C541" s="157"/>
      <c r="D541" s="156"/>
      <c r="E541" s="157"/>
      <c r="F541" s="158"/>
      <c r="G541" s="156"/>
      <c r="H541" s="157"/>
      <c r="I541" s="159"/>
      <c r="J541" s="160"/>
    </row>
    <row r="542" spans="1:10" ht="13" x14ac:dyDescent="0.3">
      <c r="A542" s="26" t="s">
        <v>657</v>
      </c>
      <c r="B542" s="46">
        <f>SUM(B7:B541)/2</f>
        <v>7288</v>
      </c>
      <c r="C542" s="128">
        <f>SUM(C7:C541)/2</f>
        <v>8516</v>
      </c>
      <c r="D542" s="46">
        <f>SUM(D7:D541)/2</f>
        <v>20901</v>
      </c>
      <c r="E542" s="128">
        <f>SUM(E7:E541)/2</f>
        <v>23072</v>
      </c>
      <c r="F542" s="48"/>
      <c r="G542" s="46">
        <f>B542-C542</f>
        <v>-1228</v>
      </c>
      <c r="H542" s="47">
        <f>D542-E542</f>
        <v>-2171</v>
      </c>
      <c r="I542" s="49">
        <f>IF(C542=0, 0, G542/C542)</f>
        <v>-0.14419915453264442</v>
      </c>
      <c r="J542" s="50">
        <f>IF(E542=0, 0, H542/E542)</f>
        <v>-9.4096740638002774E-2</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91"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1" manualBreakCount="11">
    <brk id="38" max="16383" man="1"/>
    <brk id="87" max="16383" man="1"/>
    <brk id="128" max="16383" man="1"/>
    <brk id="172" max="16383" man="1"/>
    <brk id="221" max="16383" man="1"/>
    <brk id="261" max="16383" man="1"/>
    <brk id="310" max="16383" man="1"/>
    <brk id="359" max="16383" man="1"/>
    <brk id="408" max="16383" man="1"/>
    <brk id="451" max="16383" man="1"/>
    <brk id="50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323D6-BBE7-4BEB-A148-430EEED7AF2D}">
  <sheetPr>
    <pageSetUpPr fitToPage="1"/>
  </sheetPr>
  <dimension ref="A1:J66"/>
  <sheetViews>
    <sheetView workbookViewId="0">
      <selection sqref="A1:L1"/>
    </sheetView>
  </sheetViews>
  <sheetFormatPr defaultRowHeight="12.5" x14ac:dyDescent="0.25"/>
  <cols>
    <col min="1" max="1" width="20.7265625" style="4" bestFit="1" customWidth="1"/>
    <col min="2" max="5" width="8.7265625" style="4"/>
    <col min="6" max="6" width="1.7265625" style="4" customWidth="1"/>
    <col min="7" max="256" width="8.7265625" style="4"/>
    <col min="257" max="257" width="19.7265625" style="4" customWidth="1"/>
    <col min="258" max="261" width="8.7265625" style="4"/>
    <col min="262" max="262" width="1.7265625" style="4" customWidth="1"/>
    <col min="263" max="512" width="8.7265625" style="4"/>
    <col min="513" max="513" width="19.7265625" style="4" customWidth="1"/>
    <col min="514" max="517" width="8.7265625" style="4"/>
    <col min="518" max="518" width="1.7265625" style="4" customWidth="1"/>
    <col min="519" max="768" width="8.7265625" style="4"/>
    <col min="769" max="769" width="19.7265625" style="4" customWidth="1"/>
    <col min="770" max="773" width="8.7265625" style="4"/>
    <col min="774" max="774" width="1.7265625" style="4" customWidth="1"/>
    <col min="775" max="1024" width="8.7265625" style="4"/>
    <col min="1025" max="1025" width="19.7265625" style="4" customWidth="1"/>
    <col min="1026" max="1029" width="8.7265625" style="4"/>
    <col min="1030" max="1030" width="1.7265625" style="4" customWidth="1"/>
    <col min="1031" max="1280" width="8.7265625" style="4"/>
    <col min="1281" max="1281" width="19.7265625" style="4" customWidth="1"/>
    <col min="1282" max="1285" width="8.7265625" style="4"/>
    <col min="1286" max="1286" width="1.7265625" style="4" customWidth="1"/>
    <col min="1287" max="1536" width="8.7265625" style="4"/>
    <col min="1537" max="1537" width="19.7265625" style="4" customWidth="1"/>
    <col min="1538" max="1541" width="8.7265625" style="4"/>
    <col min="1542" max="1542" width="1.7265625" style="4" customWidth="1"/>
    <col min="1543" max="1792" width="8.7265625" style="4"/>
    <col min="1793" max="1793" width="19.7265625" style="4" customWidth="1"/>
    <col min="1794" max="1797" width="8.7265625" style="4"/>
    <col min="1798" max="1798" width="1.7265625" style="4" customWidth="1"/>
    <col min="1799" max="2048" width="8.7265625" style="4"/>
    <col min="2049" max="2049" width="19.7265625" style="4" customWidth="1"/>
    <col min="2050" max="2053" width="8.7265625" style="4"/>
    <col min="2054" max="2054" width="1.7265625" style="4" customWidth="1"/>
    <col min="2055" max="2304" width="8.7265625" style="4"/>
    <col min="2305" max="2305" width="19.7265625" style="4" customWidth="1"/>
    <col min="2306" max="2309" width="8.7265625" style="4"/>
    <col min="2310" max="2310" width="1.7265625" style="4" customWidth="1"/>
    <col min="2311" max="2560" width="8.7265625" style="4"/>
    <col min="2561" max="2561" width="19.7265625" style="4" customWidth="1"/>
    <col min="2562" max="2565" width="8.7265625" style="4"/>
    <col min="2566" max="2566" width="1.7265625" style="4" customWidth="1"/>
    <col min="2567" max="2816" width="8.7265625" style="4"/>
    <col min="2817" max="2817" width="19.7265625" style="4" customWidth="1"/>
    <col min="2818" max="2821" width="8.7265625" style="4"/>
    <col min="2822" max="2822" width="1.7265625" style="4" customWidth="1"/>
    <col min="2823" max="3072" width="8.7265625" style="4"/>
    <col min="3073" max="3073" width="19.7265625" style="4" customWidth="1"/>
    <col min="3074" max="3077" width="8.7265625" style="4"/>
    <col min="3078" max="3078" width="1.7265625" style="4" customWidth="1"/>
    <col min="3079" max="3328" width="8.7265625" style="4"/>
    <col min="3329" max="3329" width="19.7265625" style="4" customWidth="1"/>
    <col min="3330" max="3333" width="8.7265625" style="4"/>
    <col min="3334" max="3334" width="1.7265625" style="4" customWidth="1"/>
    <col min="3335" max="3584" width="8.7265625" style="4"/>
    <col min="3585" max="3585" width="19.7265625" style="4" customWidth="1"/>
    <col min="3586" max="3589" width="8.7265625" style="4"/>
    <col min="3590" max="3590" width="1.7265625" style="4" customWidth="1"/>
    <col min="3591" max="3840" width="8.7265625" style="4"/>
    <col min="3841" max="3841" width="19.7265625" style="4" customWidth="1"/>
    <col min="3842" max="3845" width="8.7265625" style="4"/>
    <col min="3846" max="3846" width="1.7265625" style="4" customWidth="1"/>
    <col min="3847" max="4096" width="8.7265625" style="4"/>
    <col min="4097" max="4097" width="19.7265625" style="4" customWidth="1"/>
    <col min="4098" max="4101" width="8.7265625" style="4"/>
    <col min="4102" max="4102" width="1.7265625" style="4" customWidth="1"/>
    <col min="4103" max="4352" width="8.7265625" style="4"/>
    <col min="4353" max="4353" width="19.7265625" style="4" customWidth="1"/>
    <col min="4354" max="4357" width="8.7265625" style="4"/>
    <col min="4358" max="4358" width="1.7265625" style="4" customWidth="1"/>
    <col min="4359" max="4608" width="8.7265625" style="4"/>
    <col min="4609" max="4609" width="19.7265625" style="4" customWidth="1"/>
    <col min="4610" max="4613" width="8.7265625" style="4"/>
    <col min="4614" max="4614" width="1.7265625" style="4" customWidth="1"/>
    <col min="4615" max="4864" width="8.7265625" style="4"/>
    <col min="4865" max="4865" width="19.7265625" style="4" customWidth="1"/>
    <col min="4866" max="4869" width="8.7265625" style="4"/>
    <col min="4870" max="4870" width="1.7265625" style="4" customWidth="1"/>
    <col min="4871" max="5120" width="8.7265625" style="4"/>
    <col min="5121" max="5121" width="19.7265625" style="4" customWidth="1"/>
    <col min="5122" max="5125" width="8.7265625" style="4"/>
    <col min="5126" max="5126" width="1.7265625" style="4" customWidth="1"/>
    <col min="5127" max="5376" width="8.7265625" style="4"/>
    <col min="5377" max="5377" width="19.7265625" style="4" customWidth="1"/>
    <col min="5378" max="5381" width="8.7265625" style="4"/>
    <col min="5382" max="5382" width="1.7265625" style="4" customWidth="1"/>
    <col min="5383" max="5632" width="8.7265625" style="4"/>
    <col min="5633" max="5633" width="19.7265625" style="4" customWidth="1"/>
    <col min="5634" max="5637" width="8.7265625" style="4"/>
    <col min="5638" max="5638" width="1.7265625" style="4" customWidth="1"/>
    <col min="5639" max="5888" width="8.7265625" style="4"/>
    <col min="5889" max="5889" width="19.7265625" style="4" customWidth="1"/>
    <col min="5890" max="5893" width="8.7265625" style="4"/>
    <col min="5894" max="5894" width="1.7265625" style="4" customWidth="1"/>
    <col min="5895" max="6144" width="8.7265625" style="4"/>
    <col min="6145" max="6145" width="19.7265625" style="4" customWidth="1"/>
    <col min="6146" max="6149" width="8.7265625" style="4"/>
    <col min="6150" max="6150" width="1.7265625" style="4" customWidth="1"/>
    <col min="6151" max="6400" width="8.7265625" style="4"/>
    <col min="6401" max="6401" width="19.7265625" style="4" customWidth="1"/>
    <col min="6402" max="6405" width="8.7265625" style="4"/>
    <col min="6406" max="6406" width="1.7265625" style="4" customWidth="1"/>
    <col min="6407" max="6656" width="8.7265625" style="4"/>
    <col min="6657" max="6657" width="19.7265625" style="4" customWidth="1"/>
    <col min="6658" max="6661" width="8.7265625" style="4"/>
    <col min="6662" max="6662" width="1.7265625" style="4" customWidth="1"/>
    <col min="6663" max="6912" width="8.7265625" style="4"/>
    <col min="6913" max="6913" width="19.7265625" style="4" customWidth="1"/>
    <col min="6914" max="6917" width="8.7265625" style="4"/>
    <col min="6918" max="6918" width="1.7265625" style="4" customWidth="1"/>
    <col min="6919" max="7168" width="8.7265625" style="4"/>
    <col min="7169" max="7169" width="19.7265625" style="4" customWidth="1"/>
    <col min="7170" max="7173" width="8.7265625" style="4"/>
    <col min="7174" max="7174" width="1.7265625" style="4" customWidth="1"/>
    <col min="7175" max="7424" width="8.7265625" style="4"/>
    <col min="7425" max="7425" width="19.7265625" style="4" customWidth="1"/>
    <col min="7426" max="7429" width="8.7265625" style="4"/>
    <col min="7430" max="7430" width="1.7265625" style="4" customWidth="1"/>
    <col min="7431" max="7680" width="8.7265625" style="4"/>
    <col min="7681" max="7681" width="19.7265625" style="4" customWidth="1"/>
    <col min="7682" max="7685" width="8.7265625" style="4"/>
    <col min="7686" max="7686" width="1.7265625" style="4" customWidth="1"/>
    <col min="7687" max="7936" width="8.7265625" style="4"/>
    <col min="7937" max="7937" width="19.7265625" style="4" customWidth="1"/>
    <col min="7938" max="7941" width="8.7265625" style="4"/>
    <col min="7942" max="7942" width="1.7265625" style="4" customWidth="1"/>
    <col min="7943" max="8192" width="8.7265625" style="4"/>
    <col min="8193" max="8193" width="19.7265625" style="4" customWidth="1"/>
    <col min="8194" max="8197" width="8.7265625" style="4"/>
    <col min="8198" max="8198" width="1.7265625" style="4" customWidth="1"/>
    <col min="8199" max="8448" width="8.7265625" style="4"/>
    <col min="8449" max="8449" width="19.7265625" style="4" customWidth="1"/>
    <col min="8450" max="8453" width="8.7265625" style="4"/>
    <col min="8454" max="8454" width="1.7265625" style="4" customWidth="1"/>
    <col min="8455" max="8704" width="8.7265625" style="4"/>
    <col min="8705" max="8705" width="19.7265625" style="4" customWidth="1"/>
    <col min="8706" max="8709" width="8.7265625" style="4"/>
    <col min="8710" max="8710" width="1.7265625" style="4" customWidth="1"/>
    <col min="8711" max="8960" width="8.7265625" style="4"/>
    <col min="8961" max="8961" width="19.7265625" style="4" customWidth="1"/>
    <col min="8962" max="8965" width="8.7265625" style="4"/>
    <col min="8966" max="8966" width="1.7265625" style="4" customWidth="1"/>
    <col min="8967" max="9216" width="8.7265625" style="4"/>
    <col min="9217" max="9217" width="19.7265625" style="4" customWidth="1"/>
    <col min="9218" max="9221" width="8.7265625" style="4"/>
    <col min="9222" max="9222" width="1.7265625" style="4" customWidth="1"/>
    <col min="9223" max="9472" width="8.7265625" style="4"/>
    <col min="9473" max="9473" width="19.7265625" style="4" customWidth="1"/>
    <col min="9474" max="9477" width="8.7265625" style="4"/>
    <col min="9478" max="9478" width="1.7265625" style="4" customWidth="1"/>
    <col min="9479" max="9728" width="8.7265625" style="4"/>
    <col min="9729" max="9729" width="19.7265625" style="4" customWidth="1"/>
    <col min="9730" max="9733" width="8.7265625" style="4"/>
    <col min="9734" max="9734" width="1.7265625" style="4" customWidth="1"/>
    <col min="9735" max="9984" width="8.7265625" style="4"/>
    <col min="9985" max="9985" width="19.7265625" style="4" customWidth="1"/>
    <col min="9986" max="9989" width="8.7265625" style="4"/>
    <col min="9990" max="9990" width="1.7265625" style="4" customWidth="1"/>
    <col min="9991" max="10240" width="8.7265625" style="4"/>
    <col min="10241" max="10241" width="19.7265625" style="4" customWidth="1"/>
    <col min="10242" max="10245" width="8.7265625" style="4"/>
    <col min="10246" max="10246" width="1.7265625" style="4" customWidth="1"/>
    <col min="10247" max="10496" width="8.7265625" style="4"/>
    <col min="10497" max="10497" width="19.7265625" style="4" customWidth="1"/>
    <col min="10498" max="10501" width="8.7265625" style="4"/>
    <col min="10502" max="10502" width="1.7265625" style="4" customWidth="1"/>
    <col min="10503" max="10752" width="8.7265625" style="4"/>
    <col min="10753" max="10753" width="19.7265625" style="4" customWidth="1"/>
    <col min="10754" max="10757" width="8.7265625" style="4"/>
    <col min="10758" max="10758" width="1.7265625" style="4" customWidth="1"/>
    <col min="10759" max="11008" width="8.7265625" style="4"/>
    <col min="11009" max="11009" width="19.7265625" style="4" customWidth="1"/>
    <col min="11010" max="11013" width="8.7265625" style="4"/>
    <col min="11014" max="11014" width="1.7265625" style="4" customWidth="1"/>
    <col min="11015" max="11264" width="8.7265625" style="4"/>
    <col min="11265" max="11265" width="19.7265625" style="4" customWidth="1"/>
    <col min="11266" max="11269" width="8.7265625" style="4"/>
    <col min="11270" max="11270" width="1.7265625" style="4" customWidth="1"/>
    <col min="11271" max="11520" width="8.7265625" style="4"/>
    <col min="11521" max="11521" width="19.7265625" style="4" customWidth="1"/>
    <col min="11522" max="11525" width="8.7265625" style="4"/>
    <col min="11526" max="11526" width="1.7265625" style="4" customWidth="1"/>
    <col min="11527" max="11776" width="8.7265625" style="4"/>
    <col min="11777" max="11777" width="19.7265625" style="4" customWidth="1"/>
    <col min="11778" max="11781" width="8.7265625" style="4"/>
    <col min="11782" max="11782" width="1.7265625" style="4" customWidth="1"/>
    <col min="11783" max="12032" width="8.7265625" style="4"/>
    <col min="12033" max="12033" width="19.7265625" style="4" customWidth="1"/>
    <col min="12034" max="12037" width="8.7265625" style="4"/>
    <col min="12038" max="12038" width="1.7265625" style="4" customWidth="1"/>
    <col min="12039" max="12288" width="8.7265625" style="4"/>
    <col min="12289" max="12289" width="19.7265625" style="4" customWidth="1"/>
    <col min="12290" max="12293" width="8.7265625" style="4"/>
    <col min="12294" max="12294" width="1.7265625" style="4" customWidth="1"/>
    <col min="12295" max="12544" width="8.7265625" style="4"/>
    <col min="12545" max="12545" width="19.7265625" style="4" customWidth="1"/>
    <col min="12546" max="12549" width="8.7265625" style="4"/>
    <col min="12550" max="12550" width="1.7265625" style="4" customWidth="1"/>
    <col min="12551" max="12800" width="8.7265625" style="4"/>
    <col min="12801" max="12801" width="19.7265625" style="4" customWidth="1"/>
    <col min="12802" max="12805" width="8.7265625" style="4"/>
    <col min="12806" max="12806" width="1.7265625" style="4" customWidth="1"/>
    <col min="12807" max="13056" width="8.7265625" style="4"/>
    <col min="13057" max="13057" width="19.7265625" style="4" customWidth="1"/>
    <col min="13058" max="13061" width="8.7265625" style="4"/>
    <col min="13062" max="13062" width="1.7265625" style="4" customWidth="1"/>
    <col min="13063" max="13312" width="8.7265625" style="4"/>
    <col min="13313" max="13313" width="19.7265625" style="4" customWidth="1"/>
    <col min="13314" max="13317" width="8.7265625" style="4"/>
    <col min="13318" max="13318" width="1.7265625" style="4" customWidth="1"/>
    <col min="13319" max="13568" width="8.7265625" style="4"/>
    <col min="13569" max="13569" width="19.7265625" style="4" customWidth="1"/>
    <col min="13570" max="13573" width="8.7265625" style="4"/>
    <col min="13574" max="13574" width="1.7265625" style="4" customWidth="1"/>
    <col min="13575" max="13824" width="8.7265625" style="4"/>
    <col min="13825" max="13825" width="19.7265625" style="4" customWidth="1"/>
    <col min="13826" max="13829" width="8.7265625" style="4"/>
    <col min="13830" max="13830" width="1.7265625" style="4" customWidth="1"/>
    <col min="13831" max="14080" width="8.7265625" style="4"/>
    <col min="14081" max="14081" width="19.7265625" style="4" customWidth="1"/>
    <col min="14082" max="14085" width="8.7265625" style="4"/>
    <col min="14086" max="14086" width="1.7265625" style="4" customWidth="1"/>
    <col min="14087" max="14336" width="8.7265625" style="4"/>
    <col min="14337" max="14337" width="19.7265625" style="4" customWidth="1"/>
    <col min="14338" max="14341" width="8.7265625" style="4"/>
    <col min="14342" max="14342" width="1.7265625" style="4" customWidth="1"/>
    <col min="14343" max="14592" width="8.7265625" style="4"/>
    <col min="14593" max="14593" width="19.7265625" style="4" customWidth="1"/>
    <col min="14594" max="14597" width="8.7265625" style="4"/>
    <col min="14598" max="14598" width="1.7265625" style="4" customWidth="1"/>
    <col min="14599" max="14848" width="8.7265625" style="4"/>
    <col min="14849" max="14849" width="19.7265625" style="4" customWidth="1"/>
    <col min="14850" max="14853" width="8.7265625" style="4"/>
    <col min="14854" max="14854" width="1.7265625" style="4" customWidth="1"/>
    <col min="14855" max="15104" width="8.7265625" style="4"/>
    <col min="15105" max="15105" width="19.7265625" style="4" customWidth="1"/>
    <col min="15106" max="15109" width="8.7265625" style="4"/>
    <col min="15110" max="15110" width="1.7265625" style="4" customWidth="1"/>
    <col min="15111" max="15360" width="8.7265625" style="4"/>
    <col min="15361" max="15361" width="19.7265625" style="4" customWidth="1"/>
    <col min="15362" max="15365" width="8.7265625" style="4"/>
    <col min="15366" max="15366" width="1.7265625" style="4" customWidth="1"/>
    <col min="15367" max="15616" width="8.7265625" style="4"/>
    <col min="15617" max="15617" width="19.7265625" style="4" customWidth="1"/>
    <col min="15618" max="15621" width="8.7265625" style="4"/>
    <col min="15622" max="15622" width="1.7265625" style="4" customWidth="1"/>
    <col min="15623" max="15872" width="8.7265625" style="4"/>
    <col min="15873" max="15873" width="19.7265625" style="4" customWidth="1"/>
    <col min="15874" max="15877" width="8.7265625" style="4"/>
    <col min="15878" max="15878" width="1.7265625" style="4" customWidth="1"/>
    <col min="15879" max="16128" width="8.7265625" style="4"/>
    <col min="16129" max="16129" width="19.7265625" style="4" customWidth="1"/>
    <col min="16130" max="16133" width="8.7265625" style="4"/>
    <col min="16134" max="16134" width="1.7265625" style="4" customWidth="1"/>
    <col min="16135" max="16384" width="8.7265625" style="4"/>
  </cols>
  <sheetData>
    <row r="1" spans="1:10" ht="20" x14ac:dyDescent="0.4">
      <c r="A1" s="68" t="s">
        <v>19</v>
      </c>
      <c r="B1" s="69" t="s">
        <v>20</v>
      </c>
      <c r="C1" s="70"/>
      <c r="D1" s="70"/>
      <c r="E1" s="70"/>
      <c r="F1" s="70"/>
      <c r="G1" s="70"/>
      <c r="H1" s="70"/>
      <c r="I1" s="70"/>
      <c r="J1" s="70"/>
    </row>
    <row r="2" spans="1:10" ht="20" x14ac:dyDescent="0.4">
      <c r="A2" s="68" t="s">
        <v>21</v>
      </c>
      <c r="B2" s="71" t="s">
        <v>3</v>
      </c>
      <c r="C2" s="5"/>
      <c r="D2" s="5"/>
      <c r="E2" s="5"/>
      <c r="F2" s="5"/>
      <c r="G2" s="5"/>
      <c r="H2" s="5"/>
      <c r="I2" s="5"/>
      <c r="J2" s="5"/>
    </row>
    <row r="3" spans="1:10" ht="12.75" customHeight="1" x14ac:dyDescent="0.4">
      <c r="A3" s="68"/>
      <c r="B3" s="72"/>
      <c r="C3" s="73"/>
      <c r="D3" s="73"/>
      <c r="E3" s="73"/>
      <c r="F3" s="73"/>
      <c r="G3" s="73"/>
      <c r="H3" s="73"/>
      <c r="I3" s="73"/>
      <c r="J3" s="73"/>
    </row>
    <row r="4" spans="1:10" ht="13" x14ac:dyDescent="0.3">
      <c r="E4" s="74" t="s">
        <v>22</v>
      </c>
      <c r="F4" s="74"/>
      <c r="G4" s="74"/>
    </row>
    <row r="5" spans="1:10" ht="13" x14ac:dyDescent="0.3">
      <c r="A5" s="21"/>
      <c r="B5" s="22" t="s">
        <v>4</v>
      </c>
      <c r="C5" s="23"/>
      <c r="D5" s="22" t="s">
        <v>5</v>
      </c>
      <c r="E5" s="23"/>
      <c r="F5" s="24"/>
      <c r="G5" s="22" t="s">
        <v>6</v>
      </c>
      <c r="H5" s="25"/>
      <c r="I5" s="25"/>
      <c r="J5" s="23"/>
    </row>
    <row r="6" spans="1:10" ht="13" x14ac:dyDescent="0.3">
      <c r="A6" s="26"/>
      <c r="B6" s="27">
        <f>VALUE(RIGHT(B2, 4))</f>
        <v>2020</v>
      </c>
      <c r="C6" s="28">
        <f>B6-1</f>
        <v>2019</v>
      </c>
      <c r="D6" s="27">
        <f>B6</f>
        <v>2020</v>
      </c>
      <c r="E6" s="28">
        <f>C6</f>
        <v>2019</v>
      </c>
      <c r="F6" s="29"/>
      <c r="G6" s="27" t="s">
        <v>8</v>
      </c>
      <c r="H6" s="28" t="s">
        <v>5</v>
      </c>
      <c r="I6" s="27" t="s">
        <v>8</v>
      </c>
      <c r="J6" s="28" t="s">
        <v>5</v>
      </c>
    </row>
    <row r="7" spans="1:10" x14ac:dyDescent="0.25">
      <c r="A7" s="34" t="s">
        <v>23</v>
      </c>
      <c r="B7" s="35">
        <v>1566</v>
      </c>
      <c r="C7" s="36">
        <v>2288</v>
      </c>
      <c r="D7" s="35">
        <v>4962</v>
      </c>
      <c r="E7" s="36">
        <v>6174</v>
      </c>
      <c r="F7" s="37"/>
      <c r="G7" s="35">
        <f>B7-C7</f>
        <v>-722</v>
      </c>
      <c r="H7" s="36">
        <f>D7-E7</f>
        <v>-1212</v>
      </c>
      <c r="I7" s="75">
        <f>IF(C7=0, "-", IF(G7/C7&lt;10, G7/C7*100, "&gt;999"))</f>
        <v>-31.555944055944057</v>
      </c>
      <c r="J7" s="76">
        <f>IF(E7=0, "-", IF(H7/E7&lt;10, H7/E7*100, "&gt;999"))</f>
        <v>-19.630709426627792</v>
      </c>
    </row>
    <row r="8" spans="1:10" x14ac:dyDescent="0.25">
      <c r="A8" s="34" t="s">
        <v>24</v>
      </c>
      <c r="B8" s="35">
        <v>3499</v>
      </c>
      <c r="C8" s="36">
        <v>3771</v>
      </c>
      <c r="D8" s="35">
        <v>10231</v>
      </c>
      <c r="E8" s="36">
        <v>10344</v>
      </c>
      <c r="F8" s="37"/>
      <c r="G8" s="35">
        <f>B8-C8</f>
        <v>-272</v>
      </c>
      <c r="H8" s="36">
        <f>D8-E8</f>
        <v>-113</v>
      </c>
      <c r="I8" s="75">
        <f>IF(C8=0, "-", IF(G8/C8&lt;10, G8/C8*100, "&gt;999"))</f>
        <v>-7.2129408644921771</v>
      </c>
      <c r="J8" s="76">
        <f>IF(E8=0, "-", IF(H8/E8&lt;10, H8/E8*100, "&gt;999"))</f>
        <v>-1.0924207269914927</v>
      </c>
    </row>
    <row r="9" spans="1:10" x14ac:dyDescent="0.25">
      <c r="A9" s="34" t="s">
        <v>25</v>
      </c>
      <c r="B9" s="35">
        <v>1891</v>
      </c>
      <c r="C9" s="36">
        <v>2171</v>
      </c>
      <c r="D9" s="35">
        <v>4946</v>
      </c>
      <c r="E9" s="36">
        <v>5814</v>
      </c>
      <c r="F9" s="37"/>
      <c r="G9" s="35">
        <f>B9-C9</f>
        <v>-280</v>
      </c>
      <c r="H9" s="36">
        <f>D9-E9</f>
        <v>-868</v>
      </c>
      <c r="I9" s="75">
        <f>IF(C9=0, "-", IF(G9/C9&lt;10, G9/C9*100, "&gt;999"))</f>
        <v>-12.897282358360201</v>
      </c>
      <c r="J9" s="76">
        <f>IF(E9=0, "-", IF(H9/E9&lt;10, H9/E9*100, "&gt;999"))</f>
        <v>-14.929480564155487</v>
      </c>
    </row>
    <row r="10" spans="1:10" x14ac:dyDescent="0.25">
      <c r="A10" s="34" t="s">
        <v>26</v>
      </c>
      <c r="B10" s="35">
        <v>332</v>
      </c>
      <c r="C10" s="36">
        <v>286</v>
      </c>
      <c r="D10" s="35">
        <v>762</v>
      </c>
      <c r="E10" s="36">
        <v>740</v>
      </c>
      <c r="F10" s="37"/>
      <c r="G10" s="35">
        <f>B10-C10</f>
        <v>46</v>
      </c>
      <c r="H10" s="36">
        <f>D10-E10</f>
        <v>22</v>
      </c>
      <c r="I10" s="75">
        <f>IF(C10=0, "-", IF(G10/C10&lt;10, G10/C10*100, "&gt;999"))</f>
        <v>16.083916083916083</v>
      </c>
      <c r="J10" s="76">
        <f>IF(E10=0, "-", IF(H10/E10&lt;10, H10/E10*100, "&gt;999"))</f>
        <v>2.9729729729729732</v>
      </c>
    </row>
    <row r="11" spans="1:10" s="52" customFormat="1" ht="13" x14ac:dyDescent="0.3">
      <c r="A11" s="26" t="s">
        <v>7</v>
      </c>
      <c r="B11" s="46">
        <f>SUM(B7:B10)</f>
        <v>7288</v>
      </c>
      <c r="C11" s="47">
        <f>SUM(C7:C10)</f>
        <v>8516</v>
      </c>
      <c r="D11" s="46">
        <f>SUM(D7:D10)</f>
        <v>20901</v>
      </c>
      <c r="E11" s="47">
        <f>SUM(E7:E10)</f>
        <v>23072</v>
      </c>
      <c r="F11" s="48"/>
      <c r="G11" s="46">
        <f>B11-C11</f>
        <v>-1228</v>
      </c>
      <c r="H11" s="47">
        <f>D11-E11</f>
        <v>-2171</v>
      </c>
      <c r="I11" s="77">
        <f>IF(C11=0, 0, G11/C11*100)</f>
        <v>-14.419915453264442</v>
      </c>
      <c r="J11" s="78">
        <f>IF(E11=0, 0, H11/E11*100)</f>
        <v>-9.4096740638002778</v>
      </c>
    </row>
    <row r="13" spans="1:10" ht="13" x14ac:dyDescent="0.3">
      <c r="A13" s="21"/>
      <c r="B13" s="22" t="s">
        <v>4</v>
      </c>
      <c r="C13" s="23"/>
      <c r="D13" s="22" t="s">
        <v>5</v>
      </c>
      <c r="E13" s="23"/>
      <c r="F13" s="24"/>
      <c r="G13" s="22" t="s">
        <v>6</v>
      </c>
      <c r="H13" s="25"/>
      <c r="I13" s="25"/>
      <c r="J13" s="23"/>
    </row>
    <row r="14" spans="1:10" x14ac:dyDescent="0.25">
      <c r="A14" s="34" t="s">
        <v>27</v>
      </c>
      <c r="B14" s="35">
        <v>38</v>
      </c>
      <c r="C14" s="36">
        <v>78</v>
      </c>
      <c r="D14" s="35">
        <v>113</v>
      </c>
      <c r="E14" s="36">
        <v>160</v>
      </c>
      <c r="F14" s="37"/>
      <c r="G14" s="35">
        <f t="shared" ref="G14:G34" si="0">B14-C14</f>
        <v>-40</v>
      </c>
      <c r="H14" s="36">
        <f t="shared" ref="H14:H34" si="1">D14-E14</f>
        <v>-47</v>
      </c>
      <c r="I14" s="75">
        <f t="shared" ref="I14:I33" si="2">IF(C14=0, "-", IF(G14/C14&lt;10, G14/C14*100, "&gt;999"))</f>
        <v>-51.282051282051277</v>
      </c>
      <c r="J14" s="76">
        <f t="shared" ref="J14:J33" si="3">IF(E14=0, "-", IF(H14/E14&lt;10, H14/E14*100, "&gt;999"))</f>
        <v>-29.375</v>
      </c>
    </row>
    <row r="15" spans="1:10" x14ac:dyDescent="0.25">
      <c r="A15" s="34" t="s">
        <v>28</v>
      </c>
      <c r="B15" s="35">
        <v>304</v>
      </c>
      <c r="C15" s="36">
        <v>521</v>
      </c>
      <c r="D15" s="35">
        <v>1052</v>
      </c>
      <c r="E15" s="36">
        <v>1319</v>
      </c>
      <c r="F15" s="37"/>
      <c r="G15" s="35">
        <f t="shared" si="0"/>
        <v>-217</v>
      </c>
      <c r="H15" s="36">
        <f t="shared" si="1"/>
        <v>-267</v>
      </c>
      <c r="I15" s="75">
        <f t="shared" si="2"/>
        <v>-41.650671785028791</v>
      </c>
      <c r="J15" s="76">
        <f t="shared" si="3"/>
        <v>-20.242608036391204</v>
      </c>
    </row>
    <row r="16" spans="1:10" x14ac:dyDescent="0.25">
      <c r="A16" s="34" t="s">
        <v>29</v>
      </c>
      <c r="B16" s="35">
        <v>885</v>
      </c>
      <c r="C16" s="36">
        <v>1223</v>
      </c>
      <c r="D16" s="35">
        <v>2761</v>
      </c>
      <c r="E16" s="36">
        <v>3429</v>
      </c>
      <c r="F16" s="37"/>
      <c r="G16" s="35">
        <f t="shared" si="0"/>
        <v>-338</v>
      </c>
      <c r="H16" s="36">
        <f t="shared" si="1"/>
        <v>-668</v>
      </c>
      <c r="I16" s="75">
        <f t="shared" si="2"/>
        <v>-27.636958299264101</v>
      </c>
      <c r="J16" s="76">
        <f t="shared" si="3"/>
        <v>-19.4808982210557</v>
      </c>
    </row>
    <row r="17" spans="1:10" x14ac:dyDescent="0.25">
      <c r="A17" s="34" t="s">
        <v>30</v>
      </c>
      <c r="B17" s="35">
        <v>185</v>
      </c>
      <c r="C17" s="36">
        <v>258</v>
      </c>
      <c r="D17" s="35">
        <v>559</v>
      </c>
      <c r="E17" s="36">
        <v>701</v>
      </c>
      <c r="F17" s="37"/>
      <c r="G17" s="35">
        <f t="shared" si="0"/>
        <v>-73</v>
      </c>
      <c r="H17" s="36">
        <f t="shared" si="1"/>
        <v>-142</v>
      </c>
      <c r="I17" s="75">
        <f t="shared" si="2"/>
        <v>-28.294573643410853</v>
      </c>
      <c r="J17" s="76">
        <f t="shared" si="3"/>
        <v>-20.256776034236804</v>
      </c>
    </row>
    <row r="18" spans="1:10" x14ac:dyDescent="0.25">
      <c r="A18" s="34" t="s">
        <v>31</v>
      </c>
      <c r="B18" s="35">
        <v>43</v>
      </c>
      <c r="C18" s="36">
        <v>40</v>
      </c>
      <c r="D18" s="35">
        <v>103</v>
      </c>
      <c r="E18" s="36">
        <v>129</v>
      </c>
      <c r="F18" s="37"/>
      <c r="G18" s="35">
        <f t="shared" si="0"/>
        <v>3</v>
      </c>
      <c r="H18" s="36">
        <f t="shared" si="1"/>
        <v>-26</v>
      </c>
      <c r="I18" s="75">
        <f t="shared" si="2"/>
        <v>7.5</v>
      </c>
      <c r="J18" s="76">
        <f t="shared" si="3"/>
        <v>-20.155038759689923</v>
      </c>
    </row>
    <row r="19" spans="1:10" x14ac:dyDescent="0.25">
      <c r="A19" s="34" t="s">
        <v>32</v>
      </c>
      <c r="B19" s="35">
        <v>3</v>
      </c>
      <c r="C19" s="36">
        <v>4</v>
      </c>
      <c r="D19" s="35">
        <v>17</v>
      </c>
      <c r="E19" s="36">
        <v>8</v>
      </c>
      <c r="F19" s="37"/>
      <c r="G19" s="35">
        <f t="shared" si="0"/>
        <v>-1</v>
      </c>
      <c r="H19" s="36">
        <f t="shared" si="1"/>
        <v>9</v>
      </c>
      <c r="I19" s="75">
        <f t="shared" si="2"/>
        <v>-25</v>
      </c>
      <c r="J19" s="76">
        <f t="shared" si="3"/>
        <v>112.5</v>
      </c>
    </row>
    <row r="20" spans="1:10" x14ac:dyDescent="0.25">
      <c r="A20" s="34" t="s">
        <v>33</v>
      </c>
      <c r="B20" s="35">
        <v>59</v>
      </c>
      <c r="C20" s="36">
        <v>76</v>
      </c>
      <c r="D20" s="35">
        <v>194</v>
      </c>
      <c r="E20" s="36">
        <v>191</v>
      </c>
      <c r="F20" s="37"/>
      <c r="G20" s="35">
        <f t="shared" si="0"/>
        <v>-17</v>
      </c>
      <c r="H20" s="36">
        <f t="shared" si="1"/>
        <v>3</v>
      </c>
      <c r="I20" s="75">
        <f t="shared" si="2"/>
        <v>-22.368421052631579</v>
      </c>
      <c r="J20" s="76">
        <f t="shared" si="3"/>
        <v>1.5706806282722512</v>
      </c>
    </row>
    <row r="21" spans="1:10" x14ac:dyDescent="0.25">
      <c r="A21" s="34" t="s">
        <v>34</v>
      </c>
      <c r="B21" s="35">
        <v>49</v>
      </c>
      <c r="C21" s="36">
        <v>88</v>
      </c>
      <c r="D21" s="35">
        <v>163</v>
      </c>
      <c r="E21" s="36">
        <v>237</v>
      </c>
      <c r="F21" s="37"/>
      <c r="G21" s="35">
        <f t="shared" si="0"/>
        <v>-39</v>
      </c>
      <c r="H21" s="36">
        <f t="shared" si="1"/>
        <v>-74</v>
      </c>
      <c r="I21" s="75">
        <f t="shared" si="2"/>
        <v>-44.31818181818182</v>
      </c>
      <c r="J21" s="76">
        <f t="shared" si="3"/>
        <v>-31.223628691983123</v>
      </c>
    </row>
    <row r="22" spans="1:10" x14ac:dyDescent="0.25">
      <c r="A22" s="79" t="s">
        <v>35</v>
      </c>
      <c r="B22" s="80">
        <v>207</v>
      </c>
      <c r="C22" s="81">
        <v>167</v>
      </c>
      <c r="D22" s="80">
        <v>573</v>
      </c>
      <c r="E22" s="81">
        <v>485</v>
      </c>
      <c r="F22" s="82"/>
      <c r="G22" s="80">
        <f t="shared" si="0"/>
        <v>40</v>
      </c>
      <c r="H22" s="81">
        <f t="shared" si="1"/>
        <v>88</v>
      </c>
      <c r="I22" s="83">
        <f t="shared" si="2"/>
        <v>23.952095808383234</v>
      </c>
      <c r="J22" s="84">
        <f t="shared" si="3"/>
        <v>18.144329896907216</v>
      </c>
    </row>
    <row r="23" spans="1:10" x14ac:dyDescent="0.25">
      <c r="A23" s="34" t="s">
        <v>36</v>
      </c>
      <c r="B23" s="35">
        <v>855</v>
      </c>
      <c r="C23" s="36">
        <v>892</v>
      </c>
      <c r="D23" s="35">
        <v>2438</v>
      </c>
      <c r="E23" s="36">
        <v>2281</v>
      </c>
      <c r="F23" s="37"/>
      <c r="G23" s="35">
        <f t="shared" si="0"/>
        <v>-37</v>
      </c>
      <c r="H23" s="36">
        <f t="shared" si="1"/>
        <v>157</v>
      </c>
      <c r="I23" s="75">
        <f t="shared" si="2"/>
        <v>-4.1479820627802688</v>
      </c>
      <c r="J23" s="76">
        <f t="shared" si="3"/>
        <v>6.8829460762823329</v>
      </c>
    </row>
    <row r="24" spans="1:10" x14ac:dyDescent="0.25">
      <c r="A24" s="34" t="s">
        <v>37</v>
      </c>
      <c r="B24" s="35">
        <v>1303</v>
      </c>
      <c r="C24" s="36">
        <v>1396</v>
      </c>
      <c r="D24" s="35">
        <v>3910</v>
      </c>
      <c r="E24" s="36">
        <v>3943</v>
      </c>
      <c r="F24" s="37"/>
      <c r="G24" s="35">
        <f t="shared" si="0"/>
        <v>-93</v>
      </c>
      <c r="H24" s="36">
        <f t="shared" si="1"/>
        <v>-33</v>
      </c>
      <c r="I24" s="75">
        <f t="shared" si="2"/>
        <v>-6.6618911174785103</v>
      </c>
      <c r="J24" s="76">
        <f t="shared" si="3"/>
        <v>-0.83692619832614767</v>
      </c>
    </row>
    <row r="25" spans="1:10" x14ac:dyDescent="0.25">
      <c r="A25" s="34" t="s">
        <v>38</v>
      </c>
      <c r="B25" s="35">
        <v>916</v>
      </c>
      <c r="C25" s="36">
        <v>1053</v>
      </c>
      <c r="D25" s="35">
        <v>2674</v>
      </c>
      <c r="E25" s="36">
        <v>2944</v>
      </c>
      <c r="F25" s="37"/>
      <c r="G25" s="35">
        <f t="shared" si="0"/>
        <v>-137</v>
      </c>
      <c r="H25" s="36">
        <f t="shared" si="1"/>
        <v>-270</v>
      </c>
      <c r="I25" s="75">
        <f t="shared" si="2"/>
        <v>-13.010446343779677</v>
      </c>
      <c r="J25" s="76">
        <f t="shared" si="3"/>
        <v>-9.171195652173914</v>
      </c>
    </row>
    <row r="26" spans="1:10" x14ac:dyDescent="0.25">
      <c r="A26" s="34" t="s">
        <v>39</v>
      </c>
      <c r="B26" s="35">
        <v>218</v>
      </c>
      <c r="C26" s="36">
        <v>263</v>
      </c>
      <c r="D26" s="35">
        <v>636</v>
      </c>
      <c r="E26" s="36">
        <v>691</v>
      </c>
      <c r="F26" s="37"/>
      <c r="G26" s="35">
        <f t="shared" si="0"/>
        <v>-45</v>
      </c>
      <c r="H26" s="36">
        <f t="shared" si="1"/>
        <v>-55</v>
      </c>
      <c r="I26" s="75">
        <f t="shared" si="2"/>
        <v>-17.110266159695815</v>
      </c>
      <c r="J26" s="76">
        <f t="shared" si="3"/>
        <v>-7.9594790159189577</v>
      </c>
    </row>
    <row r="27" spans="1:10" x14ac:dyDescent="0.25">
      <c r="A27" s="79" t="s">
        <v>40</v>
      </c>
      <c r="B27" s="80">
        <v>43</v>
      </c>
      <c r="C27" s="81">
        <v>42</v>
      </c>
      <c r="D27" s="80">
        <v>135</v>
      </c>
      <c r="E27" s="81">
        <v>107</v>
      </c>
      <c r="F27" s="82"/>
      <c r="G27" s="80">
        <f t="shared" si="0"/>
        <v>1</v>
      </c>
      <c r="H27" s="81">
        <f t="shared" si="1"/>
        <v>28</v>
      </c>
      <c r="I27" s="83">
        <f t="shared" si="2"/>
        <v>2.3809523809523809</v>
      </c>
      <c r="J27" s="84">
        <f t="shared" si="3"/>
        <v>26.168224299065418</v>
      </c>
    </row>
    <row r="28" spans="1:10" x14ac:dyDescent="0.25">
      <c r="A28" s="34" t="s">
        <v>41</v>
      </c>
      <c r="B28" s="35">
        <v>8</v>
      </c>
      <c r="C28" s="36">
        <v>7</v>
      </c>
      <c r="D28" s="35">
        <v>26</v>
      </c>
      <c r="E28" s="36">
        <v>22</v>
      </c>
      <c r="F28" s="37"/>
      <c r="G28" s="35">
        <f t="shared" si="0"/>
        <v>1</v>
      </c>
      <c r="H28" s="36">
        <f t="shared" si="1"/>
        <v>4</v>
      </c>
      <c r="I28" s="75">
        <f t="shared" si="2"/>
        <v>14.285714285714285</v>
      </c>
      <c r="J28" s="76">
        <f t="shared" si="3"/>
        <v>18.181818181818183</v>
      </c>
    </row>
    <row r="29" spans="1:10" x14ac:dyDescent="0.25">
      <c r="A29" s="34" t="s">
        <v>42</v>
      </c>
      <c r="B29" s="35">
        <v>13</v>
      </c>
      <c r="C29" s="36">
        <v>20</v>
      </c>
      <c r="D29" s="35">
        <v>31</v>
      </c>
      <c r="E29" s="36">
        <v>56</v>
      </c>
      <c r="F29" s="37"/>
      <c r="G29" s="35">
        <f t="shared" si="0"/>
        <v>-7</v>
      </c>
      <c r="H29" s="36">
        <f t="shared" si="1"/>
        <v>-25</v>
      </c>
      <c r="I29" s="75">
        <f t="shared" si="2"/>
        <v>-35</v>
      </c>
      <c r="J29" s="76">
        <f t="shared" si="3"/>
        <v>-44.642857142857146</v>
      </c>
    </row>
    <row r="30" spans="1:10" x14ac:dyDescent="0.25">
      <c r="A30" s="34" t="s">
        <v>43</v>
      </c>
      <c r="B30" s="35">
        <v>67</v>
      </c>
      <c r="C30" s="36">
        <v>98</v>
      </c>
      <c r="D30" s="35">
        <v>221</v>
      </c>
      <c r="E30" s="36">
        <v>276</v>
      </c>
      <c r="F30" s="37"/>
      <c r="G30" s="35">
        <f t="shared" si="0"/>
        <v>-31</v>
      </c>
      <c r="H30" s="36">
        <f t="shared" si="1"/>
        <v>-55</v>
      </c>
      <c r="I30" s="75">
        <f t="shared" si="2"/>
        <v>-31.632653061224492</v>
      </c>
      <c r="J30" s="76">
        <f t="shared" si="3"/>
        <v>-19.927536231884059</v>
      </c>
    </row>
    <row r="31" spans="1:10" x14ac:dyDescent="0.25">
      <c r="A31" s="34" t="s">
        <v>44</v>
      </c>
      <c r="B31" s="35">
        <v>178</v>
      </c>
      <c r="C31" s="36">
        <v>232</v>
      </c>
      <c r="D31" s="35">
        <v>506</v>
      </c>
      <c r="E31" s="36">
        <v>584</v>
      </c>
      <c r="F31" s="37"/>
      <c r="G31" s="35">
        <f t="shared" si="0"/>
        <v>-54</v>
      </c>
      <c r="H31" s="36">
        <f t="shared" si="1"/>
        <v>-78</v>
      </c>
      <c r="I31" s="75">
        <f t="shared" si="2"/>
        <v>-23.275862068965516</v>
      </c>
      <c r="J31" s="76">
        <f t="shared" si="3"/>
        <v>-13.356164383561644</v>
      </c>
    </row>
    <row r="32" spans="1:10" x14ac:dyDescent="0.25">
      <c r="A32" s="34" t="s">
        <v>45</v>
      </c>
      <c r="B32" s="35">
        <v>1582</v>
      </c>
      <c r="C32" s="36">
        <v>1772</v>
      </c>
      <c r="D32" s="35">
        <v>4027</v>
      </c>
      <c r="E32" s="36">
        <v>4769</v>
      </c>
      <c r="F32" s="37"/>
      <c r="G32" s="35">
        <f t="shared" si="0"/>
        <v>-190</v>
      </c>
      <c r="H32" s="36">
        <f t="shared" si="1"/>
        <v>-742</v>
      </c>
      <c r="I32" s="75">
        <f t="shared" si="2"/>
        <v>-10.72234762979684</v>
      </c>
      <c r="J32" s="76">
        <f t="shared" si="3"/>
        <v>-15.558817362130425</v>
      </c>
    </row>
    <row r="33" spans="1:10" x14ac:dyDescent="0.25">
      <c r="A33" s="79" t="s">
        <v>26</v>
      </c>
      <c r="B33" s="80">
        <v>332</v>
      </c>
      <c r="C33" s="81">
        <v>286</v>
      </c>
      <c r="D33" s="80">
        <v>762</v>
      </c>
      <c r="E33" s="81">
        <v>740</v>
      </c>
      <c r="F33" s="82"/>
      <c r="G33" s="80">
        <f t="shared" si="0"/>
        <v>46</v>
      </c>
      <c r="H33" s="81">
        <f t="shared" si="1"/>
        <v>22</v>
      </c>
      <c r="I33" s="83">
        <f t="shared" si="2"/>
        <v>16.083916083916083</v>
      </c>
      <c r="J33" s="84">
        <f t="shared" si="3"/>
        <v>2.9729729729729732</v>
      </c>
    </row>
    <row r="34" spans="1:10" s="52" customFormat="1" ht="13" x14ac:dyDescent="0.3">
      <c r="A34" s="26" t="s">
        <v>7</v>
      </c>
      <c r="B34" s="46">
        <f>SUM(B14:B33)</f>
        <v>7288</v>
      </c>
      <c r="C34" s="47">
        <f>SUM(C14:C33)</f>
        <v>8516</v>
      </c>
      <c r="D34" s="46">
        <f>SUM(D14:D33)</f>
        <v>20901</v>
      </c>
      <c r="E34" s="47">
        <f>SUM(E14:E33)</f>
        <v>23072</v>
      </c>
      <c r="F34" s="48"/>
      <c r="G34" s="46">
        <f t="shared" si="0"/>
        <v>-1228</v>
      </c>
      <c r="H34" s="47">
        <f t="shared" si="1"/>
        <v>-2171</v>
      </c>
      <c r="I34" s="77">
        <f>IF(C34=0, 0, G34/C34*100)</f>
        <v>-14.419915453264442</v>
      </c>
      <c r="J34" s="78">
        <f>IF(E34=0, 0, H34/E34*100)</f>
        <v>-9.4096740638002778</v>
      </c>
    </row>
    <row r="36" spans="1:10" ht="13" x14ac:dyDescent="0.3">
      <c r="E36" s="74" t="s">
        <v>46</v>
      </c>
      <c r="F36" s="74"/>
      <c r="G36" s="74"/>
    </row>
    <row r="37" spans="1:10" ht="13" x14ac:dyDescent="0.3">
      <c r="A37" s="21"/>
      <c r="B37" s="22" t="s">
        <v>4</v>
      </c>
      <c r="C37" s="23"/>
      <c r="D37" s="22" t="s">
        <v>5</v>
      </c>
      <c r="E37" s="23"/>
      <c r="F37" s="24"/>
      <c r="G37" s="22" t="s">
        <v>47</v>
      </c>
      <c r="H37" s="23"/>
    </row>
    <row r="38" spans="1:10" ht="13" x14ac:dyDescent="0.3">
      <c r="A38" s="26"/>
      <c r="B38" s="27">
        <f>B6</f>
        <v>2020</v>
      </c>
      <c r="C38" s="28">
        <f>C6</f>
        <v>2019</v>
      </c>
      <c r="D38" s="27">
        <f>D6</f>
        <v>2020</v>
      </c>
      <c r="E38" s="28">
        <f>E6</f>
        <v>2019</v>
      </c>
      <c r="F38" s="29"/>
      <c r="G38" s="27" t="s">
        <v>8</v>
      </c>
      <c r="H38" s="28" t="s">
        <v>5</v>
      </c>
    </row>
    <row r="39" spans="1:10" x14ac:dyDescent="0.25">
      <c r="A39" s="34" t="s">
        <v>23</v>
      </c>
      <c r="B39" s="85">
        <f>$B$7/$B$11*100</f>
        <v>21.487376509330407</v>
      </c>
      <c r="C39" s="86">
        <f>$C$7/$C$11*100</f>
        <v>26.867073743541571</v>
      </c>
      <c r="D39" s="85">
        <f>$D$7/$D$11*100</f>
        <v>23.74049088560356</v>
      </c>
      <c r="E39" s="86">
        <f>$E$7/$E$11*100</f>
        <v>26.759708737864081</v>
      </c>
      <c r="F39" s="87"/>
      <c r="G39" s="85">
        <f>B39-C39</f>
        <v>-5.3796972342111644</v>
      </c>
      <c r="H39" s="86">
        <f>D39-E39</f>
        <v>-3.0192178522605211</v>
      </c>
    </row>
    <row r="40" spans="1:10" x14ac:dyDescent="0.25">
      <c r="A40" s="34" t="s">
        <v>24</v>
      </c>
      <c r="B40" s="85">
        <f>$B$8/$B$11*100</f>
        <v>48.010428100987923</v>
      </c>
      <c r="C40" s="86">
        <f>$C$8/$C$11*100</f>
        <v>44.281352747768906</v>
      </c>
      <c r="D40" s="85">
        <f>$D$8/$D$11*100</f>
        <v>48.949811013827087</v>
      </c>
      <c r="E40" s="86">
        <f>$E$8/$E$11*100</f>
        <v>44.833564493758672</v>
      </c>
      <c r="F40" s="87"/>
      <c r="G40" s="85">
        <f>B40-C40</f>
        <v>3.7290753532190166</v>
      </c>
      <c r="H40" s="86">
        <f>D40-E40</f>
        <v>4.1162465200684153</v>
      </c>
    </row>
    <row r="41" spans="1:10" x14ac:dyDescent="0.25">
      <c r="A41" s="34" t="s">
        <v>25</v>
      </c>
      <c r="B41" s="85">
        <f>$B$9/$B$11*100</f>
        <v>25.946761800219537</v>
      </c>
      <c r="C41" s="86">
        <f>$C$9/$C$11*100</f>
        <v>25.49318929074683</v>
      </c>
      <c r="D41" s="85">
        <f>$D$9/$D$11*100</f>
        <v>23.663939524424666</v>
      </c>
      <c r="E41" s="86">
        <f>$E$9/$E$11*100</f>
        <v>25.199375866851597</v>
      </c>
      <c r="F41" s="87"/>
      <c r="G41" s="85">
        <f>B41-C41</f>
        <v>0.453572509472707</v>
      </c>
      <c r="H41" s="86">
        <f>D41-E41</f>
        <v>-1.5354363424269302</v>
      </c>
    </row>
    <row r="42" spans="1:10" x14ac:dyDescent="0.25">
      <c r="A42" s="34" t="s">
        <v>26</v>
      </c>
      <c r="B42" s="85">
        <f>$B$10/$B$11*100</f>
        <v>4.5554335894621296</v>
      </c>
      <c r="C42" s="86">
        <f>$C$10/$C$11*100</f>
        <v>3.3583842179426964</v>
      </c>
      <c r="D42" s="85">
        <f>$D$10/$D$11*100</f>
        <v>3.6457585761446825</v>
      </c>
      <c r="E42" s="86">
        <f>$E$10/$E$11*100</f>
        <v>3.2073509015256589</v>
      </c>
      <c r="F42" s="87"/>
      <c r="G42" s="85">
        <f>B42-C42</f>
        <v>1.1970493715194332</v>
      </c>
      <c r="H42" s="86">
        <f>D42-E42</f>
        <v>0.43840767461902352</v>
      </c>
    </row>
    <row r="43" spans="1:10" s="52" customFormat="1" ht="13" x14ac:dyDescent="0.3">
      <c r="A43" s="26" t="s">
        <v>7</v>
      </c>
      <c r="B43" s="88">
        <f>SUM(B39:B42)</f>
        <v>99.999999999999986</v>
      </c>
      <c r="C43" s="89">
        <f>SUM(C39:C42)</f>
        <v>100</v>
      </c>
      <c r="D43" s="88">
        <f>SUM(D39:D42)</f>
        <v>100</v>
      </c>
      <c r="E43" s="89">
        <f>SUM(E39:E42)</f>
        <v>100.00000000000001</v>
      </c>
      <c r="F43" s="90"/>
      <c r="G43" s="88">
        <f>B43-C43</f>
        <v>0</v>
      </c>
      <c r="H43" s="89">
        <f>D43-E43</f>
        <v>0</v>
      </c>
    </row>
    <row r="45" spans="1:10" ht="13" x14ac:dyDescent="0.3">
      <c r="A45" s="21"/>
      <c r="B45" s="22" t="s">
        <v>4</v>
      </c>
      <c r="C45" s="23"/>
      <c r="D45" s="22" t="s">
        <v>5</v>
      </c>
      <c r="E45" s="23"/>
      <c r="F45" s="24"/>
      <c r="G45" s="22" t="s">
        <v>47</v>
      </c>
      <c r="H45" s="23"/>
    </row>
    <row r="46" spans="1:10" x14ac:dyDescent="0.25">
      <c r="A46" s="34" t="s">
        <v>27</v>
      </c>
      <c r="B46" s="85">
        <f>$B$14/$B$34*100</f>
        <v>0.52140504939626786</v>
      </c>
      <c r="C46" s="86">
        <f>$C$14/$C$34*100</f>
        <v>0.91592296852982624</v>
      </c>
      <c r="D46" s="85">
        <f>$D$14/$D$34*100</f>
        <v>0.54064398832591742</v>
      </c>
      <c r="E46" s="86">
        <f>$E$14/$E$34*100</f>
        <v>0.69348127600554788</v>
      </c>
      <c r="F46" s="87"/>
      <c r="G46" s="85">
        <f t="shared" ref="G46:G66" si="4">B46-C46</f>
        <v>-0.39451791913355838</v>
      </c>
      <c r="H46" s="86">
        <f t="shared" ref="H46:H66" si="5">D46-E46</f>
        <v>-0.15283728767963045</v>
      </c>
    </row>
    <row r="47" spans="1:10" x14ac:dyDescent="0.25">
      <c r="A47" s="34" t="s">
        <v>28</v>
      </c>
      <c r="B47" s="85">
        <f>$B$15/$B$34*100</f>
        <v>4.1712403951701429</v>
      </c>
      <c r="C47" s="86">
        <f>$C$15/$C$34*100</f>
        <v>6.1178957256928141</v>
      </c>
      <c r="D47" s="85">
        <f>$D$15/$D$34*100</f>
        <v>5.0332519975120809</v>
      </c>
      <c r="E47" s="86">
        <f>$E$15/$E$34*100</f>
        <v>5.7168862690707352</v>
      </c>
      <c r="F47" s="87"/>
      <c r="G47" s="85">
        <f t="shared" si="4"/>
        <v>-1.9466553305226713</v>
      </c>
      <c r="H47" s="86">
        <f t="shared" si="5"/>
        <v>-0.68363427155865431</v>
      </c>
    </row>
    <row r="48" spans="1:10" x14ac:dyDescent="0.25">
      <c r="A48" s="34" t="s">
        <v>29</v>
      </c>
      <c r="B48" s="85">
        <f>$B$16/$B$34*100</f>
        <v>12.143249176728869</v>
      </c>
      <c r="C48" s="86">
        <f>$C$16/$C$34*100</f>
        <v>14.361202442461249</v>
      </c>
      <c r="D48" s="85">
        <f>$D$16/$D$34*100</f>
        <v>13.209894263432373</v>
      </c>
      <c r="E48" s="86">
        <f>$E$16/$E$34*100</f>
        <v>14.862170596393899</v>
      </c>
      <c r="F48" s="87"/>
      <c r="G48" s="85">
        <f t="shared" si="4"/>
        <v>-2.2179532657323797</v>
      </c>
      <c r="H48" s="86">
        <f t="shared" si="5"/>
        <v>-1.6522763329615255</v>
      </c>
    </row>
    <row r="49" spans="1:8" x14ac:dyDescent="0.25">
      <c r="A49" s="34" t="s">
        <v>30</v>
      </c>
      <c r="B49" s="85">
        <f>$B$17/$B$34*100</f>
        <v>2.5384193194291989</v>
      </c>
      <c r="C49" s="86">
        <f>$C$17/$C$34*100</f>
        <v>3.0295913574448097</v>
      </c>
      <c r="D49" s="85">
        <f>$D$17/$D$34*100</f>
        <v>2.6745131811875029</v>
      </c>
      <c r="E49" s="86">
        <f>$E$17/$E$34*100</f>
        <v>3.0383148404993063</v>
      </c>
      <c r="F49" s="87"/>
      <c r="G49" s="85">
        <f t="shared" si="4"/>
        <v>-0.49117203801561082</v>
      </c>
      <c r="H49" s="86">
        <f t="shared" si="5"/>
        <v>-0.36380165931180342</v>
      </c>
    </row>
    <row r="50" spans="1:8" x14ac:dyDescent="0.25">
      <c r="A50" s="34" t="s">
        <v>31</v>
      </c>
      <c r="B50" s="85">
        <f>$B$18/$B$34*100</f>
        <v>0.59001097694840843</v>
      </c>
      <c r="C50" s="86">
        <f>$C$18/$C$34*100</f>
        <v>0.46970408642555189</v>
      </c>
      <c r="D50" s="85">
        <f>$D$18/$D$34*100</f>
        <v>0.49279938758911057</v>
      </c>
      <c r="E50" s="86">
        <f>$E$18/$E$34*100</f>
        <v>0.55911927877947298</v>
      </c>
      <c r="F50" s="87"/>
      <c r="G50" s="85">
        <f t="shared" si="4"/>
        <v>0.12030689052285654</v>
      </c>
      <c r="H50" s="86">
        <f t="shared" si="5"/>
        <v>-6.6319891190362412E-2</v>
      </c>
    </row>
    <row r="51" spans="1:8" x14ac:dyDescent="0.25">
      <c r="A51" s="34" t="s">
        <v>32</v>
      </c>
      <c r="B51" s="85">
        <f>$B$19/$B$34*100</f>
        <v>4.1163556531284298E-2</v>
      </c>
      <c r="C51" s="86">
        <f>$C$19/$C$34*100</f>
        <v>4.6970408642555195E-2</v>
      </c>
      <c r="D51" s="85">
        <f>$D$19/$D$34*100</f>
        <v>8.1335821252571647E-2</v>
      </c>
      <c r="E51" s="86">
        <f>$E$19/$E$34*100</f>
        <v>3.4674063800277391E-2</v>
      </c>
      <c r="F51" s="87"/>
      <c r="G51" s="85">
        <f t="shared" si="4"/>
        <v>-5.8068521112708965E-3</v>
      </c>
      <c r="H51" s="86">
        <f t="shared" si="5"/>
        <v>4.6661757452294256E-2</v>
      </c>
    </row>
    <row r="52" spans="1:8" x14ac:dyDescent="0.25">
      <c r="A52" s="34" t="s">
        <v>33</v>
      </c>
      <c r="B52" s="85">
        <f>$B$20/$B$34*100</f>
        <v>0.80954994511525791</v>
      </c>
      <c r="C52" s="86">
        <f>$C$20/$C$34*100</f>
        <v>0.89243776420854859</v>
      </c>
      <c r="D52" s="85">
        <f>$D$20/$D$34*100</f>
        <v>0.92818525429405296</v>
      </c>
      <c r="E52" s="86">
        <f>$E$20/$E$34*100</f>
        <v>0.82784327323162277</v>
      </c>
      <c r="F52" s="87"/>
      <c r="G52" s="85">
        <f t="shared" si="4"/>
        <v>-8.2887819093290682E-2</v>
      </c>
      <c r="H52" s="86">
        <f t="shared" si="5"/>
        <v>0.1003419810624302</v>
      </c>
    </row>
    <row r="53" spans="1:8" x14ac:dyDescent="0.25">
      <c r="A53" s="34" t="s">
        <v>34</v>
      </c>
      <c r="B53" s="85">
        <f>$B$21/$B$34*100</f>
        <v>0.672338090010977</v>
      </c>
      <c r="C53" s="86">
        <f>$C$21/$C$34*100</f>
        <v>1.0333489901362143</v>
      </c>
      <c r="D53" s="85">
        <f>$D$21/$D$34*100</f>
        <v>0.77986699200995169</v>
      </c>
      <c r="E53" s="86">
        <f>$E$21/$E$34*100</f>
        <v>1.0272191400832178</v>
      </c>
      <c r="F53" s="87"/>
      <c r="G53" s="85">
        <f t="shared" si="4"/>
        <v>-0.36101090012523729</v>
      </c>
      <c r="H53" s="86">
        <f t="shared" si="5"/>
        <v>-0.24735214807326611</v>
      </c>
    </row>
    <row r="54" spans="1:8" x14ac:dyDescent="0.25">
      <c r="A54" s="79" t="s">
        <v>35</v>
      </c>
      <c r="B54" s="91">
        <f>$B$22/$B$34*100</f>
        <v>2.8402854006586167</v>
      </c>
      <c r="C54" s="92">
        <f>$C$22/$C$34*100</f>
        <v>1.9610145608266794</v>
      </c>
      <c r="D54" s="91">
        <f>$D$22/$D$34*100</f>
        <v>2.7414956222190328</v>
      </c>
      <c r="E54" s="92">
        <f>$E$22/$E$34*100</f>
        <v>2.1021151178918172</v>
      </c>
      <c r="F54" s="93"/>
      <c r="G54" s="91">
        <f t="shared" si="4"/>
        <v>0.87927083983193732</v>
      </c>
      <c r="H54" s="92">
        <f t="shared" si="5"/>
        <v>0.6393805043272156</v>
      </c>
    </row>
    <row r="55" spans="1:8" x14ac:dyDescent="0.25">
      <c r="A55" s="34" t="s">
        <v>36</v>
      </c>
      <c r="B55" s="85">
        <f>$B$23/$B$34*100</f>
        <v>11.731613611416027</v>
      </c>
      <c r="C55" s="86">
        <f>$C$23/$C$34*100</f>
        <v>10.474401127289807</v>
      </c>
      <c r="D55" s="85">
        <f>$D$23/$D$34*100</f>
        <v>11.66451365963351</v>
      </c>
      <c r="E55" s="86">
        <f>$E$23/$E$34*100</f>
        <v>9.8864424410540916</v>
      </c>
      <c r="F55" s="87"/>
      <c r="G55" s="85">
        <f t="shared" si="4"/>
        <v>1.2572124841262191</v>
      </c>
      <c r="H55" s="86">
        <f t="shared" si="5"/>
        <v>1.7780712185794183</v>
      </c>
    </row>
    <row r="56" spans="1:8" x14ac:dyDescent="0.25">
      <c r="A56" s="34" t="s">
        <v>37</v>
      </c>
      <c r="B56" s="85">
        <f>$B$24/$B$34*100</f>
        <v>17.878704720087814</v>
      </c>
      <c r="C56" s="86">
        <f>$C$24/$C$34*100</f>
        <v>16.392672616251762</v>
      </c>
      <c r="D56" s="85">
        <f>$D$24/$D$34*100</f>
        <v>18.707238888091478</v>
      </c>
      <c r="E56" s="86">
        <f>$E$24/$E$34*100</f>
        <v>17.089979195561718</v>
      </c>
      <c r="F56" s="87"/>
      <c r="G56" s="85">
        <f t="shared" si="4"/>
        <v>1.4860321038360524</v>
      </c>
      <c r="H56" s="86">
        <f t="shared" si="5"/>
        <v>1.6172596925297604</v>
      </c>
    </row>
    <row r="57" spans="1:8" x14ac:dyDescent="0.25">
      <c r="A57" s="34" t="s">
        <v>38</v>
      </c>
      <c r="B57" s="85">
        <f>$B$25/$B$34*100</f>
        <v>12.56860592755214</v>
      </c>
      <c r="C57" s="86">
        <f>$C$25/$C$34*100</f>
        <v>12.364960075152654</v>
      </c>
      <c r="D57" s="85">
        <f>$D$25/$D$34*100</f>
        <v>12.793646237022152</v>
      </c>
      <c r="E57" s="86">
        <f>$E$25/$E$34*100</f>
        <v>12.76005547850208</v>
      </c>
      <c r="F57" s="87"/>
      <c r="G57" s="85">
        <f t="shared" si="4"/>
        <v>0.20364585239948596</v>
      </c>
      <c r="H57" s="86">
        <f t="shared" si="5"/>
        <v>3.3590758520071873E-2</v>
      </c>
    </row>
    <row r="58" spans="1:8" x14ac:dyDescent="0.25">
      <c r="A58" s="34" t="s">
        <v>39</v>
      </c>
      <c r="B58" s="85">
        <f>$B$26/$B$34*100</f>
        <v>2.9912184412733258</v>
      </c>
      <c r="C58" s="86">
        <f>$C$26/$C$34*100</f>
        <v>3.0883043682480036</v>
      </c>
      <c r="D58" s="85">
        <f>$D$26/$D$34*100</f>
        <v>3.0429166068609157</v>
      </c>
      <c r="E58" s="86">
        <f>$E$26/$E$34*100</f>
        <v>2.9949722607489599</v>
      </c>
      <c r="F58" s="87"/>
      <c r="G58" s="85">
        <f t="shared" si="4"/>
        <v>-9.7085926974677772E-2</v>
      </c>
      <c r="H58" s="86">
        <f t="shared" si="5"/>
        <v>4.7944346111955749E-2</v>
      </c>
    </row>
    <row r="59" spans="1:8" x14ac:dyDescent="0.25">
      <c r="A59" s="79" t="s">
        <v>40</v>
      </c>
      <c r="B59" s="91">
        <f>$B$27/$B$34*100</f>
        <v>0.59001097694840843</v>
      </c>
      <c r="C59" s="92">
        <f>$C$27/$C$34*100</f>
        <v>0.49318929074682949</v>
      </c>
      <c r="D59" s="91">
        <f>$D$27/$D$34*100</f>
        <v>0.64590210994689246</v>
      </c>
      <c r="E59" s="92">
        <f>$E$27/$E$34*100</f>
        <v>0.46376560332871009</v>
      </c>
      <c r="F59" s="93"/>
      <c r="G59" s="91">
        <f t="shared" si="4"/>
        <v>9.6821686201578938E-2</v>
      </c>
      <c r="H59" s="92">
        <f t="shared" si="5"/>
        <v>0.18213650661818237</v>
      </c>
    </row>
    <row r="60" spans="1:8" x14ac:dyDescent="0.25">
      <c r="A60" s="34" t="s">
        <v>41</v>
      </c>
      <c r="B60" s="85">
        <f>$B$28/$B$34*100</f>
        <v>0.10976948408342481</v>
      </c>
      <c r="C60" s="86">
        <f>$C$28/$C$34*100</f>
        <v>8.2198215124471577E-2</v>
      </c>
      <c r="D60" s="85">
        <f>$D$28/$D$34*100</f>
        <v>0.12439596191569781</v>
      </c>
      <c r="E60" s="86">
        <f>$E$28/$E$34*100</f>
        <v>9.5353675450762829E-2</v>
      </c>
      <c r="F60" s="87"/>
      <c r="G60" s="85">
        <f t="shared" si="4"/>
        <v>2.7571268958953232E-2</v>
      </c>
      <c r="H60" s="86">
        <f t="shared" si="5"/>
        <v>2.904228646493498E-2</v>
      </c>
    </row>
    <row r="61" spans="1:8" x14ac:dyDescent="0.25">
      <c r="A61" s="34" t="s">
        <v>42</v>
      </c>
      <c r="B61" s="85">
        <f>$B$29/$B$34*100</f>
        <v>0.17837541163556533</v>
      </c>
      <c r="C61" s="86">
        <f>$C$29/$C$34*100</f>
        <v>0.23485204321277595</v>
      </c>
      <c r="D61" s="85">
        <f>$D$29/$D$34*100</f>
        <v>0.14831826228410125</v>
      </c>
      <c r="E61" s="86">
        <f>$E$29/$E$34*100</f>
        <v>0.24271844660194172</v>
      </c>
      <c r="F61" s="87"/>
      <c r="G61" s="85">
        <f t="shared" si="4"/>
        <v>-5.6476631577210612E-2</v>
      </c>
      <c r="H61" s="86">
        <f t="shared" si="5"/>
        <v>-9.4400184317840474E-2</v>
      </c>
    </row>
    <row r="62" spans="1:8" x14ac:dyDescent="0.25">
      <c r="A62" s="34" t="s">
        <v>43</v>
      </c>
      <c r="B62" s="85">
        <f>$B$30/$B$34*100</f>
        <v>0.9193194291986827</v>
      </c>
      <c r="C62" s="86">
        <f>$C$30/$C$34*100</f>
        <v>1.1507750117426021</v>
      </c>
      <c r="D62" s="85">
        <f>$D$30/$D$34*100</f>
        <v>1.0573656762834314</v>
      </c>
      <c r="E62" s="86">
        <f>$E$30/$E$34*100</f>
        <v>1.19625520110957</v>
      </c>
      <c r="F62" s="87"/>
      <c r="G62" s="85">
        <f t="shared" si="4"/>
        <v>-0.2314555825439194</v>
      </c>
      <c r="H62" s="86">
        <f t="shared" si="5"/>
        <v>-0.13888952482613859</v>
      </c>
    </row>
    <row r="63" spans="1:8" x14ac:dyDescent="0.25">
      <c r="A63" s="34" t="s">
        <v>44</v>
      </c>
      <c r="B63" s="85">
        <f>$B$31/$B$34*100</f>
        <v>2.4423710208562022</v>
      </c>
      <c r="C63" s="86">
        <f>$C$31/$C$34*100</f>
        <v>2.7242837012682011</v>
      </c>
      <c r="D63" s="85">
        <f>$D$31/$D$34*100</f>
        <v>2.4209367972824269</v>
      </c>
      <c r="E63" s="86">
        <f>$E$31/$E$34*100</f>
        <v>2.5312066574202494</v>
      </c>
      <c r="F63" s="87"/>
      <c r="G63" s="85">
        <f t="shared" si="4"/>
        <v>-0.28191268041199891</v>
      </c>
      <c r="H63" s="86">
        <f t="shared" si="5"/>
        <v>-0.11026986013782247</v>
      </c>
    </row>
    <row r="64" spans="1:8" x14ac:dyDescent="0.25">
      <c r="A64" s="34" t="s">
        <v>45</v>
      </c>
      <c r="B64" s="85">
        <f>$B$32/$B$34*100</f>
        <v>21.706915477497255</v>
      </c>
      <c r="C64" s="86">
        <f>$C$32/$C$34*100</f>
        <v>20.807891028651948</v>
      </c>
      <c r="D64" s="85">
        <f>$D$32/$D$34*100</f>
        <v>19.267020716712118</v>
      </c>
      <c r="E64" s="86">
        <f>$E$32/$E$34*100</f>
        <v>20.670076282940361</v>
      </c>
      <c r="F64" s="87"/>
      <c r="G64" s="85">
        <f t="shared" si="4"/>
        <v>0.89902444884530652</v>
      </c>
      <c r="H64" s="86">
        <f t="shared" si="5"/>
        <v>-1.4030555662282431</v>
      </c>
    </row>
    <row r="65" spans="1:8" x14ac:dyDescent="0.25">
      <c r="A65" s="79" t="s">
        <v>26</v>
      </c>
      <c r="B65" s="91">
        <f>$B$33/$B$34*100</f>
        <v>4.5554335894621296</v>
      </c>
      <c r="C65" s="92">
        <f>$C$33/$C$34*100</f>
        <v>3.3583842179426964</v>
      </c>
      <c r="D65" s="91">
        <f>$D$33/$D$34*100</f>
        <v>3.6457585761446825</v>
      </c>
      <c r="E65" s="92">
        <f>$E$33/$E$34*100</f>
        <v>3.2073509015256589</v>
      </c>
      <c r="F65" s="93"/>
      <c r="G65" s="91">
        <f t="shared" si="4"/>
        <v>1.1970493715194332</v>
      </c>
      <c r="H65" s="92">
        <f t="shared" si="5"/>
        <v>0.43840767461902352</v>
      </c>
    </row>
    <row r="66" spans="1:8" s="52" customFormat="1" ht="13" x14ac:dyDescent="0.3">
      <c r="A66" s="26" t="s">
        <v>7</v>
      </c>
      <c r="B66" s="88">
        <f>SUM(B46:B65)</f>
        <v>100</v>
      </c>
      <c r="C66" s="89">
        <f>SUM(C46:C65)</f>
        <v>100.00000000000001</v>
      </c>
      <c r="D66" s="88">
        <f>SUM(D46:D65)</f>
        <v>100</v>
      </c>
      <c r="E66" s="89">
        <f>SUM(E46:E65)</f>
        <v>100</v>
      </c>
      <c r="F66" s="90"/>
      <c r="G66" s="88">
        <f t="shared" si="4"/>
        <v>0</v>
      </c>
      <c r="H66" s="89">
        <f t="shared" si="5"/>
        <v>0</v>
      </c>
    </row>
  </sheetData>
  <mergeCells count="16">
    <mergeCell ref="B45:C45"/>
    <mergeCell ref="D45:E45"/>
    <mergeCell ref="G45:H45"/>
    <mergeCell ref="B13:C13"/>
    <mergeCell ref="D13:E13"/>
    <mergeCell ref="G13:J13"/>
    <mergeCell ref="E36:G36"/>
    <mergeCell ref="B37:C37"/>
    <mergeCell ref="D37:E37"/>
    <mergeCell ref="G37:H37"/>
    <mergeCell ref="B1:J1"/>
    <mergeCell ref="B2:J2"/>
    <mergeCell ref="E4:G4"/>
    <mergeCell ref="B5:C5"/>
    <mergeCell ref="D5:E5"/>
    <mergeCell ref="G5:J5"/>
  </mergeCells>
  <printOptions horizontalCentered="1"/>
  <pageMargins left="0.39370078740157483" right="0.39370078740157483" top="0.39370078740157483" bottom="0.59055118110236227" header="0.39370078740157483" footer="0.19685039370078741"/>
  <pageSetup paperSize="9" scale="9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E5548-E847-4EBA-A36D-A82462E6F229}">
  <sheetPr>
    <pageSetUpPr fitToPage="1"/>
  </sheetPr>
  <dimension ref="A1:J70"/>
  <sheetViews>
    <sheetView workbookViewId="0">
      <selection sqref="A1:L1"/>
    </sheetView>
  </sheetViews>
  <sheetFormatPr defaultRowHeight="12.5" x14ac:dyDescent="0.25"/>
  <cols>
    <col min="1" max="1" width="24.54296875" style="4" bestFit="1" customWidth="1"/>
    <col min="2" max="5" width="8.7265625" style="4"/>
    <col min="6" max="6" width="1.7265625" style="4" customWidth="1"/>
    <col min="7" max="256" width="8.7265625" style="4"/>
    <col min="257" max="257" width="25.7265625" style="4" customWidth="1"/>
    <col min="258" max="261" width="8.7265625" style="4"/>
    <col min="262" max="262" width="1.7265625" style="4" customWidth="1"/>
    <col min="263" max="512" width="8.7265625" style="4"/>
    <col min="513" max="513" width="25.7265625" style="4" customWidth="1"/>
    <col min="514" max="517" width="8.7265625" style="4"/>
    <col min="518" max="518" width="1.7265625" style="4" customWidth="1"/>
    <col min="519" max="768" width="8.7265625" style="4"/>
    <col min="769" max="769" width="25.7265625" style="4" customWidth="1"/>
    <col min="770" max="773" width="8.7265625" style="4"/>
    <col min="774" max="774" width="1.7265625" style="4" customWidth="1"/>
    <col min="775" max="1024" width="8.7265625" style="4"/>
    <col min="1025" max="1025" width="25.7265625" style="4" customWidth="1"/>
    <col min="1026" max="1029" width="8.7265625" style="4"/>
    <col min="1030" max="1030" width="1.7265625" style="4" customWidth="1"/>
    <col min="1031" max="1280" width="8.7265625" style="4"/>
    <col min="1281" max="1281" width="25.7265625" style="4" customWidth="1"/>
    <col min="1282" max="1285" width="8.7265625" style="4"/>
    <col min="1286" max="1286" width="1.7265625" style="4" customWidth="1"/>
    <col min="1287" max="1536" width="8.7265625" style="4"/>
    <col min="1537" max="1537" width="25.7265625" style="4" customWidth="1"/>
    <col min="1538" max="1541" width="8.7265625" style="4"/>
    <col min="1542" max="1542" width="1.7265625" style="4" customWidth="1"/>
    <col min="1543" max="1792" width="8.7265625" style="4"/>
    <col min="1793" max="1793" width="25.7265625" style="4" customWidth="1"/>
    <col min="1794" max="1797" width="8.7265625" style="4"/>
    <col min="1798" max="1798" width="1.7265625" style="4" customWidth="1"/>
    <col min="1799" max="2048" width="8.7265625" style="4"/>
    <col min="2049" max="2049" width="25.7265625" style="4" customWidth="1"/>
    <col min="2050" max="2053" width="8.7265625" style="4"/>
    <col min="2054" max="2054" width="1.7265625" style="4" customWidth="1"/>
    <col min="2055" max="2304" width="8.7265625" style="4"/>
    <col min="2305" max="2305" width="25.7265625" style="4" customWidth="1"/>
    <col min="2306" max="2309" width="8.7265625" style="4"/>
    <col min="2310" max="2310" width="1.7265625" style="4" customWidth="1"/>
    <col min="2311" max="2560" width="8.7265625" style="4"/>
    <col min="2561" max="2561" width="25.7265625" style="4" customWidth="1"/>
    <col min="2562" max="2565" width="8.7265625" style="4"/>
    <col min="2566" max="2566" width="1.7265625" style="4" customWidth="1"/>
    <col min="2567" max="2816" width="8.7265625" style="4"/>
    <col min="2817" max="2817" width="25.7265625" style="4" customWidth="1"/>
    <col min="2818" max="2821" width="8.7265625" style="4"/>
    <col min="2822" max="2822" width="1.7265625" style="4" customWidth="1"/>
    <col min="2823" max="3072" width="8.7265625" style="4"/>
    <col min="3073" max="3073" width="25.7265625" style="4" customWidth="1"/>
    <col min="3074" max="3077" width="8.7265625" style="4"/>
    <col min="3078" max="3078" width="1.7265625" style="4" customWidth="1"/>
    <col min="3079" max="3328" width="8.7265625" style="4"/>
    <col min="3329" max="3329" width="25.7265625" style="4" customWidth="1"/>
    <col min="3330" max="3333" width="8.7265625" style="4"/>
    <col min="3334" max="3334" width="1.7265625" style="4" customWidth="1"/>
    <col min="3335" max="3584" width="8.7265625" style="4"/>
    <col min="3585" max="3585" width="25.7265625" style="4" customWidth="1"/>
    <col min="3586" max="3589" width="8.7265625" style="4"/>
    <col min="3590" max="3590" width="1.7265625" style="4" customWidth="1"/>
    <col min="3591" max="3840" width="8.7265625" style="4"/>
    <col min="3841" max="3841" width="25.7265625" style="4" customWidth="1"/>
    <col min="3842" max="3845" width="8.7265625" style="4"/>
    <col min="3846" max="3846" width="1.7265625" style="4" customWidth="1"/>
    <col min="3847" max="4096" width="8.7265625" style="4"/>
    <col min="4097" max="4097" width="25.7265625" style="4" customWidth="1"/>
    <col min="4098" max="4101" width="8.7265625" style="4"/>
    <col min="4102" max="4102" width="1.7265625" style="4" customWidth="1"/>
    <col min="4103" max="4352" width="8.7265625" style="4"/>
    <col min="4353" max="4353" width="25.7265625" style="4" customWidth="1"/>
    <col min="4354" max="4357" width="8.7265625" style="4"/>
    <col min="4358" max="4358" width="1.7265625" style="4" customWidth="1"/>
    <col min="4359" max="4608" width="8.7265625" style="4"/>
    <col min="4609" max="4609" width="25.7265625" style="4" customWidth="1"/>
    <col min="4610" max="4613" width="8.7265625" style="4"/>
    <col min="4614" max="4614" width="1.7265625" style="4" customWidth="1"/>
    <col min="4615" max="4864" width="8.7265625" style="4"/>
    <col min="4865" max="4865" width="25.7265625" style="4" customWidth="1"/>
    <col min="4866" max="4869" width="8.7265625" style="4"/>
    <col min="4870" max="4870" width="1.7265625" style="4" customWidth="1"/>
    <col min="4871" max="5120" width="8.7265625" style="4"/>
    <col min="5121" max="5121" width="25.7265625" style="4" customWidth="1"/>
    <col min="5122" max="5125" width="8.7265625" style="4"/>
    <col min="5126" max="5126" width="1.7265625" style="4" customWidth="1"/>
    <col min="5127" max="5376" width="8.7265625" style="4"/>
    <col min="5377" max="5377" width="25.7265625" style="4" customWidth="1"/>
    <col min="5378" max="5381" width="8.7265625" style="4"/>
    <col min="5382" max="5382" width="1.7265625" style="4" customWidth="1"/>
    <col min="5383" max="5632" width="8.7265625" style="4"/>
    <col min="5633" max="5633" width="25.7265625" style="4" customWidth="1"/>
    <col min="5634" max="5637" width="8.7265625" style="4"/>
    <col min="5638" max="5638" width="1.7265625" style="4" customWidth="1"/>
    <col min="5639" max="5888" width="8.7265625" style="4"/>
    <col min="5889" max="5889" width="25.7265625" style="4" customWidth="1"/>
    <col min="5890" max="5893" width="8.7265625" style="4"/>
    <col min="5894" max="5894" width="1.7265625" style="4" customWidth="1"/>
    <col min="5895" max="6144" width="8.7265625" style="4"/>
    <col min="6145" max="6145" width="25.7265625" style="4" customWidth="1"/>
    <col min="6146" max="6149" width="8.7265625" style="4"/>
    <col min="6150" max="6150" width="1.7265625" style="4" customWidth="1"/>
    <col min="6151" max="6400" width="8.7265625" style="4"/>
    <col min="6401" max="6401" width="25.7265625" style="4" customWidth="1"/>
    <col min="6402" max="6405" width="8.7265625" style="4"/>
    <col min="6406" max="6406" width="1.7265625" style="4" customWidth="1"/>
    <col min="6407" max="6656" width="8.7265625" style="4"/>
    <col min="6657" max="6657" width="25.7265625" style="4" customWidth="1"/>
    <col min="6658" max="6661" width="8.7265625" style="4"/>
    <col min="6662" max="6662" width="1.7265625" style="4" customWidth="1"/>
    <col min="6663" max="6912" width="8.7265625" style="4"/>
    <col min="6913" max="6913" width="25.7265625" style="4" customWidth="1"/>
    <col min="6914" max="6917" width="8.7265625" style="4"/>
    <col min="6918" max="6918" width="1.7265625" style="4" customWidth="1"/>
    <col min="6919" max="7168" width="8.7265625" style="4"/>
    <col min="7169" max="7169" width="25.7265625" style="4" customWidth="1"/>
    <col min="7170" max="7173" width="8.7265625" style="4"/>
    <col min="7174" max="7174" width="1.7265625" style="4" customWidth="1"/>
    <col min="7175" max="7424" width="8.7265625" style="4"/>
    <col min="7425" max="7425" width="25.7265625" style="4" customWidth="1"/>
    <col min="7426" max="7429" width="8.7265625" style="4"/>
    <col min="7430" max="7430" width="1.7265625" style="4" customWidth="1"/>
    <col min="7431" max="7680" width="8.7265625" style="4"/>
    <col min="7681" max="7681" width="25.7265625" style="4" customWidth="1"/>
    <col min="7682" max="7685" width="8.7265625" style="4"/>
    <col min="7686" max="7686" width="1.7265625" style="4" customWidth="1"/>
    <col min="7687" max="7936" width="8.7265625" style="4"/>
    <col min="7937" max="7937" width="25.7265625" style="4" customWidth="1"/>
    <col min="7938" max="7941" width="8.7265625" style="4"/>
    <col min="7942" max="7942" width="1.7265625" style="4" customWidth="1"/>
    <col min="7943" max="8192" width="8.7265625" style="4"/>
    <col min="8193" max="8193" width="25.7265625" style="4" customWidth="1"/>
    <col min="8194" max="8197" width="8.7265625" style="4"/>
    <col min="8198" max="8198" width="1.7265625" style="4" customWidth="1"/>
    <col min="8199" max="8448" width="8.7265625" style="4"/>
    <col min="8449" max="8449" width="25.7265625" style="4" customWidth="1"/>
    <col min="8450" max="8453" width="8.7265625" style="4"/>
    <col min="8454" max="8454" width="1.7265625" style="4" customWidth="1"/>
    <col min="8455" max="8704" width="8.7265625" style="4"/>
    <col min="8705" max="8705" width="25.7265625" style="4" customWidth="1"/>
    <col min="8706" max="8709" width="8.7265625" style="4"/>
    <col min="8710" max="8710" width="1.7265625" style="4" customWidth="1"/>
    <col min="8711" max="8960" width="8.7265625" style="4"/>
    <col min="8961" max="8961" width="25.7265625" style="4" customWidth="1"/>
    <col min="8962" max="8965" width="8.7265625" style="4"/>
    <col min="8966" max="8966" width="1.7265625" style="4" customWidth="1"/>
    <col min="8967" max="9216" width="8.7265625" style="4"/>
    <col min="9217" max="9217" width="25.7265625" style="4" customWidth="1"/>
    <col min="9218" max="9221" width="8.7265625" style="4"/>
    <col min="9222" max="9222" width="1.7265625" style="4" customWidth="1"/>
    <col min="9223" max="9472" width="8.7265625" style="4"/>
    <col min="9473" max="9473" width="25.7265625" style="4" customWidth="1"/>
    <col min="9474" max="9477" width="8.7265625" style="4"/>
    <col min="9478" max="9478" width="1.7265625" style="4" customWidth="1"/>
    <col min="9479" max="9728" width="8.7265625" style="4"/>
    <col min="9729" max="9729" width="25.7265625" style="4" customWidth="1"/>
    <col min="9730" max="9733" width="8.7265625" style="4"/>
    <col min="9734" max="9734" width="1.7265625" style="4" customWidth="1"/>
    <col min="9735" max="9984" width="8.7265625" style="4"/>
    <col min="9985" max="9985" width="25.7265625" style="4" customWidth="1"/>
    <col min="9986" max="9989" width="8.7265625" style="4"/>
    <col min="9990" max="9990" width="1.7265625" style="4" customWidth="1"/>
    <col min="9991" max="10240" width="8.7265625" style="4"/>
    <col min="10241" max="10241" width="25.7265625" style="4" customWidth="1"/>
    <col min="10242" max="10245" width="8.7265625" style="4"/>
    <col min="10246" max="10246" width="1.7265625" style="4" customWidth="1"/>
    <col min="10247" max="10496" width="8.7265625" style="4"/>
    <col min="10497" max="10497" width="25.7265625" style="4" customWidth="1"/>
    <col min="10498" max="10501" width="8.7265625" style="4"/>
    <col min="10502" max="10502" width="1.7265625" style="4" customWidth="1"/>
    <col min="10503" max="10752" width="8.7265625" style="4"/>
    <col min="10753" max="10753" width="25.7265625" style="4" customWidth="1"/>
    <col min="10754" max="10757" width="8.7265625" style="4"/>
    <col min="10758" max="10758" width="1.7265625" style="4" customWidth="1"/>
    <col min="10759" max="11008" width="8.7265625" style="4"/>
    <col min="11009" max="11009" width="25.7265625" style="4" customWidth="1"/>
    <col min="11010" max="11013" width="8.7265625" style="4"/>
    <col min="11014" max="11014" width="1.7265625" style="4" customWidth="1"/>
    <col min="11015" max="11264" width="8.7265625" style="4"/>
    <col min="11265" max="11265" width="25.7265625" style="4" customWidth="1"/>
    <col min="11266" max="11269" width="8.7265625" style="4"/>
    <col min="11270" max="11270" width="1.7265625" style="4" customWidth="1"/>
    <col min="11271" max="11520" width="8.7265625" style="4"/>
    <col min="11521" max="11521" width="25.7265625" style="4" customWidth="1"/>
    <col min="11522" max="11525" width="8.7265625" style="4"/>
    <col min="11526" max="11526" width="1.7265625" style="4" customWidth="1"/>
    <col min="11527" max="11776" width="8.7265625" style="4"/>
    <col min="11777" max="11777" width="25.7265625" style="4" customWidth="1"/>
    <col min="11778" max="11781" width="8.7265625" style="4"/>
    <col min="11782" max="11782" width="1.7265625" style="4" customWidth="1"/>
    <col min="11783" max="12032" width="8.7265625" style="4"/>
    <col min="12033" max="12033" width="25.7265625" style="4" customWidth="1"/>
    <col min="12034" max="12037" width="8.7265625" style="4"/>
    <col min="12038" max="12038" width="1.7265625" style="4" customWidth="1"/>
    <col min="12039" max="12288" width="8.7265625" style="4"/>
    <col min="12289" max="12289" width="25.7265625" style="4" customWidth="1"/>
    <col min="12290" max="12293" width="8.7265625" style="4"/>
    <col min="12294" max="12294" width="1.7265625" style="4" customWidth="1"/>
    <col min="12295" max="12544" width="8.7265625" style="4"/>
    <col min="12545" max="12545" width="25.7265625" style="4" customWidth="1"/>
    <col min="12546" max="12549" width="8.7265625" style="4"/>
    <col min="12550" max="12550" width="1.7265625" style="4" customWidth="1"/>
    <col min="12551" max="12800" width="8.7265625" style="4"/>
    <col min="12801" max="12801" width="25.7265625" style="4" customWidth="1"/>
    <col min="12802" max="12805" width="8.7265625" style="4"/>
    <col min="12806" max="12806" width="1.7265625" style="4" customWidth="1"/>
    <col min="12807" max="13056" width="8.7265625" style="4"/>
    <col min="13057" max="13057" width="25.7265625" style="4" customWidth="1"/>
    <col min="13058" max="13061" width="8.7265625" style="4"/>
    <col min="13062" max="13062" width="1.7265625" style="4" customWidth="1"/>
    <col min="13063" max="13312" width="8.7265625" style="4"/>
    <col min="13313" max="13313" width="25.7265625" style="4" customWidth="1"/>
    <col min="13314" max="13317" width="8.7265625" style="4"/>
    <col min="13318" max="13318" width="1.7265625" style="4" customWidth="1"/>
    <col min="13319" max="13568" width="8.7265625" style="4"/>
    <col min="13569" max="13569" width="25.7265625" style="4" customWidth="1"/>
    <col min="13570" max="13573" width="8.7265625" style="4"/>
    <col min="13574" max="13574" width="1.7265625" style="4" customWidth="1"/>
    <col min="13575" max="13824" width="8.7265625" style="4"/>
    <col min="13825" max="13825" width="25.7265625" style="4" customWidth="1"/>
    <col min="13826" max="13829" width="8.7265625" style="4"/>
    <col min="13830" max="13830" width="1.7265625" style="4" customWidth="1"/>
    <col min="13831" max="14080" width="8.7265625" style="4"/>
    <col min="14081" max="14081" width="25.7265625" style="4" customWidth="1"/>
    <col min="14082" max="14085" width="8.7265625" style="4"/>
    <col min="14086" max="14086" width="1.7265625" style="4" customWidth="1"/>
    <col min="14087" max="14336" width="8.7265625" style="4"/>
    <col min="14337" max="14337" width="25.7265625" style="4" customWidth="1"/>
    <col min="14338" max="14341" width="8.7265625" style="4"/>
    <col min="14342" max="14342" width="1.7265625" style="4" customWidth="1"/>
    <col min="14343" max="14592" width="8.7265625" style="4"/>
    <col min="14593" max="14593" width="25.7265625" style="4" customWidth="1"/>
    <col min="14594" max="14597" width="8.7265625" style="4"/>
    <col min="14598" max="14598" width="1.7265625" style="4" customWidth="1"/>
    <col min="14599" max="14848" width="8.7265625" style="4"/>
    <col min="14849" max="14849" width="25.7265625" style="4" customWidth="1"/>
    <col min="14850" max="14853" width="8.7265625" style="4"/>
    <col min="14854" max="14854" width="1.7265625" style="4" customWidth="1"/>
    <col min="14855" max="15104" width="8.7265625" style="4"/>
    <col min="15105" max="15105" width="25.7265625" style="4" customWidth="1"/>
    <col min="15106" max="15109" width="8.7265625" style="4"/>
    <col min="15110" max="15110" width="1.7265625" style="4" customWidth="1"/>
    <col min="15111" max="15360" width="8.7265625" style="4"/>
    <col min="15361" max="15361" width="25.7265625" style="4" customWidth="1"/>
    <col min="15362" max="15365" width="8.7265625" style="4"/>
    <col min="15366" max="15366" width="1.7265625" style="4" customWidth="1"/>
    <col min="15367" max="15616" width="8.7265625" style="4"/>
    <col min="15617" max="15617" width="25.7265625" style="4" customWidth="1"/>
    <col min="15618" max="15621" width="8.7265625" style="4"/>
    <col min="15622" max="15622" width="1.7265625" style="4" customWidth="1"/>
    <col min="15623" max="15872" width="8.7265625" style="4"/>
    <col min="15873" max="15873" width="25.7265625" style="4" customWidth="1"/>
    <col min="15874" max="15877" width="8.7265625" style="4"/>
    <col min="15878" max="15878" width="1.7265625" style="4" customWidth="1"/>
    <col min="15879" max="16128" width="8.7265625" style="4"/>
    <col min="16129" max="16129" width="25.7265625" style="4" customWidth="1"/>
    <col min="16130" max="16133" width="8.7265625" style="4"/>
    <col min="16134" max="16134" width="1.7265625" style="4" customWidth="1"/>
    <col min="16135" max="16384" width="8.7265625" style="4"/>
  </cols>
  <sheetData>
    <row r="1" spans="1:10" ht="20" x14ac:dyDescent="0.4">
      <c r="A1" s="68" t="s">
        <v>19</v>
      </c>
      <c r="B1" s="69" t="s">
        <v>48</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x14ac:dyDescent="0.25">
      <c r="A6" s="34" t="s">
        <v>49</v>
      </c>
      <c r="B6" s="35">
        <v>2</v>
      </c>
      <c r="C6" s="36">
        <v>3</v>
      </c>
      <c r="D6" s="35">
        <v>9</v>
      </c>
      <c r="E6" s="36">
        <v>7</v>
      </c>
      <c r="F6" s="37"/>
      <c r="G6" s="35">
        <f t="shared" ref="G6:G68" si="0">B6-C6</f>
        <v>-1</v>
      </c>
      <c r="H6" s="36">
        <f t="shared" ref="H6:H68" si="1">D6-E6</f>
        <v>2</v>
      </c>
      <c r="I6" s="38">
        <f t="shared" ref="I6:I68" si="2">IF(C6=0, "-", IF(G6/C6&lt;10, G6/C6, "&gt;999%"))</f>
        <v>-0.33333333333333331</v>
      </c>
      <c r="J6" s="39">
        <f t="shared" ref="J6:J68" si="3">IF(E6=0, "-", IF(H6/E6&lt;10, H6/E6, "&gt;999%"))</f>
        <v>0.2857142857142857</v>
      </c>
    </row>
    <row r="7" spans="1:10" x14ac:dyDescent="0.25">
      <c r="A7" s="34" t="s">
        <v>50</v>
      </c>
      <c r="B7" s="35">
        <v>1</v>
      </c>
      <c r="C7" s="36">
        <v>0</v>
      </c>
      <c r="D7" s="35">
        <v>1</v>
      </c>
      <c r="E7" s="36">
        <v>2</v>
      </c>
      <c r="F7" s="37"/>
      <c r="G7" s="35">
        <f t="shared" si="0"/>
        <v>1</v>
      </c>
      <c r="H7" s="36">
        <f t="shared" si="1"/>
        <v>-1</v>
      </c>
      <c r="I7" s="38" t="str">
        <f t="shared" si="2"/>
        <v>-</v>
      </c>
      <c r="J7" s="39">
        <f t="shared" si="3"/>
        <v>-0.5</v>
      </c>
    </row>
    <row r="8" spans="1:10" x14ac:dyDescent="0.25">
      <c r="A8" s="34" t="s">
        <v>51</v>
      </c>
      <c r="B8" s="35">
        <v>113</v>
      </c>
      <c r="C8" s="36">
        <v>90</v>
      </c>
      <c r="D8" s="35">
        <v>283</v>
      </c>
      <c r="E8" s="36">
        <v>225</v>
      </c>
      <c r="F8" s="37"/>
      <c r="G8" s="35">
        <f t="shared" si="0"/>
        <v>23</v>
      </c>
      <c r="H8" s="36">
        <f t="shared" si="1"/>
        <v>58</v>
      </c>
      <c r="I8" s="38">
        <f t="shared" si="2"/>
        <v>0.25555555555555554</v>
      </c>
      <c r="J8" s="39">
        <f t="shared" si="3"/>
        <v>0.25777777777777777</v>
      </c>
    </row>
    <row r="9" spans="1:10" x14ac:dyDescent="0.25">
      <c r="A9" s="34" t="s">
        <v>52</v>
      </c>
      <c r="B9" s="35">
        <v>1</v>
      </c>
      <c r="C9" s="36">
        <v>2</v>
      </c>
      <c r="D9" s="35">
        <v>6</v>
      </c>
      <c r="E9" s="36">
        <v>4</v>
      </c>
      <c r="F9" s="37"/>
      <c r="G9" s="35">
        <f t="shared" si="0"/>
        <v>-1</v>
      </c>
      <c r="H9" s="36">
        <f t="shared" si="1"/>
        <v>2</v>
      </c>
      <c r="I9" s="38">
        <f t="shared" si="2"/>
        <v>-0.5</v>
      </c>
      <c r="J9" s="39">
        <f t="shared" si="3"/>
        <v>0.5</v>
      </c>
    </row>
    <row r="10" spans="1:10" x14ac:dyDescent="0.25">
      <c r="A10" s="34" t="s">
        <v>53</v>
      </c>
      <c r="B10" s="35">
        <v>87</v>
      </c>
      <c r="C10" s="36">
        <v>108</v>
      </c>
      <c r="D10" s="35">
        <v>268</v>
      </c>
      <c r="E10" s="36">
        <v>282</v>
      </c>
      <c r="F10" s="37"/>
      <c r="G10" s="35">
        <f t="shared" si="0"/>
        <v>-21</v>
      </c>
      <c r="H10" s="36">
        <f t="shared" si="1"/>
        <v>-14</v>
      </c>
      <c r="I10" s="38">
        <f t="shared" si="2"/>
        <v>-0.19444444444444445</v>
      </c>
      <c r="J10" s="39">
        <f t="shared" si="3"/>
        <v>-4.9645390070921988E-2</v>
      </c>
    </row>
    <row r="11" spans="1:10" x14ac:dyDescent="0.25">
      <c r="A11" s="34" t="s">
        <v>54</v>
      </c>
      <c r="B11" s="35">
        <v>2</v>
      </c>
      <c r="C11" s="36">
        <v>1</v>
      </c>
      <c r="D11" s="35">
        <v>7</v>
      </c>
      <c r="E11" s="36">
        <v>2</v>
      </c>
      <c r="F11" s="37"/>
      <c r="G11" s="35">
        <f t="shared" si="0"/>
        <v>1</v>
      </c>
      <c r="H11" s="36">
        <f t="shared" si="1"/>
        <v>5</v>
      </c>
      <c r="I11" s="38">
        <f t="shared" si="2"/>
        <v>1</v>
      </c>
      <c r="J11" s="39">
        <f t="shared" si="3"/>
        <v>2.5</v>
      </c>
    </row>
    <row r="12" spans="1:10" x14ac:dyDescent="0.25">
      <c r="A12" s="34" t="s">
        <v>55</v>
      </c>
      <c r="B12" s="35">
        <v>0</v>
      </c>
      <c r="C12" s="36">
        <v>0</v>
      </c>
      <c r="D12" s="35">
        <v>1</v>
      </c>
      <c r="E12" s="36">
        <v>1</v>
      </c>
      <c r="F12" s="37"/>
      <c r="G12" s="35">
        <f t="shared" si="0"/>
        <v>0</v>
      </c>
      <c r="H12" s="36">
        <f t="shared" si="1"/>
        <v>0</v>
      </c>
      <c r="I12" s="38" t="str">
        <f t="shared" si="2"/>
        <v>-</v>
      </c>
      <c r="J12" s="39">
        <f t="shared" si="3"/>
        <v>0</v>
      </c>
    </row>
    <row r="13" spans="1:10" x14ac:dyDescent="0.25">
      <c r="A13" s="34" t="s">
        <v>56</v>
      </c>
      <c r="B13" s="35">
        <v>0</v>
      </c>
      <c r="C13" s="36">
        <v>4</v>
      </c>
      <c r="D13" s="35">
        <v>5</v>
      </c>
      <c r="E13" s="36">
        <v>6</v>
      </c>
      <c r="F13" s="37"/>
      <c r="G13" s="35">
        <f t="shared" si="0"/>
        <v>-4</v>
      </c>
      <c r="H13" s="36">
        <f t="shared" si="1"/>
        <v>-1</v>
      </c>
      <c r="I13" s="38">
        <f t="shared" si="2"/>
        <v>-1</v>
      </c>
      <c r="J13" s="39">
        <f t="shared" si="3"/>
        <v>-0.16666666666666666</v>
      </c>
    </row>
    <row r="14" spans="1:10" x14ac:dyDescent="0.25">
      <c r="A14" s="34" t="s">
        <v>57</v>
      </c>
      <c r="B14" s="35">
        <v>6</v>
      </c>
      <c r="C14" s="36">
        <v>12</v>
      </c>
      <c r="D14" s="35">
        <v>12</v>
      </c>
      <c r="E14" s="36">
        <v>28</v>
      </c>
      <c r="F14" s="37"/>
      <c r="G14" s="35">
        <f t="shared" si="0"/>
        <v>-6</v>
      </c>
      <c r="H14" s="36">
        <f t="shared" si="1"/>
        <v>-16</v>
      </c>
      <c r="I14" s="38">
        <f t="shared" si="2"/>
        <v>-0.5</v>
      </c>
      <c r="J14" s="39">
        <f t="shared" si="3"/>
        <v>-0.5714285714285714</v>
      </c>
    </row>
    <row r="15" spans="1:10" x14ac:dyDescent="0.25">
      <c r="A15" s="34" t="s">
        <v>58</v>
      </c>
      <c r="B15" s="35">
        <v>8</v>
      </c>
      <c r="C15" s="36">
        <v>8</v>
      </c>
      <c r="D15" s="35">
        <v>17</v>
      </c>
      <c r="E15" s="36">
        <v>18</v>
      </c>
      <c r="F15" s="37"/>
      <c r="G15" s="35">
        <f t="shared" si="0"/>
        <v>0</v>
      </c>
      <c r="H15" s="36">
        <f t="shared" si="1"/>
        <v>-1</v>
      </c>
      <c r="I15" s="38">
        <f t="shared" si="2"/>
        <v>0</v>
      </c>
      <c r="J15" s="39">
        <f t="shared" si="3"/>
        <v>-5.5555555555555552E-2</v>
      </c>
    </row>
    <row r="16" spans="1:10" x14ac:dyDescent="0.25">
      <c r="A16" s="34" t="s">
        <v>59</v>
      </c>
      <c r="B16" s="35">
        <v>380</v>
      </c>
      <c r="C16" s="36">
        <v>531</v>
      </c>
      <c r="D16" s="35">
        <v>1182</v>
      </c>
      <c r="E16" s="36">
        <v>1451</v>
      </c>
      <c r="F16" s="37"/>
      <c r="G16" s="35">
        <f t="shared" si="0"/>
        <v>-151</v>
      </c>
      <c r="H16" s="36">
        <f t="shared" si="1"/>
        <v>-269</v>
      </c>
      <c r="I16" s="38">
        <f t="shared" si="2"/>
        <v>-0.28436911487758948</v>
      </c>
      <c r="J16" s="39">
        <f t="shared" si="3"/>
        <v>-0.18538938662991042</v>
      </c>
    </row>
    <row r="17" spans="1:10" x14ac:dyDescent="0.25">
      <c r="A17" s="34" t="s">
        <v>60</v>
      </c>
      <c r="B17" s="35">
        <v>8</v>
      </c>
      <c r="C17" s="36">
        <v>9</v>
      </c>
      <c r="D17" s="35">
        <v>17</v>
      </c>
      <c r="E17" s="36">
        <v>19</v>
      </c>
      <c r="F17" s="37"/>
      <c r="G17" s="35">
        <f t="shared" si="0"/>
        <v>-1</v>
      </c>
      <c r="H17" s="36">
        <f t="shared" si="1"/>
        <v>-2</v>
      </c>
      <c r="I17" s="38">
        <f t="shared" si="2"/>
        <v>-0.1111111111111111</v>
      </c>
      <c r="J17" s="39">
        <f t="shared" si="3"/>
        <v>-0.10526315789473684</v>
      </c>
    </row>
    <row r="18" spans="1:10" x14ac:dyDescent="0.25">
      <c r="A18" s="34" t="s">
        <v>61</v>
      </c>
      <c r="B18" s="35">
        <v>8</v>
      </c>
      <c r="C18" s="36">
        <v>6</v>
      </c>
      <c r="D18" s="35">
        <v>22</v>
      </c>
      <c r="E18" s="36">
        <v>11</v>
      </c>
      <c r="F18" s="37"/>
      <c r="G18" s="35">
        <f t="shared" si="0"/>
        <v>2</v>
      </c>
      <c r="H18" s="36">
        <f t="shared" si="1"/>
        <v>11</v>
      </c>
      <c r="I18" s="38">
        <f t="shared" si="2"/>
        <v>0.33333333333333331</v>
      </c>
      <c r="J18" s="39">
        <f t="shared" si="3"/>
        <v>1</v>
      </c>
    </row>
    <row r="19" spans="1:10" x14ac:dyDescent="0.25">
      <c r="A19" s="34" t="s">
        <v>62</v>
      </c>
      <c r="B19" s="35">
        <v>453</v>
      </c>
      <c r="C19" s="36">
        <v>271</v>
      </c>
      <c r="D19" s="35">
        <v>737</v>
      </c>
      <c r="E19" s="36">
        <v>940</v>
      </c>
      <c r="F19" s="37"/>
      <c r="G19" s="35">
        <f t="shared" si="0"/>
        <v>182</v>
      </c>
      <c r="H19" s="36">
        <f t="shared" si="1"/>
        <v>-203</v>
      </c>
      <c r="I19" s="38">
        <f t="shared" si="2"/>
        <v>0.67158671586715868</v>
      </c>
      <c r="J19" s="39">
        <f t="shared" si="3"/>
        <v>-0.21595744680851064</v>
      </c>
    </row>
    <row r="20" spans="1:10" x14ac:dyDescent="0.25">
      <c r="A20" s="34" t="s">
        <v>63</v>
      </c>
      <c r="B20" s="35">
        <v>250</v>
      </c>
      <c r="C20" s="36">
        <v>313</v>
      </c>
      <c r="D20" s="35">
        <v>772</v>
      </c>
      <c r="E20" s="36">
        <v>820</v>
      </c>
      <c r="F20" s="37"/>
      <c r="G20" s="35">
        <f t="shared" si="0"/>
        <v>-63</v>
      </c>
      <c r="H20" s="36">
        <f t="shared" si="1"/>
        <v>-48</v>
      </c>
      <c r="I20" s="38">
        <f t="shared" si="2"/>
        <v>-0.2012779552715655</v>
      </c>
      <c r="J20" s="39">
        <f t="shared" si="3"/>
        <v>-5.8536585365853662E-2</v>
      </c>
    </row>
    <row r="21" spans="1:10" x14ac:dyDescent="0.25">
      <c r="A21" s="34" t="s">
        <v>64</v>
      </c>
      <c r="B21" s="35">
        <v>457</v>
      </c>
      <c r="C21" s="36">
        <v>795</v>
      </c>
      <c r="D21" s="35">
        <v>1557</v>
      </c>
      <c r="E21" s="36">
        <v>1942</v>
      </c>
      <c r="F21" s="37"/>
      <c r="G21" s="35">
        <f t="shared" si="0"/>
        <v>-338</v>
      </c>
      <c r="H21" s="36">
        <f t="shared" si="1"/>
        <v>-385</v>
      </c>
      <c r="I21" s="38">
        <f t="shared" si="2"/>
        <v>-0.42515723270440253</v>
      </c>
      <c r="J21" s="39">
        <f t="shared" si="3"/>
        <v>-0.19824922760041194</v>
      </c>
    </row>
    <row r="22" spans="1:10" x14ac:dyDescent="0.25">
      <c r="A22" s="34" t="s">
        <v>65</v>
      </c>
      <c r="B22" s="35">
        <v>11</v>
      </c>
      <c r="C22" s="36">
        <v>2</v>
      </c>
      <c r="D22" s="35">
        <v>12</v>
      </c>
      <c r="E22" s="36">
        <v>11</v>
      </c>
      <c r="F22" s="37"/>
      <c r="G22" s="35">
        <f t="shared" si="0"/>
        <v>9</v>
      </c>
      <c r="H22" s="36">
        <f t="shared" si="1"/>
        <v>1</v>
      </c>
      <c r="I22" s="38">
        <f t="shared" si="2"/>
        <v>4.5</v>
      </c>
      <c r="J22" s="39">
        <f t="shared" si="3"/>
        <v>9.0909090909090912E-2</v>
      </c>
    </row>
    <row r="23" spans="1:10" x14ac:dyDescent="0.25">
      <c r="A23" s="34" t="s">
        <v>66</v>
      </c>
      <c r="B23" s="35">
        <v>218</v>
      </c>
      <c r="C23" s="36">
        <v>246</v>
      </c>
      <c r="D23" s="35">
        <v>462</v>
      </c>
      <c r="E23" s="36">
        <v>517</v>
      </c>
      <c r="F23" s="37"/>
      <c r="G23" s="35">
        <f t="shared" si="0"/>
        <v>-28</v>
      </c>
      <c r="H23" s="36">
        <f t="shared" si="1"/>
        <v>-55</v>
      </c>
      <c r="I23" s="38">
        <f t="shared" si="2"/>
        <v>-0.11382113821138211</v>
      </c>
      <c r="J23" s="39">
        <f t="shared" si="3"/>
        <v>-0.10638297872340426</v>
      </c>
    </row>
    <row r="24" spans="1:10" x14ac:dyDescent="0.25">
      <c r="A24" s="34" t="s">
        <v>67</v>
      </c>
      <c r="B24" s="35">
        <v>8</v>
      </c>
      <c r="C24" s="36">
        <v>5</v>
      </c>
      <c r="D24" s="35">
        <v>15</v>
      </c>
      <c r="E24" s="36">
        <v>13</v>
      </c>
      <c r="F24" s="37"/>
      <c r="G24" s="35">
        <f t="shared" si="0"/>
        <v>3</v>
      </c>
      <c r="H24" s="36">
        <f t="shared" si="1"/>
        <v>2</v>
      </c>
      <c r="I24" s="38">
        <f t="shared" si="2"/>
        <v>0.6</v>
      </c>
      <c r="J24" s="39">
        <f t="shared" si="3"/>
        <v>0.15384615384615385</v>
      </c>
    </row>
    <row r="25" spans="1:10" x14ac:dyDescent="0.25">
      <c r="A25" s="34" t="s">
        <v>68</v>
      </c>
      <c r="B25" s="35">
        <v>11</v>
      </c>
      <c r="C25" s="36">
        <v>13</v>
      </c>
      <c r="D25" s="35">
        <v>32</v>
      </c>
      <c r="E25" s="36">
        <v>35</v>
      </c>
      <c r="F25" s="37"/>
      <c r="G25" s="35">
        <f t="shared" si="0"/>
        <v>-2</v>
      </c>
      <c r="H25" s="36">
        <f t="shared" si="1"/>
        <v>-3</v>
      </c>
      <c r="I25" s="38">
        <f t="shared" si="2"/>
        <v>-0.15384615384615385</v>
      </c>
      <c r="J25" s="39">
        <f t="shared" si="3"/>
        <v>-8.5714285714285715E-2</v>
      </c>
    </row>
    <row r="26" spans="1:10" x14ac:dyDescent="0.25">
      <c r="A26" s="34" t="s">
        <v>69</v>
      </c>
      <c r="B26" s="35">
        <v>17</v>
      </c>
      <c r="C26" s="36">
        <v>39</v>
      </c>
      <c r="D26" s="35">
        <v>74</v>
      </c>
      <c r="E26" s="36">
        <v>108</v>
      </c>
      <c r="F26" s="37"/>
      <c r="G26" s="35">
        <f t="shared" si="0"/>
        <v>-22</v>
      </c>
      <c r="H26" s="36">
        <f t="shared" si="1"/>
        <v>-34</v>
      </c>
      <c r="I26" s="38">
        <f t="shared" si="2"/>
        <v>-0.5641025641025641</v>
      </c>
      <c r="J26" s="39">
        <f t="shared" si="3"/>
        <v>-0.31481481481481483</v>
      </c>
    </row>
    <row r="27" spans="1:10" x14ac:dyDescent="0.25">
      <c r="A27" s="34" t="s">
        <v>70</v>
      </c>
      <c r="B27" s="35">
        <v>401</v>
      </c>
      <c r="C27" s="36">
        <v>375</v>
      </c>
      <c r="D27" s="35">
        <v>1208</v>
      </c>
      <c r="E27" s="36">
        <v>1084</v>
      </c>
      <c r="F27" s="37"/>
      <c r="G27" s="35">
        <f t="shared" si="0"/>
        <v>26</v>
      </c>
      <c r="H27" s="36">
        <f t="shared" si="1"/>
        <v>124</v>
      </c>
      <c r="I27" s="38">
        <f t="shared" si="2"/>
        <v>6.933333333333333E-2</v>
      </c>
      <c r="J27" s="39">
        <f t="shared" si="3"/>
        <v>0.11439114391143912</v>
      </c>
    </row>
    <row r="28" spans="1:10" x14ac:dyDescent="0.25">
      <c r="A28" s="34" t="s">
        <v>71</v>
      </c>
      <c r="B28" s="35">
        <v>1</v>
      </c>
      <c r="C28" s="36">
        <v>2</v>
      </c>
      <c r="D28" s="35">
        <v>4</v>
      </c>
      <c r="E28" s="36">
        <v>4</v>
      </c>
      <c r="F28" s="37"/>
      <c r="G28" s="35">
        <f t="shared" si="0"/>
        <v>-1</v>
      </c>
      <c r="H28" s="36">
        <f t="shared" si="1"/>
        <v>0</v>
      </c>
      <c r="I28" s="38">
        <f t="shared" si="2"/>
        <v>-0.5</v>
      </c>
      <c r="J28" s="39">
        <f t="shared" si="3"/>
        <v>0</v>
      </c>
    </row>
    <row r="29" spans="1:10" x14ac:dyDescent="0.25">
      <c r="A29" s="34" t="s">
        <v>72</v>
      </c>
      <c r="B29" s="35">
        <v>37</v>
      </c>
      <c r="C29" s="36">
        <v>63</v>
      </c>
      <c r="D29" s="35">
        <v>129</v>
      </c>
      <c r="E29" s="36">
        <v>158</v>
      </c>
      <c r="F29" s="37"/>
      <c r="G29" s="35">
        <f t="shared" si="0"/>
        <v>-26</v>
      </c>
      <c r="H29" s="36">
        <f t="shared" si="1"/>
        <v>-29</v>
      </c>
      <c r="I29" s="38">
        <f t="shared" si="2"/>
        <v>-0.41269841269841268</v>
      </c>
      <c r="J29" s="39">
        <f t="shared" si="3"/>
        <v>-0.18354430379746836</v>
      </c>
    </row>
    <row r="30" spans="1:10" x14ac:dyDescent="0.25">
      <c r="A30" s="34" t="s">
        <v>73</v>
      </c>
      <c r="B30" s="35">
        <v>33</v>
      </c>
      <c r="C30" s="36">
        <v>27</v>
      </c>
      <c r="D30" s="35">
        <v>110</v>
      </c>
      <c r="E30" s="36">
        <v>76</v>
      </c>
      <c r="F30" s="37"/>
      <c r="G30" s="35">
        <f t="shared" si="0"/>
        <v>6</v>
      </c>
      <c r="H30" s="36">
        <f t="shared" si="1"/>
        <v>34</v>
      </c>
      <c r="I30" s="38">
        <f t="shared" si="2"/>
        <v>0.22222222222222221</v>
      </c>
      <c r="J30" s="39">
        <f t="shared" si="3"/>
        <v>0.44736842105263158</v>
      </c>
    </row>
    <row r="31" spans="1:10" x14ac:dyDescent="0.25">
      <c r="A31" s="34" t="s">
        <v>74</v>
      </c>
      <c r="B31" s="35">
        <v>34</v>
      </c>
      <c r="C31" s="36">
        <v>42</v>
      </c>
      <c r="D31" s="35">
        <v>124</v>
      </c>
      <c r="E31" s="36">
        <v>136</v>
      </c>
      <c r="F31" s="37"/>
      <c r="G31" s="35">
        <f t="shared" si="0"/>
        <v>-8</v>
      </c>
      <c r="H31" s="36">
        <f t="shared" si="1"/>
        <v>-12</v>
      </c>
      <c r="I31" s="38">
        <f t="shared" si="2"/>
        <v>-0.19047619047619047</v>
      </c>
      <c r="J31" s="39">
        <f t="shared" si="3"/>
        <v>-8.8235294117647065E-2</v>
      </c>
    </row>
    <row r="32" spans="1:10" x14ac:dyDescent="0.25">
      <c r="A32" s="34" t="s">
        <v>75</v>
      </c>
      <c r="B32" s="35">
        <v>0</v>
      </c>
      <c r="C32" s="36">
        <v>0</v>
      </c>
      <c r="D32" s="35">
        <v>2</v>
      </c>
      <c r="E32" s="36">
        <v>0</v>
      </c>
      <c r="F32" s="37"/>
      <c r="G32" s="35">
        <f t="shared" si="0"/>
        <v>0</v>
      </c>
      <c r="H32" s="36">
        <f t="shared" si="1"/>
        <v>2</v>
      </c>
      <c r="I32" s="38" t="str">
        <f t="shared" si="2"/>
        <v>-</v>
      </c>
      <c r="J32" s="39" t="str">
        <f t="shared" si="3"/>
        <v>-</v>
      </c>
    </row>
    <row r="33" spans="1:10" x14ac:dyDescent="0.25">
      <c r="A33" s="34" t="s">
        <v>76</v>
      </c>
      <c r="B33" s="35">
        <v>1</v>
      </c>
      <c r="C33" s="36">
        <v>3</v>
      </c>
      <c r="D33" s="35">
        <v>5</v>
      </c>
      <c r="E33" s="36">
        <v>9</v>
      </c>
      <c r="F33" s="37"/>
      <c r="G33" s="35">
        <f t="shared" si="0"/>
        <v>-2</v>
      </c>
      <c r="H33" s="36">
        <f t="shared" si="1"/>
        <v>-4</v>
      </c>
      <c r="I33" s="38">
        <f t="shared" si="2"/>
        <v>-0.66666666666666663</v>
      </c>
      <c r="J33" s="39">
        <f t="shared" si="3"/>
        <v>-0.44444444444444442</v>
      </c>
    </row>
    <row r="34" spans="1:10" x14ac:dyDescent="0.25">
      <c r="A34" s="34" t="s">
        <v>77</v>
      </c>
      <c r="B34" s="35">
        <v>422</v>
      </c>
      <c r="C34" s="36">
        <v>618</v>
      </c>
      <c r="D34" s="35">
        <v>1458</v>
      </c>
      <c r="E34" s="36">
        <v>1887</v>
      </c>
      <c r="F34" s="37"/>
      <c r="G34" s="35">
        <f t="shared" si="0"/>
        <v>-196</v>
      </c>
      <c r="H34" s="36">
        <f t="shared" si="1"/>
        <v>-429</v>
      </c>
      <c r="I34" s="38">
        <f t="shared" si="2"/>
        <v>-0.31715210355987056</v>
      </c>
      <c r="J34" s="39">
        <f t="shared" si="3"/>
        <v>-0.22734499205087441</v>
      </c>
    </row>
    <row r="35" spans="1:10" x14ac:dyDescent="0.25">
      <c r="A35" s="34" t="s">
        <v>78</v>
      </c>
      <c r="B35" s="35">
        <v>1</v>
      </c>
      <c r="C35" s="36">
        <v>0</v>
      </c>
      <c r="D35" s="35">
        <v>1</v>
      </c>
      <c r="E35" s="36">
        <v>0</v>
      </c>
      <c r="F35" s="37"/>
      <c r="G35" s="35">
        <f t="shared" si="0"/>
        <v>1</v>
      </c>
      <c r="H35" s="36">
        <f t="shared" si="1"/>
        <v>1</v>
      </c>
      <c r="I35" s="38" t="str">
        <f t="shared" si="2"/>
        <v>-</v>
      </c>
      <c r="J35" s="39" t="str">
        <f t="shared" si="3"/>
        <v>-</v>
      </c>
    </row>
    <row r="36" spans="1:10" x14ac:dyDescent="0.25">
      <c r="A36" s="34" t="s">
        <v>79</v>
      </c>
      <c r="B36" s="35">
        <v>133</v>
      </c>
      <c r="C36" s="36">
        <v>139</v>
      </c>
      <c r="D36" s="35">
        <v>317</v>
      </c>
      <c r="E36" s="36">
        <v>367</v>
      </c>
      <c r="F36" s="37"/>
      <c r="G36" s="35">
        <f t="shared" si="0"/>
        <v>-6</v>
      </c>
      <c r="H36" s="36">
        <f t="shared" si="1"/>
        <v>-50</v>
      </c>
      <c r="I36" s="38">
        <f t="shared" si="2"/>
        <v>-4.3165467625899283E-2</v>
      </c>
      <c r="J36" s="39">
        <f t="shared" si="3"/>
        <v>-0.13623978201634879</v>
      </c>
    </row>
    <row r="37" spans="1:10" x14ac:dyDescent="0.25">
      <c r="A37" s="34" t="s">
        <v>80</v>
      </c>
      <c r="B37" s="35">
        <v>47</v>
      </c>
      <c r="C37" s="36">
        <v>38</v>
      </c>
      <c r="D37" s="35">
        <v>109</v>
      </c>
      <c r="E37" s="36">
        <v>92</v>
      </c>
      <c r="F37" s="37"/>
      <c r="G37" s="35">
        <f t="shared" si="0"/>
        <v>9</v>
      </c>
      <c r="H37" s="36">
        <f t="shared" si="1"/>
        <v>17</v>
      </c>
      <c r="I37" s="38">
        <f t="shared" si="2"/>
        <v>0.23684210526315788</v>
      </c>
      <c r="J37" s="39">
        <f t="shared" si="3"/>
        <v>0.18478260869565216</v>
      </c>
    </row>
    <row r="38" spans="1:10" x14ac:dyDescent="0.25">
      <c r="A38" s="34" t="s">
        <v>81</v>
      </c>
      <c r="B38" s="35">
        <v>79</v>
      </c>
      <c r="C38" s="36">
        <v>61</v>
      </c>
      <c r="D38" s="35">
        <v>208</v>
      </c>
      <c r="E38" s="36">
        <v>129</v>
      </c>
      <c r="F38" s="37"/>
      <c r="G38" s="35">
        <f t="shared" si="0"/>
        <v>18</v>
      </c>
      <c r="H38" s="36">
        <f t="shared" si="1"/>
        <v>79</v>
      </c>
      <c r="I38" s="38">
        <f t="shared" si="2"/>
        <v>0.29508196721311475</v>
      </c>
      <c r="J38" s="39">
        <f t="shared" si="3"/>
        <v>0.61240310077519378</v>
      </c>
    </row>
    <row r="39" spans="1:10" x14ac:dyDescent="0.25">
      <c r="A39" s="34" t="s">
        <v>82</v>
      </c>
      <c r="B39" s="35">
        <v>16</v>
      </c>
      <c r="C39" s="36">
        <v>15</v>
      </c>
      <c r="D39" s="35">
        <v>57</v>
      </c>
      <c r="E39" s="36">
        <v>44</v>
      </c>
      <c r="F39" s="37"/>
      <c r="G39" s="35">
        <f t="shared" si="0"/>
        <v>1</v>
      </c>
      <c r="H39" s="36">
        <f t="shared" si="1"/>
        <v>13</v>
      </c>
      <c r="I39" s="38">
        <f t="shared" si="2"/>
        <v>6.6666666666666666E-2</v>
      </c>
      <c r="J39" s="39">
        <f t="shared" si="3"/>
        <v>0.29545454545454547</v>
      </c>
    </row>
    <row r="40" spans="1:10" x14ac:dyDescent="0.25">
      <c r="A40" s="34" t="s">
        <v>83</v>
      </c>
      <c r="B40" s="35">
        <v>797</v>
      </c>
      <c r="C40" s="36">
        <v>978</v>
      </c>
      <c r="D40" s="35">
        <v>1994</v>
      </c>
      <c r="E40" s="36">
        <v>2493</v>
      </c>
      <c r="F40" s="37"/>
      <c r="G40" s="35">
        <f t="shared" si="0"/>
        <v>-181</v>
      </c>
      <c r="H40" s="36">
        <f t="shared" si="1"/>
        <v>-499</v>
      </c>
      <c r="I40" s="38">
        <f t="shared" si="2"/>
        <v>-0.18507157464212678</v>
      </c>
      <c r="J40" s="39">
        <f t="shared" si="3"/>
        <v>-0.20016044925792217</v>
      </c>
    </row>
    <row r="41" spans="1:10" x14ac:dyDescent="0.25">
      <c r="A41" s="34" t="s">
        <v>84</v>
      </c>
      <c r="B41" s="35">
        <v>299</v>
      </c>
      <c r="C41" s="36">
        <v>459</v>
      </c>
      <c r="D41" s="35">
        <v>908</v>
      </c>
      <c r="E41" s="36">
        <v>1069</v>
      </c>
      <c r="F41" s="37"/>
      <c r="G41" s="35">
        <f t="shared" si="0"/>
        <v>-160</v>
      </c>
      <c r="H41" s="36">
        <f t="shared" si="1"/>
        <v>-161</v>
      </c>
      <c r="I41" s="38">
        <f t="shared" si="2"/>
        <v>-0.34858387799564272</v>
      </c>
      <c r="J41" s="39">
        <f t="shared" si="3"/>
        <v>-0.15060804490177737</v>
      </c>
    </row>
    <row r="42" spans="1:10" x14ac:dyDescent="0.25">
      <c r="A42" s="34" t="s">
        <v>85</v>
      </c>
      <c r="B42" s="35">
        <v>1</v>
      </c>
      <c r="C42" s="36">
        <v>3</v>
      </c>
      <c r="D42" s="35">
        <v>10</v>
      </c>
      <c r="E42" s="36">
        <v>10</v>
      </c>
      <c r="F42" s="37"/>
      <c r="G42" s="35">
        <f t="shared" si="0"/>
        <v>-2</v>
      </c>
      <c r="H42" s="36">
        <f t="shared" si="1"/>
        <v>0</v>
      </c>
      <c r="I42" s="38">
        <f t="shared" si="2"/>
        <v>-0.66666666666666663</v>
      </c>
      <c r="J42" s="39">
        <f t="shared" si="3"/>
        <v>0</v>
      </c>
    </row>
    <row r="43" spans="1:10" x14ac:dyDescent="0.25">
      <c r="A43" s="34" t="s">
        <v>86</v>
      </c>
      <c r="B43" s="35">
        <v>29</v>
      </c>
      <c r="C43" s="36">
        <v>36</v>
      </c>
      <c r="D43" s="35">
        <v>88</v>
      </c>
      <c r="E43" s="36">
        <v>82</v>
      </c>
      <c r="F43" s="37"/>
      <c r="G43" s="35">
        <f t="shared" si="0"/>
        <v>-7</v>
      </c>
      <c r="H43" s="36">
        <f t="shared" si="1"/>
        <v>6</v>
      </c>
      <c r="I43" s="38">
        <f t="shared" si="2"/>
        <v>-0.19444444444444445</v>
      </c>
      <c r="J43" s="39">
        <f t="shared" si="3"/>
        <v>7.3170731707317069E-2</v>
      </c>
    </row>
    <row r="44" spans="1:10" x14ac:dyDescent="0.25">
      <c r="A44" s="34" t="s">
        <v>87</v>
      </c>
      <c r="B44" s="35">
        <v>33</v>
      </c>
      <c r="C44" s="36">
        <v>8</v>
      </c>
      <c r="D44" s="35">
        <v>55</v>
      </c>
      <c r="E44" s="36">
        <v>21</v>
      </c>
      <c r="F44" s="37"/>
      <c r="G44" s="35">
        <f t="shared" si="0"/>
        <v>25</v>
      </c>
      <c r="H44" s="36">
        <f t="shared" si="1"/>
        <v>34</v>
      </c>
      <c r="I44" s="38">
        <f t="shared" si="2"/>
        <v>3.125</v>
      </c>
      <c r="J44" s="39">
        <f t="shared" si="3"/>
        <v>1.6190476190476191</v>
      </c>
    </row>
    <row r="45" spans="1:10" x14ac:dyDescent="0.25">
      <c r="A45" s="34" t="s">
        <v>88</v>
      </c>
      <c r="B45" s="35">
        <v>16</v>
      </c>
      <c r="C45" s="36">
        <v>33</v>
      </c>
      <c r="D45" s="35">
        <v>60</v>
      </c>
      <c r="E45" s="36">
        <v>120</v>
      </c>
      <c r="F45" s="37"/>
      <c r="G45" s="35">
        <f t="shared" si="0"/>
        <v>-17</v>
      </c>
      <c r="H45" s="36">
        <f t="shared" si="1"/>
        <v>-60</v>
      </c>
      <c r="I45" s="38">
        <f t="shared" si="2"/>
        <v>-0.51515151515151514</v>
      </c>
      <c r="J45" s="39">
        <f t="shared" si="3"/>
        <v>-0.5</v>
      </c>
    </row>
    <row r="46" spans="1:10" x14ac:dyDescent="0.25">
      <c r="A46" s="34" t="s">
        <v>89</v>
      </c>
      <c r="B46" s="35">
        <v>0</v>
      </c>
      <c r="C46" s="36">
        <v>0</v>
      </c>
      <c r="D46" s="35">
        <v>2</v>
      </c>
      <c r="E46" s="36">
        <v>1</v>
      </c>
      <c r="F46" s="37"/>
      <c r="G46" s="35">
        <f t="shared" si="0"/>
        <v>0</v>
      </c>
      <c r="H46" s="36">
        <f t="shared" si="1"/>
        <v>1</v>
      </c>
      <c r="I46" s="38" t="str">
        <f t="shared" si="2"/>
        <v>-</v>
      </c>
      <c r="J46" s="39">
        <f t="shared" si="3"/>
        <v>1</v>
      </c>
    </row>
    <row r="47" spans="1:10" x14ac:dyDescent="0.25">
      <c r="A47" s="34" t="s">
        <v>90</v>
      </c>
      <c r="B47" s="35">
        <v>12</v>
      </c>
      <c r="C47" s="36">
        <v>23</v>
      </c>
      <c r="D47" s="35">
        <v>58</v>
      </c>
      <c r="E47" s="36">
        <v>76</v>
      </c>
      <c r="F47" s="37"/>
      <c r="G47" s="35">
        <f t="shared" si="0"/>
        <v>-11</v>
      </c>
      <c r="H47" s="36">
        <f t="shared" si="1"/>
        <v>-18</v>
      </c>
      <c r="I47" s="38">
        <f t="shared" si="2"/>
        <v>-0.47826086956521741</v>
      </c>
      <c r="J47" s="39">
        <f t="shared" si="3"/>
        <v>-0.23684210526315788</v>
      </c>
    </row>
    <row r="48" spans="1:10" x14ac:dyDescent="0.25">
      <c r="A48" s="34" t="s">
        <v>91</v>
      </c>
      <c r="B48" s="35">
        <v>10</v>
      </c>
      <c r="C48" s="36">
        <v>0</v>
      </c>
      <c r="D48" s="35">
        <v>22</v>
      </c>
      <c r="E48" s="36">
        <v>0</v>
      </c>
      <c r="F48" s="37"/>
      <c r="G48" s="35">
        <f t="shared" si="0"/>
        <v>10</v>
      </c>
      <c r="H48" s="36">
        <f t="shared" si="1"/>
        <v>22</v>
      </c>
      <c r="I48" s="38" t="str">
        <f t="shared" si="2"/>
        <v>-</v>
      </c>
      <c r="J48" s="39" t="str">
        <f t="shared" si="3"/>
        <v>-</v>
      </c>
    </row>
    <row r="49" spans="1:10" x14ac:dyDescent="0.25">
      <c r="A49" s="34" t="s">
        <v>92</v>
      </c>
      <c r="B49" s="35">
        <v>212</v>
      </c>
      <c r="C49" s="36">
        <v>199</v>
      </c>
      <c r="D49" s="35">
        <v>712</v>
      </c>
      <c r="E49" s="36">
        <v>684</v>
      </c>
      <c r="F49" s="37"/>
      <c r="G49" s="35">
        <f t="shared" si="0"/>
        <v>13</v>
      </c>
      <c r="H49" s="36">
        <f t="shared" si="1"/>
        <v>28</v>
      </c>
      <c r="I49" s="38">
        <f t="shared" si="2"/>
        <v>6.5326633165829151E-2</v>
      </c>
      <c r="J49" s="39">
        <f t="shared" si="3"/>
        <v>4.0935672514619881E-2</v>
      </c>
    </row>
    <row r="50" spans="1:10" x14ac:dyDescent="0.25">
      <c r="A50" s="34" t="s">
        <v>93</v>
      </c>
      <c r="B50" s="35">
        <v>153</v>
      </c>
      <c r="C50" s="36">
        <v>218</v>
      </c>
      <c r="D50" s="35">
        <v>530</v>
      </c>
      <c r="E50" s="36">
        <v>589</v>
      </c>
      <c r="F50" s="37"/>
      <c r="G50" s="35">
        <f t="shared" si="0"/>
        <v>-65</v>
      </c>
      <c r="H50" s="36">
        <f t="shared" si="1"/>
        <v>-59</v>
      </c>
      <c r="I50" s="38">
        <f t="shared" si="2"/>
        <v>-0.29816513761467889</v>
      </c>
      <c r="J50" s="39">
        <f t="shared" si="3"/>
        <v>-0.100169779286927</v>
      </c>
    </row>
    <row r="51" spans="1:10" x14ac:dyDescent="0.25">
      <c r="A51" s="34" t="s">
        <v>94</v>
      </c>
      <c r="B51" s="35">
        <v>1986</v>
      </c>
      <c r="C51" s="36">
        <v>2077</v>
      </c>
      <c r="D51" s="35">
        <v>5893</v>
      </c>
      <c r="E51" s="36">
        <v>5882</v>
      </c>
      <c r="F51" s="37"/>
      <c r="G51" s="35">
        <f t="shared" si="0"/>
        <v>-91</v>
      </c>
      <c r="H51" s="36">
        <f t="shared" si="1"/>
        <v>11</v>
      </c>
      <c r="I51" s="38">
        <f t="shared" si="2"/>
        <v>-4.3813192103996146E-2</v>
      </c>
      <c r="J51" s="39">
        <f t="shared" si="3"/>
        <v>1.8701122067324039E-3</v>
      </c>
    </row>
    <row r="52" spans="1:10" x14ac:dyDescent="0.25">
      <c r="A52" s="34" t="s">
        <v>95</v>
      </c>
      <c r="B52" s="35">
        <v>190</v>
      </c>
      <c r="C52" s="36">
        <v>328</v>
      </c>
      <c r="D52" s="35">
        <v>604</v>
      </c>
      <c r="E52" s="36">
        <v>849</v>
      </c>
      <c r="F52" s="37"/>
      <c r="G52" s="35">
        <f t="shared" si="0"/>
        <v>-138</v>
      </c>
      <c r="H52" s="36">
        <f t="shared" si="1"/>
        <v>-245</v>
      </c>
      <c r="I52" s="38">
        <f t="shared" si="2"/>
        <v>-0.42073170731707316</v>
      </c>
      <c r="J52" s="39">
        <f t="shared" si="3"/>
        <v>-0.28857479387514723</v>
      </c>
    </row>
    <row r="53" spans="1:10" x14ac:dyDescent="0.25">
      <c r="A53" s="34" t="s">
        <v>96</v>
      </c>
      <c r="B53" s="35">
        <v>25</v>
      </c>
      <c r="C53" s="36">
        <v>59</v>
      </c>
      <c r="D53" s="35">
        <v>90</v>
      </c>
      <c r="E53" s="36">
        <v>126</v>
      </c>
      <c r="F53" s="37"/>
      <c r="G53" s="35">
        <f t="shared" si="0"/>
        <v>-34</v>
      </c>
      <c r="H53" s="36">
        <f t="shared" si="1"/>
        <v>-36</v>
      </c>
      <c r="I53" s="38">
        <f t="shared" si="2"/>
        <v>-0.57627118644067798</v>
      </c>
      <c r="J53" s="39">
        <f t="shared" si="3"/>
        <v>-0.2857142857142857</v>
      </c>
    </row>
    <row r="54" spans="1:10" x14ac:dyDescent="0.25">
      <c r="A54" s="79" t="s">
        <v>97</v>
      </c>
      <c r="B54" s="80">
        <v>3</v>
      </c>
      <c r="C54" s="81">
        <v>0</v>
      </c>
      <c r="D54" s="80">
        <v>8</v>
      </c>
      <c r="E54" s="81">
        <v>2</v>
      </c>
      <c r="F54" s="82"/>
      <c r="G54" s="80">
        <f t="shared" si="0"/>
        <v>3</v>
      </c>
      <c r="H54" s="81">
        <f t="shared" si="1"/>
        <v>6</v>
      </c>
      <c r="I54" s="94" t="str">
        <f t="shared" si="2"/>
        <v>-</v>
      </c>
      <c r="J54" s="95">
        <f t="shared" si="3"/>
        <v>3</v>
      </c>
    </row>
    <row r="55" spans="1:10" x14ac:dyDescent="0.25">
      <c r="A55" s="34" t="s">
        <v>98</v>
      </c>
      <c r="B55" s="35">
        <v>1</v>
      </c>
      <c r="C55" s="36">
        <v>0</v>
      </c>
      <c r="D55" s="35">
        <v>3</v>
      </c>
      <c r="E55" s="36">
        <v>2</v>
      </c>
      <c r="F55" s="37"/>
      <c r="G55" s="35">
        <f t="shared" si="0"/>
        <v>1</v>
      </c>
      <c r="H55" s="36">
        <f t="shared" si="1"/>
        <v>1</v>
      </c>
      <c r="I55" s="38" t="str">
        <f t="shared" si="2"/>
        <v>-</v>
      </c>
      <c r="J55" s="39">
        <f t="shared" si="3"/>
        <v>0.5</v>
      </c>
    </row>
    <row r="56" spans="1:10" x14ac:dyDescent="0.25">
      <c r="A56" s="34" t="s">
        <v>99</v>
      </c>
      <c r="B56" s="35">
        <v>55</v>
      </c>
      <c r="C56" s="36">
        <v>28</v>
      </c>
      <c r="D56" s="35">
        <v>89</v>
      </c>
      <c r="E56" s="36">
        <v>63</v>
      </c>
      <c r="F56" s="37"/>
      <c r="G56" s="35">
        <f t="shared" si="0"/>
        <v>27</v>
      </c>
      <c r="H56" s="36">
        <f t="shared" si="1"/>
        <v>26</v>
      </c>
      <c r="I56" s="38">
        <f t="shared" si="2"/>
        <v>0.9642857142857143</v>
      </c>
      <c r="J56" s="39">
        <f t="shared" si="3"/>
        <v>0.41269841269841268</v>
      </c>
    </row>
    <row r="57" spans="1:10" x14ac:dyDescent="0.25">
      <c r="A57" s="34" t="s">
        <v>100</v>
      </c>
      <c r="B57" s="35">
        <v>45</v>
      </c>
      <c r="C57" s="36">
        <v>48</v>
      </c>
      <c r="D57" s="35">
        <v>123</v>
      </c>
      <c r="E57" s="36">
        <v>141</v>
      </c>
      <c r="F57" s="37"/>
      <c r="G57" s="35">
        <f t="shared" si="0"/>
        <v>-3</v>
      </c>
      <c r="H57" s="36">
        <f t="shared" si="1"/>
        <v>-18</v>
      </c>
      <c r="I57" s="38">
        <f t="shared" si="2"/>
        <v>-6.25E-2</v>
      </c>
      <c r="J57" s="39">
        <f t="shared" si="3"/>
        <v>-0.1276595744680851</v>
      </c>
    </row>
    <row r="58" spans="1:10" x14ac:dyDescent="0.25">
      <c r="A58" s="34" t="s">
        <v>101</v>
      </c>
      <c r="B58" s="35">
        <v>1</v>
      </c>
      <c r="C58" s="36">
        <v>0</v>
      </c>
      <c r="D58" s="35">
        <v>6</v>
      </c>
      <c r="E58" s="36">
        <v>6</v>
      </c>
      <c r="F58" s="37"/>
      <c r="G58" s="35">
        <f t="shared" si="0"/>
        <v>1</v>
      </c>
      <c r="H58" s="36">
        <f t="shared" si="1"/>
        <v>0</v>
      </c>
      <c r="I58" s="38" t="str">
        <f t="shared" si="2"/>
        <v>-</v>
      </c>
      <c r="J58" s="39">
        <f t="shared" si="3"/>
        <v>0</v>
      </c>
    </row>
    <row r="59" spans="1:10" x14ac:dyDescent="0.25">
      <c r="A59" s="34" t="s">
        <v>102</v>
      </c>
      <c r="B59" s="35">
        <v>1</v>
      </c>
      <c r="C59" s="36">
        <v>0</v>
      </c>
      <c r="D59" s="35">
        <v>1</v>
      </c>
      <c r="E59" s="36">
        <v>0</v>
      </c>
      <c r="F59" s="37"/>
      <c r="G59" s="35">
        <f t="shared" si="0"/>
        <v>1</v>
      </c>
      <c r="H59" s="36">
        <f t="shared" si="1"/>
        <v>1</v>
      </c>
      <c r="I59" s="38" t="str">
        <f t="shared" si="2"/>
        <v>-</v>
      </c>
      <c r="J59" s="39" t="str">
        <f t="shared" si="3"/>
        <v>-</v>
      </c>
    </row>
    <row r="60" spans="1:10" x14ac:dyDescent="0.25">
      <c r="A60" s="34" t="s">
        <v>103</v>
      </c>
      <c r="B60" s="35">
        <v>93</v>
      </c>
      <c r="C60" s="36">
        <v>92</v>
      </c>
      <c r="D60" s="35">
        <v>234</v>
      </c>
      <c r="E60" s="36">
        <v>223</v>
      </c>
      <c r="F60" s="37"/>
      <c r="G60" s="35">
        <f t="shared" si="0"/>
        <v>1</v>
      </c>
      <c r="H60" s="36">
        <f t="shared" si="1"/>
        <v>11</v>
      </c>
      <c r="I60" s="38">
        <f t="shared" si="2"/>
        <v>1.0869565217391304E-2</v>
      </c>
      <c r="J60" s="39">
        <f t="shared" si="3"/>
        <v>4.9327354260089683E-2</v>
      </c>
    </row>
    <row r="61" spans="1:10" x14ac:dyDescent="0.25">
      <c r="A61" s="34" t="s">
        <v>104</v>
      </c>
      <c r="B61" s="35">
        <v>12</v>
      </c>
      <c r="C61" s="36">
        <v>11</v>
      </c>
      <c r="D61" s="35">
        <v>31</v>
      </c>
      <c r="E61" s="36">
        <v>23</v>
      </c>
      <c r="F61" s="37"/>
      <c r="G61" s="35">
        <f t="shared" si="0"/>
        <v>1</v>
      </c>
      <c r="H61" s="36">
        <f t="shared" si="1"/>
        <v>8</v>
      </c>
      <c r="I61" s="38">
        <f t="shared" si="2"/>
        <v>9.0909090909090912E-2</v>
      </c>
      <c r="J61" s="39">
        <f t="shared" si="3"/>
        <v>0.34782608695652173</v>
      </c>
    </row>
    <row r="62" spans="1:10" x14ac:dyDescent="0.25">
      <c r="A62" s="34" t="s">
        <v>105</v>
      </c>
      <c r="B62" s="35">
        <v>9</v>
      </c>
      <c r="C62" s="36">
        <v>8</v>
      </c>
      <c r="D62" s="35">
        <v>10</v>
      </c>
      <c r="E62" s="36">
        <v>18</v>
      </c>
      <c r="F62" s="37"/>
      <c r="G62" s="35">
        <f t="shared" si="0"/>
        <v>1</v>
      </c>
      <c r="H62" s="36">
        <f t="shared" si="1"/>
        <v>-8</v>
      </c>
      <c r="I62" s="38">
        <f t="shared" si="2"/>
        <v>0.125</v>
      </c>
      <c r="J62" s="39">
        <f t="shared" si="3"/>
        <v>-0.44444444444444442</v>
      </c>
    </row>
    <row r="63" spans="1:10" x14ac:dyDescent="0.25">
      <c r="A63" s="34" t="s">
        <v>106</v>
      </c>
      <c r="B63" s="35">
        <v>6</v>
      </c>
      <c r="C63" s="36">
        <v>5</v>
      </c>
      <c r="D63" s="35">
        <v>15</v>
      </c>
      <c r="E63" s="36">
        <v>15</v>
      </c>
      <c r="F63" s="37"/>
      <c r="G63" s="35">
        <f t="shared" si="0"/>
        <v>1</v>
      </c>
      <c r="H63" s="36">
        <f t="shared" si="1"/>
        <v>0</v>
      </c>
      <c r="I63" s="38">
        <f t="shared" si="2"/>
        <v>0.2</v>
      </c>
      <c r="J63" s="39">
        <f t="shared" si="3"/>
        <v>0</v>
      </c>
    </row>
    <row r="64" spans="1:10" x14ac:dyDescent="0.25">
      <c r="A64" s="34" t="s">
        <v>107</v>
      </c>
      <c r="B64" s="35">
        <v>9</v>
      </c>
      <c r="C64" s="36">
        <v>18</v>
      </c>
      <c r="D64" s="35">
        <v>22</v>
      </c>
      <c r="E64" s="36">
        <v>34</v>
      </c>
      <c r="F64" s="37"/>
      <c r="G64" s="35">
        <f t="shared" si="0"/>
        <v>-9</v>
      </c>
      <c r="H64" s="36">
        <f t="shared" si="1"/>
        <v>-12</v>
      </c>
      <c r="I64" s="38">
        <f t="shared" si="2"/>
        <v>-0.5</v>
      </c>
      <c r="J64" s="39">
        <f t="shared" si="3"/>
        <v>-0.35294117647058826</v>
      </c>
    </row>
    <row r="65" spans="1:10" x14ac:dyDescent="0.25">
      <c r="A65" s="34" t="s">
        <v>108</v>
      </c>
      <c r="B65" s="35">
        <v>13</v>
      </c>
      <c r="C65" s="36">
        <v>13</v>
      </c>
      <c r="D65" s="35">
        <v>28</v>
      </c>
      <c r="E65" s="36">
        <v>28</v>
      </c>
      <c r="F65" s="37"/>
      <c r="G65" s="35">
        <f t="shared" si="0"/>
        <v>0</v>
      </c>
      <c r="H65" s="36">
        <f t="shared" si="1"/>
        <v>0</v>
      </c>
      <c r="I65" s="38">
        <f t="shared" si="2"/>
        <v>0</v>
      </c>
      <c r="J65" s="39">
        <f t="shared" si="3"/>
        <v>0</v>
      </c>
    </row>
    <row r="66" spans="1:10" x14ac:dyDescent="0.25">
      <c r="A66" s="34" t="s">
        <v>109</v>
      </c>
      <c r="B66" s="35">
        <v>3</v>
      </c>
      <c r="C66" s="36">
        <v>4</v>
      </c>
      <c r="D66" s="35">
        <v>14</v>
      </c>
      <c r="E66" s="36">
        <v>17</v>
      </c>
      <c r="F66" s="37"/>
      <c r="G66" s="35">
        <f t="shared" si="0"/>
        <v>-1</v>
      </c>
      <c r="H66" s="36">
        <f t="shared" si="1"/>
        <v>-3</v>
      </c>
      <c r="I66" s="38">
        <f t="shared" si="2"/>
        <v>-0.25</v>
      </c>
      <c r="J66" s="39">
        <f t="shared" si="3"/>
        <v>-0.17647058823529413</v>
      </c>
    </row>
    <row r="67" spans="1:10" x14ac:dyDescent="0.25">
      <c r="A67" s="34" t="s">
        <v>110</v>
      </c>
      <c r="B67" s="35">
        <v>26</v>
      </c>
      <c r="C67" s="36">
        <v>26</v>
      </c>
      <c r="D67" s="35">
        <v>65</v>
      </c>
      <c r="E67" s="36">
        <v>64</v>
      </c>
      <c r="F67" s="37"/>
      <c r="G67" s="35">
        <f t="shared" si="0"/>
        <v>0</v>
      </c>
      <c r="H67" s="36">
        <f t="shared" si="1"/>
        <v>1</v>
      </c>
      <c r="I67" s="38">
        <f t="shared" si="2"/>
        <v>0</v>
      </c>
      <c r="J67" s="39">
        <f t="shared" si="3"/>
        <v>1.5625E-2</v>
      </c>
    </row>
    <row r="68" spans="1:10" x14ac:dyDescent="0.25">
      <c r="A68" s="34" t="s">
        <v>111</v>
      </c>
      <c r="B68" s="35">
        <v>2</v>
      </c>
      <c r="C68" s="36">
        <v>1</v>
      </c>
      <c r="D68" s="35">
        <v>3</v>
      </c>
      <c r="E68" s="36">
        <v>6</v>
      </c>
      <c r="F68" s="37"/>
      <c r="G68" s="35">
        <f t="shared" si="0"/>
        <v>1</v>
      </c>
      <c r="H68" s="36">
        <f t="shared" si="1"/>
        <v>-3</v>
      </c>
      <c r="I68" s="38">
        <f t="shared" si="2"/>
        <v>1</v>
      </c>
      <c r="J68" s="39">
        <f t="shared" si="3"/>
        <v>-0.5</v>
      </c>
    </row>
    <row r="69" spans="1:10" x14ac:dyDescent="0.25">
      <c r="A69" s="34"/>
      <c r="B69" s="40"/>
      <c r="C69" s="41"/>
      <c r="D69" s="40"/>
      <c r="E69" s="41"/>
      <c r="F69" s="42"/>
      <c r="G69" s="40"/>
      <c r="H69" s="41"/>
      <c r="I69" s="43"/>
      <c r="J69" s="44"/>
    </row>
    <row r="70" spans="1:10" s="52" customFormat="1" ht="13" x14ac:dyDescent="0.3">
      <c r="A70" s="26" t="s">
        <v>17</v>
      </c>
      <c r="B70" s="46">
        <f>SUM(B6:B69)</f>
        <v>7288</v>
      </c>
      <c r="C70" s="47">
        <f>SUM(C6:C69)</f>
        <v>8516</v>
      </c>
      <c r="D70" s="46">
        <f>SUM(D6:D69)</f>
        <v>20901</v>
      </c>
      <c r="E70" s="47">
        <f>SUM(E6:E69)</f>
        <v>23072</v>
      </c>
      <c r="F70" s="48"/>
      <c r="G70" s="46">
        <f>SUM(G6:G69)</f>
        <v>-1228</v>
      </c>
      <c r="H70" s="47">
        <f>SUM(H6:H69)</f>
        <v>-2171</v>
      </c>
      <c r="I70" s="49">
        <f>IF(C70=0, 0, G70/C70)</f>
        <v>-0.14419915453264442</v>
      </c>
      <c r="J70" s="50">
        <f>IF(E70=0, 0, H70/E70)</f>
        <v>-9.4096740638002774E-2</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DD956-C248-4E46-B701-AC1AC71324FC}">
  <sheetPr>
    <pageSetUpPr fitToPage="1"/>
  </sheetPr>
  <dimension ref="A1:H70"/>
  <sheetViews>
    <sheetView workbookViewId="0">
      <selection sqref="A1:L1"/>
    </sheetView>
  </sheetViews>
  <sheetFormatPr defaultRowHeight="12.5" x14ac:dyDescent="0.25"/>
  <cols>
    <col min="1" max="1" width="24.54296875" style="4" bestFit="1" customWidth="1"/>
    <col min="2" max="5" width="10.1796875" style="4" customWidth="1"/>
    <col min="6" max="6" width="1.7265625" style="4" customWidth="1"/>
    <col min="7" max="8" width="10.1796875" style="4" customWidth="1"/>
    <col min="9" max="256" width="8.7265625" style="4"/>
    <col min="257" max="257" width="19.7265625" style="4" customWidth="1"/>
    <col min="258" max="261" width="10.1796875" style="4" customWidth="1"/>
    <col min="262" max="262" width="1.7265625" style="4" customWidth="1"/>
    <col min="263" max="264" width="10.1796875" style="4" customWidth="1"/>
    <col min="265" max="512" width="8.7265625" style="4"/>
    <col min="513" max="513" width="19.7265625" style="4" customWidth="1"/>
    <col min="514" max="517" width="10.1796875" style="4" customWidth="1"/>
    <col min="518" max="518" width="1.7265625" style="4" customWidth="1"/>
    <col min="519" max="520" width="10.1796875" style="4" customWidth="1"/>
    <col min="521" max="768" width="8.7265625" style="4"/>
    <col min="769" max="769" width="19.7265625" style="4" customWidth="1"/>
    <col min="770" max="773" width="10.1796875" style="4" customWidth="1"/>
    <col min="774" max="774" width="1.7265625" style="4" customWidth="1"/>
    <col min="775" max="776" width="10.1796875" style="4" customWidth="1"/>
    <col min="777" max="1024" width="8.7265625" style="4"/>
    <col min="1025" max="1025" width="19.7265625" style="4" customWidth="1"/>
    <col min="1026" max="1029" width="10.1796875" style="4" customWidth="1"/>
    <col min="1030" max="1030" width="1.7265625" style="4" customWidth="1"/>
    <col min="1031" max="1032" width="10.1796875" style="4" customWidth="1"/>
    <col min="1033" max="1280" width="8.7265625" style="4"/>
    <col min="1281" max="1281" width="19.7265625" style="4" customWidth="1"/>
    <col min="1282" max="1285" width="10.1796875" style="4" customWidth="1"/>
    <col min="1286" max="1286" width="1.7265625" style="4" customWidth="1"/>
    <col min="1287" max="1288" width="10.1796875" style="4" customWidth="1"/>
    <col min="1289" max="1536" width="8.7265625" style="4"/>
    <col min="1537" max="1537" width="19.7265625" style="4" customWidth="1"/>
    <col min="1538" max="1541" width="10.1796875" style="4" customWidth="1"/>
    <col min="1542" max="1542" width="1.7265625" style="4" customWidth="1"/>
    <col min="1543" max="1544" width="10.1796875" style="4" customWidth="1"/>
    <col min="1545" max="1792" width="8.7265625" style="4"/>
    <col min="1793" max="1793" width="19.7265625" style="4" customWidth="1"/>
    <col min="1794" max="1797" width="10.1796875" style="4" customWidth="1"/>
    <col min="1798" max="1798" width="1.7265625" style="4" customWidth="1"/>
    <col min="1799" max="1800" width="10.1796875" style="4" customWidth="1"/>
    <col min="1801" max="2048" width="8.7265625" style="4"/>
    <col min="2049" max="2049" width="19.7265625" style="4" customWidth="1"/>
    <col min="2050" max="2053" width="10.1796875" style="4" customWidth="1"/>
    <col min="2054" max="2054" width="1.7265625" style="4" customWidth="1"/>
    <col min="2055" max="2056" width="10.1796875" style="4" customWidth="1"/>
    <col min="2057" max="2304" width="8.7265625" style="4"/>
    <col min="2305" max="2305" width="19.7265625" style="4" customWidth="1"/>
    <col min="2306" max="2309" width="10.1796875" style="4" customWidth="1"/>
    <col min="2310" max="2310" width="1.7265625" style="4" customWidth="1"/>
    <col min="2311" max="2312" width="10.1796875" style="4" customWidth="1"/>
    <col min="2313" max="2560" width="8.7265625" style="4"/>
    <col min="2561" max="2561" width="19.7265625" style="4" customWidth="1"/>
    <col min="2562" max="2565" width="10.1796875" style="4" customWidth="1"/>
    <col min="2566" max="2566" width="1.7265625" style="4" customWidth="1"/>
    <col min="2567" max="2568" width="10.1796875" style="4" customWidth="1"/>
    <col min="2569" max="2816" width="8.7265625" style="4"/>
    <col min="2817" max="2817" width="19.7265625" style="4" customWidth="1"/>
    <col min="2818" max="2821" width="10.1796875" style="4" customWidth="1"/>
    <col min="2822" max="2822" width="1.7265625" style="4" customWidth="1"/>
    <col min="2823" max="2824" width="10.1796875" style="4" customWidth="1"/>
    <col min="2825" max="3072" width="8.7265625" style="4"/>
    <col min="3073" max="3073" width="19.7265625" style="4" customWidth="1"/>
    <col min="3074" max="3077" width="10.1796875" style="4" customWidth="1"/>
    <col min="3078" max="3078" width="1.7265625" style="4" customWidth="1"/>
    <col min="3079" max="3080" width="10.1796875" style="4" customWidth="1"/>
    <col min="3081" max="3328" width="8.7265625" style="4"/>
    <col min="3329" max="3329" width="19.7265625" style="4" customWidth="1"/>
    <col min="3330" max="3333" width="10.1796875" style="4" customWidth="1"/>
    <col min="3334" max="3334" width="1.7265625" style="4" customWidth="1"/>
    <col min="3335" max="3336" width="10.1796875" style="4" customWidth="1"/>
    <col min="3337" max="3584" width="8.7265625" style="4"/>
    <col min="3585" max="3585" width="19.7265625" style="4" customWidth="1"/>
    <col min="3586" max="3589" width="10.1796875" style="4" customWidth="1"/>
    <col min="3590" max="3590" width="1.7265625" style="4" customWidth="1"/>
    <col min="3591" max="3592" width="10.1796875" style="4" customWidth="1"/>
    <col min="3593" max="3840" width="8.7265625" style="4"/>
    <col min="3841" max="3841" width="19.7265625" style="4" customWidth="1"/>
    <col min="3842" max="3845" width="10.1796875" style="4" customWidth="1"/>
    <col min="3846" max="3846" width="1.7265625" style="4" customWidth="1"/>
    <col min="3847" max="3848" width="10.1796875" style="4" customWidth="1"/>
    <col min="3849" max="4096" width="8.7265625" style="4"/>
    <col min="4097" max="4097" width="19.7265625" style="4" customWidth="1"/>
    <col min="4098" max="4101" width="10.1796875" style="4" customWidth="1"/>
    <col min="4102" max="4102" width="1.7265625" style="4" customWidth="1"/>
    <col min="4103" max="4104" width="10.1796875" style="4" customWidth="1"/>
    <col min="4105" max="4352" width="8.7265625" style="4"/>
    <col min="4353" max="4353" width="19.7265625" style="4" customWidth="1"/>
    <col min="4354" max="4357" width="10.1796875" style="4" customWidth="1"/>
    <col min="4358" max="4358" width="1.7265625" style="4" customWidth="1"/>
    <col min="4359" max="4360" width="10.1796875" style="4" customWidth="1"/>
    <col min="4361" max="4608" width="8.7265625" style="4"/>
    <col min="4609" max="4609" width="19.7265625" style="4" customWidth="1"/>
    <col min="4610" max="4613" width="10.1796875" style="4" customWidth="1"/>
    <col min="4614" max="4614" width="1.7265625" style="4" customWidth="1"/>
    <col min="4615" max="4616" width="10.1796875" style="4" customWidth="1"/>
    <col min="4617" max="4864" width="8.7265625" style="4"/>
    <col min="4865" max="4865" width="19.7265625" style="4" customWidth="1"/>
    <col min="4866" max="4869" width="10.1796875" style="4" customWidth="1"/>
    <col min="4870" max="4870" width="1.7265625" style="4" customWidth="1"/>
    <col min="4871" max="4872" width="10.1796875" style="4" customWidth="1"/>
    <col min="4873" max="5120" width="8.7265625" style="4"/>
    <col min="5121" max="5121" width="19.7265625" style="4" customWidth="1"/>
    <col min="5122" max="5125" width="10.1796875" style="4" customWidth="1"/>
    <col min="5126" max="5126" width="1.7265625" style="4" customWidth="1"/>
    <col min="5127" max="5128" width="10.1796875" style="4" customWidth="1"/>
    <col min="5129" max="5376" width="8.7265625" style="4"/>
    <col min="5377" max="5377" width="19.7265625" style="4" customWidth="1"/>
    <col min="5378" max="5381" width="10.1796875" style="4" customWidth="1"/>
    <col min="5382" max="5382" width="1.7265625" style="4" customWidth="1"/>
    <col min="5383" max="5384" width="10.1796875" style="4" customWidth="1"/>
    <col min="5385" max="5632" width="8.7265625" style="4"/>
    <col min="5633" max="5633" width="19.7265625" style="4" customWidth="1"/>
    <col min="5634" max="5637" width="10.1796875" style="4" customWidth="1"/>
    <col min="5638" max="5638" width="1.7265625" style="4" customWidth="1"/>
    <col min="5639" max="5640" width="10.1796875" style="4" customWidth="1"/>
    <col min="5641" max="5888" width="8.7265625" style="4"/>
    <col min="5889" max="5889" width="19.7265625" style="4" customWidth="1"/>
    <col min="5890" max="5893" width="10.1796875" style="4" customWidth="1"/>
    <col min="5894" max="5894" width="1.7265625" style="4" customWidth="1"/>
    <col min="5895" max="5896" width="10.1796875" style="4" customWidth="1"/>
    <col min="5897" max="6144" width="8.7265625" style="4"/>
    <col min="6145" max="6145" width="19.7265625" style="4" customWidth="1"/>
    <col min="6146" max="6149" width="10.1796875" style="4" customWidth="1"/>
    <col min="6150" max="6150" width="1.7265625" style="4" customWidth="1"/>
    <col min="6151" max="6152" width="10.1796875" style="4" customWidth="1"/>
    <col min="6153" max="6400" width="8.7265625" style="4"/>
    <col min="6401" max="6401" width="19.7265625" style="4" customWidth="1"/>
    <col min="6402" max="6405" width="10.1796875" style="4" customWidth="1"/>
    <col min="6406" max="6406" width="1.7265625" style="4" customWidth="1"/>
    <col min="6407" max="6408" width="10.1796875" style="4" customWidth="1"/>
    <col min="6409" max="6656" width="8.7265625" style="4"/>
    <col min="6657" max="6657" width="19.7265625" style="4" customWidth="1"/>
    <col min="6658" max="6661" width="10.1796875" style="4" customWidth="1"/>
    <col min="6662" max="6662" width="1.7265625" style="4" customWidth="1"/>
    <col min="6663" max="6664" width="10.1796875" style="4" customWidth="1"/>
    <col min="6665" max="6912" width="8.7265625" style="4"/>
    <col min="6913" max="6913" width="19.7265625" style="4" customWidth="1"/>
    <col min="6914" max="6917" width="10.1796875" style="4" customWidth="1"/>
    <col min="6918" max="6918" width="1.7265625" style="4" customWidth="1"/>
    <col min="6919" max="6920" width="10.1796875" style="4" customWidth="1"/>
    <col min="6921" max="7168" width="8.7265625" style="4"/>
    <col min="7169" max="7169" width="19.7265625" style="4" customWidth="1"/>
    <col min="7170" max="7173" width="10.1796875" style="4" customWidth="1"/>
    <col min="7174" max="7174" width="1.7265625" style="4" customWidth="1"/>
    <col min="7175" max="7176" width="10.1796875" style="4" customWidth="1"/>
    <col min="7177" max="7424" width="8.7265625" style="4"/>
    <col min="7425" max="7425" width="19.7265625" style="4" customWidth="1"/>
    <col min="7426" max="7429" width="10.1796875" style="4" customWidth="1"/>
    <col min="7430" max="7430" width="1.7265625" style="4" customWidth="1"/>
    <col min="7431" max="7432" width="10.1796875" style="4" customWidth="1"/>
    <col min="7433" max="7680" width="8.7265625" style="4"/>
    <col min="7681" max="7681" width="19.7265625" style="4" customWidth="1"/>
    <col min="7682" max="7685" width="10.1796875" style="4" customWidth="1"/>
    <col min="7686" max="7686" width="1.7265625" style="4" customWidth="1"/>
    <col min="7687" max="7688" width="10.1796875" style="4" customWidth="1"/>
    <col min="7689" max="7936" width="8.7265625" style="4"/>
    <col min="7937" max="7937" width="19.7265625" style="4" customWidth="1"/>
    <col min="7938" max="7941" width="10.1796875" style="4" customWidth="1"/>
    <col min="7942" max="7942" width="1.7265625" style="4" customWidth="1"/>
    <col min="7943" max="7944" width="10.1796875" style="4" customWidth="1"/>
    <col min="7945" max="8192" width="8.7265625" style="4"/>
    <col min="8193" max="8193" width="19.7265625" style="4" customWidth="1"/>
    <col min="8194" max="8197" width="10.1796875" style="4" customWidth="1"/>
    <col min="8198" max="8198" width="1.7265625" style="4" customWidth="1"/>
    <col min="8199" max="8200" width="10.1796875" style="4" customWidth="1"/>
    <col min="8201" max="8448" width="8.7265625" style="4"/>
    <col min="8449" max="8449" width="19.7265625" style="4" customWidth="1"/>
    <col min="8450" max="8453" width="10.1796875" style="4" customWidth="1"/>
    <col min="8454" max="8454" width="1.7265625" style="4" customWidth="1"/>
    <col min="8455" max="8456" width="10.1796875" style="4" customWidth="1"/>
    <col min="8457" max="8704" width="8.7265625" style="4"/>
    <col min="8705" max="8705" width="19.7265625" style="4" customWidth="1"/>
    <col min="8706" max="8709" width="10.1796875" style="4" customWidth="1"/>
    <col min="8710" max="8710" width="1.7265625" style="4" customWidth="1"/>
    <col min="8711" max="8712" width="10.1796875" style="4" customWidth="1"/>
    <col min="8713" max="8960" width="8.7265625" style="4"/>
    <col min="8961" max="8961" width="19.7265625" style="4" customWidth="1"/>
    <col min="8962" max="8965" width="10.1796875" style="4" customWidth="1"/>
    <col min="8966" max="8966" width="1.7265625" style="4" customWidth="1"/>
    <col min="8967" max="8968" width="10.1796875" style="4" customWidth="1"/>
    <col min="8969" max="9216" width="8.7265625" style="4"/>
    <col min="9217" max="9217" width="19.7265625" style="4" customWidth="1"/>
    <col min="9218" max="9221" width="10.1796875" style="4" customWidth="1"/>
    <col min="9222" max="9222" width="1.7265625" style="4" customWidth="1"/>
    <col min="9223" max="9224" width="10.1796875" style="4" customWidth="1"/>
    <col min="9225" max="9472" width="8.7265625" style="4"/>
    <col min="9473" max="9473" width="19.7265625" style="4" customWidth="1"/>
    <col min="9474" max="9477" width="10.1796875" style="4" customWidth="1"/>
    <col min="9478" max="9478" width="1.7265625" style="4" customWidth="1"/>
    <col min="9479" max="9480" width="10.1796875" style="4" customWidth="1"/>
    <col min="9481" max="9728" width="8.7265625" style="4"/>
    <col min="9729" max="9729" width="19.7265625" style="4" customWidth="1"/>
    <col min="9730" max="9733" width="10.1796875" style="4" customWidth="1"/>
    <col min="9734" max="9734" width="1.7265625" style="4" customWidth="1"/>
    <col min="9735" max="9736" width="10.1796875" style="4" customWidth="1"/>
    <col min="9737" max="9984" width="8.7265625" style="4"/>
    <col min="9985" max="9985" width="19.7265625" style="4" customWidth="1"/>
    <col min="9986" max="9989" width="10.1796875" style="4" customWidth="1"/>
    <col min="9990" max="9990" width="1.7265625" style="4" customWidth="1"/>
    <col min="9991" max="9992" width="10.1796875" style="4" customWidth="1"/>
    <col min="9993" max="10240" width="8.7265625" style="4"/>
    <col min="10241" max="10241" width="19.7265625" style="4" customWidth="1"/>
    <col min="10242" max="10245" width="10.1796875" style="4" customWidth="1"/>
    <col min="10246" max="10246" width="1.7265625" style="4" customWidth="1"/>
    <col min="10247" max="10248" width="10.1796875" style="4" customWidth="1"/>
    <col min="10249" max="10496" width="8.7265625" style="4"/>
    <col min="10497" max="10497" width="19.7265625" style="4" customWidth="1"/>
    <col min="10498" max="10501" width="10.1796875" style="4" customWidth="1"/>
    <col min="10502" max="10502" width="1.7265625" style="4" customWidth="1"/>
    <col min="10503" max="10504" width="10.1796875" style="4" customWidth="1"/>
    <col min="10505" max="10752" width="8.7265625" style="4"/>
    <col min="10753" max="10753" width="19.7265625" style="4" customWidth="1"/>
    <col min="10754" max="10757" width="10.1796875" style="4" customWidth="1"/>
    <col min="10758" max="10758" width="1.7265625" style="4" customWidth="1"/>
    <col min="10759" max="10760" width="10.1796875" style="4" customWidth="1"/>
    <col min="10761" max="11008" width="8.7265625" style="4"/>
    <col min="11009" max="11009" width="19.7265625" style="4" customWidth="1"/>
    <col min="11010" max="11013" width="10.1796875" style="4" customWidth="1"/>
    <col min="11014" max="11014" width="1.7265625" style="4" customWidth="1"/>
    <col min="11015" max="11016" width="10.1796875" style="4" customWidth="1"/>
    <col min="11017" max="11264" width="8.7265625" style="4"/>
    <col min="11265" max="11265" width="19.7265625" style="4" customWidth="1"/>
    <col min="11266" max="11269" width="10.1796875" style="4" customWidth="1"/>
    <col min="11270" max="11270" width="1.7265625" style="4" customWidth="1"/>
    <col min="11271" max="11272" width="10.1796875" style="4" customWidth="1"/>
    <col min="11273" max="11520" width="8.7265625" style="4"/>
    <col min="11521" max="11521" width="19.7265625" style="4" customWidth="1"/>
    <col min="11522" max="11525" width="10.1796875" style="4" customWidth="1"/>
    <col min="11526" max="11526" width="1.7265625" style="4" customWidth="1"/>
    <col min="11527" max="11528" width="10.1796875" style="4" customWidth="1"/>
    <col min="11529" max="11776" width="8.7265625" style="4"/>
    <col min="11777" max="11777" width="19.7265625" style="4" customWidth="1"/>
    <col min="11778" max="11781" width="10.1796875" style="4" customWidth="1"/>
    <col min="11782" max="11782" width="1.7265625" style="4" customWidth="1"/>
    <col min="11783" max="11784" width="10.1796875" style="4" customWidth="1"/>
    <col min="11785" max="12032" width="8.7265625" style="4"/>
    <col min="12033" max="12033" width="19.7265625" style="4" customWidth="1"/>
    <col min="12034" max="12037" width="10.1796875" style="4" customWidth="1"/>
    <col min="12038" max="12038" width="1.7265625" style="4" customWidth="1"/>
    <col min="12039" max="12040" width="10.1796875" style="4" customWidth="1"/>
    <col min="12041" max="12288" width="8.7265625" style="4"/>
    <col min="12289" max="12289" width="19.7265625" style="4" customWidth="1"/>
    <col min="12290" max="12293" width="10.1796875" style="4" customWidth="1"/>
    <col min="12294" max="12294" width="1.7265625" style="4" customWidth="1"/>
    <col min="12295" max="12296" width="10.1796875" style="4" customWidth="1"/>
    <col min="12297" max="12544" width="8.7265625" style="4"/>
    <col min="12545" max="12545" width="19.7265625" style="4" customWidth="1"/>
    <col min="12546" max="12549" width="10.1796875" style="4" customWidth="1"/>
    <col min="12550" max="12550" width="1.7265625" style="4" customWidth="1"/>
    <col min="12551" max="12552" width="10.1796875" style="4" customWidth="1"/>
    <col min="12553" max="12800" width="8.7265625" style="4"/>
    <col min="12801" max="12801" width="19.7265625" style="4" customWidth="1"/>
    <col min="12802" max="12805" width="10.1796875" style="4" customWidth="1"/>
    <col min="12806" max="12806" width="1.7265625" style="4" customWidth="1"/>
    <col min="12807" max="12808" width="10.1796875" style="4" customWidth="1"/>
    <col min="12809" max="13056" width="8.7265625" style="4"/>
    <col min="13057" max="13057" width="19.7265625" style="4" customWidth="1"/>
    <col min="13058" max="13061" width="10.1796875" style="4" customWidth="1"/>
    <col min="13062" max="13062" width="1.7265625" style="4" customWidth="1"/>
    <col min="13063" max="13064" width="10.1796875" style="4" customWidth="1"/>
    <col min="13065" max="13312" width="8.7265625" style="4"/>
    <col min="13313" max="13313" width="19.7265625" style="4" customWidth="1"/>
    <col min="13314" max="13317" width="10.1796875" style="4" customWidth="1"/>
    <col min="13318" max="13318" width="1.7265625" style="4" customWidth="1"/>
    <col min="13319" max="13320" width="10.1796875" style="4" customWidth="1"/>
    <col min="13321" max="13568" width="8.7265625" style="4"/>
    <col min="13569" max="13569" width="19.7265625" style="4" customWidth="1"/>
    <col min="13570" max="13573" width="10.1796875" style="4" customWidth="1"/>
    <col min="13574" max="13574" width="1.7265625" style="4" customWidth="1"/>
    <col min="13575" max="13576" width="10.1796875" style="4" customWidth="1"/>
    <col min="13577" max="13824" width="8.7265625" style="4"/>
    <col min="13825" max="13825" width="19.7265625" style="4" customWidth="1"/>
    <col min="13826" max="13829" width="10.1796875" style="4" customWidth="1"/>
    <col min="13830" max="13830" width="1.7265625" style="4" customWidth="1"/>
    <col min="13831" max="13832" width="10.1796875" style="4" customWidth="1"/>
    <col min="13833" max="14080" width="8.7265625" style="4"/>
    <col min="14081" max="14081" width="19.7265625" style="4" customWidth="1"/>
    <col min="14082" max="14085" width="10.1796875" style="4" customWidth="1"/>
    <col min="14086" max="14086" width="1.7265625" style="4" customWidth="1"/>
    <col min="14087" max="14088" width="10.1796875" style="4" customWidth="1"/>
    <col min="14089" max="14336" width="8.7265625" style="4"/>
    <col min="14337" max="14337" width="19.7265625" style="4" customWidth="1"/>
    <col min="14338" max="14341" width="10.1796875" style="4" customWidth="1"/>
    <col min="14342" max="14342" width="1.7265625" style="4" customWidth="1"/>
    <col min="14343" max="14344" width="10.1796875" style="4" customWidth="1"/>
    <col min="14345" max="14592" width="8.7265625" style="4"/>
    <col min="14593" max="14593" width="19.7265625" style="4" customWidth="1"/>
    <col min="14594" max="14597" width="10.1796875" style="4" customWidth="1"/>
    <col min="14598" max="14598" width="1.7265625" style="4" customWidth="1"/>
    <col min="14599" max="14600" width="10.1796875" style="4" customWidth="1"/>
    <col min="14601" max="14848" width="8.7265625" style="4"/>
    <col min="14849" max="14849" width="19.7265625" style="4" customWidth="1"/>
    <col min="14850" max="14853" width="10.1796875" style="4" customWidth="1"/>
    <col min="14854" max="14854" width="1.7265625" style="4" customWidth="1"/>
    <col min="14855" max="14856" width="10.1796875" style="4" customWidth="1"/>
    <col min="14857" max="15104" width="8.7265625" style="4"/>
    <col min="15105" max="15105" width="19.7265625" style="4" customWidth="1"/>
    <col min="15106" max="15109" width="10.1796875" style="4" customWidth="1"/>
    <col min="15110" max="15110" width="1.7265625" style="4" customWidth="1"/>
    <col min="15111" max="15112" width="10.1796875" style="4" customWidth="1"/>
    <col min="15113" max="15360" width="8.7265625" style="4"/>
    <col min="15361" max="15361" width="19.7265625" style="4" customWidth="1"/>
    <col min="15362" max="15365" width="10.1796875" style="4" customWidth="1"/>
    <col min="15366" max="15366" width="1.7265625" style="4" customWidth="1"/>
    <col min="15367" max="15368" width="10.1796875" style="4" customWidth="1"/>
    <col min="15369" max="15616" width="8.7265625" style="4"/>
    <col min="15617" max="15617" width="19.7265625" style="4" customWidth="1"/>
    <col min="15618" max="15621" width="10.1796875" style="4" customWidth="1"/>
    <col min="15622" max="15622" width="1.7265625" style="4" customWidth="1"/>
    <col min="15623" max="15624" width="10.1796875" style="4" customWidth="1"/>
    <col min="15625" max="15872" width="8.7265625" style="4"/>
    <col min="15873" max="15873" width="19.7265625" style="4" customWidth="1"/>
    <col min="15874" max="15877" width="10.1796875" style="4" customWidth="1"/>
    <col min="15878" max="15878" width="1.7265625" style="4" customWidth="1"/>
    <col min="15879" max="15880" width="10.1796875" style="4" customWidth="1"/>
    <col min="15881" max="16128" width="8.7265625" style="4"/>
    <col min="16129" max="16129" width="19.7265625" style="4" customWidth="1"/>
    <col min="16130" max="16133" width="10.1796875" style="4" customWidth="1"/>
    <col min="16134" max="16134" width="1.7265625" style="4" customWidth="1"/>
    <col min="16135" max="16136" width="10.1796875" style="4" customWidth="1"/>
    <col min="16137" max="16384" width="8.7265625" style="4"/>
  </cols>
  <sheetData>
    <row r="1" spans="1:8" ht="20" x14ac:dyDescent="0.4">
      <c r="A1" s="68" t="s">
        <v>19</v>
      </c>
      <c r="B1" s="69" t="s">
        <v>112</v>
      </c>
      <c r="C1" s="70"/>
      <c r="D1" s="70"/>
      <c r="E1" s="70"/>
      <c r="F1" s="70"/>
      <c r="G1" s="70"/>
      <c r="H1" s="70"/>
    </row>
    <row r="2" spans="1:8" ht="20" x14ac:dyDescent="0.4">
      <c r="A2" s="68" t="s">
        <v>21</v>
      </c>
      <c r="B2" s="71" t="s">
        <v>3</v>
      </c>
      <c r="C2" s="5"/>
      <c r="D2" s="5"/>
      <c r="E2" s="5"/>
      <c r="F2" s="5"/>
      <c r="G2" s="5"/>
      <c r="H2" s="5"/>
    </row>
    <row r="4" spans="1:8" ht="13" x14ac:dyDescent="0.3">
      <c r="A4" s="96"/>
      <c r="B4" s="22" t="s">
        <v>4</v>
      </c>
      <c r="C4" s="23"/>
      <c r="D4" s="22" t="s">
        <v>5</v>
      </c>
      <c r="E4" s="23"/>
      <c r="F4" s="24"/>
      <c r="G4" s="22" t="s">
        <v>113</v>
      </c>
      <c r="H4" s="23"/>
    </row>
    <row r="5" spans="1:8" ht="13" x14ac:dyDescent="0.3">
      <c r="A5" s="26" t="s">
        <v>7</v>
      </c>
      <c r="B5" s="27">
        <f>VALUE(RIGHT(B2, 4))</f>
        <v>2020</v>
      </c>
      <c r="C5" s="28">
        <f>B5-1</f>
        <v>2019</v>
      </c>
      <c r="D5" s="27">
        <f>B5</f>
        <v>2020</v>
      </c>
      <c r="E5" s="28">
        <f>C5</f>
        <v>2019</v>
      </c>
      <c r="F5" s="29"/>
      <c r="G5" s="27" t="s">
        <v>8</v>
      </c>
      <c r="H5" s="28" t="s">
        <v>5</v>
      </c>
    </row>
    <row r="6" spans="1:8" ht="14.5" x14ac:dyDescent="0.35">
      <c r="A6" s="34" t="s">
        <v>49</v>
      </c>
      <c r="B6" s="97">
        <v>2.7442371020856199E-2</v>
      </c>
      <c r="C6" s="98">
        <v>3.5227806481916403E-2</v>
      </c>
      <c r="D6" s="97">
        <v>4.3060140663126197E-2</v>
      </c>
      <c r="E6" s="98">
        <v>3.0339805825242698E-2</v>
      </c>
      <c r="F6" s="99"/>
      <c r="G6" s="100">
        <f t="shared" ref="G6:G68" si="0">B6-C6</f>
        <v>-7.7854354610602042E-3</v>
      </c>
      <c r="H6" s="101">
        <f t="shared" ref="H6:H68" si="1">D6-E6</f>
        <v>1.2720334837883499E-2</v>
      </c>
    </row>
    <row r="7" spans="1:8" ht="14.5" x14ac:dyDescent="0.35">
      <c r="A7" s="34" t="s">
        <v>50</v>
      </c>
      <c r="B7" s="97">
        <v>1.3721185510428099E-2</v>
      </c>
      <c r="C7" s="98">
        <v>0</v>
      </c>
      <c r="D7" s="97">
        <v>4.7844600736806804E-3</v>
      </c>
      <c r="E7" s="98">
        <v>8.6685159500693495E-3</v>
      </c>
      <c r="F7" s="99"/>
      <c r="G7" s="100">
        <f t="shared" si="0"/>
        <v>1.3721185510428099E-2</v>
      </c>
      <c r="H7" s="101">
        <f t="shared" si="1"/>
        <v>-3.8840558763886691E-3</v>
      </c>
    </row>
    <row r="8" spans="1:8" ht="14.5" x14ac:dyDescent="0.35">
      <c r="A8" s="34" t="s">
        <v>51</v>
      </c>
      <c r="B8" s="97">
        <v>1.55049396267838</v>
      </c>
      <c r="C8" s="98">
        <v>1.0568341944574899</v>
      </c>
      <c r="D8" s="97">
        <v>1.3540022008516299</v>
      </c>
      <c r="E8" s="98">
        <v>0.97520804438280195</v>
      </c>
      <c r="F8" s="99"/>
      <c r="G8" s="100">
        <f t="shared" si="0"/>
        <v>0.49365976822089008</v>
      </c>
      <c r="H8" s="101">
        <f t="shared" si="1"/>
        <v>0.37879415646882797</v>
      </c>
    </row>
    <row r="9" spans="1:8" ht="14.5" x14ac:dyDescent="0.35">
      <c r="A9" s="34" t="s">
        <v>52</v>
      </c>
      <c r="B9" s="97">
        <v>1.3721185510428099E-2</v>
      </c>
      <c r="C9" s="98">
        <v>2.3485204321277597E-2</v>
      </c>
      <c r="D9" s="97">
        <v>2.8706760442084103E-2</v>
      </c>
      <c r="E9" s="98">
        <v>1.7337031900138699E-2</v>
      </c>
      <c r="F9" s="99"/>
      <c r="G9" s="100">
        <f t="shared" si="0"/>
        <v>-9.764018810849498E-3</v>
      </c>
      <c r="H9" s="101">
        <f t="shared" si="1"/>
        <v>1.1369728541945404E-2</v>
      </c>
    </row>
    <row r="10" spans="1:8" ht="14.5" x14ac:dyDescent="0.35">
      <c r="A10" s="34" t="s">
        <v>53</v>
      </c>
      <c r="B10" s="97">
        <v>1.19374313940724</v>
      </c>
      <c r="C10" s="98">
        <v>1.2682010333489899</v>
      </c>
      <c r="D10" s="97">
        <v>1.2822352997464199</v>
      </c>
      <c r="E10" s="98">
        <v>1.2222607489597799</v>
      </c>
      <c r="F10" s="99"/>
      <c r="G10" s="100">
        <f t="shared" si="0"/>
        <v>-7.4457893941749953E-2</v>
      </c>
      <c r="H10" s="101">
        <f t="shared" si="1"/>
        <v>5.9974550786640046E-2</v>
      </c>
    </row>
    <row r="11" spans="1:8" ht="14.5" x14ac:dyDescent="0.35">
      <c r="A11" s="34" t="s">
        <v>54</v>
      </c>
      <c r="B11" s="97">
        <v>2.7442371020856199E-2</v>
      </c>
      <c r="C11" s="98">
        <v>1.1742602160638799E-2</v>
      </c>
      <c r="D11" s="97">
        <v>3.3491220515764801E-2</v>
      </c>
      <c r="E11" s="98">
        <v>8.6685159500693495E-3</v>
      </c>
      <c r="F11" s="99"/>
      <c r="G11" s="100">
        <f t="shared" si="0"/>
        <v>1.56997688602174E-2</v>
      </c>
      <c r="H11" s="101">
        <f t="shared" si="1"/>
        <v>2.482270456569545E-2</v>
      </c>
    </row>
    <row r="12" spans="1:8" ht="14.5" x14ac:dyDescent="0.35">
      <c r="A12" s="34" t="s">
        <v>55</v>
      </c>
      <c r="B12" s="97">
        <v>0</v>
      </c>
      <c r="C12" s="98">
        <v>0</v>
      </c>
      <c r="D12" s="97">
        <v>4.7844600736806804E-3</v>
      </c>
      <c r="E12" s="98">
        <v>4.3342579750346704E-3</v>
      </c>
      <c r="F12" s="99"/>
      <c r="G12" s="100">
        <f t="shared" si="0"/>
        <v>0</v>
      </c>
      <c r="H12" s="101">
        <f t="shared" si="1"/>
        <v>4.5020209864601E-4</v>
      </c>
    </row>
    <row r="13" spans="1:8" ht="14.5" x14ac:dyDescent="0.35">
      <c r="A13" s="34" t="s">
        <v>56</v>
      </c>
      <c r="B13" s="97">
        <v>0</v>
      </c>
      <c r="C13" s="98">
        <v>4.6970408642555195E-2</v>
      </c>
      <c r="D13" s="97">
        <v>2.3922300368403402E-2</v>
      </c>
      <c r="E13" s="98">
        <v>2.6005547850208002E-2</v>
      </c>
      <c r="F13" s="99"/>
      <c r="G13" s="100">
        <f t="shared" si="0"/>
        <v>-4.6970408642555195E-2</v>
      </c>
      <c r="H13" s="101">
        <f t="shared" si="1"/>
        <v>-2.0832474818045996E-3</v>
      </c>
    </row>
    <row r="14" spans="1:8" ht="14.5" x14ac:dyDescent="0.35">
      <c r="A14" s="34" t="s">
        <v>57</v>
      </c>
      <c r="B14" s="97">
        <v>8.2327113062568597E-2</v>
      </c>
      <c r="C14" s="98">
        <v>0.140911225927666</v>
      </c>
      <c r="D14" s="97">
        <v>5.7413520884168207E-2</v>
      </c>
      <c r="E14" s="98">
        <v>0.12135922330097099</v>
      </c>
      <c r="F14" s="99"/>
      <c r="G14" s="100">
        <f t="shared" si="0"/>
        <v>-5.8584112865097404E-2</v>
      </c>
      <c r="H14" s="101">
        <f t="shared" si="1"/>
        <v>-6.394570241680278E-2</v>
      </c>
    </row>
    <row r="15" spans="1:8" ht="14.5" x14ac:dyDescent="0.35">
      <c r="A15" s="34" t="s">
        <v>58</v>
      </c>
      <c r="B15" s="97">
        <v>0.109769484083425</v>
      </c>
      <c r="C15" s="98">
        <v>9.394081728511039E-2</v>
      </c>
      <c r="D15" s="97">
        <v>8.1335821252571605E-2</v>
      </c>
      <c r="E15" s="98">
        <v>7.8016643550624099E-2</v>
      </c>
      <c r="F15" s="99"/>
      <c r="G15" s="100">
        <f t="shared" si="0"/>
        <v>1.5828666798314614E-2</v>
      </c>
      <c r="H15" s="101">
        <f t="shared" si="1"/>
        <v>3.3191777019475066E-3</v>
      </c>
    </row>
    <row r="16" spans="1:8" ht="14.5" x14ac:dyDescent="0.35">
      <c r="A16" s="34" t="s">
        <v>59</v>
      </c>
      <c r="B16" s="97">
        <v>5.2140504939626799</v>
      </c>
      <c r="C16" s="98">
        <v>6.2353217472992002</v>
      </c>
      <c r="D16" s="97">
        <v>5.6552318070905701</v>
      </c>
      <c r="E16" s="98">
        <v>6.2890083217753103</v>
      </c>
      <c r="F16" s="99"/>
      <c r="G16" s="100">
        <f t="shared" si="0"/>
        <v>-1.0212712533365202</v>
      </c>
      <c r="H16" s="101">
        <f t="shared" si="1"/>
        <v>-0.63377651468474028</v>
      </c>
    </row>
    <row r="17" spans="1:8" ht="14.5" x14ac:dyDescent="0.35">
      <c r="A17" s="34" t="s">
        <v>60</v>
      </c>
      <c r="B17" s="97">
        <v>0.109769484083425</v>
      </c>
      <c r="C17" s="98">
        <v>0.10568341944574901</v>
      </c>
      <c r="D17" s="97">
        <v>8.1335821252571605E-2</v>
      </c>
      <c r="E17" s="98">
        <v>8.2350901525658798E-2</v>
      </c>
      <c r="F17" s="99"/>
      <c r="G17" s="100">
        <f t="shared" si="0"/>
        <v>4.0860646376759957E-3</v>
      </c>
      <c r="H17" s="101">
        <f t="shared" si="1"/>
        <v>-1.0150802730871933E-3</v>
      </c>
    </row>
    <row r="18" spans="1:8" ht="14.5" x14ac:dyDescent="0.35">
      <c r="A18" s="34" t="s">
        <v>61</v>
      </c>
      <c r="B18" s="97">
        <v>0.109769484083425</v>
      </c>
      <c r="C18" s="98">
        <v>7.0455612963832806E-2</v>
      </c>
      <c r="D18" s="97">
        <v>0.105258121620975</v>
      </c>
      <c r="E18" s="98">
        <v>4.76768377253814E-2</v>
      </c>
      <c r="F18" s="99"/>
      <c r="G18" s="100">
        <f t="shared" si="0"/>
        <v>3.9313871119592197E-2</v>
      </c>
      <c r="H18" s="101">
        <f t="shared" si="1"/>
        <v>5.7581283895593603E-2</v>
      </c>
    </row>
    <row r="19" spans="1:8" ht="14.5" x14ac:dyDescent="0.35">
      <c r="A19" s="34" t="s">
        <v>62</v>
      </c>
      <c r="B19" s="97">
        <v>6.2156970362239301</v>
      </c>
      <c r="C19" s="98">
        <v>3.1822451855331098</v>
      </c>
      <c r="D19" s="97">
        <v>3.5261470743026697</v>
      </c>
      <c r="E19" s="98">
        <v>4.0742024965325898</v>
      </c>
      <c r="F19" s="99"/>
      <c r="G19" s="100">
        <f t="shared" si="0"/>
        <v>3.0334518506908204</v>
      </c>
      <c r="H19" s="101">
        <f t="shared" si="1"/>
        <v>-0.5480554222299201</v>
      </c>
    </row>
    <row r="20" spans="1:8" ht="14.5" x14ac:dyDescent="0.35">
      <c r="A20" s="34" t="s">
        <v>63</v>
      </c>
      <c r="B20" s="97">
        <v>3.4302963776070299</v>
      </c>
      <c r="C20" s="98">
        <v>3.67543447627994</v>
      </c>
      <c r="D20" s="97">
        <v>3.6936031768814903</v>
      </c>
      <c r="E20" s="98">
        <v>3.5540915395284296</v>
      </c>
      <c r="F20" s="99"/>
      <c r="G20" s="100">
        <f t="shared" si="0"/>
        <v>-0.24513809867291014</v>
      </c>
      <c r="H20" s="101">
        <f t="shared" si="1"/>
        <v>0.13951163735306071</v>
      </c>
    </row>
    <row r="21" spans="1:8" ht="14.5" x14ac:dyDescent="0.35">
      <c r="A21" s="34" t="s">
        <v>64</v>
      </c>
      <c r="B21" s="97">
        <v>6.2705817782656394</v>
      </c>
      <c r="C21" s="98">
        <v>9.3353687177078406</v>
      </c>
      <c r="D21" s="97">
        <v>7.4494043347208301</v>
      </c>
      <c r="E21" s="98">
        <v>8.4171289875173407</v>
      </c>
      <c r="F21" s="99"/>
      <c r="G21" s="100">
        <f t="shared" si="0"/>
        <v>-3.0647869394422012</v>
      </c>
      <c r="H21" s="101">
        <f t="shared" si="1"/>
        <v>-0.96772465279651065</v>
      </c>
    </row>
    <row r="22" spans="1:8" ht="14.5" x14ac:dyDescent="0.35">
      <c r="A22" s="34" t="s">
        <v>65</v>
      </c>
      <c r="B22" s="97">
        <v>0.150933040614709</v>
      </c>
      <c r="C22" s="98">
        <v>2.3485204321277597E-2</v>
      </c>
      <c r="D22" s="97">
        <v>5.7413520884168207E-2</v>
      </c>
      <c r="E22" s="98">
        <v>4.76768377253814E-2</v>
      </c>
      <c r="F22" s="99"/>
      <c r="G22" s="100">
        <f t="shared" si="0"/>
        <v>0.1274478362934314</v>
      </c>
      <c r="H22" s="101">
        <f t="shared" si="1"/>
        <v>9.7366831587868061E-3</v>
      </c>
    </row>
    <row r="23" spans="1:8" ht="14.5" x14ac:dyDescent="0.35">
      <c r="A23" s="34" t="s">
        <v>66</v>
      </c>
      <c r="B23" s="97">
        <v>2.9912184412733298</v>
      </c>
      <c r="C23" s="98">
        <v>2.8886801315171398</v>
      </c>
      <c r="D23" s="97">
        <v>2.2104205540404798</v>
      </c>
      <c r="E23" s="98">
        <v>2.2408113730929302</v>
      </c>
      <c r="F23" s="99"/>
      <c r="G23" s="100">
        <f t="shared" si="0"/>
        <v>0.10253830975619005</v>
      </c>
      <c r="H23" s="101">
        <f t="shared" si="1"/>
        <v>-3.0390819052450446E-2</v>
      </c>
    </row>
    <row r="24" spans="1:8" ht="14.5" x14ac:dyDescent="0.35">
      <c r="A24" s="34" t="s">
        <v>67</v>
      </c>
      <c r="B24" s="97">
        <v>0.109769484083425</v>
      </c>
      <c r="C24" s="98">
        <v>5.8713010803194E-2</v>
      </c>
      <c r="D24" s="97">
        <v>7.1766901105210307E-2</v>
      </c>
      <c r="E24" s="98">
        <v>5.63453536754508E-2</v>
      </c>
      <c r="F24" s="99"/>
      <c r="G24" s="100">
        <f t="shared" si="0"/>
        <v>5.1056473280231003E-2</v>
      </c>
      <c r="H24" s="101">
        <f t="shared" si="1"/>
        <v>1.5421547429759506E-2</v>
      </c>
    </row>
    <row r="25" spans="1:8" ht="14.5" x14ac:dyDescent="0.35">
      <c r="A25" s="34" t="s">
        <v>68</v>
      </c>
      <c r="B25" s="97">
        <v>0.150933040614709</v>
      </c>
      <c r="C25" s="98">
        <v>0.15265382808830399</v>
      </c>
      <c r="D25" s="97">
        <v>0.153102722357782</v>
      </c>
      <c r="E25" s="98">
        <v>0.151699029126214</v>
      </c>
      <c r="F25" s="99"/>
      <c r="G25" s="100">
        <f t="shared" si="0"/>
        <v>-1.720787473594998E-3</v>
      </c>
      <c r="H25" s="101">
        <f t="shared" si="1"/>
        <v>1.4036932315679984E-3</v>
      </c>
    </row>
    <row r="26" spans="1:8" ht="14.5" x14ac:dyDescent="0.35">
      <c r="A26" s="34" t="s">
        <v>69</v>
      </c>
      <c r="B26" s="97">
        <v>0.23326015367727801</v>
      </c>
      <c r="C26" s="98">
        <v>0.45796148426491301</v>
      </c>
      <c r="D26" s="97">
        <v>0.35405004545237101</v>
      </c>
      <c r="E26" s="98">
        <v>0.46809986130374504</v>
      </c>
      <c r="F26" s="99"/>
      <c r="G26" s="100">
        <f t="shared" si="0"/>
        <v>-0.224701330587635</v>
      </c>
      <c r="H26" s="101">
        <f t="shared" si="1"/>
        <v>-0.11404981585137403</v>
      </c>
    </row>
    <row r="27" spans="1:8" ht="14.5" x14ac:dyDescent="0.35">
      <c r="A27" s="34" t="s">
        <v>70</v>
      </c>
      <c r="B27" s="97">
        <v>5.5021953896816704</v>
      </c>
      <c r="C27" s="98">
        <v>4.4034758102395504</v>
      </c>
      <c r="D27" s="97">
        <v>5.7796277690062698</v>
      </c>
      <c r="E27" s="98">
        <v>4.6983356449375897</v>
      </c>
      <c r="F27" s="99"/>
      <c r="G27" s="100">
        <f t="shared" si="0"/>
        <v>1.0987195794421201</v>
      </c>
      <c r="H27" s="101">
        <f t="shared" si="1"/>
        <v>1.0812921240686801</v>
      </c>
    </row>
    <row r="28" spans="1:8" ht="14.5" x14ac:dyDescent="0.35">
      <c r="A28" s="34" t="s">
        <v>71</v>
      </c>
      <c r="B28" s="97">
        <v>1.3721185510428099E-2</v>
      </c>
      <c r="C28" s="98">
        <v>2.3485204321277597E-2</v>
      </c>
      <c r="D28" s="97">
        <v>1.9137840294722697E-2</v>
      </c>
      <c r="E28" s="98">
        <v>1.7337031900138699E-2</v>
      </c>
      <c r="F28" s="99"/>
      <c r="G28" s="100">
        <f t="shared" si="0"/>
        <v>-9.764018810849498E-3</v>
      </c>
      <c r="H28" s="101">
        <f t="shared" si="1"/>
        <v>1.8008083945839984E-3</v>
      </c>
    </row>
    <row r="29" spans="1:8" ht="14.5" x14ac:dyDescent="0.35">
      <c r="A29" s="34" t="s">
        <v>72</v>
      </c>
      <c r="B29" s="97">
        <v>0.50768386388584008</v>
      </c>
      <c r="C29" s="98">
        <v>0.73978393612024407</v>
      </c>
      <c r="D29" s="97">
        <v>0.61719534950480792</v>
      </c>
      <c r="E29" s="98">
        <v>0.68481276005547898</v>
      </c>
      <c r="F29" s="99"/>
      <c r="G29" s="100">
        <f t="shared" si="0"/>
        <v>-0.23210007223440399</v>
      </c>
      <c r="H29" s="101">
        <f t="shared" si="1"/>
        <v>-6.7617410550671053E-2</v>
      </c>
    </row>
    <row r="30" spans="1:8" ht="14.5" x14ac:dyDescent="0.35">
      <c r="A30" s="34" t="s">
        <v>73</v>
      </c>
      <c r="B30" s="97">
        <v>0.45279912184412696</v>
      </c>
      <c r="C30" s="98">
        <v>0.31705025833724798</v>
      </c>
      <c r="D30" s="97">
        <v>0.52629060810487494</v>
      </c>
      <c r="E30" s="98">
        <v>0.32940360610263497</v>
      </c>
      <c r="F30" s="99"/>
      <c r="G30" s="100">
        <f t="shared" si="0"/>
        <v>0.13574886350687898</v>
      </c>
      <c r="H30" s="101">
        <f t="shared" si="1"/>
        <v>0.19688700200223996</v>
      </c>
    </row>
    <row r="31" spans="1:8" ht="14.5" x14ac:dyDescent="0.35">
      <c r="A31" s="34" t="s">
        <v>74</v>
      </c>
      <c r="B31" s="97">
        <v>0.46652030735455496</v>
      </c>
      <c r="C31" s="98">
        <v>0.49318929074683004</v>
      </c>
      <c r="D31" s="97">
        <v>0.593273049136405</v>
      </c>
      <c r="E31" s="98">
        <v>0.58945908460471597</v>
      </c>
      <c r="F31" s="99"/>
      <c r="G31" s="100">
        <f t="shared" si="0"/>
        <v>-2.6668983392275081E-2</v>
      </c>
      <c r="H31" s="101">
        <f t="shared" si="1"/>
        <v>3.8139645316890292E-3</v>
      </c>
    </row>
    <row r="32" spans="1:8" ht="14.5" x14ac:dyDescent="0.35">
      <c r="A32" s="34" t="s">
        <v>75</v>
      </c>
      <c r="B32" s="97">
        <v>0</v>
      </c>
      <c r="C32" s="98">
        <v>0</v>
      </c>
      <c r="D32" s="97">
        <v>9.5689201473613695E-3</v>
      </c>
      <c r="E32" s="98">
        <v>0</v>
      </c>
      <c r="F32" s="99"/>
      <c r="G32" s="100">
        <f t="shared" si="0"/>
        <v>0</v>
      </c>
      <c r="H32" s="101">
        <f t="shared" si="1"/>
        <v>9.5689201473613695E-3</v>
      </c>
    </row>
    <row r="33" spans="1:8" ht="14.5" x14ac:dyDescent="0.35">
      <c r="A33" s="34" t="s">
        <v>76</v>
      </c>
      <c r="B33" s="97">
        <v>1.3721185510428099E-2</v>
      </c>
      <c r="C33" s="98">
        <v>3.5227806481916403E-2</v>
      </c>
      <c r="D33" s="97">
        <v>2.3922300368403402E-2</v>
      </c>
      <c r="E33" s="98">
        <v>3.9008321775312098E-2</v>
      </c>
      <c r="F33" s="99"/>
      <c r="G33" s="100">
        <f t="shared" si="0"/>
        <v>-2.1506620971488304E-2</v>
      </c>
      <c r="H33" s="101">
        <f t="shared" si="1"/>
        <v>-1.5086021406908696E-2</v>
      </c>
    </row>
    <row r="34" spans="1:8" ht="14.5" x14ac:dyDescent="0.35">
      <c r="A34" s="34" t="s">
        <v>77</v>
      </c>
      <c r="B34" s="97">
        <v>5.79034028540066</v>
      </c>
      <c r="C34" s="98">
        <v>7.2569281352747801</v>
      </c>
      <c r="D34" s="97">
        <v>6.9757427874264391</v>
      </c>
      <c r="E34" s="98">
        <v>8.1787447988904312</v>
      </c>
      <c r="F34" s="99"/>
      <c r="G34" s="100">
        <f t="shared" si="0"/>
        <v>-1.4665878498741201</v>
      </c>
      <c r="H34" s="101">
        <f t="shared" si="1"/>
        <v>-1.2030020114639921</v>
      </c>
    </row>
    <row r="35" spans="1:8" ht="14.5" x14ac:dyDescent="0.35">
      <c r="A35" s="34" t="s">
        <v>78</v>
      </c>
      <c r="B35" s="97">
        <v>1.3721185510428099E-2</v>
      </c>
      <c r="C35" s="98">
        <v>0</v>
      </c>
      <c r="D35" s="97">
        <v>4.7844600736806804E-3</v>
      </c>
      <c r="E35" s="98">
        <v>0</v>
      </c>
      <c r="F35" s="99"/>
      <c r="G35" s="100">
        <f t="shared" si="0"/>
        <v>1.3721185510428099E-2</v>
      </c>
      <c r="H35" s="101">
        <f t="shared" si="1"/>
        <v>4.7844600736806804E-3</v>
      </c>
    </row>
    <row r="36" spans="1:8" ht="14.5" x14ac:dyDescent="0.35">
      <c r="A36" s="34" t="s">
        <v>79</v>
      </c>
      <c r="B36" s="97">
        <v>1.8249176728869401</v>
      </c>
      <c r="C36" s="98">
        <v>1.6322217003287902</v>
      </c>
      <c r="D36" s="97">
        <v>1.5166738433567801</v>
      </c>
      <c r="E36" s="98">
        <v>1.5906726768377299</v>
      </c>
      <c r="F36" s="99"/>
      <c r="G36" s="100">
        <f t="shared" si="0"/>
        <v>0.19269597255814985</v>
      </c>
      <c r="H36" s="101">
        <f t="shared" si="1"/>
        <v>-7.3998833480949822E-2</v>
      </c>
    </row>
    <row r="37" spans="1:8" ht="14.5" x14ac:dyDescent="0.35">
      <c r="A37" s="34" t="s">
        <v>80</v>
      </c>
      <c r="B37" s="97">
        <v>0.64489571899012099</v>
      </c>
      <c r="C37" s="98">
        <v>0.44621888210427396</v>
      </c>
      <c r="D37" s="97">
        <v>0.52150614803119499</v>
      </c>
      <c r="E37" s="98">
        <v>0.39875173370319</v>
      </c>
      <c r="F37" s="99"/>
      <c r="G37" s="100">
        <f t="shared" si="0"/>
        <v>0.19867683688584703</v>
      </c>
      <c r="H37" s="101">
        <f t="shared" si="1"/>
        <v>0.12275441432800499</v>
      </c>
    </row>
    <row r="38" spans="1:8" ht="14.5" x14ac:dyDescent="0.35">
      <c r="A38" s="34" t="s">
        <v>81</v>
      </c>
      <c r="B38" s="97">
        <v>1.08397365532382</v>
      </c>
      <c r="C38" s="98">
        <v>0.71629873179896697</v>
      </c>
      <c r="D38" s="97">
        <v>0.99516769532558191</v>
      </c>
      <c r="E38" s="98">
        <v>0.55911927877947298</v>
      </c>
      <c r="F38" s="99"/>
      <c r="G38" s="100">
        <f t="shared" si="0"/>
        <v>0.36767492352485298</v>
      </c>
      <c r="H38" s="101">
        <f t="shared" si="1"/>
        <v>0.43604841654610893</v>
      </c>
    </row>
    <row r="39" spans="1:8" ht="14.5" x14ac:dyDescent="0.35">
      <c r="A39" s="34" t="s">
        <v>82</v>
      </c>
      <c r="B39" s="97">
        <v>0.21953896816685001</v>
      </c>
      <c r="C39" s="98">
        <v>0.17613903240958201</v>
      </c>
      <c r="D39" s="97">
        <v>0.27271422419979902</v>
      </c>
      <c r="E39" s="98">
        <v>0.19070735090152602</v>
      </c>
      <c r="F39" s="99"/>
      <c r="G39" s="100">
        <f t="shared" si="0"/>
        <v>4.3399935757267999E-2</v>
      </c>
      <c r="H39" s="101">
        <f t="shared" si="1"/>
        <v>8.2006873298272998E-2</v>
      </c>
    </row>
    <row r="40" spans="1:8" ht="14.5" x14ac:dyDescent="0.35">
      <c r="A40" s="34" t="s">
        <v>83</v>
      </c>
      <c r="B40" s="97">
        <v>10.935784851811201</v>
      </c>
      <c r="C40" s="98">
        <v>11.484264913104699</v>
      </c>
      <c r="D40" s="97">
        <v>9.5402133869192891</v>
      </c>
      <c r="E40" s="98">
        <v>10.805305131761401</v>
      </c>
      <c r="F40" s="99"/>
      <c r="G40" s="100">
        <f t="shared" si="0"/>
        <v>-0.54848006129349791</v>
      </c>
      <c r="H40" s="101">
        <f t="shared" si="1"/>
        <v>-1.2650917448421115</v>
      </c>
    </row>
    <row r="41" spans="1:8" ht="14.5" x14ac:dyDescent="0.35">
      <c r="A41" s="34" t="s">
        <v>84</v>
      </c>
      <c r="B41" s="97">
        <v>4.1026344676180004</v>
      </c>
      <c r="C41" s="98">
        <v>5.38985439173321</v>
      </c>
      <c r="D41" s="97">
        <v>4.34428974690206</v>
      </c>
      <c r="E41" s="98">
        <v>4.6333217753120701</v>
      </c>
      <c r="F41" s="99"/>
      <c r="G41" s="100">
        <f t="shared" si="0"/>
        <v>-1.2872199241152096</v>
      </c>
      <c r="H41" s="101">
        <f t="shared" si="1"/>
        <v>-0.28903202841001008</v>
      </c>
    </row>
    <row r="42" spans="1:8" ht="14.5" x14ac:dyDescent="0.35">
      <c r="A42" s="34" t="s">
        <v>85</v>
      </c>
      <c r="B42" s="97">
        <v>1.3721185510428099E-2</v>
      </c>
      <c r="C42" s="98">
        <v>3.5227806481916403E-2</v>
      </c>
      <c r="D42" s="97">
        <v>4.7844600736806804E-2</v>
      </c>
      <c r="E42" s="98">
        <v>4.3342579750346701E-2</v>
      </c>
      <c r="F42" s="99"/>
      <c r="G42" s="100">
        <f t="shared" si="0"/>
        <v>-2.1506620971488304E-2</v>
      </c>
      <c r="H42" s="101">
        <f t="shared" si="1"/>
        <v>4.5020209864601035E-3</v>
      </c>
    </row>
    <row r="43" spans="1:8" ht="14.5" x14ac:dyDescent="0.35">
      <c r="A43" s="34" t="s">
        <v>86</v>
      </c>
      <c r="B43" s="97">
        <v>0.39791437980241501</v>
      </c>
      <c r="C43" s="98">
        <v>0.42273367778299697</v>
      </c>
      <c r="D43" s="97">
        <v>0.42103248648390001</v>
      </c>
      <c r="E43" s="98">
        <v>0.355409153952843</v>
      </c>
      <c r="F43" s="99"/>
      <c r="G43" s="100">
        <f t="shared" si="0"/>
        <v>-2.4819297980581967E-2</v>
      </c>
      <c r="H43" s="101">
        <f t="shared" si="1"/>
        <v>6.562333253105701E-2</v>
      </c>
    </row>
    <row r="44" spans="1:8" ht="14.5" x14ac:dyDescent="0.35">
      <c r="A44" s="34" t="s">
        <v>87</v>
      </c>
      <c r="B44" s="97">
        <v>0.45279912184412696</v>
      </c>
      <c r="C44" s="98">
        <v>9.394081728511039E-2</v>
      </c>
      <c r="D44" s="97">
        <v>0.26314530405243802</v>
      </c>
      <c r="E44" s="98">
        <v>9.1019417475728198E-2</v>
      </c>
      <c r="F44" s="99"/>
      <c r="G44" s="100">
        <f t="shared" si="0"/>
        <v>0.35885830455901657</v>
      </c>
      <c r="H44" s="101">
        <f t="shared" si="1"/>
        <v>0.17212588657670982</v>
      </c>
    </row>
    <row r="45" spans="1:8" ht="14.5" x14ac:dyDescent="0.35">
      <c r="A45" s="34" t="s">
        <v>88</v>
      </c>
      <c r="B45" s="97">
        <v>0.21953896816685001</v>
      </c>
      <c r="C45" s="98">
        <v>0.38750587130108</v>
      </c>
      <c r="D45" s="97">
        <v>0.287067604420841</v>
      </c>
      <c r="E45" s="98">
        <v>0.52011095700416099</v>
      </c>
      <c r="F45" s="99"/>
      <c r="G45" s="100">
        <f t="shared" si="0"/>
        <v>-0.16796690313422999</v>
      </c>
      <c r="H45" s="101">
        <f t="shared" si="1"/>
        <v>-0.23304335258331998</v>
      </c>
    </row>
    <row r="46" spans="1:8" ht="14.5" x14ac:dyDescent="0.35">
      <c r="A46" s="34" t="s">
        <v>89</v>
      </c>
      <c r="B46" s="97">
        <v>0</v>
      </c>
      <c r="C46" s="98">
        <v>0</v>
      </c>
      <c r="D46" s="97">
        <v>9.5689201473613695E-3</v>
      </c>
      <c r="E46" s="98">
        <v>4.3342579750346704E-3</v>
      </c>
      <c r="F46" s="99"/>
      <c r="G46" s="100">
        <f t="shared" si="0"/>
        <v>0</v>
      </c>
      <c r="H46" s="101">
        <f t="shared" si="1"/>
        <v>5.2346621723266991E-3</v>
      </c>
    </row>
    <row r="47" spans="1:8" ht="14.5" x14ac:dyDescent="0.35">
      <c r="A47" s="34" t="s">
        <v>90</v>
      </c>
      <c r="B47" s="97">
        <v>0.164654226125137</v>
      </c>
      <c r="C47" s="98">
        <v>0.27007984969469201</v>
      </c>
      <c r="D47" s="97">
        <v>0.27749868427348001</v>
      </c>
      <c r="E47" s="98">
        <v>0.32940360610263497</v>
      </c>
      <c r="F47" s="99"/>
      <c r="G47" s="100">
        <f t="shared" si="0"/>
        <v>-0.10542562356955501</v>
      </c>
      <c r="H47" s="101">
        <f t="shared" si="1"/>
        <v>-5.190492182915496E-2</v>
      </c>
    </row>
    <row r="48" spans="1:8" ht="14.5" x14ac:dyDescent="0.35">
      <c r="A48" s="34" t="s">
        <v>91</v>
      </c>
      <c r="B48" s="97">
        <v>0.13721185510428099</v>
      </c>
      <c r="C48" s="98">
        <v>0</v>
      </c>
      <c r="D48" s="97">
        <v>0.105258121620975</v>
      </c>
      <c r="E48" s="98">
        <v>0</v>
      </c>
      <c r="F48" s="99"/>
      <c r="G48" s="100">
        <f t="shared" si="0"/>
        <v>0.13721185510428099</v>
      </c>
      <c r="H48" s="101">
        <f t="shared" si="1"/>
        <v>0.105258121620975</v>
      </c>
    </row>
    <row r="49" spans="1:8" ht="14.5" x14ac:dyDescent="0.35">
      <c r="A49" s="34" t="s">
        <v>92</v>
      </c>
      <c r="B49" s="97">
        <v>2.90889132821076</v>
      </c>
      <c r="C49" s="98">
        <v>2.33677782996712</v>
      </c>
      <c r="D49" s="97">
        <v>3.4065355724606499</v>
      </c>
      <c r="E49" s="98">
        <v>2.96463245492372</v>
      </c>
      <c r="F49" s="99"/>
      <c r="G49" s="100">
        <f t="shared" si="0"/>
        <v>0.57211349824364</v>
      </c>
      <c r="H49" s="101">
        <f t="shared" si="1"/>
        <v>0.4419031175369299</v>
      </c>
    </row>
    <row r="50" spans="1:8" ht="14.5" x14ac:dyDescent="0.35">
      <c r="A50" s="34" t="s">
        <v>93</v>
      </c>
      <c r="B50" s="97">
        <v>2.0993413830955001</v>
      </c>
      <c r="C50" s="98">
        <v>2.5598872710192602</v>
      </c>
      <c r="D50" s="97">
        <v>2.5357638390507602</v>
      </c>
      <c r="E50" s="98">
        <v>2.5528779472954199</v>
      </c>
      <c r="F50" s="99"/>
      <c r="G50" s="100">
        <f t="shared" si="0"/>
        <v>-0.46054588792376006</v>
      </c>
      <c r="H50" s="101">
        <f t="shared" si="1"/>
        <v>-1.7114108244659754E-2</v>
      </c>
    </row>
    <row r="51" spans="1:8" ht="14.5" x14ac:dyDescent="0.35">
      <c r="A51" s="34" t="s">
        <v>94</v>
      </c>
      <c r="B51" s="97">
        <v>27.250274423710202</v>
      </c>
      <c r="C51" s="98">
        <v>24.3893846876468</v>
      </c>
      <c r="D51" s="97">
        <v>28.194823214200298</v>
      </c>
      <c r="E51" s="98">
        <v>25.494105409153999</v>
      </c>
      <c r="F51" s="99"/>
      <c r="G51" s="100">
        <f t="shared" si="0"/>
        <v>2.8608897360634025</v>
      </c>
      <c r="H51" s="101">
        <f t="shared" si="1"/>
        <v>2.700717805046299</v>
      </c>
    </row>
    <row r="52" spans="1:8" ht="14.5" x14ac:dyDescent="0.35">
      <c r="A52" s="34" t="s">
        <v>95</v>
      </c>
      <c r="B52" s="97">
        <v>2.60702524698134</v>
      </c>
      <c r="C52" s="98">
        <v>3.8515735086895297</v>
      </c>
      <c r="D52" s="97">
        <v>2.88981388450313</v>
      </c>
      <c r="E52" s="98">
        <v>3.6797850208044403</v>
      </c>
      <c r="F52" s="99"/>
      <c r="G52" s="100">
        <f t="shared" si="0"/>
        <v>-1.2445482617081898</v>
      </c>
      <c r="H52" s="101">
        <f t="shared" si="1"/>
        <v>-0.78997113630131022</v>
      </c>
    </row>
    <row r="53" spans="1:8" ht="14.5" x14ac:dyDescent="0.35">
      <c r="A53" s="34" t="s">
        <v>96</v>
      </c>
      <c r="B53" s="97">
        <v>0.343029637760703</v>
      </c>
      <c r="C53" s="98">
        <v>0.69281352747768898</v>
      </c>
      <c r="D53" s="97">
        <v>0.43060140663126201</v>
      </c>
      <c r="E53" s="98">
        <v>0.54611650485436902</v>
      </c>
      <c r="F53" s="99"/>
      <c r="G53" s="100">
        <f t="shared" si="0"/>
        <v>-0.34978388971698599</v>
      </c>
      <c r="H53" s="101">
        <f t="shared" si="1"/>
        <v>-0.11551509822310702</v>
      </c>
    </row>
    <row r="54" spans="1:8" ht="14.5" x14ac:dyDescent="0.35">
      <c r="A54" s="79" t="s">
        <v>97</v>
      </c>
      <c r="B54" s="102">
        <v>4.1163556531284298E-2</v>
      </c>
      <c r="C54" s="103">
        <v>0</v>
      </c>
      <c r="D54" s="102">
        <v>3.8275680589445499E-2</v>
      </c>
      <c r="E54" s="103">
        <v>8.6685159500693495E-3</v>
      </c>
      <c r="F54" s="104"/>
      <c r="G54" s="105">
        <f t="shared" si="0"/>
        <v>4.1163556531284298E-2</v>
      </c>
      <c r="H54" s="106">
        <f t="shared" si="1"/>
        <v>2.9607164639376148E-2</v>
      </c>
    </row>
    <row r="55" spans="1:8" ht="14.5" x14ac:dyDescent="0.35">
      <c r="A55" s="34" t="s">
        <v>98</v>
      </c>
      <c r="B55" s="97">
        <v>1.3721185510428099E-2</v>
      </c>
      <c r="C55" s="98">
        <v>0</v>
      </c>
      <c r="D55" s="97">
        <v>1.43533802210421E-2</v>
      </c>
      <c r="E55" s="98">
        <v>8.6685159500693495E-3</v>
      </c>
      <c r="F55" s="99"/>
      <c r="G55" s="100">
        <f t="shared" si="0"/>
        <v>1.3721185510428099E-2</v>
      </c>
      <c r="H55" s="101">
        <f t="shared" si="1"/>
        <v>5.6848642709727507E-3</v>
      </c>
    </row>
    <row r="56" spans="1:8" ht="14.5" x14ac:dyDescent="0.35">
      <c r="A56" s="34" t="s">
        <v>99</v>
      </c>
      <c r="B56" s="97">
        <v>0.75466520307354601</v>
      </c>
      <c r="C56" s="98">
        <v>0.32879286049788597</v>
      </c>
      <c r="D56" s="97">
        <v>0.42581694655758096</v>
      </c>
      <c r="E56" s="98">
        <v>0.27305825242718401</v>
      </c>
      <c r="F56" s="99"/>
      <c r="G56" s="100">
        <f t="shared" si="0"/>
        <v>0.42587234257566003</v>
      </c>
      <c r="H56" s="101">
        <f t="shared" si="1"/>
        <v>0.15275869413039694</v>
      </c>
    </row>
    <row r="57" spans="1:8" ht="14.5" x14ac:dyDescent="0.35">
      <c r="A57" s="34" t="s">
        <v>100</v>
      </c>
      <c r="B57" s="97">
        <v>0.61745334796926499</v>
      </c>
      <c r="C57" s="98">
        <v>0.563644903710662</v>
      </c>
      <c r="D57" s="97">
        <v>0.58848858906272394</v>
      </c>
      <c r="E57" s="98">
        <v>0.61113037447988905</v>
      </c>
      <c r="F57" s="99"/>
      <c r="G57" s="100">
        <f t="shared" si="0"/>
        <v>5.3808444258602983E-2</v>
      </c>
      <c r="H57" s="101">
        <f t="shared" si="1"/>
        <v>-2.2641785417165106E-2</v>
      </c>
    </row>
    <row r="58" spans="1:8" ht="14.5" x14ac:dyDescent="0.35">
      <c r="A58" s="34" t="s">
        <v>101</v>
      </c>
      <c r="B58" s="97">
        <v>1.3721185510428099E-2</v>
      </c>
      <c r="C58" s="98">
        <v>0</v>
      </c>
      <c r="D58" s="97">
        <v>2.8706760442084103E-2</v>
      </c>
      <c r="E58" s="98">
        <v>2.6005547850208002E-2</v>
      </c>
      <c r="F58" s="99"/>
      <c r="G58" s="100">
        <f t="shared" si="0"/>
        <v>1.3721185510428099E-2</v>
      </c>
      <c r="H58" s="101">
        <f t="shared" si="1"/>
        <v>2.7012125918761017E-3</v>
      </c>
    </row>
    <row r="59" spans="1:8" ht="14.5" x14ac:dyDescent="0.35">
      <c r="A59" s="34" t="s">
        <v>102</v>
      </c>
      <c r="B59" s="97">
        <v>1.3721185510428099E-2</v>
      </c>
      <c r="C59" s="98">
        <v>0</v>
      </c>
      <c r="D59" s="97">
        <v>4.7844600736806804E-3</v>
      </c>
      <c r="E59" s="98">
        <v>0</v>
      </c>
      <c r="F59" s="99"/>
      <c r="G59" s="100">
        <f t="shared" si="0"/>
        <v>1.3721185510428099E-2</v>
      </c>
      <c r="H59" s="101">
        <f t="shared" si="1"/>
        <v>4.7844600736806804E-3</v>
      </c>
    </row>
    <row r="60" spans="1:8" ht="14.5" x14ac:dyDescent="0.35">
      <c r="A60" s="34" t="s">
        <v>103</v>
      </c>
      <c r="B60" s="97">
        <v>1.27607025246981</v>
      </c>
      <c r="C60" s="98">
        <v>1.08031939877877</v>
      </c>
      <c r="D60" s="97">
        <v>1.1195636572412799</v>
      </c>
      <c r="E60" s="98">
        <v>0.96653952843273205</v>
      </c>
      <c r="F60" s="99"/>
      <c r="G60" s="100">
        <f t="shared" si="0"/>
        <v>0.19575085369103995</v>
      </c>
      <c r="H60" s="101">
        <f t="shared" si="1"/>
        <v>0.15302412880854788</v>
      </c>
    </row>
    <row r="61" spans="1:8" ht="14.5" x14ac:dyDescent="0.35">
      <c r="A61" s="34" t="s">
        <v>104</v>
      </c>
      <c r="B61" s="97">
        <v>0.164654226125137</v>
      </c>
      <c r="C61" s="98">
        <v>0.12916862376702701</v>
      </c>
      <c r="D61" s="97">
        <v>0.148318262284101</v>
      </c>
      <c r="E61" s="98">
        <v>9.9687933425797501E-2</v>
      </c>
      <c r="F61" s="99"/>
      <c r="G61" s="100">
        <f t="shared" si="0"/>
        <v>3.5485602358109991E-2</v>
      </c>
      <c r="H61" s="101">
        <f t="shared" si="1"/>
        <v>4.8630328858303498E-2</v>
      </c>
    </row>
    <row r="62" spans="1:8" ht="14.5" x14ac:dyDescent="0.35">
      <c r="A62" s="34" t="s">
        <v>105</v>
      </c>
      <c r="B62" s="97">
        <v>0.12349066959385299</v>
      </c>
      <c r="C62" s="98">
        <v>9.394081728511039E-2</v>
      </c>
      <c r="D62" s="97">
        <v>4.7844600736806804E-2</v>
      </c>
      <c r="E62" s="98">
        <v>7.8016643550624099E-2</v>
      </c>
      <c r="F62" s="99"/>
      <c r="G62" s="100">
        <f t="shared" si="0"/>
        <v>2.9549852308742602E-2</v>
      </c>
      <c r="H62" s="101">
        <f t="shared" si="1"/>
        <v>-3.0172042813817294E-2</v>
      </c>
    </row>
    <row r="63" spans="1:8" ht="14.5" x14ac:dyDescent="0.35">
      <c r="A63" s="34" t="s">
        <v>106</v>
      </c>
      <c r="B63" s="97">
        <v>8.2327113062568597E-2</v>
      </c>
      <c r="C63" s="98">
        <v>5.8713010803194E-2</v>
      </c>
      <c r="D63" s="97">
        <v>7.1766901105210307E-2</v>
      </c>
      <c r="E63" s="98">
        <v>6.501386962552011E-2</v>
      </c>
      <c r="F63" s="99"/>
      <c r="G63" s="100">
        <f t="shared" si="0"/>
        <v>2.3614102259374596E-2</v>
      </c>
      <c r="H63" s="101">
        <f t="shared" si="1"/>
        <v>6.7530314796901969E-3</v>
      </c>
    </row>
    <row r="64" spans="1:8" ht="14.5" x14ac:dyDescent="0.35">
      <c r="A64" s="34" t="s">
        <v>107</v>
      </c>
      <c r="B64" s="97">
        <v>0.12349066959385299</v>
      </c>
      <c r="C64" s="98">
        <v>0.21136683889149802</v>
      </c>
      <c r="D64" s="97">
        <v>0.105258121620975</v>
      </c>
      <c r="E64" s="98">
        <v>0.14736477115117899</v>
      </c>
      <c r="F64" s="99"/>
      <c r="G64" s="100">
        <f t="shared" si="0"/>
        <v>-8.7876169297645024E-2</v>
      </c>
      <c r="H64" s="101">
        <f t="shared" si="1"/>
        <v>-4.2106649530203988E-2</v>
      </c>
    </row>
    <row r="65" spans="1:8" ht="14.5" x14ac:dyDescent="0.35">
      <c r="A65" s="34" t="s">
        <v>108</v>
      </c>
      <c r="B65" s="97">
        <v>0.178375411635565</v>
      </c>
      <c r="C65" s="98">
        <v>0.15265382808830399</v>
      </c>
      <c r="D65" s="97">
        <v>0.13396488206305901</v>
      </c>
      <c r="E65" s="98">
        <v>0.12135922330097099</v>
      </c>
      <c r="F65" s="99"/>
      <c r="G65" s="100">
        <f t="shared" si="0"/>
        <v>2.5721583547261007E-2</v>
      </c>
      <c r="H65" s="101">
        <f t="shared" si="1"/>
        <v>1.2605658762088023E-2</v>
      </c>
    </row>
    <row r="66" spans="1:8" ht="14.5" x14ac:dyDescent="0.35">
      <c r="A66" s="34" t="s">
        <v>109</v>
      </c>
      <c r="B66" s="97">
        <v>4.1163556531284298E-2</v>
      </c>
      <c r="C66" s="98">
        <v>4.6970408642555195E-2</v>
      </c>
      <c r="D66" s="97">
        <v>6.6982441031529602E-2</v>
      </c>
      <c r="E66" s="98">
        <v>7.3682385575589496E-2</v>
      </c>
      <c r="F66" s="99"/>
      <c r="G66" s="100">
        <f t="shared" si="0"/>
        <v>-5.8068521112708965E-3</v>
      </c>
      <c r="H66" s="101">
        <f t="shared" si="1"/>
        <v>-6.6999445440598937E-3</v>
      </c>
    </row>
    <row r="67" spans="1:8" ht="14.5" x14ac:dyDescent="0.35">
      <c r="A67" s="34" t="s">
        <v>110</v>
      </c>
      <c r="B67" s="97">
        <v>0.356750823271131</v>
      </c>
      <c r="C67" s="98">
        <v>0.30530765617660899</v>
      </c>
      <c r="D67" s="97">
        <v>0.31098990478924504</v>
      </c>
      <c r="E67" s="98">
        <v>0.27739251040221902</v>
      </c>
      <c r="F67" s="99"/>
      <c r="G67" s="100">
        <f t="shared" si="0"/>
        <v>5.1443167094522013E-2</v>
      </c>
      <c r="H67" s="101">
        <f t="shared" si="1"/>
        <v>3.3597394387026025E-2</v>
      </c>
    </row>
    <row r="68" spans="1:8" ht="14.5" x14ac:dyDescent="0.35">
      <c r="A68" s="34" t="s">
        <v>111</v>
      </c>
      <c r="B68" s="97">
        <v>2.7442371020856199E-2</v>
      </c>
      <c r="C68" s="98">
        <v>1.1742602160638799E-2</v>
      </c>
      <c r="D68" s="97">
        <v>1.43533802210421E-2</v>
      </c>
      <c r="E68" s="98">
        <v>2.6005547850208002E-2</v>
      </c>
      <c r="F68" s="99"/>
      <c r="G68" s="100">
        <f t="shared" si="0"/>
        <v>1.56997688602174E-2</v>
      </c>
      <c r="H68" s="101">
        <f t="shared" si="1"/>
        <v>-1.1652167629165901E-2</v>
      </c>
    </row>
    <row r="69" spans="1:8" ht="14.5" x14ac:dyDescent="0.35">
      <c r="A69" s="34"/>
      <c r="B69" s="107"/>
      <c r="C69" s="108"/>
      <c r="D69" s="107"/>
      <c r="E69" s="108"/>
      <c r="F69" s="109"/>
      <c r="G69" s="110"/>
      <c r="H69" s="111"/>
    </row>
    <row r="70" spans="1:8" s="52" customFormat="1" ht="13" x14ac:dyDescent="0.3">
      <c r="A70" s="26" t="s">
        <v>17</v>
      </c>
      <c r="B70" s="77">
        <f>SUM(B6:B69)</f>
        <v>100.00000000000003</v>
      </c>
      <c r="C70" s="78">
        <f>SUM(C6:C69)</f>
        <v>99.999999999999943</v>
      </c>
      <c r="D70" s="77">
        <f>SUM(D6:D69)</f>
        <v>100.00000000000004</v>
      </c>
      <c r="E70" s="78">
        <f>SUM(E6:E69)</f>
        <v>100.00000000000001</v>
      </c>
      <c r="F70" s="112"/>
      <c r="G70" s="113">
        <f>SUM(G6:G69)</f>
        <v>5.0390247530174292E-14</v>
      </c>
      <c r="H70" s="114">
        <f>SUM(H6:H69)</f>
        <v>6.2692906421801808E-15</v>
      </c>
    </row>
  </sheetData>
  <mergeCells count="5">
    <mergeCell ref="B1:H1"/>
    <mergeCell ref="B2:H2"/>
    <mergeCell ref="B4:C4"/>
    <mergeCell ref="D4:E4"/>
    <mergeCell ref="G4:H4"/>
  </mergeCells>
  <printOptions horizontalCentered="1"/>
  <pageMargins left="0.39370078740157483" right="0.39370078740157483" top="0.39370078740157483" bottom="0.59055118110236227" header="0.39370078740157483" footer="0.19685039370078741"/>
  <pageSetup paperSize="9" scale="75"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F201C-12EB-4227-9278-D693E03A02DA}">
  <dimension ref="A1:J33"/>
  <sheetViews>
    <sheetView workbookViewId="0">
      <selection sqref="A1:L1"/>
    </sheetView>
  </sheetViews>
  <sheetFormatPr defaultRowHeight="12.5" x14ac:dyDescent="0.25"/>
  <cols>
    <col min="1" max="1" width="26.81640625" style="4" customWidth="1"/>
    <col min="2" max="5" width="8.26953125" style="4" customWidth="1"/>
    <col min="6" max="6" width="1.7265625" style="4" customWidth="1"/>
    <col min="7" max="10" width="8.26953125" style="4" customWidth="1"/>
    <col min="11" max="256" width="8.7265625" style="4"/>
    <col min="257" max="257" width="26.81640625" style="4" customWidth="1"/>
    <col min="258" max="261" width="8.26953125" style="4" customWidth="1"/>
    <col min="262" max="262" width="1.7265625" style="4" customWidth="1"/>
    <col min="263" max="266" width="8.26953125" style="4" customWidth="1"/>
    <col min="267" max="512" width="8.7265625" style="4"/>
    <col min="513" max="513" width="26.81640625" style="4" customWidth="1"/>
    <col min="514" max="517" width="8.26953125" style="4" customWidth="1"/>
    <col min="518" max="518" width="1.7265625" style="4" customWidth="1"/>
    <col min="519" max="522" width="8.26953125" style="4" customWidth="1"/>
    <col min="523" max="768" width="8.7265625" style="4"/>
    <col min="769" max="769" width="26.81640625" style="4" customWidth="1"/>
    <col min="770" max="773" width="8.26953125" style="4" customWidth="1"/>
    <col min="774" max="774" width="1.7265625" style="4" customWidth="1"/>
    <col min="775" max="778" width="8.26953125" style="4" customWidth="1"/>
    <col min="779" max="1024" width="8.7265625" style="4"/>
    <col min="1025" max="1025" width="26.81640625" style="4" customWidth="1"/>
    <col min="1026" max="1029" width="8.26953125" style="4" customWidth="1"/>
    <col min="1030" max="1030" width="1.7265625" style="4" customWidth="1"/>
    <col min="1031" max="1034" width="8.26953125" style="4" customWidth="1"/>
    <col min="1035" max="1280" width="8.7265625" style="4"/>
    <col min="1281" max="1281" width="26.81640625" style="4" customWidth="1"/>
    <col min="1282" max="1285" width="8.26953125" style="4" customWidth="1"/>
    <col min="1286" max="1286" width="1.7265625" style="4" customWidth="1"/>
    <col min="1287" max="1290" width="8.26953125" style="4" customWidth="1"/>
    <col min="1291" max="1536" width="8.7265625" style="4"/>
    <col min="1537" max="1537" width="26.81640625" style="4" customWidth="1"/>
    <col min="1538" max="1541" width="8.26953125" style="4" customWidth="1"/>
    <col min="1542" max="1542" width="1.7265625" style="4" customWidth="1"/>
    <col min="1543" max="1546" width="8.26953125" style="4" customWidth="1"/>
    <col min="1547" max="1792" width="8.7265625" style="4"/>
    <col min="1793" max="1793" width="26.81640625" style="4" customWidth="1"/>
    <col min="1794" max="1797" width="8.26953125" style="4" customWidth="1"/>
    <col min="1798" max="1798" width="1.7265625" style="4" customWidth="1"/>
    <col min="1799" max="1802" width="8.26953125" style="4" customWidth="1"/>
    <col min="1803" max="2048" width="8.7265625" style="4"/>
    <col min="2049" max="2049" width="26.81640625" style="4" customWidth="1"/>
    <col min="2050" max="2053" width="8.26953125" style="4" customWidth="1"/>
    <col min="2054" max="2054" width="1.7265625" style="4" customWidth="1"/>
    <col min="2055" max="2058" width="8.26953125" style="4" customWidth="1"/>
    <col min="2059" max="2304" width="8.7265625" style="4"/>
    <col min="2305" max="2305" width="26.81640625" style="4" customWidth="1"/>
    <col min="2306" max="2309" width="8.26953125" style="4" customWidth="1"/>
    <col min="2310" max="2310" width="1.7265625" style="4" customWidth="1"/>
    <col min="2311" max="2314" width="8.26953125" style="4" customWidth="1"/>
    <col min="2315" max="2560" width="8.7265625" style="4"/>
    <col min="2561" max="2561" width="26.81640625" style="4" customWidth="1"/>
    <col min="2562" max="2565" width="8.26953125" style="4" customWidth="1"/>
    <col min="2566" max="2566" width="1.7265625" style="4" customWidth="1"/>
    <col min="2567" max="2570" width="8.26953125" style="4" customWidth="1"/>
    <col min="2571" max="2816" width="8.7265625" style="4"/>
    <col min="2817" max="2817" width="26.81640625" style="4" customWidth="1"/>
    <col min="2818" max="2821" width="8.26953125" style="4" customWidth="1"/>
    <col min="2822" max="2822" width="1.7265625" style="4" customWidth="1"/>
    <col min="2823" max="2826" width="8.26953125" style="4" customWidth="1"/>
    <col min="2827" max="3072" width="8.7265625" style="4"/>
    <col min="3073" max="3073" width="26.81640625" style="4" customWidth="1"/>
    <col min="3074" max="3077" width="8.26953125" style="4" customWidth="1"/>
    <col min="3078" max="3078" width="1.7265625" style="4" customWidth="1"/>
    <col min="3079" max="3082" width="8.26953125" style="4" customWidth="1"/>
    <col min="3083" max="3328" width="8.7265625" style="4"/>
    <col min="3329" max="3329" width="26.81640625" style="4" customWidth="1"/>
    <col min="3330" max="3333" width="8.26953125" style="4" customWidth="1"/>
    <col min="3334" max="3334" width="1.7265625" style="4" customWidth="1"/>
    <col min="3335" max="3338" width="8.26953125" style="4" customWidth="1"/>
    <col min="3339" max="3584" width="8.7265625" style="4"/>
    <col min="3585" max="3585" width="26.81640625" style="4" customWidth="1"/>
    <col min="3586" max="3589" width="8.26953125" style="4" customWidth="1"/>
    <col min="3590" max="3590" width="1.7265625" style="4" customWidth="1"/>
    <col min="3591" max="3594" width="8.26953125" style="4" customWidth="1"/>
    <col min="3595" max="3840" width="8.7265625" style="4"/>
    <col min="3841" max="3841" width="26.81640625" style="4" customWidth="1"/>
    <col min="3842" max="3845" width="8.26953125" style="4" customWidth="1"/>
    <col min="3846" max="3846" width="1.7265625" style="4" customWidth="1"/>
    <col min="3847" max="3850" width="8.26953125" style="4" customWidth="1"/>
    <col min="3851" max="4096" width="8.7265625" style="4"/>
    <col min="4097" max="4097" width="26.81640625" style="4" customWidth="1"/>
    <col min="4098" max="4101" width="8.26953125" style="4" customWidth="1"/>
    <col min="4102" max="4102" width="1.7265625" style="4" customWidth="1"/>
    <col min="4103" max="4106" width="8.26953125" style="4" customWidth="1"/>
    <col min="4107" max="4352" width="8.7265625" style="4"/>
    <col min="4353" max="4353" width="26.81640625" style="4" customWidth="1"/>
    <col min="4354" max="4357" width="8.26953125" style="4" customWidth="1"/>
    <col min="4358" max="4358" width="1.7265625" style="4" customWidth="1"/>
    <col min="4359" max="4362" width="8.26953125" style="4" customWidth="1"/>
    <col min="4363" max="4608" width="8.7265625" style="4"/>
    <col min="4609" max="4609" width="26.81640625" style="4" customWidth="1"/>
    <col min="4610" max="4613" width="8.26953125" style="4" customWidth="1"/>
    <col min="4614" max="4614" width="1.7265625" style="4" customWidth="1"/>
    <col min="4615" max="4618" width="8.26953125" style="4" customWidth="1"/>
    <col min="4619" max="4864" width="8.7265625" style="4"/>
    <col min="4865" max="4865" width="26.81640625" style="4" customWidth="1"/>
    <col min="4866" max="4869" width="8.26953125" style="4" customWidth="1"/>
    <col min="4870" max="4870" width="1.7265625" style="4" customWidth="1"/>
    <col min="4871" max="4874" width="8.26953125" style="4" customWidth="1"/>
    <col min="4875" max="5120" width="8.7265625" style="4"/>
    <col min="5121" max="5121" width="26.81640625" style="4" customWidth="1"/>
    <col min="5122" max="5125" width="8.26953125" style="4" customWidth="1"/>
    <col min="5126" max="5126" width="1.7265625" style="4" customWidth="1"/>
    <col min="5127" max="5130" width="8.26953125" style="4" customWidth="1"/>
    <col min="5131" max="5376" width="8.7265625" style="4"/>
    <col min="5377" max="5377" width="26.81640625" style="4" customWidth="1"/>
    <col min="5378" max="5381" width="8.26953125" style="4" customWidth="1"/>
    <col min="5382" max="5382" width="1.7265625" style="4" customWidth="1"/>
    <col min="5383" max="5386" width="8.26953125" style="4" customWidth="1"/>
    <col min="5387" max="5632" width="8.7265625" style="4"/>
    <col min="5633" max="5633" width="26.81640625" style="4" customWidth="1"/>
    <col min="5634" max="5637" width="8.26953125" style="4" customWidth="1"/>
    <col min="5638" max="5638" width="1.7265625" style="4" customWidth="1"/>
    <col min="5639" max="5642" width="8.26953125" style="4" customWidth="1"/>
    <col min="5643" max="5888" width="8.7265625" style="4"/>
    <col min="5889" max="5889" width="26.81640625" style="4" customWidth="1"/>
    <col min="5890" max="5893" width="8.26953125" style="4" customWidth="1"/>
    <col min="5894" max="5894" width="1.7265625" style="4" customWidth="1"/>
    <col min="5895" max="5898" width="8.26953125" style="4" customWidth="1"/>
    <col min="5899" max="6144" width="8.7265625" style="4"/>
    <col min="6145" max="6145" width="26.81640625" style="4" customWidth="1"/>
    <col min="6146" max="6149" width="8.26953125" style="4" customWidth="1"/>
    <col min="6150" max="6150" width="1.7265625" style="4" customWidth="1"/>
    <col min="6151" max="6154" width="8.26953125" style="4" customWidth="1"/>
    <col min="6155" max="6400" width="8.7265625" style="4"/>
    <col min="6401" max="6401" width="26.81640625" style="4" customWidth="1"/>
    <col min="6402" max="6405" width="8.26953125" style="4" customWidth="1"/>
    <col min="6406" max="6406" width="1.7265625" style="4" customWidth="1"/>
    <col min="6407" max="6410" width="8.26953125" style="4" customWidth="1"/>
    <col min="6411" max="6656" width="8.7265625" style="4"/>
    <col min="6657" max="6657" width="26.81640625" style="4" customWidth="1"/>
    <col min="6658" max="6661" width="8.26953125" style="4" customWidth="1"/>
    <col min="6662" max="6662" width="1.7265625" style="4" customWidth="1"/>
    <col min="6663" max="6666" width="8.26953125" style="4" customWidth="1"/>
    <col min="6667" max="6912" width="8.7265625" style="4"/>
    <col min="6913" max="6913" width="26.81640625" style="4" customWidth="1"/>
    <col min="6914" max="6917" width="8.26953125" style="4" customWidth="1"/>
    <col min="6918" max="6918" width="1.7265625" style="4" customWidth="1"/>
    <col min="6919" max="6922" width="8.26953125" style="4" customWidth="1"/>
    <col min="6923" max="7168" width="8.7265625" style="4"/>
    <col min="7169" max="7169" width="26.81640625" style="4" customWidth="1"/>
    <col min="7170" max="7173" width="8.26953125" style="4" customWidth="1"/>
    <col min="7174" max="7174" width="1.7265625" style="4" customWidth="1"/>
    <col min="7175" max="7178" width="8.26953125" style="4" customWidth="1"/>
    <col min="7179" max="7424" width="8.7265625" style="4"/>
    <col min="7425" max="7425" width="26.81640625" style="4" customWidth="1"/>
    <col min="7426" max="7429" width="8.26953125" style="4" customWidth="1"/>
    <col min="7430" max="7430" width="1.7265625" style="4" customWidth="1"/>
    <col min="7431" max="7434" width="8.26953125" style="4" customWidth="1"/>
    <col min="7435" max="7680" width="8.7265625" style="4"/>
    <col min="7681" max="7681" width="26.81640625" style="4" customWidth="1"/>
    <col min="7682" max="7685" width="8.26953125" style="4" customWidth="1"/>
    <col min="7686" max="7686" width="1.7265625" style="4" customWidth="1"/>
    <col min="7687" max="7690" width="8.26953125" style="4" customWidth="1"/>
    <col min="7691" max="7936" width="8.7265625" style="4"/>
    <col min="7937" max="7937" width="26.81640625" style="4" customWidth="1"/>
    <col min="7938" max="7941" width="8.26953125" style="4" customWidth="1"/>
    <col min="7942" max="7942" width="1.7265625" style="4" customWidth="1"/>
    <col min="7943" max="7946" width="8.26953125" style="4" customWidth="1"/>
    <col min="7947" max="8192" width="8.7265625" style="4"/>
    <col min="8193" max="8193" width="26.81640625" style="4" customWidth="1"/>
    <col min="8194" max="8197" width="8.26953125" style="4" customWidth="1"/>
    <col min="8198" max="8198" width="1.7265625" style="4" customWidth="1"/>
    <col min="8199" max="8202" width="8.26953125" style="4" customWidth="1"/>
    <col min="8203" max="8448" width="8.7265625" style="4"/>
    <col min="8449" max="8449" width="26.81640625" style="4" customWidth="1"/>
    <col min="8450" max="8453" width="8.26953125" style="4" customWidth="1"/>
    <col min="8454" max="8454" width="1.7265625" style="4" customWidth="1"/>
    <col min="8455" max="8458" width="8.26953125" style="4" customWidth="1"/>
    <col min="8459" max="8704" width="8.7265625" style="4"/>
    <col min="8705" max="8705" width="26.81640625" style="4" customWidth="1"/>
    <col min="8706" max="8709" width="8.26953125" style="4" customWidth="1"/>
    <col min="8710" max="8710" width="1.7265625" style="4" customWidth="1"/>
    <col min="8711" max="8714" width="8.26953125" style="4" customWidth="1"/>
    <col min="8715" max="8960" width="8.7265625" style="4"/>
    <col min="8961" max="8961" width="26.81640625" style="4" customWidth="1"/>
    <col min="8962" max="8965" width="8.26953125" style="4" customWidth="1"/>
    <col min="8966" max="8966" width="1.7265625" style="4" customWidth="1"/>
    <col min="8967" max="8970" width="8.26953125" style="4" customWidth="1"/>
    <col min="8971" max="9216" width="8.7265625" style="4"/>
    <col min="9217" max="9217" width="26.81640625" style="4" customWidth="1"/>
    <col min="9218" max="9221" width="8.26953125" style="4" customWidth="1"/>
    <col min="9222" max="9222" width="1.7265625" style="4" customWidth="1"/>
    <col min="9223" max="9226" width="8.26953125" style="4" customWidth="1"/>
    <col min="9227" max="9472" width="8.7265625" style="4"/>
    <col min="9473" max="9473" width="26.81640625" style="4" customWidth="1"/>
    <col min="9474" max="9477" width="8.26953125" style="4" customWidth="1"/>
    <col min="9478" max="9478" width="1.7265625" style="4" customWidth="1"/>
    <col min="9479" max="9482" width="8.26953125" style="4" customWidth="1"/>
    <col min="9483" max="9728" width="8.7265625" style="4"/>
    <col min="9729" max="9729" width="26.81640625" style="4" customWidth="1"/>
    <col min="9730" max="9733" width="8.26953125" style="4" customWidth="1"/>
    <col min="9734" max="9734" width="1.7265625" style="4" customWidth="1"/>
    <col min="9735" max="9738" width="8.26953125" style="4" customWidth="1"/>
    <col min="9739" max="9984" width="8.7265625" style="4"/>
    <col min="9985" max="9985" width="26.81640625" style="4" customWidth="1"/>
    <col min="9986" max="9989" width="8.26953125" style="4" customWidth="1"/>
    <col min="9990" max="9990" width="1.7265625" style="4" customWidth="1"/>
    <col min="9991" max="9994" width="8.26953125" style="4" customWidth="1"/>
    <col min="9995" max="10240" width="8.7265625" style="4"/>
    <col min="10241" max="10241" width="26.81640625" style="4" customWidth="1"/>
    <col min="10242" max="10245" width="8.26953125" style="4" customWidth="1"/>
    <col min="10246" max="10246" width="1.7265625" style="4" customWidth="1"/>
    <col min="10247" max="10250" width="8.26953125" style="4" customWidth="1"/>
    <col min="10251" max="10496" width="8.7265625" style="4"/>
    <col min="10497" max="10497" width="26.81640625" style="4" customWidth="1"/>
    <col min="10498" max="10501" width="8.26953125" style="4" customWidth="1"/>
    <col min="10502" max="10502" width="1.7265625" style="4" customWidth="1"/>
    <col min="10503" max="10506" width="8.26953125" style="4" customWidth="1"/>
    <col min="10507" max="10752" width="8.7265625" style="4"/>
    <col min="10753" max="10753" width="26.81640625" style="4" customWidth="1"/>
    <col min="10754" max="10757" width="8.26953125" style="4" customWidth="1"/>
    <col min="10758" max="10758" width="1.7265625" style="4" customWidth="1"/>
    <col min="10759" max="10762" width="8.26953125" style="4" customWidth="1"/>
    <col min="10763" max="11008" width="8.7265625" style="4"/>
    <col min="11009" max="11009" width="26.81640625" style="4" customWidth="1"/>
    <col min="11010" max="11013" width="8.26953125" style="4" customWidth="1"/>
    <col min="11014" max="11014" width="1.7265625" style="4" customWidth="1"/>
    <col min="11015" max="11018" width="8.26953125" style="4" customWidth="1"/>
    <col min="11019" max="11264" width="8.7265625" style="4"/>
    <col min="11265" max="11265" width="26.81640625" style="4" customWidth="1"/>
    <col min="11266" max="11269" width="8.26953125" style="4" customWidth="1"/>
    <col min="11270" max="11270" width="1.7265625" style="4" customWidth="1"/>
    <col min="11271" max="11274" width="8.26953125" style="4" customWidth="1"/>
    <col min="11275" max="11520" width="8.7265625" style="4"/>
    <col min="11521" max="11521" width="26.81640625" style="4" customWidth="1"/>
    <col min="11522" max="11525" width="8.26953125" style="4" customWidth="1"/>
    <col min="11526" max="11526" width="1.7265625" style="4" customWidth="1"/>
    <col min="11527" max="11530" width="8.26953125" style="4" customWidth="1"/>
    <col min="11531" max="11776" width="8.7265625" style="4"/>
    <col min="11777" max="11777" width="26.81640625" style="4" customWidth="1"/>
    <col min="11778" max="11781" width="8.26953125" style="4" customWidth="1"/>
    <col min="11782" max="11782" width="1.7265625" style="4" customWidth="1"/>
    <col min="11783" max="11786" width="8.26953125" style="4" customWidth="1"/>
    <col min="11787" max="12032" width="8.7265625" style="4"/>
    <col min="12033" max="12033" width="26.81640625" style="4" customWidth="1"/>
    <col min="12034" max="12037" width="8.26953125" style="4" customWidth="1"/>
    <col min="12038" max="12038" width="1.7265625" style="4" customWidth="1"/>
    <col min="12039" max="12042" width="8.26953125" style="4" customWidth="1"/>
    <col min="12043" max="12288" width="8.7265625" style="4"/>
    <col min="12289" max="12289" width="26.81640625" style="4" customWidth="1"/>
    <col min="12290" max="12293" width="8.26953125" style="4" customWidth="1"/>
    <col min="12294" max="12294" width="1.7265625" style="4" customWidth="1"/>
    <col min="12295" max="12298" width="8.26953125" style="4" customWidth="1"/>
    <col min="12299" max="12544" width="8.7265625" style="4"/>
    <col min="12545" max="12545" width="26.81640625" style="4" customWidth="1"/>
    <col min="12546" max="12549" width="8.26953125" style="4" customWidth="1"/>
    <col min="12550" max="12550" width="1.7265625" style="4" customWidth="1"/>
    <col min="12551" max="12554" width="8.26953125" style="4" customWidth="1"/>
    <col min="12555" max="12800" width="8.7265625" style="4"/>
    <col min="12801" max="12801" width="26.81640625" style="4" customWidth="1"/>
    <col min="12802" max="12805" width="8.26953125" style="4" customWidth="1"/>
    <col min="12806" max="12806" width="1.7265625" style="4" customWidth="1"/>
    <col min="12807" max="12810" width="8.26953125" style="4" customWidth="1"/>
    <col min="12811" max="13056" width="8.7265625" style="4"/>
    <col min="13057" max="13057" width="26.81640625" style="4" customWidth="1"/>
    <col min="13058" max="13061" width="8.26953125" style="4" customWidth="1"/>
    <col min="13062" max="13062" width="1.7265625" style="4" customWidth="1"/>
    <col min="13063" max="13066" width="8.26953125" style="4" customWidth="1"/>
    <col min="13067" max="13312" width="8.7265625" style="4"/>
    <col min="13313" max="13313" width="26.81640625" style="4" customWidth="1"/>
    <col min="13314" max="13317" width="8.26953125" style="4" customWidth="1"/>
    <col min="13318" max="13318" width="1.7265625" style="4" customWidth="1"/>
    <col min="13319" max="13322" width="8.26953125" style="4" customWidth="1"/>
    <col min="13323" max="13568" width="8.7265625" style="4"/>
    <col min="13569" max="13569" width="26.81640625" style="4" customWidth="1"/>
    <col min="13570" max="13573" width="8.26953125" style="4" customWidth="1"/>
    <col min="13574" max="13574" width="1.7265625" style="4" customWidth="1"/>
    <col min="13575" max="13578" width="8.26953125" style="4" customWidth="1"/>
    <col min="13579" max="13824" width="8.7265625" style="4"/>
    <col min="13825" max="13825" width="26.81640625" style="4" customWidth="1"/>
    <col min="13826" max="13829" width="8.26953125" style="4" customWidth="1"/>
    <col min="13830" max="13830" width="1.7265625" style="4" customWidth="1"/>
    <col min="13831" max="13834" width="8.26953125" style="4" customWidth="1"/>
    <col min="13835" max="14080" width="8.7265625" style="4"/>
    <col min="14081" max="14081" width="26.81640625" style="4" customWidth="1"/>
    <col min="14082" max="14085" width="8.26953125" style="4" customWidth="1"/>
    <col min="14086" max="14086" width="1.7265625" style="4" customWidth="1"/>
    <col min="14087" max="14090" width="8.26953125" style="4" customWidth="1"/>
    <col min="14091" max="14336" width="8.7265625" style="4"/>
    <col min="14337" max="14337" width="26.81640625" style="4" customWidth="1"/>
    <col min="14338" max="14341" width="8.26953125" style="4" customWidth="1"/>
    <col min="14342" max="14342" width="1.7265625" style="4" customWidth="1"/>
    <col min="14343" max="14346" width="8.26953125" style="4" customWidth="1"/>
    <col min="14347" max="14592" width="8.7265625" style="4"/>
    <col min="14593" max="14593" width="26.81640625" style="4" customWidth="1"/>
    <col min="14594" max="14597" width="8.26953125" style="4" customWidth="1"/>
    <col min="14598" max="14598" width="1.7265625" style="4" customWidth="1"/>
    <col min="14599" max="14602" width="8.26953125" style="4" customWidth="1"/>
    <col min="14603" max="14848" width="8.7265625" style="4"/>
    <col min="14849" max="14849" width="26.81640625" style="4" customWidth="1"/>
    <col min="14850" max="14853" width="8.26953125" style="4" customWidth="1"/>
    <col min="14854" max="14854" width="1.7265625" style="4" customWidth="1"/>
    <col min="14855" max="14858" width="8.26953125" style="4" customWidth="1"/>
    <col min="14859" max="15104" width="8.7265625" style="4"/>
    <col min="15105" max="15105" width="26.81640625" style="4" customWidth="1"/>
    <col min="15106" max="15109" width="8.26953125" style="4" customWidth="1"/>
    <col min="15110" max="15110" width="1.7265625" style="4" customWidth="1"/>
    <col min="15111" max="15114" width="8.26953125" style="4" customWidth="1"/>
    <col min="15115" max="15360" width="8.7265625" style="4"/>
    <col min="15361" max="15361" width="26.81640625" style="4" customWidth="1"/>
    <col min="15362" max="15365" width="8.26953125" style="4" customWidth="1"/>
    <col min="15366" max="15366" width="1.7265625" style="4" customWidth="1"/>
    <col min="15367" max="15370" width="8.26953125" style="4" customWidth="1"/>
    <col min="15371" max="15616" width="8.7265625" style="4"/>
    <col min="15617" max="15617" width="26.81640625" style="4" customWidth="1"/>
    <col min="15618" max="15621" width="8.26953125" style="4" customWidth="1"/>
    <col min="15622" max="15622" width="1.7265625" style="4" customWidth="1"/>
    <col min="15623" max="15626" width="8.26953125" style="4" customWidth="1"/>
    <col min="15627" max="15872" width="8.7265625" style="4"/>
    <col min="15873" max="15873" width="26.81640625" style="4" customWidth="1"/>
    <col min="15874" max="15877" width="8.26953125" style="4" customWidth="1"/>
    <col min="15878" max="15878" width="1.7265625" style="4" customWidth="1"/>
    <col min="15879" max="15882" width="8.26953125" style="4" customWidth="1"/>
    <col min="15883" max="16128" width="8.7265625" style="4"/>
    <col min="16129" max="16129" width="26.81640625" style="4" customWidth="1"/>
    <col min="16130" max="16133" width="8.26953125" style="4" customWidth="1"/>
    <col min="16134" max="16134" width="1.7265625" style="4" customWidth="1"/>
    <col min="16135" max="16138" width="8.26953125" style="4" customWidth="1"/>
    <col min="16139" max="16384" width="8.7265625" style="4"/>
  </cols>
  <sheetData>
    <row r="1" spans="1:10" ht="20" x14ac:dyDescent="0.4">
      <c r="A1" s="68" t="s">
        <v>19</v>
      </c>
      <c r="B1" s="69" t="s">
        <v>114</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s="52" customFormat="1" ht="13" x14ac:dyDescent="0.3">
      <c r="A7" s="118" t="s">
        <v>23</v>
      </c>
      <c r="B7" s="119">
        <f>SUM($B8:$B11)</f>
        <v>1566</v>
      </c>
      <c r="C7" s="120">
        <f>SUM($C8:$C11)</f>
        <v>2288</v>
      </c>
      <c r="D7" s="119">
        <f>SUM($D8:$D11)</f>
        <v>4962</v>
      </c>
      <c r="E7" s="120">
        <f>SUM($E8:$E11)</f>
        <v>6174</v>
      </c>
      <c r="F7" s="121"/>
      <c r="G7" s="119">
        <f>B7-C7</f>
        <v>-722</v>
      </c>
      <c r="H7" s="120">
        <f>D7-E7</f>
        <v>-1212</v>
      </c>
      <c r="I7" s="122">
        <f>IF(C7=0, "-", IF(G7/C7&lt;10, G7/C7, "&gt;999%"))</f>
        <v>-0.31555944055944057</v>
      </c>
      <c r="J7" s="123">
        <f>IF(E7=0, "-", IF(H7/E7&lt;10, H7/E7, "&gt;999%"))</f>
        <v>-0.19630709426627793</v>
      </c>
    </row>
    <row r="8" spans="1:10" ht="14.5" x14ac:dyDescent="0.35">
      <c r="A8" s="124" t="s">
        <v>115</v>
      </c>
      <c r="B8" s="35">
        <v>834</v>
      </c>
      <c r="C8" s="36">
        <v>1038</v>
      </c>
      <c r="D8" s="35">
        <v>2626</v>
      </c>
      <c r="E8" s="36">
        <v>3042</v>
      </c>
      <c r="F8" s="37"/>
      <c r="G8" s="35">
        <f>B8-C8</f>
        <v>-204</v>
      </c>
      <c r="H8" s="36">
        <f>D8-E8</f>
        <v>-416</v>
      </c>
      <c r="I8" s="125">
        <f>IF(C8=0, "-", IF(G8/C8&lt;10, G8/C8, "&gt;999%"))</f>
        <v>-0.19653179190751446</v>
      </c>
      <c r="J8" s="126">
        <f>IF(E8=0, "-", IF(H8/E8&lt;10, H8/E8, "&gt;999%"))</f>
        <v>-0.13675213675213677</v>
      </c>
    </row>
    <row r="9" spans="1:10" ht="14.5" x14ac:dyDescent="0.35">
      <c r="A9" s="124" t="s">
        <v>116</v>
      </c>
      <c r="B9" s="35">
        <v>580</v>
      </c>
      <c r="C9" s="36">
        <v>833</v>
      </c>
      <c r="D9" s="35">
        <v>1869</v>
      </c>
      <c r="E9" s="36">
        <v>2418</v>
      </c>
      <c r="F9" s="37"/>
      <c r="G9" s="35">
        <f>B9-C9</f>
        <v>-253</v>
      </c>
      <c r="H9" s="36">
        <f>D9-E9</f>
        <v>-549</v>
      </c>
      <c r="I9" s="125">
        <f>IF(C9=0, "-", IF(G9/C9&lt;10, G9/C9, "&gt;999%"))</f>
        <v>-0.30372148859543818</v>
      </c>
      <c r="J9" s="126">
        <f>IF(E9=0, "-", IF(H9/E9&lt;10, H9/E9, "&gt;999%"))</f>
        <v>-0.22704714640198512</v>
      </c>
    </row>
    <row r="10" spans="1:10" ht="14.5" x14ac:dyDescent="0.35">
      <c r="A10" s="124" t="s">
        <v>117</v>
      </c>
      <c r="B10" s="35">
        <v>102</v>
      </c>
      <c r="C10" s="36">
        <v>79</v>
      </c>
      <c r="D10" s="35">
        <v>231</v>
      </c>
      <c r="E10" s="36">
        <v>228</v>
      </c>
      <c r="F10" s="37"/>
      <c r="G10" s="35">
        <f>B10-C10</f>
        <v>23</v>
      </c>
      <c r="H10" s="36">
        <f>D10-E10</f>
        <v>3</v>
      </c>
      <c r="I10" s="125">
        <f>IF(C10=0, "-", IF(G10/C10&lt;10, G10/C10, "&gt;999%"))</f>
        <v>0.29113924050632911</v>
      </c>
      <c r="J10" s="126">
        <f>IF(E10=0, "-", IF(H10/E10&lt;10, H10/E10, "&gt;999%"))</f>
        <v>1.3157894736842105E-2</v>
      </c>
    </row>
    <row r="11" spans="1:10" ht="14.5" x14ac:dyDescent="0.35">
      <c r="A11" s="124" t="s">
        <v>118</v>
      </c>
      <c r="B11" s="35">
        <v>50</v>
      </c>
      <c r="C11" s="36">
        <v>338</v>
      </c>
      <c r="D11" s="35">
        <v>236</v>
      </c>
      <c r="E11" s="36">
        <v>486</v>
      </c>
      <c r="F11" s="37"/>
      <c r="G11" s="35">
        <f>B11-C11</f>
        <v>-288</v>
      </c>
      <c r="H11" s="36">
        <f>D11-E11</f>
        <v>-250</v>
      </c>
      <c r="I11" s="125">
        <f>IF(C11=0, "-", IF(G11/C11&lt;10, G11/C11, "&gt;999%"))</f>
        <v>-0.85207100591715978</v>
      </c>
      <c r="J11" s="126">
        <f>IF(E11=0, "-", IF(H11/E11&lt;10, H11/E11, "&gt;999%"))</f>
        <v>-0.51440329218106995</v>
      </c>
    </row>
    <row r="12" spans="1:10" ht="14.5" x14ac:dyDescent="0.35">
      <c r="A12" s="34"/>
      <c r="B12" s="35"/>
      <c r="C12" s="36"/>
      <c r="D12" s="35"/>
      <c r="E12" s="36"/>
      <c r="F12" s="37"/>
      <c r="G12" s="35"/>
      <c r="H12" s="36"/>
      <c r="I12" s="125"/>
      <c r="J12" s="126"/>
    </row>
    <row r="13" spans="1:10" s="52" customFormat="1" ht="13" x14ac:dyDescent="0.3">
      <c r="A13" s="118" t="s">
        <v>24</v>
      </c>
      <c r="B13" s="119">
        <f>SUM($B14:$B17)</f>
        <v>3499</v>
      </c>
      <c r="C13" s="120">
        <f>SUM($C14:$C17)</f>
        <v>3771</v>
      </c>
      <c r="D13" s="119">
        <f>SUM($D14:$D17)</f>
        <v>10231</v>
      </c>
      <c r="E13" s="120">
        <f>SUM($E14:$E17)</f>
        <v>10344</v>
      </c>
      <c r="F13" s="121"/>
      <c r="G13" s="119">
        <f>B13-C13</f>
        <v>-272</v>
      </c>
      <c r="H13" s="120">
        <f>D13-E13</f>
        <v>-113</v>
      </c>
      <c r="I13" s="122">
        <f>IF(C13=0, "-", IF(G13/C13&lt;10, G13/C13, "&gt;999%"))</f>
        <v>-7.2129408644921775E-2</v>
      </c>
      <c r="J13" s="123">
        <f>IF(E13=0, "-", IF(H13/E13&lt;10, H13/E13, "&gt;999%"))</f>
        <v>-1.0924207269914927E-2</v>
      </c>
    </row>
    <row r="14" spans="1:10" ht="14.5" x14ac:dyDescent="0.35">
      <c r="A14" s="124" t="s">
        <v>115</v>
      </c>
      <c r="B14" s="35">
        <v>1712</v>
      </c>
      <c r="C14" s="36">
        <v>1828</v>
      </c>
      <c r="D14" s="35">
        <v>5211</v>
      </c>
      <c r="E14" s="36">
        <v>5248</v>
      </c>
      <c r="F14" s="37"/>
      <c r="G14" s="35">
        <f>B14-C14</f>
        <v>-116</v>
      </c>
      <c r="H14" s="36">
        <f>D14-E14</f>
        <v>-37</v>
      </c>
      <c r="I14" s="125">
        <f>IF(C14=0, "-", IF(G14/C14&lt;10, G14/C14, "&gt;999%"))</f>
        <v>-6.3457330415754923E-2</v>
      </c>
      <c r="J14" s="126">
        <f>IF(E14=0, "-", IF(H14/E14&lt;10, H14/E14, "&gt;999%"))</f>
        <v>-7.0503048780487807E-3</v>
      </c>
    </row>
    <row r="15" spans="1:10" ht="14.5" x14ac:dyDescent="0.35">
      <c r="A15" s="124" t="s">
        <v>116</v>
      </c>
      <c r="B15" s="35">
        <v>1409</v>
      </c>
      <c r="C15" s="36">
        <v>1357</v>
      </c>
      <c r="D15" s="35">
        <v>4034</v>
      </c>
      <c r="E15" s="36">
        <v>3780</v>
      </c>
      <c r="F15" s="37"/>
      <c r="G15" s="35">
        <f>B15-C15</f>
        <v>52</v>
      </c>
      <c r="H15" s="36">
        <f>D15-E15</f>
        <v>254</v>
      </c>
      <c r="I15" s="125">
        <f>IF(C15=0, "-", IF(G15/C15&lt;10, G15/C15, "&gt;999%"))</f>
        <v>3.8319823139277821E-2</v>
      </c>
      <c r="J15" s="126">
        <f>IF(E15=0, "-", IF(H15/E15&lt;10, H15/E15, "&gt;999%"))</f>
        <v>6.7195767195767198E-2</v>
      </c>
    </row>
    <row r="16" spans="1:10" ht="14.5" x14ac:dyDescent="0.35">
      <c r="A16" s="124" t="s">
        <v>117</v>
      </c>
      <c r="B16" s="35">
        <v>104</v>
      </c>
      <c r="C16" s="36">
        <v>97</v>
      </c>
      <c r="D16" s="35">
        <v>281</v>
      </c>
      <c r="E16" s="36">
        <v>284</v>
      </c>
      <c r="F16" s="37"/>
      <c r="G16" s="35">
        <f>B16-C16</f>
        <v>7</v>
      </c>
      <c r="H16" s="36">
        <f>D16-E16</f>
        <v>-3</v>
      </c>
      <c r="I16" s="125">
        <f>IF(C16=0, "-", IF(G16/C16&lt;10, G16/C16, "&gt;999%"))</f>
        <v>7.2164948453608241E-2</v>
      </c>
      <c r="J16" s="126">
        <f>IF(E16=0, "-", IF(H16/E16&lt;10, H16/E16, "&gt;999%"))</f>
        <v>-1.0563380281690141E-2</v>
      </c>
    </row>
    <row r="17" spans="1:10" ht="14.5" x14ac:dyDescent="0.35">
      <c r="A17" s="124" t="s">
        <v>118</v>
      </c>
      <c r="B17" s="35">
        <v>274</v>
      </c>
      <c r="C17" s="36">
        <v>489</v>
      </c>
      <c r="D17" s="35">
        <v>705</v>
      </c>
      <c r="E17" s="36">
        <v>1032</v>
      </c>
      <c r="F17" s="37"/>
      <c r="G17" s="35">
        <f>B17-C17</f>
        <v>-215</v>
      </c>
      <c r="H17" s="36">
        <f>D17-E17</f>
        <v>-327</v>
      </c>
      <c r="I17" s="125">
        <f>IF(C17=0, "-", IF(G17/C17&lt;10, G17/C17, "&gt;999%"))</f>
        <v>-0.43967280163599182</v>
      </c>
      <c r="J17" s="126">
        <f>IF(E17=0, "-", IF(H17/E17&lt;10, H17/E17, "&gt;999%"))</f>
        <v>-0.31686046511627908</v>
      </c>
    </row>
    <row r="18" spans="1:10" ht="13" x14ac:dyDescent="0.3">
      <c r="A18" s="30"/>
      <c r="B18" s="115"/>
      <c r="C18" s="116"/>
      <c r="D18" s="115"/>
      <c r="E18" s="116"/>
      <c r="F18" s="117"/>
      <c r="G18" s="115"/>
      <c r="H18" s="116"/>
      <c r="I18" s="31"/>
      <c r="J18" s="32"/>
    </row>
    <row r="19" spans="1:10" s="52" customFormat="1" ht="13" x14ac:dyDescent="0.3">
      <c r="A19" s="118" t="s">
        <v>25</v>
      </c>
      <c r="B19" s="119">
        <f>SUM($B20:$B23)</f>
        <v>1891</v>
      </c>
      <c r="C19" s="120">
        <f>SUM($C20:$C23)</f>
        <v>2171</v>
      </c>
      <c r="D19" s="119">
        <f>SUM($D20:$D23)</f>
        <v>4946</v>
      </c>
      <c r="E19" s="120">
        <f>SUM($E20:$E23)</f>
        <v>5814</v>
      </c>
      <c r="F19" s="121"/>
      <c r="G19" s="119">
        <f>B19-C19</f>
        <v>-280</v>
      </c>
      <c r="H19" s="120">
        <f>D19-E19</f>
        <v>-868</v>
      </c>
      <c r="I19" s="122">
        <f>IF(C19=0, "-", IF(G19/C19&lt;10, G19/C19, "&gt;999%"))</f>
        <v>-0.12897282358360201</v>
      </c>
      <c r="J19" s="123">
        <f>IF(E19=0, "-", IF(H19/E19&lt;10, H19/E19, "&gt;999%"))</f>
        <v>-0.14929480564155487</v>
      </c>
    </row>
    <row r="20" spans="1:10" ht="14.5" x14ac:dyDescent="0.35">
      <c r="A20" s="124" t="s">
        <v>115</v>
      </c>
      <c r="B20" s="35">
        <v>451</v>
      </c>
      <c r="C20" s="36">
        <v>421</v>
      </c>
      <c r="D20" s="35">
        <v>1099</v>
      </c>
      <c r="E20" s="36">
        <v>1260</v>
      </c>
      <c r="F20" s="37"/>
      <c r="G20" s="35">
        <f>B20-C20</f>
        <v>30</v>
      </c>
      <c r="H20" s="36">
        <f>D20-E20</f>
        <v>-161</v>
      </c>
      <c r="I20" s="125">
        <f>IF(C20=0, "-", IF(G20/C20&lt;10, G20/C20, "&gt;999%"))</f>
        <v>7.1258907363420429E-2</v>
      </c>
      <c r="J20" s="126">
        <f>IF(E20=0, "-", IF(H20/E20&lt;10, H20/E20, "&gt;999%"))</f>
        <v>-0.12777777777777777</v>
      </c>
    </row>
    <row r="21" spans="1:10" ht="14.5" x14ac:dyDescent="0.35">
      <c r="A21" s="124" t="s">
        <v>116</v>
      </c>
      <c r="B21" s="35">
        <v>1103</v>
      </c>
      <c r="C21" s="36">
        <v>1392</v>
      </c>
      <c r="D21" s="35">
        <v>3047</v>
      </c>
      <c r="E21" s="36">
        <v>3743</v>
      </c>
      <c r="F21" s="37"/>
      <c r="G21" s="35">
        <f>B21-C21</f>
        <v>-289</v>
      </c>
      <c r="H21" s="36">
        <f>D21-E21</f>
        <v>-696</v>
      </c>
      <c r="I21" s="125">
        <f>IF(C21=0, "-", IF(G21/C21&lt;10, G21/C21, "&gt;999%"))</f>
        <v>-0.20761494252873564</v>
      </c>
      <c r="J21" s="126">
        <f>IF(E21=0, "-", IF(H21/E21&lt;10, H21/E21, "&gt;999%"))</f>
        <v>-0.18594710125567726</v>
      </c>
    </row>
    <row r="22" spans="1:10" ht="14.5" x14ac:dyDescent="0.35">
      <c r="A22" s="124" t="s">
        <v>117</v>
      </c>
      <c r="B22" s="35">
        <v>110</v>
      </c>
      <c r="C22" s="36">
        <v>167</v>
      </c>
      <c r="D22" s="35">
        <v>311</v>
      </c>
      <c r="E22" s="36">
        <v>419</v>
      </c>
      <c r="F22" s="37"/>
      <c r="G22" s="35">
        <f>B22-C22</f>
        <v>-57</v>
      </c>
      <c r="H22" s="36">
        <f>D22-E22</f>
        <v>-108</v>
      </c>
      <c r="I22" s="125">
        <f>IF(C22=0, "-", IF(G22/C22&lt;10, G22/C22, "&gt;999%"))</f>
        <v>-0.3413173652694611</v>
      </c>
      <c r="J22" s="126">
        <f>IF(E22=0, "-", IF(H22/E22&lt;10, H22/E22, "&gt;999%"))</f>
        <v>-0.25775656324582341</v>
      </c>
    </row>
    <row r="23" spans="1:10" ht="14.5" x14ac:dyDescent="0.35">
      <c r="A23" s="124" t="s">
        <v>118</v>
      </c>
      <c r="B23" s="35">
        <v>227</v>
      </c>
      <c r="C23" s="36">
        <v>191</v>
      </c>
      <c r="D23" s="35">
        <v>489</v>
      </c>
      <c r="E23" s="36">
        <v>392</v>
      </c>
      <c r="F23" s="37"/>
      <c r="G23" s="35">
        <f>B23-C23</f>
        <v>36</v>
      </c>
      <c r="H23" s="36">
        <f>D23-E23</f>
        <v>97</v>
      </c>
      <c r="I23" s="125">
        <f>IF(C23=0, "-", IF(G23/C23&lt;10, G23/C23, "&gt;999%"))</f>
        <v>0.18848167539267016</v>
      </c>
      <c r="J23" s="126">
        <f>IF(E23=0, "-", IF(H23/E23&lt;10, H23/E23, "&gt;999%"))</f>
        <v>0.24744897959183673</v>
      </c>
    </row>
    <row r="24" spans="1:10" ht="14.5" x14ac:dyDescent="0.35">
      <c r="A24" s="34"/>
      <c r="B24" s="35"/>
      <c r="C24" s="36"/>
      <c r="D24" s="35"/>
      <c r="E24" s="36"/>
      <c r="F24" s="37"/>
      <c r="G24" s="35"/>
      <c r="H24" s="36"/>
      <c r="I24" s="125"/>
      <c r="J24" s="126"/>
    </row>
    <row r="25" spans="1:10" s="52" customFormat="1" ht="13" x14ac:dyDescent="0.3">
      <c r="A25" s="127" t="s">
        <v>119</v>
      </c>
      <c r="B25" s="119">
        <f>SUM($B26:$B29)</f>
        <v>6956</v>
      </c>
      <c r="C25" s="120">
        <f>SUM($C26:$C29)</f>
        <v>8230</v>
      </c>
      <c r="D25" s="119">
        <f>SUM($D26:$D29)</f>
        <v>20139</v>
      </c>
      <c r="E25" s="120">
        <f>SUM($E26:$E29)</f>
        <v>22332</v>
      </c>
      <c r="F25" s="121"/>
      <c r="G25" s="119">
        <f>B25-C25</f>
        <v>-1274</v>
      </c>
      <c r="H25" s="120">
        <f>D25-E25</f>
        <v>-2193</v>
      </c>
      <c r="I25" s="122">
        <f>IF(C25=0, "-", IF(G25/C25&lt;10, G25/C25, "&gt;999%"))</f>
        <v>-0.15479951397326852</v>
      </c>
      <c r="J25" s="123">
        <f>IF(E25=0, "-", IF(H25/E25&lt;10, H25/E25, "&gt;999%"))</f>
        <v>-9.8199892530897365E-2</v>
      </c>
    </row>
    <row r="26" spans="1:10" ht="14.5" x14ac:dyDescent="0.35">
      <c r="A26" s="124" t="s">
        <v>115</v>
      </c>
      <c r="B26" s="35">
        <v>2997</v>
      </c>
      <c r="C26" s="36">
        <v>3287</v>
      </c>
      <c r="D26" s="35">
        <v>8936</v>
      </c>
      <c r="E26" s="36">
        <v>9550</v>
      </c>
      <c r="F26" s="37"/>
      <c r="G26" s="35">
        <f>B26-C26</f>
        <v>-290</v>
      </c>
      <c r="H26" s="36">
        <f>D26-E26</f>
        <v>-614</v>
      </c>
      <c r="I26" s="125">
        <f>IF(C26=0, "-", IF(G26/C26&lt;10, G26/C26, "&gt;999%"))</f>
        <v>-8.8226346212351689E-2</v>
      </c>
      <c r="J26" s="126">
        <f>IF(E26=0, "-", IF(H26/E26&lt;10, H26/E26, "&gt;999%"))</f>
        <v>-6.4293193717277486E-2</v>
      </c>
    </row>
    <row r="27" spans="1:10" ht="14.5" x14ac:dyDescent="0.35">
      <c r="A27" s="124" t="s">
        <v>116</v>
      </c>
      <c r="B27" s="35">
        <v>3092</v>
      </c>
      <c r="C27" s="36">
        <v>3582</v>
      </c>
      <c r="D27" s="35">
        <v>8950</v>
      </c>
      <c r="E27" s="36">
        <v>9941</v>
      </c>
      <c r="F27" s="37"/>
      <c r="G27" s="35">
        <f>B27-C27</f>
        <v>-490</v>
      </c>
      <c r="H27" s="36">
        <f>D27-E27</f>
        <v>-991</v>
      </c>
      <c r="I27" s="125">
        <f>IF(C27=0, "-", IF(G27/C27&lt;10, G27/C27, "&gt;999%"))</f>
        <v>-0.13679508654383027</v>
      </c>
      <c r="J27" s="126">
        <f>IF(E27=0, "-", IF(H27/E27&lt;10, H27/E27, "&gt;999%"))</f>
        <v>-9.968816014485464E-2</v>
      </c>
    </row>
    <row r="28" spans="1:10" ht="14.5" x14ac:dyDescent="0.35">
      <c r="A28" s="124" t="s">
        <v>117</v>
      </c>
      <c r="B28" s="35">
        <v>316</v>
      </c>
      <c r="C28" s="36">
        <v>343</v>
      </c>
      <c r="D28" s="35">
        <v>823</v>
      </c>
      <c r="E28" s="36">
        <v>931</v>
      </c>
      <c r="F28" s="37"/>
      <c r="G28" s="35">
        <f>B28-C28</f>
        <v>-27</v>
      </c>
      <c r="H28" s="36">
        <f>D28-E28</f>
        <v>-108</v>
      </c>
      <c r="I28" s="125">
        <f>IF(C28=0, "-", IF(G28/C28&lt;10, G28/C28, "&gt;999%"))</f>
        <v>-7.8717201166180764E-2</v>
      </c>
      <c r="J28" s="126">
        <f>IF(E28=0, "-", IF(H28/E28&lt;10, H28/E28, "&gt;999%"))</f>
        <v>-0.11600429645542427</v>
      </c>
    </row>
    <row r="29" spans="1:10" ht="14.5" x14ac:dyDescent="0.35">
      <c r="A29" s="124" t="s">
        <v>118</v>
      </c>
      <c r="B29" s="35">
        <v>551</v>
      </c>
      <c r="C29" s="36">
        <v>1018</v>
      </c>
      <c r="D29" s="35">
        <v>1430</v>
      </c>
      <c r="E29" s="36">
        <v>1910</v>
      </c>
      <c r="F29" s="37"/>
      <c r="G29" s="35">
        <f>B29-C29</f>
        <v>-467</v>
      </c>
      <c r="H29" s="36">
        <f>D29-E29</f>
        <v>-480</v>
      </c>
      <c r="I29" s="125">
        <f>IF(C29=0, "-", IF(G29/C29&lt;10, G29/C29, "&gt;999%"))</f>
        <v>-0.45874263261296661</v>
      </c>
      <c r="J29" s="126">
        <f>IF(E29=0, "-", IF(H29/E29&lt;10, H29/E29, "&gt;999%"))</f>
        <v>-0.2513089005235602</v>
      </c>
    </row>
    <row r="30" spans="1:10" ht="14.5" x14ac:dyDescent="0.35">
      <c r="A30" s="34"/>
      <c r="B30" s="35"/>
      <c r="C30" s="36"/>
      <c r="D30" s="35"/>
      <c r="E30" s="36"/>
      <c r="F30" s="37"/>
      <c r="G30" s="35"/>
      <c r="H30" s="36"/>
      <c r="I30" s="125"/>
      <c r="J30" s="126"/>
    </row>
    <row r="31" spans="1:10" s="52" customFormat="1" ht="13" x14ac:dyDescent="0.3">
      <c r="A31" s="30" t="s">
        <v>26</v>
      </c>
      <c r="B31" s="119">
        <v>332</v>
      </c>
      <c r="C31" s="120">
        <v>286</v>
      </c>
      <c r="D31" s="119">
        <v>762</v>
      </c>
      <c r="E31" s="120">
        <v>740</v>
      </c>
      <c r="F31" s="121"/>
      <c r="G31" s="119">
        <f>B31-C31</f>
        <v>46</v>
      </c>
      <c r="H31" s="120">
        <f>D31-E31</f>
        <v>22</v>
      </c>
      <c r="I31" s="122">
        <f>IF(C31=0, "-", IF(G31/C31&lt;10, G31/C31, "&gt;999%"))</f>
        <v>0.16083916083916083</v>
      </c>
      <c r="J31" s="123">
        <f>IF(E31=0, "-", IF(H31/E31&lt;10, H31/E31, "&gt;999%"))</f>
        <v>2.9729729729729731E-2</v>
      </c>
    </row>
    <row r="32" spans="1:10" x14ac:dyDescent="0.25">
      <c r="A32" s="34"/>
      <c r="B32" s="40"/>
      <c r="C32" s="41"/>
      <c r="D32" s="40"/>
      <c r="E32" s="41"/>
      <c r="F32" s="42"/>
      <c r="G32" s="40"/>
      <c r="H32" s="41"/>
      <c r="I32" s="43"/>
      <c r="J32" s="44"/>
    </row>
    <row r="33" spans="1:10" s="52" customFormat="1" ht="13" x14ac:dyDescent="0.3">
      <c r="A33" s="26" t="s">
        <v>17</v>
      </c>
      <c r="B33" s="46">
        <f>SUM(B26:B32)</f>
        <v>7288</v>
      </c>
      <c r="C33" s="128">
        <f>SUM(C26:C32)</f>
        <v>8516</v>
      </c>
      <c r="D33" s="46">
        <f>SUM(D26:D32)</f>
        <v>20901</v>
      </c>
      <c r="E33" s="128">
        <f>SUM(E26:E32)</f>
        <v>23072</v>
      </c>
      <c r="F33" s="48"/>
      <c r="G33" s="46">
        <f>B33-C33</f>
        <v>-1228</v>
      </c>
      <c r="H33" s="47">
        <f>D33-E33</f>
        <v>-2171</v>
      </c>
      <c r="I33" s="49">
        <f>IF(C33=0, 0, G33/C33)</f>
        <v>-0.14419915453264442</v>
      </c>
      <c r="J33" s="50">
        <f>IF(E33=0, 0, H33/E33)</f>
        <v>-9.4096740638002774E-2</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05B62-51F6-40EE-87E3-BC740796320E}">
  <sheetPr>
    <pageSetUpPr fitToPage="1"/>
  </sheetPr>
  <dimension ref="A1:J42"/>
  <sheetViews>
    <sheetView workbookViewId="0">
      <selection sqref="A1:L1"/>
    </sheetView>
  </sheetViews>
  <sheetFormatPr defaultRowHeight="12.5" x14ac:dyDescent="0.25"/>
  <cols>
    <col min="1" max="1" width="32.7265625" style="4" customWidth="1"/>
    <col min="2" max="5" width="10.1796875" style="4" customWidth="1"/>
    <col min="6" max="6" width="1.7265625" style="4" customWidth="1"/>
    <col min="7" max="10" width="10.1796875" style="4" customWidth="1"/>
    <col min="11" max="256" width="8.7265625" style="4"/>
    <col min="257" max="257" width="32.7265625" style="4" customWidth="1"/>
    <col min="258" max="261" width="10.1796875" style="4" customWidth="1"/>
    <col min="262" max="262" width="1.7265625" style="4" customWidth="1"/>
    <col min="263" max="266" width="10.1796875" style="4" customWidth="1"/>
    <col min="267" max="512" width="8.7265625" style="4"/>
    <col min="513" max="513" width="32.7265625" style="4" customWidth="1"/>
    <col min="514" max="517" width="10.1796875" style="4" customWidth="1"/>
    <col min="518" max="518" width="1.7265625" style="4" customWidth="1"/>
    <col min="519" max="522" width="10.1796875" style="4" customWidth="1"/>
    <col min="523" max="768" width="8.7265625" style="4"/>
    <col min="769" max="769" width="32.7265625" style="4" customWidth="1"/>
    <col min="770" max="773" width="10.1796875" style="4" customWidth="1"/>
    <col min="774" max="774" width="1.7265625" style="4" customWidth="1"/>
    <col min="775" max="778" width="10.1796875" style="4" customWidth="1"/>
    <col min="779" max="1024" width="8.7265625" style="4"/>
    <col min="1025" max="1025" width="32.7265625" style="4" customWidth="1"/>
    <col min="1026" max="1029" width="10.1796875" style="4" customWidth="1"/>
    <col min="1030" max="1030" width="1.7265625" style="4" customWidth="1"/>
    <col min="1031" max="1034" width="10.1796875" style="4" customWidth="1"/>
    <col min="1035" max="1280" width="8.7265625" style="4"/>
    <col min="1281" max="1281" width="32.7265625" style="4" customWidth="1"/>
    <col min="1282" max="1285" width="10.1796875" style="4" customWidth="1"/>
    <col min="1286" max="1286" width="1.7265625" style="4" customWidth="1"/>
    <col min="1287" max="1290" width="10.1796875" style="4" customWidth="1"/>
    <col min="1291" max="1536" width="8.7265625" style="4"/>
    <col min="1537" max="1537" width="32.7265625" style="4" customWidth="1"/>
    <col min="1538" max="1541" width="10.1796875" style="4" customWidth="1"/>
    <col min="1542" max="1542" width="1.7265625" style="4" customWidth="1"/>
    <col min="1543" max="1546" width="10.1796875" style="4" customWidth="1"/>
    <col min="1547" max="1792" width="8.7265625" style="4"/>
    <col min="1793" max="1793" width="32.7265625" style="4" customWidth="1"/>
    <col min="1794" max="1797" width="10.1796875" style="4" customWidth="1"/>
    <col min="1798" max="1798" width="1.7265625" style="4" customWidth="1"/>
    <col min="1799" max="1802" width="10.1796875" style="4" customWidth="1"/>
    <col min="1803" max="2048" width="8.7265625" style="4"/>
    <col min="2049" max="2049" width="32.7265625" style="4" customWidth="1"/>
    <col min="2050" max="2053" width="10.1796875" style="4" customWidth="1"/>
    <col min="2054" max="2054" width="1.7265625" style="4" customWidth="1"/>
    <col min="2055" max="2058" width="10.1796875" style="4" customWidth="1"/>
    <col min="2059" max="2304" width="8.7265625" style="4"/>
    <col min="2305" max="2305" width="32.7265625" style="4" customWidth="1"/>
    <col min="2306" max="2309" width="10.1796875" style="4" customWidth="1"/>
    <col min="2310" max="2310" width="1.7265625" style="4" customWidth="1"/>
    <col min="2311" max="2314" width="10.1796875" style="4" customWidth="1"/>
    <col min="2315" max="2560" width="8.7265625" style="4"/>
    <col min="2561" max="2561" width="32.7265625" style="4" customWidth="1"/>
    <col min="2562" max="2565" width="10.1796875" style="4" customWidth="1"/>
    <col min="2566" max="2566" width="1.7265625" style="4" customWidth="1"/>
    <col min="2567" max="2570" width="10.1796875" style="4" customWidth="1"/>
    <col min="2571" max="2816" width="8.7265625" style="4"/>
    <col min="2817" max="2817" width="32.7265625" style="4" customWidth="1"/>
    <col min="2818" max="2821" width="10.1796875" style="4" customWidth="1"/>
    <col min="2822" max="2822" width="1.7265625" style="4" customWidth="1"/>
    <col min="2823" max="2826" width="10.1796875" style="4" customWidth="1"/>
    <col min="2827" max="3072" width="8.7265625" style="4"/>
    <col min="3073" max="3073" width="32.7265625" style="4" customWidth="1"/>
    <col min="3074" max="3077" width="10.1796875" style="4" customWidth="1"/>
    <col min="3078" max="3078" width="1.7265625" style="4" customWidth="1"/>
    <col min="3079" max="3082" width="10.1796875" style="4" customWidth="1"/>
    <col min="3083" max="3328" width="8.7265625" style="4"/>
    <col min="3329" max="3329" width="32.7265625" style="4" customWidth="1"/>
    <col min="3330" max="3333" width="10.1796875" style="4" customWidth="1"/>
    <col min="3334" max="3334" width="1.7265625" style="4" customWidth="1"/>
    <col min="3335" max="3338" width="10.1796875" style="4" customWidth="1"/>
    <col min="3339" max="3584" width="8.7265625" style="4"/>
    <col min="3585" max="3585" width="32.7265625" style="4" customWidth="1"/>
    <col min="3586" max="3589" width="10.1796875" style="4" customWidth="1"/>
    <col min="3590" max="3590" width="1.7265625" style="4" customWidth="1"/>
    <col min="3591" max="3594" width="10.1796875" style="4" customWidth="1"/>
    <col min="3595" max="3840" width="8.7265625" style="4"/>
    <col min="3841" max="3841" width="32.7265625" style="4" customWidth="1"/>
    <col min="3842" max="3845" width="10.1796875" style="4" customWidth="1"/>
    <col min="3846" max="3846" width="1.7265625" style="4" customWidth="1"/>
    <col min="3847" max="3850" width="10.1796875" style="4" customWidth="1"/>
    <col min="3851" max="4096" width="8.7265625" style="4"/>
    <col min="4097" max="4097" width="32.7265625" style="4" customWidth="1"/>
    <col min="4098" max="4101" width="10.1796875" style="4" customWidth="1"/>
    <col min="4102" max="4102" width="1.7265625" style="4" customWidth="1"/>
    <col min="4103" max="4106" width="10.1796875" style="4" customWidth="1"/>
    <col min="4107" max="4352" width="8.7265625" style="4"/>
    <col min="4353" max="4353" width="32.7265625" style="4" customWidth="1"/>
    <col min="4354" max="4357" width="10.1796875" style="4" customWidth="1"/>
    <col min="4358" max="4358" width="1.7265625" style="4" customWidth="1"/>
    <col min="4359" max="4362" width="10.1796875" style="4" customWidth="1"/>
    <col min="4363" max="4608" width="8.7265625" style="4"/>
    <col min="4609" max="4609" width="32.7265625" style="4" customWidth="1"/>
    <col min="4610" max="4613" width="10.1796875" style="4" customWidth="1"/>
    <col min="4614" max="4614" width="1.7265625" style="4" customWidth="1"/>
    <col min="4615" max="4618" width="10.1796875" style="4" customWidth="1"/>
    <col min="4619" max="4864" width="8.7265625" style="4"/>
    <col min="4865" max="4865" width="32.7265625" style="4" customWidth="1"/>
    <col min="4866" max="4869" width="10.1796875" style="4" customWidth="1"/>
    <col min="4870" max="4870" width="1.7265625" style="4" customWidth="1"/>
    <col min="4871" max="4874" width="10.1796875" style="4" customWidth="1"/>
    <col min="4875" max="5120" width="8.7265625" style="4"/>
    <col min="5121" max="5121" width="32.7265625" style="4" customWidth="1"/>
    <col min="5122" max="5125" width="10.1796875" style="4" customWidth="1"/>
    <col min="5126" max="5126" width="1.7265625" style="4" customWidth="1"/>
    <col min="5127" max="5130" width="10.1796875" style="4" customWidth="1"/>
    <col min="5131" max="5376" width="8.7265625" style="4"/>
    <col min="5377" max="5377" width="32.7265625" style="4" customWidth="1"/>
    <col min="5378" max="5381" width="10.1796875" style="4" customWidth="1"/>
    <col min="5382" max="5382" width="1.7265625" style="4" customWidth="1"/>
    <col min="5383" max="5386" width="10.1796875" style="4" customWidth="1"/>
    <col min="5387" max="5632" width="8.7265625" style="4"/>
    <col min="5633" max="5633" width="32.7265625" style="4" customWidth="1"/>
    <col min="5634" max="5637" width="10.1796875" style="4" customWidth="1"/>
    <col min="5638" max="5638" width="1.7265625" style="4" customWidth="1"/>
    <col min="5639" max="5642" width="10.1796875" style="4" customWidth="1"/>
    <col min="5643" max="5888" width="8.7265625" style="4"/>
    <col min="5889" max="5889" width="32.7265625" style="4" customWidth="1"/>
    <col min="5890" max="5893" width="10.1796875" style="4" customWidth="1"/>
    <col min="5894" max="5894" width="1.7265625" style="4" customWidth="1"/>
    <col min="5895" max="5898" width="10.1796875" style="4" customWidth="1"/>
    <col min="5899" max="6144" width="8.7265625" style="4"/>
    <col min="6145" max="6145" width="32.7265625" style="4" customWidth="1"/>
    <col min="6146" max="6149" width="10.1796875" style="4" customWidth="1"/>
    <col min="6150" max="6150" width="1.7265625" style="4" customWidth="1"/>
    <col min="6151" max="6154" width="10.1796875" style="4" customWidth="1"/>
    <col min="6155" max="6400" width="8.7265625" style="4"/>
    <col min="6401" max="6401" width="32.7265625" style="4" customWidth="1"/>
    <col min="6402" max="6405" width="10.1796875" style="4" customWidth="1"/>
    <col min="6406" max="6406" width="1.7265625" style="4" customWidth="1"/>
    <col min="6407" max="6410" width="10.1796875" style="4" customWidth="1"/>
    <col min="6411" max="6656" width="8.7265625" style="4"/>
    <col min="6657" max="6657" width="32.7265625" style="4" customWidth="1"/>
    <col min="6658" max="6661" width="10.1796875" style="4" customWidth="1"/>
    <col min="6662" max="6662" width="1.7265625" style="4" customWidth="1"/>
    <col min="6663" max="6666" width="10.1796875" style="4" customWidth="1"/>
    <col min="6667" max="6912" width="8.7265625" style="4"/>
    <col min="6913" max="6913" width="32.7265625" style="4" customWidth="1"/>
    <col min="6914" max="6917" width="10.1796875" style="4" customWidth="1"/>
    <col min="6918" max="6918" width="1.7265625" style="4" customWidth="1"/>
    <col min="6919" max="6922" width="10.1796875" style="4" customWidth="1"/>
    <col min="6923" max="7168" width="8.7265625" style="4"/>
    <col min="7169" max="7169" width="32.7265625" style="4" customWidth="1"/>
    <col min="7170" max="7173" width="10.1796875" style="4" customWidth="1"/>
    <col min="7174" max="7174" width="1.7265625" style="4" customWidth="1"/>
    <col min="7175" max="7178" width="10.1796875" style="4" customWidth="1"/>
    <col min="7179" max="7424" width="8.7265625" style="4"/>
    <col min="7425" max="7425" width="32.7265625" style="4" customWidth="1"/>
    <col min="7426" max="7429" width="10.1796875" style="4" customWidth="1"/>
    <col min="7430" max="7430" width="1.7265625" style="4" customWidth="1"/>
    <col min="7431" max="7434" width="10.1796875" style="4" customWidth="1"/>
    <col min="7435" max="7680" width="8.7265625" style="4"/>
    <col min="7681" max="7681" width="32.7265625" style="4" customWidth="1"/>
    <col min="7682" max="7685" width="10.1796875" style="4" customWidth="1"/>
    <col min="7686" max="7686" width="1.7265625" style="4" customWidth="1"/>
    <col min="7687" max="7690" width="10.1796875" style="4" customWidth="1"/>
    <col min="7691" max="7936" width="8.7265625" style="4"/>
    <col min="7937" max="7937" width="32.7265625" style="4" customWidth="1"/>
    <col min="7938" max="7941" width="10.1796875" style="4" customWidth="1"/>
    <col min="7942" max="7942" width="1.7265625" style="4" customWidth="1"/>
    <col min="7943" max="7946" width="10.1796875" style="4" customWidth="1"/>
    <col min="7947" max="8192" width="8.7265625" style="4"/>
    <col min="8193" max="8193" width="32.7265625" style="4" customWidth="1"/>
    <col min="8194" max="8197" width="10.1796875" style="4" customWidth="1"/>
    <col min="8198" max="8198" width="1.7265625" style="4" customWidth="1"/>
    <col min="8199" max="8202" width="10.1796875" style="4" customWidth="1"/>
    <col min="8203" max="8448" width="8.7265625" style="4"/>
    <col min="8449" max="8449" width="32.7265625" style="4" customWidth="1"/>
    <col min="8450" max="8453" width="10.1796875" style="4" customWidth="1"/>
    <col min="8454" max="8454" width="1.7265625" style="4" customWidth="1"/>
    <col min="8455" max="8458" width="10.1796875" style="4" customWidth="1"/>
    <col min="8459" max="8704" width="8.7265625" style="4"/>
    <col min="8705" max="8705" width="32.7265625" style="4" customWidth="1"/>
    <col min="8706" max="8709" width="10.1796875" style="4" customWidth="1"/>
    <col min="8710" max="8710" width="1.7265625" style="4" customWidth="1"/>
    <col min="8711" max="8714" width="10.1796875" style="4" customWidth="1"/>
    <col min="8715" max="8960" width="8.7265625" style="4"/>
    <col min="8961" max="8961" width="32.7265625" style="4" customWidth="1"/>
    <col min="8962" max="8965" width="10.1796875" style="4" customWidth="1"/>
    <col min="8966" max="8966" width="1.7265625" style="4" customWidth="1"/>
    <col min="8967" max="8970" width="10.1796875" style="4" customWidth="1"/>
    <col min="8971" max="9216" width="8.7265625" style="4"/>
    <col min="9217" max="9217" width="32.7265625" style="4" customWidth="1"/>
    <col min="9218" max="9221" width="10.1796875" style="4" customWidth="1"/>
    <col min="9222" max="9222" width="1.7265625" style="4" customWidth="1"/>
    <col min="9223" max="9226" width="10.1796875" style="4" customWidth="1"/>
    <col min="9227" max="9472" width="8.7265625" style="4"/>
    <col min="9473" max="9473" width="32.7265625" style="4" customWidth="1"/>
    <col min="9474" max="9477" width="10.1796875" style="4" customWidth="1"/>
    <col min="9478" max="9478" width="1.7265625" style="4" customWidth="1"/>
    <col min="9479" max="9482" width="10.1796875" style="4" customWidth="1"/>
    <col min="9483" max="9728" width="8.7265625" style="4"/>
    <col min="9729" max="9729" width="32.7265625" style="4" customWidth="1"/>
    <col min="9730" max="9733" width="10.1796875" style="4" customWidth="1"/>
    <col min="9734" max="9734" width="1.7265625" style="4" customWidth="1"/>
    <col min="9735" max="9738" width="10.1796875" style="4" customWidth="1"/>
    <col min="9739" max="9984" width="8.7265625" style="4"/>
    <col min="9985" max="9985" width="32.7265625" style="4" customWidth="1"/>
    <col min="9986" max="9989" width="10.1796875" style="4" customWidth="1"/>
    <col min="9990" max="9990" width="1.7265625" style="4" customWidth="1"/>
    <col min="9991" max="9994" width="10.1796875" style="4" customWidth="1"/>
    <col min="9995" max="10240" width="8.7265625" style="4"/>
    <col min="10241" max="10241" width="32.7265625" style="4" customWidth="1"/>
    <col min="10242" max="10245" width="10.1796875" style="4" customWidth="1"/>
    <col min="10246" max="10246" width="1.7265625" style="4" customWidth="1"/>
    <col min="10247" max="10250" width="10.1796875" style="4" customWidth="1"/>
    <col min="10251" max="10496" width="8.7265625" style="4"/>
    <col min="10497" max="10497" width="32.7265625" style="4" customWidth="1"/>
    <col min="10498" max="10501" width="10.1796875" style="4" customWidth="1"/>
    <col min="10502" max="10502" width="1.7265625" style="4" customWidth="1"/>
    <col min="10503" max="10506" width="10.1796875" style="4" customWidth="1"/>
    <col min="10507" max="10752" width="8.7265625" style="4"/>
    <col min="10753" max="10753" width="32.7265625" style="4" customWidth="1"/>
    <col min="10754" max="10757" width="10.1796875" style="4" customWidth="1"/>
    <col min="10758" max="10758" width="1.7265625" style="4" customWidth="1"/>
    <col min="10759" max="10762" width="10.1796875" style="4" customWidth="1"/>
    <col min="10763" max="11008" width="8.7265625" style="4"/>
    <col min="11009" max="11009" width="32.7265625" style="4" customWidth="1"/>
    <col min="11010" max="11013" width="10.1796875" style="4" customWidth="1"/>
    <col min="11014" max="11014" width="1.7265625" style="4" customWidth="1"/>
    <col min="11015" max="11018" width="10.1796875" style="4" customWidth="1"/>
    <col min="11019" max="11264" width="8.7265625" style="4"/>
    <col min="11265" max="11265" width="32.7265625" style="4" customWidth="1"/>
    <col min="11266" max="11269" width="10.1796875" style="4" customWidth="1"/>
    <col min="11270" max="11270" width="1.7265625" style="4" customWidth="1"/>
    <col min="11271" max="11274" width="10.1796875" style="4" customWidth="1"/>
    <col min="11275" max="11520" width="8.7265625" style="4"/>
    <col min="11521" max="11521" width="32.7265625" style="4" customWidth="1"/>
    <col min="11522" max="11525" width="10.1796875" style="4" customWidth="1"/>
    <col min="11526" max="11526" width="1.7265625" style="4" customWidth="1"/>
    <col min="11527" max="11530" width="10.1796875" style="4" customWidth="1"/>
    <col min="11531" max="11776" width="8.7265625" style="4"/>
    <col min="11777" max="11777" width="32.7265625" style="4" customWidth="1"/>
    <col min="11778" max="11781" width="10.1796875" style="4" customWidth="1"/>
    <col min="11782" max="11782" width="1.7265625" style="4" customWidth="1"/>
    <col min="11783" max="11786" width="10.1796875" style="4" customWidth="1"/>
    <col min="11787" max="12032" width="8.7265625" style="4"/>
    <col min="12033" max="12033" width="32.7265625" style="4" customWidth="1"/>
    <col min="12034" max="12037" width="10.1796875" style="4" customWidth="1"/>
    <col min="12038" max="12038" width="1.7265625" style="4" customWidth="1"/>
    <col min="12039" max="12042" width="10.1796875" style="4" customWidth="1"/>
    <col min="12043" max="12288" width="8.7265625" style="4"/>
    <col min="12289" max="12289" width="32.7265625" style="4" customWidth="1"/>
    <col min="12290" max="12293" width="10.1796875" style="4" customWidth="1"/>
    <col min="12294" max="12294" width="1.7265625" style="4" customWidth="1"/>
    <col min="12295" max="12298" width="10.1796875" style="4" customWidth="1"/>
    <col min="12299" max="12544" width="8.7265625" style="4"/>
    <col min="12545" max="12545" width="32.7265625" style="4" customWidth="1"/>
    <col min="12546" max="12549" width="10.1796875" style="4" customWidth="1"/>
    <col min="12550" max="12550" width="1.7265625" style="4" customWidth="1"/>
    <col min="12551" max="12554" width="10.1796875" style="4" customWidth="1"/>
    <col min="12555" max="12800" width="8.7265625" style="4"/>
    <col min="12801" max="12801" width="32.7265625" style="4" customWidth="1"/>
    <col min="12802" max="12805" width="10.1796875" style="4" customWidth="1"/>
    <col min="12806" max="12806" width="1.7265625" style="4" customWidth="1"/>
    <col min="12807" max="12810" width="10.1796875" style="4" customWidth="1"/>
    <col min="12811" max="13056" width="8.7265625" style="4"/>
    <col min="13057" max="13057" width="32.7265625" style="4" customWidth="1"/>
    <col min="13058" max="13061" width="10.1796875" style="4" customWidth="1"/>
    <col min="13062" max="13062" width="1.7265625" style="4" customWidth="1"/>
    <col min="13063" max="13066" width="10.1796875" style="4" customWidth="1"/>
    <col min="13067" max="13312" width="8.7265625" style="4"/>
    <col min="13313" max="13313" width="32.7265625" style="4" customWidth="1"/>
    <col min="13314" max="13317" width="10.1796875" style="4" customWidth="1"/>
    <col min="13318" max="13318" width="1.7265625" style="4" customWidth="1"/>
    <col min="13319" max="13322" width="10.1796875" style="4" customWidth="1"/>
    <col min="13323" max="13568" width="8.7265625" style="4"/>
    <col min="13569" max="13569" width="32.7265625" style="4" customWidth="1"/>
    <col min="13570" max="13573" width="10.1796875" style="4" customWidth="1"/>
    <col min="13574" max="13574" width="1.7265625" style="4" customWidth="1"/>
    <col min="13575" max="13578" width="10.1796875" style="4" customWidth="1"/>
    <col min="13579" max="13824" width="8.7265625" style="4"/>
    <col min="13825" max="13825" width="32.7265625" style="4" customWidth="1"/>
    <col min="13826" max="13829" width="10.1796875" style="4" customWidth="1"/>
    <col min="13830" max="13830" width="1.7265625" style="4" customWidth="1"/>
    <col min="13831" max="13834" width="10.1796875" style="4" customWidth="1"/>
    <col min="13835" max="14080" width="8.7265625" style="4"/>
    <col min="14081" max="14081" width="32.7265625" style="4" customWidth="1"/>
    <col min="14082" max="14085" width="10.1796875" style="4" customWidth="1"/>
    <col min="14086" max="14086" width="1.7265625" style="4" customWidth="1"/>
    <col min="14087" max="14090" width="10.1796875" style="4" customWidth="1"/>
    <col min="14091" max="14336" width="8.7265625" style="4"/>
    <col min="14337" max="14337" width="32.7265625" style="4" customWidth="1"/>
    <col min="14338" max="14341" width="10.1796875" style="4" customWidth="1"/>
    <col min="14342" max="14342" width="1.7265625" style="4" customWidth="1"/>
    <col min="14343" max="14346" width="10.1796875" style="4" customWidth="1"/>
    <col min="14347" max="14592" width="8.7265625" style="4"/>
    <col min="14593" max="14593" width="32.7265625" style="4" customWidth="1"/>
    <col min="14594" max="14597" width="10.1796875" style="4" customWidth="1"/>
    <col min="14598" max="14598" width="1.7265625" style="4" customWidth="1"/>
    <col min="14599" max="14602" width="10.1796875" style="4" customWidth="1"/>
    <col min="14603" max="14848" width="8.7265625" style="4"/>
    <col min="14849" max="14849" width="32.7265625" style="4" customWidth="1"/>
    <col min="14850" max="14853" width="10.1796875" style="4" customWidth="1"/>
    <col min="14854" max="14854" width="1.7265625" style="4" customWidth="1"/>
    <col min="14855" max="14858" width="10.1796875" style="4" customWidth="1"/>
    <col min="14859" max="15104" width="8.7265625" style="4"/>
    <col min="15105" max="15105" width="32.7265625" style="4" customWidth="1"/>
    <col min="15106" max="15109" width="10.1796875" style="4" customWidth="1"/>
    <col min="15110" max="15110" width="1.7265625" style="4" customWidth="1"/>
    <col min="15111" max="15114" width="10.1796875" style="4" customWidth="1"/>
    <col min="15115" max="15360" width="8.7265625" style="4"/>
    <col min="15361" max="15361" width="32.7265625" style="4" customWidth="1"/>
    <col min="15362" max="15365" width="10.1796875" style="4" customWidth="1"/>
    <col min="15366" max="15366" width="1.7265625" style="4" customWidth="1"/>
    <col min="15367" max="15370" width="10.1796875" style="4" customWidth="1"/>
    <col min="15371" max="15616" width="8.7265625" style="4"/>
    <col min="15617" max="15617" width="32.7265625" style="4" customWidth="1"/>
    <col min="15618" max="15621" width="10.1796875" style="4" customWidth="1"/>
    <col min="15622" max="15622" width="1.7265625" style="4" customWidth="1"/>
    <col min="15623" max="15626" width="10.1796875" style="4" customWidth="1"/>
    <col min="15627" max="15872" width="8.7265625" style="4"/>
    <col min="15873" max="15873" width="32.7265625" style="4" customWidth="1"/>
    <col min="15874" max="15877" width="10.1796875" style="4" customWidth="1"/>
    <col min="15878" max="15878" width="1.7265625" style="4" customWidth="1"/>
    <col min="15879" max="15882" width="10.1796875" style="4" customWidth="1"/>
    <col min="15883" max="16128" width="8.7265625" style="4"/>
    <col min="16129" max="16129" width="32.7265625" style="4" customWidth="1"/>
    <col min="16130" max="16133" width="10.1796875" style="4" customWidth="1"/>
    <col min="16134" max="16134" width="1.7265625" style="4" customWidth="1"/>
    <col min="16135" max="16138" width="10.1796875" style="4" customWidth="1"/>
    <col min="16139" max="16384" width="8.7265625" style="4"/>
  </cols>
  <sheetData>
    <row r="1" spans="1:10" ht="20" x14ac:dyDescent="0.4">
      <c r="A1" s="68" t="s">
        <v>19</v>
      </c>
      <c r="B1" s="69" t="s">
        <v>120</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ht="13" x14ac:dyDescent="0.3">
      <c r="A7" s="118" t="s">
        <v>121</v>
      </c>
      <c r="B7" s="35"/>
      <c r="C7" s="36"/>
      <c r="D7" s="35"/>
      <c r="E7" s="36"/>
      <c r="F7" s="37"/>
      <c r="G7" s="35"/>
      <c r="H7" s="36"/>
      <c r="I7" s="38"/>
      <c r="J7" s="39"/>
    </row>
    <row r="8" spans="1:10" x14ac:dyDescent="0.25">
      <c r="A8" s="124" t="s">
        <v>122</v>
      </c>
      <c r="B8" s="35">
        <v>7</v>
      </c>
      <c r="C8" s="36">
        <v>15</v>
      </c>
      <c r="D8" s="35">
        <v>14</v>
      </c>
      <c r="E8" s="36">
        <v>35</v>
      </c>
      <c r="F8" s="37"/>
      <c r="G8" s="35">
        <f>B8-C8</f>
        <v>-8</v>
      </c>
      <c r="H8" s="36">
        <f>D8-E8</f>
        <v>-21</v>
      </c>
      <c r="I8" s="38">
        <f>IF(C8=0, "-", IF(G8/C8&lt;10, G8/C8, "&gt;999%"))</f>
        <v>-0.53333333333333333</v>
      </c>
      <c r="J8" s="39">
        <f>IF(E8=0, "-", IF(H8/E8&lt;10, H8/E8, "&gt;999%"))</f>
        <v>-0.6</v>
      </c>
    </row>
    <row r="9" spans="1:10" x14ac:dyDescent="0.25">
      <c r="A9" s="124" t="s">
        <v>123</v>
      </c>
      <c r="B9" s="35">
        <v>5</v>
      </c>
      <c r="C9" s="36">
        <v>4</v>
      </c>
      <c r="D9" s="35">
        <v>13</v>
      </c>
      <c r="E9" s="36">
        <v>8</v>
      </c>
      <c r="F9" s="37"/>
      <c r="G9" s="35">
        <f>B9-C9</f>
        <v>1</v>
      </c>
      <c r="H9" s="36">
        <f>D9-E9</f>
        <v>5</v>
      </c>
      <c r="I9" s="38">
        <f>IF(C9=0, "-", IF(G9/C9&lt;10, G9/C9, "&gt;999%"))</f>
        <v>0.25</v>
      </c>
      <c r="J9" s="39">
        <f>IF(E9=0, "-", IF(H9/E9&lt;10, H9/E9, "&gt;999%"))</f>
        <v>0.625</v>
      </c>
    </row>
    <row r="10" spans="1:10" x14ac:dyDescent="0.25">
      <c r="A10" s="124" t="s">
        <v>124</v>
      </c>
      <c r="B10" s="35">
        <v>71</v>
      </c>
      <c r="C10" s="36">
        <v>41</v>
      </c>
      <c r="D10" s="35">
        <v>224</v>
      </c>
      <c r="E10" s="36">
        <v>138</v>
      </c>
      <c r="F10" s="37"/>
      <c r="G10" s="35">
        <f>B10-C10</f>
        <v>30</v>
      </c>
      <c r="H10" s="36">
        <f>D10-E10</f>
        <v>86</v>
      </c>
      <c r="I10" s="38">
        <f>IF(C10=0, "-", IF(G10/C10&lt;10, G10/C10, "&gt;999%"))</f>
        <v>0.73170731707317072</v>
      </c>
      <c r="J10" s="39">
        <f>IF(E10=0, "-", IF(H10/E10&lt;10, H10/E10, "&gt;999%"))</f>
        <v>0.62318840579710144</v>
      </c>
    </row>
    <row r="11" spans="1:10" x14ac:dyDescent="0.25">
      <c r="A11" s="124" t="s">
        <v>125</v>
      </c>
      <c r="B11" s="35">
        <v>751</v>
      </c>
      <c r="C11" s="36">
        <v>978</v>
      </c>
      <c r="D11" s="35">
        <v>2375</v>
      </c>
      <c r="E11" s="36">
        <v>2861</v>
      </c>
      <c r="F11" s="37"/>
      <c r="G11" s="35">
        <f>B11-C11</f>
        <v>-227</v>
      </c>
      <c r="H11" s="36">
        <f>D11-E11</f>
        <v>-486</v>
      </c>
      <c r="I11" s="38">
        <f>IF(C11=0, "-", IF(G11/C11&lt;10, G11/C11, "&gt;999%"))</f>
        <v>-0.23210633946830267</v>
      </c>
      <c r="J11" s="39">
        <f>IF(E11=0, "-", IF(H11/E11&lt;10, H11/E11, "&gt;999%"))</f>
        <v>-0.16987067458930444</v>
      </c>
    </row>
    <row r="12" spans="1:10" x14ac:dyDescent="0.25">
      <c r="A12" s="124"/>
      <c r="B12" s="35"/>
      <c r="C12" s="36"/>
      <c r="D12" s="35"/>
      <c r="E12" s="36"/>
      <c r="F12" s="37"/>
      <c r="G12" s="35"/>
      <c r="H12" s="36"/>
      <c r="I12" s="38"/>
      <c r="J12" s="39"/>
    </row>
    <row r="13" spans="1:10" ht="13" x14ac:dyDescent="0.3">
      <c r="A13" s="118" t="s">
        <v>126</v>
      </c>
      <c r="B13" s="35"/>
      <c r="C13" s="36"/>
      <c r="D13" s="35"/>
      <c r="E13" s="36"/>
      <c r="F13" s="37"/>
      <c r="G13" s="35"/>
      <c r="H13" s="36"/>
      <c r="I13" s="38"/>
      <c r="J13" s="39"/>
    </row>
    <row r="14" spans="1:10" x14ac:dyDescent="0.25">
      <c r="A14" s="124" t="s">
        <v>122</v>
      </c>
      <c r="B14" s="35">
        <v>23</v>
      </c>
      <c r="C14" s="36">
        <v>65</v>
      </c>
      <c r="D14" s="35">
        <v>83</v>
      </c>
      <c r="E14" s="36">
        <v>122</v>
      </c>
      <c r="F14" s="37"/>
      <c r="G14" s="35">
        <f>B14-C14</f>
        <v>-42</v>
      </c>
      <c r="H14" s="36">
        <f>D14-E14</f>
        <v>-39</v>
      </c>
      <c r="I14" s="38">
        <f>IF(C14=0, "-", IF(G14/C14&lt;10, G14/C14, "&gt;999%"))</f>
        <v>-0.64615384615384619</v>
      </c>
      <c r="J14" s="39">
        <f>IF(E14=0, "-", IF(H14/E14&lt;10, H14/E14, "&gt;999%"))</f>
        <v>-0.31967213114754101</v>
      </c>
    </row>
    <row r="15" spans="1:10" x14ac:dyDescent="0.25">
      <c r="A15" s="124" t="s">
        <v>123</v>
      </c>
      <c r="B15" s="35">
        <v>4</v>
      </c>
      <c r="C15" s="36">
        <v>3</v>
      </c>
      <c r="D15" s="35">
        <v>13</v>
      </c>
      <c r="E15" s="36">
        <v>4</v>
      </c>
      <c r="F15" s="37"/>
      <c r="G15" s="35">
        <f>B15-C15</f>
        <v>1</v>
      </c>
      <c r="H15" s="36">
        <f>D15-E15</f>
        <v>9</v>
      </c>
      <c r="I15" s="38">
        <f>IF(C15=0, "-", IF(G15/C15&lt;10, G15/C15, "&gt;999%"))</f>
        <v>0.33333333333333331</v>
      </c>
      <c r="J15" s="39">
        <f>IF(E15=0, "-", IF(H15/E15&lt;10, H15/E15, "&gt;999%"))</f>
        <v>2.25</v>
      </c>
    </row>
    <row r="16" spans="1:10" x14ac:dyDescent="0.25">
      <c r="A16" s="124" t="s">
        <v>124</v>
      </c>
      <c r="B16" s="35">
        <v>122</v>
      </c>
      <c r="C16" s="36">
        <v>68</v>
      </c>
      <c r="D16" s="35">
        <v>398</v>
      </c>
      <c r="E16" s="36">
        <v>230</v>
      </c>
      <c r="F16" s="37"/>
      <c r="G16" s="35">
        <f>B16-C16</f>
        <v>54</v>
      </c>
      <c r="H16" s="36">
        <f>D16-E16</f>
        <v>168</v>
      </c>
      <c r="I16" s="38">
        <f>IF(C16=0, "-", IF(G16/C16&lt;10, G16/C16, "&gt;999%"))</f>
        <v>0.79411764705882348</v>
      </c>
      <c r="J16" s="39">
        <f>IF(E16=0, "-", IF(H16/E16&lt;10, H16/E16, "&gt;999%"))</f>
        <v>0.73043478260869565</v>
      </c>
    </row>
    <row r="17" spans="1:10" x14ac:dyDescent="0.25">
      <c r="A17" s="124" t="s">
        <v>125</v>
      </c>
      <c r="B17" s="35">
        <v>583</v>
      </c>
      <c r="C17" s="36">
        <v>1114</v>
      </c>
      <c r="D17" s="35">
        <v>1842</v>
      </c>
      <c r="E17" s="36">
        <v>2776</v>
      </c>
      <c r="F17" s="37"/>
      <c r="G17" s="35">
        <f>B17-C17</f>
        <v>-531</v>
      </c>
      <c r="H17" s="36">
        <f>D17-E17</f>
        <v>-934</v>
      </c>
      <c r="I17" s="38">
        <f>IF(C17=0, "-", IF(G17/C17&lt;10, G17/C17, "&gt;999%"))</f>
        <v>-0.47666068222621183</v>
      </c>
      <c r="J17" s="39">
        <f>IF(E17=0, "-", IF(H17/E17&lt;10, H17/E17, "&gt;999%"))</f>
        <v>-0.33645533141210376</v>
      </c>
    </row>
    <row r="18" spans="1:10" x14ac:dyDescent="0.25">
      <c r="A18" s="34"/>
      <c r="B18" s="35"/>
      <c r="C18" s="36"/>
      <c r="D18" s="35"/>
      <c r="E18" s="36"/>
      <c r="F18" s="37"/>
      <c r="G18" s="35"/>
      <c r="H18" s="36"/>
      <c r="I18" s="38"/>
      <c r="J18" s="39"/>
    </row>
    <row r="19" spans="1:10" ht="13" x14ac:dyDescent="0.3">
      <c r="A19" s="118" t="s">
        <v>127</v>
      </c>
      <c r="B19" s="35"/>
      <c r="C19" s="36"/>
      <c r="D19" s="35"/>
      <c r="E19" s="36"/>
      <c r="F19" s="37"/>
      <c r="G19" s="35"/>
      <c r="H19" s="36"/>
      <c r="I19" s="38"/>
      <c r="J19" s="39"/>
    </row>
    <row r="20" spans="1:10" x14ac:dyDescent="0.25">
      <c r="A20" s="124" t="s">
        <v>122</v>
      </c>
      <c r="B20" s="35">
        <v>369</v>
      </c>
      <c r="C20" s="36">
        <v>505</v>
      </c>
      <c r="D20" s="35">
        <v>1089</v>
      </c>
      <c r="E20" s="36">
        <v>1376</v>
      </c>
      <c r="F20" s="37"/>
      <c r="G20" s="35">
        <f>B20-C20</f>
        <v>-136</v>
      </c>
      <c r="H20" s="36">
        <f>D20-E20</f>
        <v>-287</v>
      </c>
      <c r="I20" s="38">
        <f>IF(C20=0, "-", IF(G20/C20&lt;10, G20/C20, "&gt;999%"))</f>
        <v>-0.26930693069306932</v>
      </c>
      <c r="J20" s="39">
        <f>IF(E20=0, "-", IF(H20/E20&lt;10, H20/E20, "&gt;999%"))</f>
        <v>-0.20857558139534885</v>
      </c>
    </row>
    <row r="21" spans="1:10" x14ac:dyDescent="0.25">
      <c r="A21" s="124" t="s">
        <v>123</v>
      </c>
      <c r="B21" s="35">
        <v>11</v>
      </c>
      <c r="C21" s="36">
        <v>2</v>
      </c>
      <c r="D21" s="35">
        <v>21</v>
      </c>
      <c r="E21" s="36">
        <v>5</v>
      </c>
      <c r="F21" s="37"/>
      <c r="G21" s="35">
        <f>B21-C21</f>
        <v>9</v>
      </c>
      <c r="H21" s="36">
        <f>D21-E21</f>
        <v>16</v>
      </c>
      <c r="I21" s="38">
        <f>IF(C21=0, "-", IF(G21/C21&lt;10, G21/C21, "&gt;999%"))</f>
        <v>4.5</v>
      </c>
      <c r="J21" s="39">
        <f>IF(E21=0, "-", IF(H21/E21&lt;10, H21/E21, "&gt;999%"))</f>
        <v>3.2</v>
      </c>
    </row>
    <row r="22" spans="1:10" x14ac:dyDescent="0.25">
      <c r="A22" s="124" t="s">
        <v>124</v>
      </c>
      <c r="B22" s="35">
        <v>92</v>
      </c>
      <c r="C22" s="36">
        <v>3</v>
      </c>
      <c r="D22" s="35">
        <v>324</v>
      </c>
      <c r="E22" s="36">
        <v>9</v>
      </c>
      <c r="F22" s="37"/>
      <c r="G22" s="35">
        <f>B22-C22</f>
        <v>89</v>
      </c>
      <c r="H22" s="36">
        <f>D22-E22</f>
        <v>315</v>
      </c>
      <c r="I22" s="38" t="str">
        <f>IF(C22=0, "-", IF(G22/C22&lt;10, G22/C22, "&gt;999%"))</f>
        <v>&gt;999%</v>
      </c>
      <c r="J22" s="39" t="str">
        <f>IF(E22=0, "-", IF(H22/E22&lt;10, H22/E22, "&gt;999%"))</f>
        <v>&gt;999%</v>
      </c>
    </row>
    <row r="23" spans="1:10" x14ac:dyDescent="0.25">
      <c r="A23" s="124" t="s">
        <v>125</v>
      </c>
      <c r="B23" s="35">
        <v>1240</v>
      </c>
      <c r="C23" s="36">
        <v>1318</v>
      </c>
      <c r="D23" s="35">
        <v>3777</v>
      </c>
      <c r="E23" s="36">
        <v>3858</v>
      </c>
      <c r="F23" s="37"/>
      <c r="G23" s="35">
        <f>B23-C23</f>
        <v>-78</v>
      </c>
      <c r="H23" s="36">
        <f>D23-E23</f>
        <v>-81</v>
      </c>
      <c r="I23" s="38">
        <f>IF(C23=0, "-", IF(G23/C23&lt;10, G23/C23, "&gt;999%"))</f>
        <v>-5.9180576631259481E-2</v>
      </c>
      <c r="J23" s="39">
        <f>IF(E23=0, "-", IF(H23/E23&lt;10, H23/E23, "&gt;999%"))</f>
        <v>-2.0995334370139968E-2</v>
      </c>
    </row>
    <row r="24" spans="1:10" x14ac:dyDescent="0.25">
      <c r="A24" s="124"/>
      <c r="B24" s="35"/>
      <c r="C24" s="36"/>
      <c r="D24" s="35"/>
      <c r="E24" s="36"/>
      <c r="F24" s="37"/>
      <c r="G24" s="35"/>
      <c r="H24" s="36"/>
      <c r="I24" s="38"/>
      <c r="J24" s="39"/>
    </row>
    <row r="25" spans="1:10" ht="13" x14ac:dyDescent="0.3">
      <c r="A25" s="118" t="s">
        <v>128</v>
      </c>
      <c r="B25" s="35"/>
      <c r="C25" s="36"/>
      <c r="D25" s="35"/>
      <c r="E25" s="36"/>
      <c r="F25" s="37"/>
      <c r="G25" s="35"/>
      <c r="H25" s="36"/>
      <c r="I25" s="38"/>
      <c r="J25" s="39"/>
    </row>
    <row r="26" spans="1:10" x14ac:dyDescent="0.25">
      <c r="A26" s="124" t="s">
        <v>122</v>
      </c>
      <c r="B26" s="35">
        <v>495</v>
      </c>
      <c r="C26" s="36">
        <v>592</v>
      </c>
      <c r="D26" s="35">
        <v>1421</v>
      </c>
      <c r="E26" s="36">
        <v>1628</v>
      </c>
      <c r="F26" s="37"/>
      <c r="G26" s="35">
        <f>B26-C26</f>
        <v>-97</v>
      </c>
      <c r="H26" s="36">
        <f>D26-E26</f>
        <v>-207</v>
      </c>
      <c r="I26" s="38">
        <f>IF(C26=0, "-", IF(G26/C26&lt;10, G26/C26, "&gt;999%"))</f>
        <v>-0.16385135135135134</v>
      </c>
      <c r="J26" s="39">
        <f>IF(E26=0, "-", IF(H26/E26&lt;10, H26/E26, "&gt;999%"))</f>
        <v>-0.12714987714987716</v>
      </c>
    </row>
    <row r="27" spans="1:10" x14ac:dyDescent="0.25">
      <c r="A27" s="124" t="s">
        <v>123</v>
      </c>
      <c r="B27" s="35">
        <v>8</v>
      </c>
      <c r="C27" s="36">
        <v>7</v>
      </c>
      <c r="D27" s="35">
        <v>23</v>
      </c>
      <c r="E27" s="36">
        <v>9</v>
      </c>
      <c r="F27" s="37"/>
      <c r="G27" s="35">
        <f>B27-C27</f>
        <v>1</v>
      </c>
      <c r="H27" s="36">
        <f>D27-E27</f>
        <v>14</v>
      </c>
      <c r="I27" s="38">
        <f>IF(C27=0, "-", IF(G27/C27&lt;10, G27/C27, "&gt;999%"))</f>
        <v>0.14285714285714285</v>
      </c>
      <c r="J27" s="39">
        <f>IF(E27=0, "-", IF(H27/E27&lt;10, H27/E27, "&gt;999%"))</f>
        <v>1.5555555555555556</v>
      </c>
    </row>
    <row r="28" spans="1:10" x14ac:dyDescent="0.25">
      <c r="A28" s="124" t="s">
        <v>124</v>
      </c>
      <c r="B28" s="35">
        <v>77</v>
      </c>
      <c r="C28" s="36">
        <v>1</v>
      </c>
      <c r="D28" s="35">
        <v>226</v>
      </c>
      <c r="E28" s="36">
        <v>6</v>
      </c>
      <c r="F28" s="37"/>
      <c r="G28" s="35">
        <f>B28-C28</f>
        <v>76</v>
      </c>
      <c r="H28" s="36">
        <f>D28-E28</f>
        <v>220</v>
      </c>
      <c r="I28" s="38" t="str">
        <f>IF(C28=0, "-", IF(G28/C28&lt;10, G28/C28, "&gt;999%"))</f>
        <v>&gt;999%</v>
      </c>
      <c r="J28" s="39" t="str">
        <f>IF(E28=0, "-", IF(H28/E28&lt;10, H28/E28, "&gt;999%"))</f>
        <v>&gt;999%</v>
      </c>
    </row>
    <row r="29" spans="1:10" x14ac:dyDescent="0.25">
      <c r="A29" s="124" t="s">
        <v>125</v>
      </c>
      <c r="B29" s="35">
        <v>1207</v>
      </c>
      <c r="C29" s="36">
        <v>1343</v>
      </c>
      <c r="D29" s="35">
        <v>3350</v>
      </c>
      <c r="E29" s="36">
        <v>3453</v>
      </c>
      <c r="F29" s="37"/>
      <c r="G29" s="35">
        <f>B29-C29</f>
        <v>-136</v>
      </c>
      <c r="H29" s="36">
        <f>D29-E29</f>
        <v>-103</v>
      </c>
      <c r="I29" s="38">
        <f>IF(C29=0, "-", IF(G29/C29&lt;10, G29/C29, "&gt;999%"))</f>
        <v>-0.10126582278481013</v>
      </c>
      <c r="J29" s="39">
        <f>IF(E29=0, "-", IF(H29/E29&lt;10, H29/E29, "&gt;999%"))</f>
        <v>-2.9829134086301768E-2</v>
      </c>
    </row>
    <row r="30" spans="1:10" x14ac:dyDescent="0.25">
      <c r="A30" s="34"/>
      <c r="B30" s="35"/>
      <c r="C30" s="36"/>
      <c r="D30" s="35"/>
      <c r="E30" s="36"/>
      <c r="F30" s="37"/>
      <c r="G30" s="35"/>
      <c r="H30" s="36"/>
      <c r="I30" s="38"/>
      <c r="J30" s="39"/>
    </row>
    <row r="31" spans="1:10" ht="13" x14ac:dyDescent="0.3">
      <c r="A31" s="118" t="s">
        <v>129</v>
      </c>
      <c r="B31" s="35"/>
      <c r="C31" s="36"/>
      <c r="D31" s="35"/>
      <c r="E31" s="36"/>
      <c r="F31" s="37"/>
      <c r="G31" s="35"/>
      <c r="H31" s="36"/>
      <c r="I31" s="38"/>
      <c r="J31" s="39"/>
    </row>
    <row r="32" spans="1:10" x14ac:dyDescent="0.25">
      <c r="A32" s="124" t="s">
        <v>122</v>
      </c>
      <c r="B32" s="35">
        <v>404</v>
      </c>
      <c r="C32" s="36">
        <v>397</v>
      </c>
      <c r="D32" s="35">
        <v>1002</v>
      </c>
      <c r="E32" s="36">
        <v>1199</v>
      </c>
      <c r="F32" s="37"/>
      <c r="G32" s="35">
        <f>B32-C32</f>
        <v>7</v>
      </c>
      <c r="H32" s="36">
        <f>D32-E32</f>
        <v>-197</v>
      </c>
      <c r="I32" s="38">
        <f>IF(C32=0, "-", IF(G32/C32&lt;10, G32/C32, "&gt;999%"))</f>
        <v>1.7632241813602016E-2</v>
      </c>
      <c r="J32" s="39">
        <f>IF(E32=0, "-", IF(H32/E32&lt;10, H32/E32, "&gt;999%"))</f>
        <v>-0.16430358632193495</v>
      </c>
    </row>
    <row r="33" spans="1:10" x14ac:dyDescent="0.25">
      <c r="A33" s="124" t="s">
        <v>125</v>
      </c>
      <c r="B33" s="35">
        <v>47</v>
      </c>
      <c r="C33" s="36">
        <v>24</v>
      </c>
      <c r="D33" s="35">
        <v>97</v>
      </c>
      <c r="E33" s="36">
        <v>61</v>
      </c>
      <c r="F33" s="37"/>
      <c r="G33" s="35">
        <f>B33-C33</f>
        <v>23</v>
      </c>
      <c r="H33" s="36">
        <f>D33-E33</f>
        <v>36</v>
      </c>
      <c r="I33" s="38">
        <f>IF(C33=0, "-", IF(G33/C33&lt;10, G33/C33, "&gt;999%"))</f>
        <v>0.95833333333333337</v>
      </c>
      <c r="J33" s="39">
        <f>IF(E33=0, "-", IF(H33/E33&lt;10, H33/E33, "&gt;999%"))</f>
        <v>0.5901639344262295</v>
      </c>
    </row>
    <row r="34" spans="1:10" x14ac:dyDescent="0.25">
      <c r="A34" s="124"/>
      <c r="B34" s="35"/>
      <c r="C34" s="36"/>
      <c r="D34" s="35"/>
      <c r="E34" s="36"/>
      <c r="F34" s="37"/>
      <c r="G34" s="35"/>
      <c r="H34" s="36"/>
      <c r="I34" s="38"/>
      <c r="J34" s="39"/>
    </row>
    <row r="35" spans="1:10" ht="13" x14ac:dyDescent="0.3">
      <c r="A35" s="118" t="s">
        <v>130</v>
      </c>
      <c r="B35" s="35"/>
      <c r="C35" s="36"/>
      <c r="D35" s="35"/>
      <c r="E35" s="36"/>
      <c r="F35" s="37"/>
      <c r="G35" s="35"/>
      <c r="H35" s="36"/>
      <c r="I35" s="38"/>
      <c r="J35" s="39"/>
    </row>
    <row r="36" spans="1:10" x14ac:dyDescent="0.25">
      <c r="A36" s="124" t="s">
        <v>122</v>
      </c>
      <c r="B36" s="35">
        <v>1387</v>
      </c>
      <c r="C36" s="36">
        <v>1675</v>
      </c>
      <c r="D36" s="35">
        <v>3693</v>
      </c>
      <c r="E36" s="36">
        <v>4360</v>
      </c>
      <c r="F36" s="37"/>
      <c r="G36" s="35">
        <f>B36-C36</f>
        <v>-288</v>
      </c>
      <c r="H36" s="36">
        <f>D36-E36</f>
        <v>-667</v>
      </c>
      <c r="I36" s="38">
        <f>IF(C36=0, "-", IF(G36/C36&lt;10, G36/C36, "&gt;999%"))</f>
        <v>-0.17194029850746267</v>
      </c>
      <c r="J36" s="39">
        <f>IF(E36=0, "-", IF(H36/E36&lt;10, H36/E36, "&gt;999%"))</f>
        <v>-0.15298165137614678</v>
      </c>
    </row>
    <row r="37" spans="1:10" x14ac:dyDescent="0.25">
      <c r="A37" s="124" t="s">
        <v>123</v>
      </c>
      <c r="B37" s="35">
        <v>0</v>
      </c>
      <c r="C37" s="36">
        <v>0</v>
      </c>
      <c r="D37" s="35">
        <v>0</v>
      </c>
      <c r="E37" s="36">
        <v>1</v>
      </c>
      <c r="F37" s="37"/>
      <c r="G37" s="35">
        <f>B37-C37</f>
        <v>0</v>
      </c>
      <c r="H37" s="36">
        <f>D37-E37</f>
        <v>-1</v>
      </c>
      <c r="I37" s="38" t="str">
        <f>IF(C37=0, "-", IF(G37/C37&lt;10, G37/C37, "&gt;999%"))</f>
        <v>-</v>
      </c>
      <c r="J37" s="39">
        <f>IF(E37=0, "-", IF(H37/E37&lt;10, H37/E37, "&gt;999%"))</f>
        <v>-1</v>
      </c>
    </row>
    <row r="38" spans="1:10" x14ac:dyDescent="0.25">
      <c r="A38" s="124" t="s">
        <v>125</v>
      </c>
      <c r="B38" s="35">
        <v>53</v>
      </c>
      <c r="C38" s="36">
        <v>75</v>
      </c>
      <c r="D38" s="35">
        <v>154</v>
      </c>
      <c r="E38" s="36">
        <v>193</v>
      </c>
      <c r="F38" s="37"/>
      <c r="G38" s="35">
        <f>B38-C38</f>
        <v>-22</v>
      </c>
      <c r="H38" s="36">
        <f>D38-E38</f>
        <v>-39</v>
      </c>
      <c r="I38" s="38">
        <f>IF(C38=0, "-", IF(G38/C38&lt;10, G38/C38, "&gt;999%"))</f>
        <v>-0.29333333333333333</v>
      </c>
      <c r="J38" s="39">
        <f>IF(E38=0, "-", IF(H38/E38&lt;10, H38/E38, "&gt;999%"))</f>
        <v>-0.20207253886010362</v>
      </c>
    </row>
    <row r="39" spans="1:10" x14ac:dyDescent="0.25">
      <c r="A39" s="34"/>
      <c r="B39" s="35"/>
      <c r="C39" s="36"/>
      <c r="D39" s="35"/>
      <c r="E39" s="36"/>
      <c r="F39" s="37"/>
      <c r="G39" s="35"/>
      <c r="H39" s="36"/>
      <c r="I39" s="38"/>
      <c r="J39" s="39"/>
    </row>
    <row r="40" spans="1:10" ht="13" x14ac:dyDescent="0.3">
      <c r="A40" s="30" t="s">
        <v>26</v>
      </c>
      <c r="B40" s="35">
        <v>332</v>
      </c>
      <c r="C40" s="36">
        <v>286</v>
      </c>
      <c r="D40" s="35">
        <v>762</v>
      </c>
      <c r="E40" s="36">
        <v>740</v>
      </c>
      <c r="F40" s="37"/>
      <c r="G40" s="35">
        <f>B40-C40</f>
        <v>46</v>
      </c>
      <c r="H40" s="36">
        <f>D40-E40</f>
        <v>22</v>
      </c>
      <c r="I40" s="38">
        <f>IF(C40=0, "-", IF(G40/C40&lt;10, G40/C40, "&gt;999%"))</f>
        <v>0.16083916083916083</v>
      </c>
      <c r="J40" s="39">
        <f>IF(E40=0, "-", IF(H40/E40&lt;10, H40/E40, "&gt;999%"))</f>
        <v>2.9729729729729731E-2</v>
      </c>
    </row>
    <row r="41" spans="1:10" x14ac:dyDescent="0.25">
      <c r="A41" s="34"/>
      <c r="B41" s="40"/>
      <c r="C41" s="41"/>
      <c r="D41" s="40"/>
      <c r="E41" s="41"/>
      <c r="F41" s="42"/>
      <c r="G41" s="40"/>
      <c r="H41" s="41"/>
      <c r="I41" s="43"/>
      <c r="J41" s="44"/>
    </row>
    <row r="42" spans="1:10" s="52" customFormat="1" ht="13" x14ac:dyDescent="0.3">
      <c r="A42" s="26" t="s">
        <v>17</v>
      </c>
      <c r="B42" s="46">
        <f>SUM(B6:B41)</f>
        <v>7288</v>
      </c>
      <c r="C42" s="128">
        <f>SUM(C6:C41)</f>
        <v>8516</v>
      </c>
      <c r="D42" s="46">
        <f>SUM(D6:D41)</f>
        <v>20901</v>
      </c>
      <c r="E42" s="128">
        <f>SUM(E6:E41)</f>
        <v>23072</v>
      </c>
      <c r="F42" s="48"/>
      <c r="G42" s="46">
        <f>B42-C42</f>
        <v>-1228</v>
      </c>
      <c r="H42" s="47">
        <f>D42-E42</f>
        <v>-2171</v>
      </c>
      <c r="I42" s="49">
        <f>IF(C42=0, 0, G42/C42)</f>
        <v>-0.14419915453264442</v>
      </c>
      <c r="J42" s="50">
        <f>IF(E42=0, 0, H42/E42)</f>
        <v>-9.4096740638002774E-2</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147BC-9A07-41D7-BF17-DE2B46837B8E}">
  <dimension ref="A1:J42"/>
  <sheetViews>
    <sheetView workbookViewId="0">
      <selection sqref="A1:L1"/>
    </sheetView>
  </sheetViews>
  <sheetFormatPr defaultRowHeight="12.5" x14ac:dyDescent="0.25"/>
  <cols>
    <col min="1" max="1" width="25.7265625" style="4" customWidth="1"/>
    <col min="2" max="5" width="8.54296875" style="4" customWidth="1"/>
    <col min="6" max="6" width="1.7265625" style="4" customWidth="1"/>
    <col min="7" max="10" width="8.26953125" style="4" customWidth="1"/>
    <col min="11" max="256" width="8.7265625" style="4"/>
    <col min="257" max="257" width="25.7265625" style="4" customWidth="1"/>
    <col min="258" max="261" width="8.54296875" style="4" customWidth="1"/>
    <col min="262" max="262" width="1.7265625" style="4" customWidth="1"/>
    <col min="263" max="266" width="8.26953125" style="4" customWidth="1"/>
    <col min="267" max="512" width="8.7265625" style="4"/>
    <col min="513" max="513" width="25.7265625" style="4" customWidth="1"/>
    <col min="514" max="517" width="8.54296875" style="4" customWidth="1"/>
    <col min="518" max="518" width="1.7265625" style="4" customWidth="1"/>
    <col min="519" max="522" width="8.26953125" style="4" customWidth="1"/>
    <col min="523" max="768" width="8.7265625" style="4"/>
    <col min="769" max="769" width="25.7265625" style="4" customWidth="1"/>
    <col min="770" max="773" width="8.54296875" style="4" customWidth="1"/>
    <col min="774" max="774" width="1.7265625" style="4" customWidth="1"/>
    <col min="775" max="778" width="8.26953125" style="4" customWidth="1"/>
    <col min="779" max="1024" width="8.7265625" style="4"/>
    <col min="1025" max="1025" width="25.7265625" style="4" customWidth="1"/>
    <col min="1026" max="1029" width="8.54296875" style="4" customWidth="1"/>
    <col min="1030" max="1030" width="1.7265625" style="4" customWidth="1"/>
    <col min="1031" max="1034" width="8.26953125" style="4" customWidth="1"/>
    <col min="1035" max="1280" width="8.7265625" style="4"/>
    <col min="1281" max="1281" width="25.7265625" style="4" customWidth="1"/>
    <col min="1282" max="1285" width="8.54296875" style="4" customWidth="1"/>
    <col min="1286" max="1286" width="1.7265625" style="4" customWidth="1"/>
    <col min="1287" max="1290" width="8.26953125" style="4" customWidth="1"/>
    <col min="1291" max="1536" width="8.7265625" style="4"/>
    <col min="1537" max="1537" width="25.7265625" style="4" customWidth="1"/>
    <col min="1538" max="1541" width="8.54296875" style="4" customWidth="1"/>
    <col min="1542" max="1542" width="1.7265625" style="4" customWidth="1"/>
    <col min="1543" max="1546" width="8.26953125" style="4" customWidth="1"/>
    <col min="1547" max="1792" width="8.7265625" style="4"/>
    <col min="1793" max="1793" width="25.7265625" style="4" customWidth="1"/>
    <col min="1794" max="1797" width="8.54296875" style="4" customWidth="1"/>
    <col min="1798" max="1798" width="1.7265625" style="4" customWidth="1"/>
    <col min="1799" max="1802" width="8.26953125" style="4" customWidth="1"/>
    <col min="1803" max="2048" width="8.7265625" style="4"/>
    <col min="2049" max="2049" width="25.7265625" style="4" customWidth="1"/>
    <col min="2050" max="2053" width="8.54296875" style="4" customWidth="1"/>
    <col min="2054" max="2054" width="1.7265625" style="4" customWidth="1"/>
    <col min="2055" max="2058" width="8.26953125" style="4" customWidth="1"/>
    <col min="2059" max="2304" width="8.7265625" style="4"/>
    <col min="2305" max="2305" width="25.7265625" style="4" customWidth="1"/>
    <col min="2306" max="2309" width="8.54296875" style="4" customWidth="1"/>
    <col min="2310" max="2310" width="1.7265625" style="4" customWidth="1"/>
    <col min="2311" max="2314" width="8.26953125" style="4" customWidth="1"/>
    <col min="2315" max="2560" width="8.7265625" style="4"/>
    <col min="2561" max="2561" width="25.7265625" style="4" customWidth="1"/>
    <col min="2562" max="2565" width="8.54296875" style="4" customWidth="1"/>
    <col min="2566" max="2566" width="1.7265625" style="4" customWidth="1"/>
    <col min="2567" max="2570" width="8.26953125" style="4" customWidth="1"/>
    <col min="2571" max="2816" width="8.7265625" style="4"/>
    <col min="2817" max="2817" width="25.7265625" style="4" customWidth="1"/>
    <col min="2818" max="2821" width="8.54296875" style="4" customWidth="1"/>
    <col min="2822" max="2822" width="1.7265625" style="4" customWidth="1"/>
    <col min="2823" max="2826" width="8.26953125" style="4" customWidth="1"/>
    <col min="2827" max="3072" width="8.7265625" style="4"/>
    <col min="3073" max="3073" width="25.7265625" style="4" customWidth="1"/>
    <col min="3074" max="3077" width="8.54296875" style="4" customWidth="1"/>
    <col min="3078" max="3078" width="1.7265625" style="4" customWidth="1"/>
    <col min="3079" max="3082" width="8.26953125" style="4" customWidth="1"/>
    <col min="3083" max="3328" width="8.7265625" style="4"/>
    <col min="3329" max="3329" width="25.7265625" style="4" customWidth="1"/>
    <col min="3330" max="3333" width="8.54296875" style="4" customWidth="1"/>
    <col min="3334" max="3334" width="1.7265625" style="4" customWidth="1"/>
    <col min="3335" max="3338" width="8.26953125" style="4" customWidth="1"/>
    <col min="3339" max="3584" width="8.7265625" style="4"/>
    <col min="3585" max="3585" width="25.7265625" style="4" customWidth="1"/>
    <col min="3586" max="3589" width="8.54296875" style="4" customWidth="1"/>
    <col min="3590" max="3590" width="1.7265625" style="4" customWidth="1"/>
    <col min="3591" max="3594" width="8.26953125" style="4" customWidth="1"/>
    <col min="3595" max="3840" width="8.7265625" style="4"/>
    <col min="3841" max="3841" width="25.7265625" style="4" customWidth="1"/>
    <col min="3842" max="3845" width="8.54296875" style="4" customWidth="1"/>
    <col min="3846" max="3846" width="1.7265625" style="4" customWidth="1"/>
    <col min="3847" max="3850" width="8.26953125" style="4" customWidth="1"/>
    <col min="3851" max="4096" width="8.7265625" style="4"/>
    <col min="4097" max="4097" width="25.7265625" style="4" customWidth="1"/>
    <col min="4098" max="4101" width="8.54296875" style="4" customWidth="1"/>
    <col min="4102" max="4102" width="1.7265625" style="4" customWidth="1"/>
    <col min="4103" max="4106" width="8.26953125" style="4" customWidth="1"/>
    <col min="4107" max="4352" width="8.7265625" style="4"/>
    <col min="4353" max="4353" width="25.7265625" style="4" customWidth="1"/>
    <col min="4354" max="4357" width="8.54296875" style="4" customWidth="1"/>
    <col min="4358" max="4358" width="1.7265625" style="4" customWidth="1"/>
    <col min="4359" max="4362" width="8.26953125" style="4" customWidth="1"/>
    <col min="4363" max="4608" width="8.7265625" style="4"/>
    <col min="4609" max="4609" width="25.7265625" style="4" customWidth="1"/>
    <col min="4610" max="4613" width="8.54296875" style="4" customWidth="1"/>
    <col min="4614" max="4614" width="1.7265625" style="4" customWidth="1"/>
    <col min="4615" max="4618" width="8.26953125" style="4" customWidth="1"/>
    <col min="4619" max="4864" width="8.7265625" style="4"/>
    <col min="4865" max="4865" width="25.7265625" style="4" customWidth="1"/>
    <col min="4866" max="4869" width="8.54296875" style="4" customWidth="1"/>
    <col min="4870" max="4870" width="1.7265625" style="4" customWidth="1"/>
    <col min="4871" max="4874" width="8.26953125" style="4" customWidth="1"/>
    <col min="4875" max="5120" width="8.7265625" style="4"/>
    <col min="5121" max="5121" width="25.7265625" style="4" customWidth="1"/>
    <col min="5122" max="5125" width="8.54296875" style="4" customWidth="1"/>
    <col min="5126" max="5126" width="1.7265625" style="4" customWidth="1"/>
    <col min="5127" max="5130" width="8.26953125" style="4" customWidth="1"/>
    <col min="5131" max="5376" width="8.7265625" style="4"/>
    <col min="5377" max="5377" width="25.7265625" style="4" customWidth="1"/>
    <col min="5378" max="5381" width="8.54296875" style="4" customWidth="1"/>
    <col min="5382" max="5382" width="1.7265625" style="4" customWidth="1"/>
    <col min="5383" max="5386" width="8.26953125" style="4" customWidth="1"/>
    <col min="5387" max="5632" width="8.7265625" style="4"/>
    <col min="5633" max="5633" width="25.7265625" style="4" customWidth="1"/>
    <col min="5634" max="5637" width="8.54296875" style="4" customWidth="1"/>
    <col min="5638" max="5638" width="1.7265625" style="4" customWidth="1"/>
    <col min="5639" max="5642" width="8.26953125" style="4" customWidth="1"/>
    <col min="5643" max="5888" width="8.7265625" style="4"/>
    <col min="5889" max="5889" width="25.7265625" style="4" customWidth="1"/>
    <col min="5890" max="5893" width="8.54296875" style="4" customWidth="1"/>
    <col min="5894" max="5894" width="1.7265625" style="4" customWidth="1"/>
    <col min="5895" max="5898" width="8.26953125" style="4" customWidth="1"/>
    <col min="5899" max="6144" width="8.7265625" style="4"/>
    <col min="6145" max="6145" width="25.7265625" style="4" customWidth="1"/>
    <col min="6146" max="6149" width="8.54296875" style="4" customWidth="1"/>
    <col min="6150" max="6150" width="1.7265625" style="4" customWidth="1"/>
    <col min="6151" max="6154" width="8.26953125" style="4" customWidth="1"/>
    <col min="6155" max="6400" width="8.7265625" style="4"/>
    <col min="6401" max="6401" width="25.7265625" style="4" customWidth="1"/>
    <col min="6402" max="6405" width="8.54296875" style="4" customWidth="1"/>
    <col min="6406" max="6406" width="1.7265625" style="4" customWidth="1"/>
    <col min="6407" max="6410" width="8.26953125" style="4" customWidth="1"/>
    <col min="6411" max="6656" width="8.7265625" style="4"/>
    <col min="6657" max="6657" width="25.7265625" style="4" customWidth="1"/>
    <col min="6658" max="6661" width="8.54296875" style="4" customWidth="1"/>
    <col min="6662" max="6662" width="1.7265625" style="4" customWidth="1"/>
    <col min="6663" max="6666" width="8.26953125" style="4" customWidth="1"/>
    <col min="6667" max="6912" width="8.7265625" style="4"/>
    <col min="6913" max="6913" width="25.7265625" style="4" customWidth="1"/>
    <col min="6914" max="6917" width="8.54296875" style="4" customWidth="1"/>
    <col min="6918" max="6918" width="1.7265625" style="4" customWidth="1"/>
    <col min="6919" max="6922" width="8.26953125" style="4" customWidth="1"/>
    <col min="6923" max="7168" width="8.7265625" style="4"/>
    <col min="7169" max="7169" width="25.7265625" style="4" customWidth="1"/>
    <col min="7170" max="7173" width="8.54296875" style="4" customWidth="1"/>
    <col min="7174" max="7174" width="1.7265625" style="4" customWidth="1"/>
    <col min="7175" max="7178" width="8.26953125" style="4" customWidth="1"/>
    <col min="7179" max="7424" width="8.7265625" style="4"/>
    <col min="7425" max="7425" width="25.7265625" style="4" customWidth="1"/>
    <col min="7426" max="7429" width="8.54296875" style="4" customWidth="1"/>
    <col min="7430" max="7430" width="1.7265625" style="4" customWidth="1"/>
    <col min="7431" max="7434" width="8.26953125" style="4" customWidth="1"/>
    <col min="7435" max="7680" width="8.7265625" style="4"/>
    <col min="7681" max="7681" width="25.7265625" style="4" customWidth="1"/>
    <col min="7682" max="7685" width="8.54296875" style="4" customWidth="1"/>
    <col min="7686" max="7686" width="1.7265625" style="4" customWidth="1"/>
    <col min="7687" max="7690" width="8.26953125" style="4" customWidth="1"/>
    <col min="7691" max="7936" width="8.7265625" style="4"/>
    <col min="7937" max="7937" width="25.7265625" style="4" customWidth="1"/>
    <col min="7938" max="7941" width="8.54296875" style="4" customWidth="1"/>
    <col min="7942" max="7942" width="1.7265625" style="4" customWidth="1"/>
    <col min="7943" max="7946" width="8.26953125" style="4" customWidth="1"/>
    <col min="7947" max="8192" width="8.7265625" style="4"/>
    <col min="8193" max="8193" width="25.7265625" style="4" customWidth="1"/>
    <col min="8194" max="8197" width="8.54296875" style="4" customWidth="1"/>
    <col min="8198" max="8198" width="1.7265625" style="4" customWidth="1"/>
    <col min="8199" max="8202" width="8.26953125" style="4" customWidth="1"/>
    <col min="8203" max="8448" width="8.7265625" style="4"/>
    <col min="8449" max="8449" width="25.7265625" style="4" customWidth="1"/>
    <col min="8450" max="8453" width="8.54296875" style="4" customWidth="1"/>
    <col min="8454" max="8454" width="1.7265625" style="4" customWidth="1"/>
    <col min="8455" max="8458" width="8.26953125" style="4" customWidth="1"/>
    <col min="8459" max="8704" width="8.7265625" style="4"/>
    <col min="8705" max="8705" width="25.7265625" style="4" customWidth="1"/>
    <col min="8706" max="8709" width="8.54296875" style="4" customWidth="1"/>
    <col min="8710" max="8710" width="1.7265625" style="4" customWidth="1"/>
    <col min="8711" max="8714" width="8.26953125" style="4" customWidth="1"/>
    <col min="8715" max="8960" width="8.7265625" style="4"/>
    <col min="8961" max="8961" width="25.7265625" style="4" customWidth="1"/>
    <col min="8962" max="8965" width="8.54296875" style="4" customWidth="1"/>
    <col min="8966" max="8966" width="1.7265625" style="4" customWidth="1"/>
    <col min="8967" max="8970" width="8.26953125" style="4" customWidth="1"/>
    <col min="8971" max="9216" width="8.7265625" style="4"/>
    <col min="9217" max="9217" width="25.7265625" style="4" customWidth="1"/>
    <col min="9218" max="9221" width="8.54296875" style="4" customWidth="1"/>
    <col min="9222" max="9222" width="1.7265625" style="4" customWidth="1"/>
    <col min="9223" max="9226" width="8.26953125" style="4" customWidth="1"/>
    <col min="9227" max="9472" width="8.7265625" style="4"/>
    <col min="9473" max="9473" width="25.7265625" style="4" customWidth="1"/>
    <col min="9474" max="9477" width="8.54296875" style="4" customWidth="1"/>
    <col min="9478" max="9478" width="1.7265625" style="4" customWidth="1"/>
    <col min="9479" max="9482" width="8.26953125" style="4" customWidth="1"/>
    <col min="9483" max="9728" width="8.7265625" style="4"/>
    <col min="9729" max="9729" width="25.7265625" style="4" customWidth="1"/>
    <col min="9730" max="9733" width="8.54296875" style="4" customWidth="1"/>
    <col min="9734" max="9734" width="1.7265625" style="4" customWidth="1"/>
    <col min="9735" max="9738" width="8.26953125" style="4" customWidth="1"/>
    <col min="9739" max="9984" width="8.7265625" style="4"/>
    <col min="9985" max="9985" width="25.7265625" style="4" customWidth="1"/>
    <col min="9986" max="9989" width="8.54296875" style="4" customWidth="1"/>
    <col min="9990" max="9990" width="1.7265625" style="4" customWidth="1"/>
    <col min="9991" max="9994" width="8.26953125" style="4" customWidth="1"/>
    <col min="9995" max="10240" width="8.7265625" style="4"/>
    <col min="10241" max="10241" width="25.7265625" style="4" customWidth="1"/>
    <col min="10242" max="10245" width="8.54296875" style="4" customWidth="1"/>
    <col min="10246" max="10246" width="1.7265625" style="4" customWidth="1"/>
    <col min="10247" max="10250" width="8.26953125" style="4" customWidth="1"/>
    <col min="10251" max="10496" width="8.7265625" style="4"/>
    <col min="10497" max="10497" width="25.7265625" style="4" customWidth="1"/>
    <col min="10498" max="10501" width="8.54296875" style="4" customWidth="1"/>
    <col min="10502" max="10502" width="1.7265625" style="4" customWidth="1"/>
    <col min="10503" max="10506" width="8.26953125" style="4" customWidth="1"/>
    <col min="10507" max="10752" width="8.7265625" style="4"/>
    <col min="10753" max="10753" width="25.7265625" style="4" customWidth="1"/>
    <col min="10754" max="10757" width="8.54296875" style="4" customWidth="1"/>
    <col min="10758" max="10758" width="1.7265625" style="4" customWidth="1"/>
    <col min="10759" max="10762" width="8.26953125" style="4" customWidth="1"/>
    <col min="10763" max="11008" width="8.7265625" style="4"/>
    <col min="11009" max="11009" width="25.7265625" style="4" customWidth="1"/>
    <col min="11010" max="11013" width="8.54296875" style="4" customWidth="1"/>
    <col min="11014" max="11014" width="1.7265625" style="4" customWidth="1"/>
    <col min="11015" max="11018" width="8.26953125" style="4" customWidth="1"/>
    <col min="11019" max="11264" width="8.7265625" style="4"/>
    <col min="11265" max="11265" width="25.7265625" style="4" customWidth="1"/>
    <col min="11266" max="11269" width="8.54296875" style="4" customWidth="1"/>
    <col min="11270" max="11270" width="1.7265625" style="4" customWidth="1"/>
    <col min="11271" max="11274" width="8.26953125" style="4" customWidth="1"/>
    <col min="11275" max="11520" width="8.7265625" style="4"/>
    <col min="11521" max="11521" width="25.7265625" style="4" customWidth="1"/>
    <col min="11522" max="11525" width="8.54296875" style="4" customWidth="1"/>
    <col min="11526" max="11526" width="1.7265625" style="4" customWidth="1"/>
    <col min="11527" max="11530" width="8.26953125" style="4" customWidth="1"/>
    <col min="11531" max="11776" width="8.7265625" style="4"/>
    <col min="11777" max="11777" width="25.7265625" style="4" customWidth="1"/>
    <col min="11778" max="11781" width="8.54296875" style="4" customWidth="1"/>
    <col min="11782" max="11782" width="1.7265625" style="4" customWidth="1"/>
    <col min="11783" max="11786" width="8.26953125" style="4" customWidth="1"/>
    <col min="11787" max="12032" width="8.7265625" style="4"/>
    <col min="12033" max="12033" width="25.7265625" style="4" customWidth="1"/>
    <col min="12034" max="12037" width="8.54296875" style="4" customWidth="1"/>
    <col min="12038" max="12038" width="1.7265625" style="4" customWidth="1"/>
    <col min="12039" max="12042" width="8.26953125" style="4" customWidth="1"/>
    <col min="12043" max="12288" width="8.7265625" style="4"/>
    <col min="12289" max="12289" width="25.7265625" style="4" customWidth="1"/>
    <col min="12290" max="12293" width="8.54296875" style="4" customWidth="1"/>
    <col min="12294" max="12294" width="1.7265625" style="4" customWidth="1"/>
    <col min="12295" max="12298" width="8.26953125" style="4" customWidth="1"/>
    <col min="12299" max="12544" width="8.7265625" style="4"/>
    <col min="12545" max="12545" width="25.7265625" style="4" customWidth="1"/>
    <col min="12546" max="12549" width="8.54296875" style="4" customWidth="1"/>
    <col min="12550" max="12550" width="1.7265625" style="4" customWidth="1"/>
    <col min="12551" max="12554" width="8.26953125" style="4" customWidth="1"/>
    <col min="12555" max="12800" width="8.7265625" style="4"/>
    <col min="12801" max="12801" width="25.7265625" style="4" customWidth="1"/>
    <col min="12802" max="12805" width="8.54296875" style="4" customWidth="1"/>
    <col min="12806" max="12806" width="1.7265625" style="4" customWidth="1"/>
    <col min="12807" max="12810" width="8.26953125" style="4" customWidth="1"/>
    <col min="12811" max="13056" width="8.7265625" style="4"/>
    <col min="13057" max="13057" width="25.7265625" style="4" customWidth="1"/>
    <col min="13058" max="13061" width="8.54296875" style="4" customWidth="1"/>
    <col min="13062" max="13062" width="1.7265625" style="4" customWidth="1"/>
    <col min="13063" max="13066" width="8.26953125" style="4" customWidth="1"/>
    <col min="13067" max="13312" width="8.7265625" style="4"/>
    <col min="13313" max="13313" width="25.7265625" style="4" customWidth="1"/>
    <col min="13314" max="13317" width="8.54296875" style="4" customWidth="1"/>
    <col min="13318" max="13318" width="1.7265625" style="4" customWidth="1"/>
    <col min="13319" max="13322" width="8.26953125" style="4" customWidth="1"/>
    <col min="13323" max="13568" width="8.7265625" style="4"/>
    <col min="13569" max="13569" width="25.7265625" style="4" customWidth="1"/>
    <col min="13570" max="13573" width="8.54296875" style="4" customWidth="1"/>
    <col min="13574" max="13574" width="1.7265625" style="4" customWidth="1"/>
    <col min="13575" max="13578" width="8.26953125" style="4" customWidth="1"/>
    <col min="13579" max="13824" width="8.7265625" style="4"/>
    <col min="13825" max="13825" width="25.7265625" style="4" customWidth="1"/>
    <col min="13826" max="13829" width="8.54296875" style="4" customWidth="1"/>
    <col min="13830" max="13830" width="1.7265625" style="4" customWidth="1"/>
    <col min="13831" max="13834" width="8.26953125" style="4" customWidth="1"/>
    <col min="13835" max="14080" width="8.7265625" style="4"/>
    <col min="14081" max="14081" width="25.7265625" style="4" customWidth="1"/>
    <col min="14082" max="14085" width="8.54296875" style="4" customWidth="1"/>
    <col min="14086" max="14086" width="1.7265625" style="4" customWidth="1"/>
    <col min="14087" max="14090" width="8.26953125" style="4" customWidth="1"/>
    <col min="14091" max="14336" width="8.7265625" style="4"/>
    <col min="14337" max="14337" width="25.7265625" style="4" customWidth="1"/>
    <col min="14338" max="14341" width="8.54296875" style="4" customWidth="1"/>
    <col min="14342" max="14342" width="1.7265625" style="4" customWidth="1"/>
    <col min="14343" max="14346" width="8.26953125" style="4" customWidth="1"/>
    <col min="14347" max="14592" width="8.7265625" style="4"/>
    <col min="14593" max="14593" width="25.7265625" style="4" customWidth="1"/>
    <col min="14594" max="14597" width="8.54296875" style="4" customWidth="1"/>
    <col min="14598" max="14598" width="1.7265625" style="4" customWidth="1"/>
    <col min="14599" max="14602" width="8.26953125" style="4" customWidth="1"/>
    <col min="14603" max="14848" width="8.7265625" style="4"/>
    <col min="14849" max="14849" width="25.7265625" style="4" customWidth="1"/>
    <col min="14850" max="14853" width="8.54296875" style="4" customWidth="1"/>
    <col min="14854" max="14854" width="1.7265625" style="4" customWidth="1"/>
    <col min="14855" max="14858" width="8.26953125" style="4" customWidth="1"/>
    <col min="14859" max="15104" width="8.7265625" style="4"/>
    <col min="15105" max="15105" width="25.7265625" style="4" customWidth="1"/>
    <col min="15106" max="15109" width="8.54296875" style="4" customWidth="1"/>
    <col min="15110" max="15110" width="1.7265625" style="4" customWidth="1"/>
    <col min="15111" max="15114" width="8.26953125" style="4" customWidth="1"/>
    <col min="15115" max="15360" width="8.7265625" style="4"/>
    <col min="15361" max="15361" width="25.7265625" style="4" customWidth="1"/>
    <col min="15362" max="15365" width="8.54296875" style="4" customWidth="1"/>
    <col min="15366" max="15366" width="1.7265625" style="4" customWidth="1"/>
    <col min="15367" max="15370" width="8.26953125" style="4" customWidth="1"/>
    <col min="15371" max="15616" width="8.7265625" style="4"/>
    <col min="15617" max="15617" width="25.7265625" style="4" customWidth="1"/>
    <col min="15618" max="15621" width="8.54296875" style="4" customWidth="1"/>
    <col min="15622" max="15622" width="1.7265625" style="4" customWidth="1"/>
    <col min="15623" max="15626" width="8.26953125" style="4" customWidth="1"/>
    <col min="15627" max="15872" width="8.7265625" style="4"/>
    <col min="15873" max="15873" width="25.7265625" style="4" customWidth="1"/>
    <col min="15874" max="15877" width="8.54296875" style="4" customWidth="1"/>
    <col min="15878" max="15878" width="1.7265625" style="4" customWidth="1"/>
    <col min="15879" max="15882" width="8.26953125" style="4" customWidth="1"/>
    <col min="15883" max="16128" width="8.7265625" style="4"/>
    <col min="16129" max="16129" width="25.7265625" style="4" customWidth="1"/>
    <col min="16130" max="16133" width="8.54296875" style="4" customWidth="1"/>
    <col min="16134" max="16134" width="1.7265625" style="4" customWidth="1"/>
    <col min="16135" max="16138" width="8.26953125" style="4" customWidth="1"/>
    <col min="16139" max="16384" width="8.7265625" style="4"/>
  </cols>
  <sheetData>
    <row r="1" spans="1:10" ht="20" x14ac:dyDescent="0.4">
      <c r="A1" s="68" t="s">
        <v>19</v>
      </c>
      <c r="B1" s="69" t="s">
        <v>131</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ht="13" x14ac:dyDescent="0.3">
      <c r="A7" s="30" t="s">
        <v>132</v>
      </c>
      <c r="B7" s="115"/>
      <c r="C7" s="116"/>
      <c r="D7" s="115"/>
      <c r="E7" s="116"/>
      <c r="F7" s="117"/>
      <c r="G7" s="115"/>
      <c r="H7" s="116"/>
      <c r="I7" s="31"/>
      <c r="J7" s="32"/>
    </row>
    <row r="8" spans="1:10" ht="13" x14ac:dyDescent="0.3">
      <c r="A8" s="30"/>
      <c r="B8" s="115"/>
      <c r="C8" s="116"/>
      <c r="D8" s="115"/>
      <c r="E8" s="116"/>
      <c r="F8" s="117"/>
      <c r="G8" s="115"/>
      <c r="H8" s="116"/>
      <c r="I8" s="31"/>
      <c r="J8" s="32"/>
    </row>
    <row r="9" spans="1:10" x14ac:dyDescent="0.25">
      <c r="A9" s="34" t="s">
        <v>62</v>
      </c>
      <c r="B9" s="35">
        <v>0</v>
      </c>
      <c r="C9" s="36">
        <v>5</v>
      </c>
      <c r="D9" s="35">
        <v>0</v>
      </c>
      <c r="E9" s="36">
        <v>9</v>
      </c>
      <c r="F9" s="37"/>
      <c r="G9" s="35">
        <f>B9-C9</f>
        <v>-5</v>
      </c>
      <c r="H9" s="36">
        <f>D9-E9</f>
        <v>-9</v>
      </c>
      <c r="I9" s="38">
        <f>IF(C9=0, "-", IF(G9/C9&lt;10, G9/C9, "&gt;999%"))</f>
        <v>-1</v>
      </c>
      <c r="J9" s="39">
        <f>IF(E9=0, "-", IF(H9/E9&lt;10, H9/E9, "&gt;999%"))</f>
        <v>-1</v>
      </c>
    </row>
    <row r="10" spans="1:10" x14ac:dyDescent="0.25">
      <c r="A10" s="34"/>
      <c r="B10" s="40"/>
      <c r="C10" s="41"/>
      <c r="D10" s="40"/>
      <c r="E10" s="41"/>
      <c r="F10" s="42"/>
      <c r="G10" s="40"/>
      <c r="H10" s="41"/>
      <c r="I10" s="43"/>
      <c r="J10" s="44"/>
    </row>
    <row r="11" spans="1:10" s="52" customFormat="1" ht="13" x14ac:dyDescent="0.3">
      <c r="A11" s="26" t="s">
        <v>133</v>
      </c>
      <c r="B11" s="46">
        <f>SUM(B9:B10)</f>
        <v>0</v>
      </c>
      <c r="C11" s="47">
        <f>SUM(C9:C10)</f>
        <v>5</v>
      </c>
      <c r="D11" s="46">
        <f>SUM(D9:D10)</f>
        <v>0</v>
      </c>
      <c r="E11" s="47">
        <f>SUM(E9:E10)</f>
        <v>9</v>
      </c>
      <c r="F11" s="48"/>
      <c r="G11" s="46">
        <f>B11-C11</f>
        <v>-5</v>
      </c>
      <c r="H11" s="47">
        <f>D11-E11</f>
        <v>-9</v>
      </c>
      <c r="I11" s="49">
        <f>IF(C11=0, "-", IF(G11/C11&lt;10, G11/C11, "&gt;999%"))</f>
        <v>-1</v>
      </c>
      <c r="J11" s="50">
        <f>IF(E11=0, "-", IF(H11/E11&lt;10, H11/E11, "&gt;999%"))</f>
        <v>-1</v>
      </c>
    </row>
    <row r="12" spans="1:10" s="52" customFormat="1" ht="13" x14ac:dyDescent="0.3">
      <c r="A12" s="30"/>
      <c r="B12" s="119"/>
      <c r="C12" s="120"/>
      <c r="D12" s="119"/>
      <c r="E12" s="120"/>
      <c r="F12" s="121"/>
      <c r="G12" s="119"/>
      <c r="H12" s="120"/>
      <c r="I12" s="122"/>
      <c r="J12" s="123"/>
    </row>
    <row r="13" spans="1:10" ht="13" x14ac:dyDescent="0.3">
      <c r="A13" s="30" t="s">
        <v>134</v>
      </c>
      <c r="B13" s="35"/>
      <c r="C13" s="36"/>
      <c r="D13" s="35"/>
      <c r="E13" s="36"/>
      <c r="F13" s="37"/>
      <c r="G13" s="35"/>
      <c r="H13" s="36"/>
      <c r="I13" s="38"/>
      <c r="J13" s="39"/>
    </row>
    <row r="14" spans="1:10" ht="13" x14ac:dyDescent="0.3">
      <c r="A14" s="30"/>
      <c r="B14" s="35"/>
      <c r="C14" s="36"/>
      <c r="D14" s="35"/>
      <c r="E14" s="36"/>
      <c r="F14" s="37"/>
      <c r="G14" s="35"/>
      <c r="H14" s="36"/>
      <c r="I14" s="38"/>
      <c r="J14" s="39"/>
    </row>
    <row r="15" spans="1:10" x14ac:dyDescent="0.25">
      <c r="A15" s="34" t="s">
        <v>135</v>
      </c>
      <c r="B15" s="35">
        <v>22</v>
      </c>
      <c r="C15" s="36">
        <v>43</v>
      </c>
      <c r="D15" s="35">
        <v>69</v>
      </c>
      <c r="E15" s="36">
        <v>100</v>
      </c>
      <c r="F15" s="37"/>
      <c r="G15" s="35">
        <f t="shared" ref="G15:G39" si="0">B15-C15</f>
        <v>-21</v>
      </c>
      <c r="H15" s="36">
        <f t="shared" ref="H15:H39" si="1">D15-E15</f>
        <v>-31</v>
      </c>
      <c r="I15" s="38">
        <f t="shared" ref="I15:I39" si="2">IF(C15=0, "-", IF(G15/C15&lt;10, G15/C15, "&gt;999%"))</f>
        <v>-0.48837209302325579</v>
      </c>
      <c r="J15" s="39">
        <f t="shared" ref="J15:J39" si="3">IF(E15=0, "-", IF(H15/E15&lt;10, H15/E15, "&gt;999%"))</f>
        <v>-0.31</v>
      </c>
    </row>
    <row r="16" spans="1:10" x14ac:dyDescent="0.25">
      <c r="A16" s="34" t="s">
        <v>136</v>
      </c>
      <c r="B16" s="35">
        <v>10</v>
      </c>
      <c r="C16" s="36">
        <v>1</v>
      </c>
      <c r="D16" s="35">
        <v>15</v>
      </c>
      <c r="E16" s="36">
        <v>4</v>
      </c>
      <c r="F16" s="37"/>
      <c r="G16" s="35">
        <f t="shared" si="0"/>
        <v>9</v>
      </c>
      <c r="H16" s="36">
        <f t="shared" si="1"/>
        <v>11</v>
      </c>
      <c r="I16" s="38">
        <f t="shared" si="2"/>
        <v>9</v>
      </c>
      <c r="J16" s="39">
        <f t="shared" si="3"/>
        <v>2.75</v>
      </c>
    </row>
    <row r="17" spans="1:10" x14ac:dyDescent="0.25">
      <c r="A17" s="34" t="s">
        <v>137</v>
      </c>
      <c r="B17" s="35">
        <v>12</v>
      </c>
      <c r="C17" s="36">
        <v>47</v>
      </c>
      <c r="D17" s="35">
        <v>32</v>
      </c>
      <c r="E17" s="36">
        <v>100</v>
      </c>
      <c r="F17" s="37"/>
      <c r="G17" s="35">
        <f t="shared" si="0"/>
        <v>-35</v>
      </c>
      <c r="H17" s="36">
        <f t="shared" si="1"/>
        <v>-68</v>
      </c>
      <c r="I17" s="38">
        <f t="shared" si="2"/>
        <v>-0.74468085106382975</v>
      </c>
      <c r="J17" s="39">
        <f t="shared" si="3"/>
        <v>-0.68</v>
      </c>
    </row>
    <row r="18" spans="1:10" x14ac:dyDescent="0.25">
      <c r="A18" s="34" t="s">
        <v>138</v>
      </c>
      <c r="B18" s="35">
        <v>6</v>
      </c>
      <c r="C18" s="36">
        <v>23</v>
      </c>
      <c r="D18" s="35">
        <v>16</v>
      </c>
      <c r="E18" s="36">
        <v>51</v>
      </c>
      <c r="F18" s="37"/>
      <c r="G18" s="35">
        <f t="shared" si="0"/>
        <v>-17</v>
      </c>
      <c r="H18" s="36">
        <f t="shared" si="1"/>
        <v>-35</v>
      </c>
      <c r="I18" s="38">
        <f t="shared" si="2"/>
        <v>-0.73913043478260865</v>
      </c>
      <c r="J18" s="39">
        <f t="shared" si="3"/>
        <v>-0.68627450980392157</v>
      </c>
    </row>
    <row r="19" spans="1:10" x14ac:dyDescent="0.25">
      <c r="A19" s="34" t="s">
        <v>139</v>
      </c>
      <c r="B19" s="35">
        <v>128</v>
      </c>
      <c r="C19" s="36">
        <v>103</v>
      </c>
      <c r="D19" s="35">
        <v>358</v>
      </c>
      <c r="E19" s="36">
        <v>235</v>
      </c>
      <c r="F19" s="37"/>
      <c r="G19" s="35">
        <f t="shared" si="0"/>
        <v>25</v>
      </c>
      <c r="H19" s="36">
        <f t="shared" si="1"/>
        <v>123</v>
      </c>
      <c r="I19" s="38">
        <f t="shared" si="2"/>
        <v>0.24271844660194175</v>
      </c>
      <c r="J19" s="39">
        <f t="shared" si="3"/>
        <v>0.52340425531914891</v>
      </c>
    </row>
    <row r="20" spans="1:10" x14ac:dyDescent="0.25">
      <c r="A20" s="34" t="s">
        <v>140</v>
      </c>
      <c r="B20" s="35">
        <v>39</v>
      </c>
      <c r="C20" s="36">
        <v>62</v>
      </c>
      <c r="D20" s="35">
        <v>156</v>
      </c>
      <c r="E20" s="36">
        <v>212</v>
      </c>
      <c r="F20" s="37"/>
      <c r="G20" s="35">
        <f t="shared" si="0"/>
        <v>-23</v>
      </c>
      <c r="H20" s="36">
        <f t="shared" si="1"/>
        <v>-56</v>
      </c>
      <c r="I20" s="38">
        <f t="shared" si="2"/>
        <v>-0.37096774193548387</v>
      </c>
      <c r="J20" s="39">
        <f t="shared" si="3"/>
        <v>-0.26415094339622641</v>
      </c>
    </row>
    <row r="21" spans="1:10" x14ac:dyDescent="0.25">
      <c r="A21" s="34" t="s">
        <v>141</v>
      </c>
      <c r="B21" s="35">
        <v>135</v>
      </c>
      <c r="C21" s="36">
        <v>197</v>
      </c>
      <c r="D21" s="35">
        <v>433</v>
      </c>
      <c r="E21" s="36">
        <v>463</v>
      </c>
      <c r="F21" s="37"/>
      <c r="G21" s="35">
        <f t="shared" si="0"/>
        <v>-62</v>
      </c>
      <c r="H21" s="36">
        <f t="shared" si="1"/>
        <v>-30</v>
      </c>
      <c r="I21" s="38">
        <f t="shared" si="2"/>
        <v>-0.31472081218274112</v>
      </c>
      <c r="J21" s="39">
        <f t="shared" si="3"/>
        <v>-6.4794816414686832E-2</v>
      </c>
    </row>
    <row r="22" spans="1:10" x14ac:dyDescent="0.25">
      <c r="A22" s="34" t="s">
        <v>142</v>
      </c>
      <c r="B22" s="35">
        <v>11</v>
      </c>
      <c r="C22" s="36">
        <v>8</v>
      </c>
      <c r="D22" s="35">
        <v>43</v>
      </c>
      <c r="E22" s="36">
        <v>34</v>
      </c>
      <c r="F22" s="37"/>
      <c r="G22" s="35">
        <f t="shared" si="0"/>
        <v>3</v>
      </c>
      <c r="H22" s="36">
        <f t="shared" si="1"/>
        <v>9</v>
      </c>
      <c r="I22" s="38">
        <f t="shared" si="2"/>
        <v>0.375</v>
      </c>
      <c r="J22" s="39">
        <f t="shared" si="3"/>
        <v>0.26470588235294118</v>
      </c>
    </row>
    <row r="23" spans="1:10" x14ac:dyDescent="0.25">
      <c r="A23" s="34" t="s">
        <v>143</v>
      </c>
      <c r="B23" s="35">
        <v>13</v>
      </c>
      <c r="C23" s="36">
        <v>17</v>
      </c>
      <c r="D23" s="35">
        <v>45</v>
      </c>
      <c r="E23" s="36">
        <v>69</v>
      </c>
      <c r="F23" s="37"/>
      <c r="G23" s="35">
        <f t="shared" si="0"/>
        <v>-4</v>
      </c>
      <c r="H23" s="36">
        <f t="shared" si="1"/>
        <v>-24</v>
      </c>
      <c r="I23" s="38">
        <f t="shared" si="2"/>
        <v>-0.23529411764705882</v>
      </c>
      <c r="J23" s="39">
        <f t="shared" si="3"/>
        <v>-0.34782608695652173</v>
      </c>
    </row>
    <row r="24" spans="1:10" x14ac:dyDescent="0.25">
      <c r="A24" s="34" t="s">
        <v>144</v>
      </c>
      <c r="B24" s="35">
        <v>327</v>
      </c>
      <c r="C24" s="36">
        <v>482</v>
      </c>
      <c r="D24" s="35">
        <v>993</v>
      </c>
      <c r="E24" s="36">
        <v>1203</v>
      </c>
      <c r="F24" s="37"/>
      <c r="G24" s="35">
        <f t="shared" si="0"/>
        <v>-155</v>
      </c>
      <c r="H24" s="36">
        <f t="shared" si="1"/>
        <v>-210</v>
      </c>
      <c r="I24" s="38">
        <f t="shared" si="2"/>
        <v>-0.3215767634854772</v>
      </c>
      <c r="J24" s="39">
        <f t="shared" si="3"/>
        <v>-0.1745635910224439</v>
      </c>
    </row>
    <row r="25" spans="1:10" x14ac:dyDescent="0.25">
      <c r="A25" s="34" t="s">
        <v>145</v>
      </c>
      <c r="B25" s="35">
        <v>106</v>
      </c>
      <c r="C25" s="36">
        <v>78</v>
      </c>
      <c r="D25" s="35">
        <v>277</v>
      </c>
      <c r="E25" s="36">
        <v>221</v>
      </c>
      <c r="F25" s="37"/>
      <c r="G25" s="35">
        <f t="shared" si="0"/>
        <v>28</v>
      </c>
      <c r="H25" s="36">
        <f t="shared" si="1"/>
        <v>56</v>
      </c>
      <c r="I25" s="38">
        <f t="shared" si="2"/>
        <v>0.35897435897435898</v>
      </c>
      <c r="J25" s="39">
        <f t="shared" si="3"/>
        <v>0.25339366515837103</v>
      </c>
    </row>
    <row r="26" spans="1:10" x14ac:dyDescent="0.25">
      <c r="A26" s="34" t="s">
        <v>146</v>
      </c>
      <c r="B26" s="35">
        <v>24</v>
      </c>
      <c r="C26" s="36">
        <v>17</v>
      </c>
      <c r="D26" s="35">
        <v>156</v>
      </c>
      <c r="E26" s="36">
        <v>57</v>
      </c>
      <c r="F26" s="37"/>
      <c r="G26" s="35">
        <f t="shared" si="0"/>
        <v>7</v>
      </c>
      <c r="H26" s="36">
        <f t="shared" si="1"/>
        <v>99</v>
      </c>
      <c r="I26" s="38">
        <f t="shared" si="2"/>
        <v>0.41176470588235292</v>
      </c>
      <c r="J26" s="39">
        <f t="shared" si="3"/>
        <v>1.736842105263158</v>
      </c>
    </row>
    <row r="27" spans="1:10" x14ac:dyDescent="0.25">
      <c r="A27" s="34" t="s">
        <v>147</v>
      </c>
      <c r="B27" s="35">
        <v>12</v>
      </c>
      <c r="C27" s="36">
        <v>23</v>
      </c>
      <c r="D27" s="35">
        <v>40</v>
      </c>
      <c r="E27" s="36">
        <v>52</v>
      </c>
      <c r="F27" s="37"/>
      <c r="G27" s="35">
        <f t="shared" si="0"/>
        <v>-11</v>
      </c>
      <c r="H27" s="36">
        <f t="shared" si="1"/>
        <v>-12</v>
      </c>
      <c r="I27" s="38">
        <f t="shared" si="2"/>
        <v>-0.47826086956521741</v>
      </c>
      <c r="J27" s="39">
        <f t="shared" si="3"/>
        <v>-0.23076923076923078</v>
      </c>
    </row>
    <row r="28" spans="1:10" x14ac:dyDescent="0.25">
      <c r="A28" s="34" t="s">
        <v>148</v>
      </c>
      <c r="B28" s="35">
        <v>2600</v>
      </c>
      <c r="C28" s="36">
        <v>2932</v>
      </c>
      <c r="D28" s="35">
        <v>7727</v>
      </c>
      <c r="E28" s="36">
        <v>8274</v>
      </c>
      <c r="F28" s="37"/>
      <c r="G28" s="35">
        <f t="shared" si="0"/>
        <v>-332</v>
      </c>
      <c r="H28" s="36">
        <f t="shared" si="1"/>
        <v>-547</v>
      </c>
      <c r="I28" s="38">
        <f t="shared" si="2"/>
        <v>-0.11323328785811733</v>
      </c>
      <c r="J28" s="39">
        <f t="shared" si="3"/>
        <v>-6.6110708242687943E-2</v>
      </c>
    </row>
    <row r="29" spans="1:10" x14ac:dyDescent="0.25">
      <c r="A29" s="34" t="s">
        <v>149</v>
      </c>
      <c r="B29" s="35">
        <v>933</v>
      </c>
      <c r="C29" s="36">
        <v>1206</v>
      </c>
      <c r="D29" s="35">
        <v>2864</v>
      </c>
      <c r="E29" s="36">
        <v>3175</v>
      </c>
      <c r="F29" s="37"/>
      <c r="G29" s="35">
        <f t="shared" si="0"/>
        <v>-273</v>
      </c>
      <c r="H29" s="36">
        <f t="shared" si="1"/>
        <v>-311</v>
      </c>
      <c r="I29" s="38">
        <f t="shared" si="2"/>
        <v>-0.2263681592039801</v>
      </c>
      <c r="J29" s="39">
        <f t="shared" si="3"/>
        <v>-9.7952755905511807E-2</v>
      </c>
    </row>
    <row r="30" spans="1:10" x14ac:dyDescent="0.25">
      <c r="A30" s="34" t="s">
        <v>150</v>
      </c>
      <c r="B30" s="35">
        <v>87</v>
      </c>
      <c r="C30" s="36">
        <v>75</v>
      </c>
      <c r="D30" s="35">
        <v>178</v>
      </c>
      <c r="E30" s="36">
        <v>216</v>
      </c>
      <c r="F30" s="37"/>
      <c r="G30" s="35">
        <f t="shared" si="0"/>
        <v>12</v>
      </c>
      <c r="H30" s="36">
        <f t="shared" si="1"/>
        <v>-38</v>
      </c>
      <c r="I30" s="38">
        <f t="shared" si="2"/>
        <v>0.16</v>
      </c>
      <c r="J30" s="39">
        <f t="shared" si="3"/>
        <v>-0.17592592592592593</v>
      </c>
    </row>
    <row r="31" spans="1:10" x14ac:dyDescent="0.25">
      <c r="A31" s="34" t="s">
        <v>151</v>
      </c>
      <c r="B31" s="35">
        <v>76</v>
      </c>
      <c r="C31" s="36">
        <v>38</v>
      </c>
      <c r="D31" s="35">
        <v>104</v>
      </c>
      <c r="E31" s="36">
        <v>134</v>
      </c>
      <c r="F31" s="37"/>
      <c r="G31" s="35">
        <f t="shared" si="0"/>
        <v>38</v>
      </c>
      <c r="H31" s="36">
        <f t="shared" si="1"/>
        <v>-30</v>
      </c>
      <c r="I31" s="38">
        <f t="shared" si="2"/>
        <v>1</v>
      </c>
      <c r="J31" s="39">
        <f t="shared" si="3"/>
        <v>-0.22388059701492538</v>
      </c>
    </row>
    <row r="32" spans="1:10" x14ac:dyDescent="0.25">
      <c r="A32" s="34" t="s">
        <v>152</v>
      </c>
      <c r="B32" s="35">
        <v>19</v>
      </c>
      <c r="C32" s="36">
        <v>9</v>
      </c>
      <c r="D32" s="35">
        <v>88</v>
      </c>
      <c r="E32" s="36">
        <v>38</v>
      </c>
      <c r="F32" s="37"/>
      <c r="G32" s="35">
        <f t="shared" si="0"/>
        <v>10</v>
      </c>
      <c r="H32" s="36">
        <f t="shared" si="1"/>
        <v>50</v>
      </c>
      <c r="I32" s="38">
        <f t="shared" si="2"/>
        <v>1.1111111111111112</v>
      </c>
      <c r="J32" s="39">
        <f t="shared" si="3"/>
        <v>1.3157894736842106</v>
      </c>
    </row>
    <row r="33" spans="1:10" x14ac:dyDescent="0.25">
      <c r="A33" s="34" t="s">
        <v>153</v>
      </c>
      <c r="B33" s="35">
        <v>29</v>
      </c>
      <c r="C33" s="36">
        <v>39</v>
      </c>
      <c r="D33" s="35">
        <v>64</v>
      </c>
      <c r="E33" s="36">
        <v>162</v>
      </c>
      <c r="F33" s="37"/>
      <c r="G33" s="35">
        <f t="shared" si="0"/>
        <v>-10</v>
      </c>
      <c r="H33" s="36">
        <f t="shared" si="1"/>
        <v>-98</v>
      </c>
      <c r="I33" s="38">
        <f t="shared" si="2"/>
        <v>-0.25641025641025639</v>
      </c>
      <c r="J33" s="39">
        <f t="shared" si="3"/>
        <v>-0.60493827160493829</v>
      </c>
    </row>
    <row r="34" spans="1:10" x14ac:dyDescent="0.25">
      <c r="A34" s="34" t="s">
        <v>154</v>
      </c>
      <c r="B34" s="35">
        <v>46</v>
      </c>
      <c r="C34" s="36">
        <v>62</v>
      </c>
      <c r="D34" s="35">
        <v>149</v>
      </c>
      <c r="E34" s="36">
        <v>201</v>
      </c>
      <c r="F34" s="37"/>
      <c r="G34" s="35">
        <f t="shared" si="0"/>
        <v>-16</v>
      </c>
      <c r="H34" s="36">
        <f t="shared" si="1"/>
        <v>-52</v>
      </c>
      <c r="I34" s="38">
        <f t="shared" si="2"/>
        <v>-0.25806451612903225</v>
      </c>
      <c r="J34" s="39">
        <f t="shared" si="3"/>
        <v>-0.25870646766169153</v>
      </c>
    </row>
    <row r="35" spans="1:10" x14ac:dyDescent="0.25">
      <c r="A35" s="34" t="s">
        <v>155</v>
      </c>
      <c r="B35" s="35">
        <v>12</v>
      </c>
      <c r="C35" s="36">
        <v>40</v>
      </c>
      <c r="D35" s="35">
        <v>51</v>
      </c>
      <c r="E35" s="36">
        <v>66</v>
      </c>
      <c r="F35" s="37"/>
      <c r="G35" s="35">
        <f t="shared" si="0"/>
        <v>-28</v>
      </c>
      <c r="H35" s="36">
        <f t="shared" si="1"/>
        <v>-15</v>
      </c>
      <c r="I35" s="38">
        <f t="shared" si="2"/>
        <v>-0.7</v>
      </c>
      <c r="J35" s="39">
        <f t="shared" si="3"/>
        <v>-0.22727272727272727</v>
      </c>
    </row>
    <row r="36" spans="1:10" x14ac:dyDescent="0.25">
      <c r="A36" s="34" t="s">
        <v>156</v>
      </c>
      <c r="B36" s="35">
        <v>2095</v>
      </c>
      <c r="C36" s="36">
        <v>2508</v>
      </c>
      <c r="D36" s="35">
        <v>5629</v>
      </c>
      <c r="E36" s="36">
        <v>6616</v>
      </c>
      <c r="F36" s="37"/>
      <c r="G36" s="35">
        <f t="shared" si="0"/>
        <v>-413</v>
      </c>
      <c r="H36" s="36">
        <f t="shared" si="1"/>
        <v>-987</v>
      </c>
      <c r="I36" s="38">
        <f t="shared" si="2"/>
        <v>-0.16467304625199361</v>
      </c>
      <c r="J36" s="39">
        <f t="shared" si="3"/>
        <v>-0.14918379685610642</v>
      </c>
    </row>
    <row r="37" spans="1:10" x14ac:dyDescent="0.25">
      <c r="A37" s="34" t="s">
        <v>157</v>
      </c>
      <c r="B37" s="35">
        <v>13</v>
      </c>
      <c r="C37" s="36">
        <v>17</v>
      </c>
      <c r="D37" s="35">
        <v>65</v>
      </c>
      <c r="E37" s="36">
        <v>62</v>
      </c>
      <c r="F37" s="37"/>
      <c r="G37" s="35">
        <f t="shared" si="0"/>
        <v>-4</v>
      </c>
      <c r="H37" s="36">
        <f t="shared" si="1"/>
        <v>3</v>
      </c>
      <c r="I37" s="38">
        <f t="shared" si="2"/>
        <v>-0.23529411764705882</v>
      </c>
      <c r="J37" s="39">
        <f t="shared" si="3"/>
        <v>4.8387096774193547E-2</v>
      </c>
    </row>
    <row r="38" spans="1:10" x14ac:dyDescent="0.25">
      <c r="A38" s="34" t="s">
        <v>158</v>
      </c>
      <c r="B38" s="35">
        <v>247</v>
      </c>
      <c r="C38" s="36">
        <v>225</v>
      </c>
      <c r="D38" s="35">
        <v>688</v>
      </c>
      <c r="E38" s="36">
        <v>669</v>
      </c>
      <c r="F38" s="37"/>
      <c r="G38" s="35">
        <f t="shared" si="0"/>
        <v>22</v>
      </c>
      <c r="H38" s="36">
        <f t="shared" si="1"/>
        <v>19</v>
      </c>
      <c r="I38" s="38">
        <f t="shared" si="2"/>
        <v>9.7777777777777783E-2</v>
      </c>
      <c r="J38" s="39">
        <f t="shared" si="3"/>
        <v>2.8400597907324365E-2</v>
      </c>
    </row>
    <row r="39" spans="1:10" x14ac:dyDescent="0.25">
      <c r="A39" s="34" t="s">
        <v>159</v>
      </c>
      <c r="B39" s="35">
        <v>286</v>
      </c>
      <c r="C39" s="36">
        <v>259</v>
      </c>
      <c r="D39" s="35">
        <v>661</v>
      </c>
      <c r="E39" s="36">
        <v>649</v>
      </c>
      <c r="F39" s="37"/>
      <c r="G39" s="35">
        <f t="shared" si="0"/>
        <v>27</v>
      </c>
      <c r="H39" s="36">
        <f t="shared" si="1"/>
        <v>12</v>
      </c>
      <c r="I39" s="38">
        <f t="shared" si="2"/>
        <v>0.10424710424710425</v>
      </c>
      <c r="J39" s="39">
        <f t="shared" si="3"/>
        <v>1.8489984591679508E-2</v>
      </c>
    </row>
    <row r="40" spans="1:10" x14ac:dyDescent="0.25">
      <c r="A40" s="34"/>
      <c r="B40" s="35"/>
      <c r="C40" s="36"/>
      <c r="D40" s="35"/>
      <c r="E40" s="36"/>
      <c r="F40" s="37"/>
      <c r="G40" s="35"/>
      <c r="H40" s="36"/>
      <c r="I40" s="38"/>
      <c r="J40" s="39"/>
    </row>
    <row r="41" spans="1:10" s="52" customFormat="1" ht="13" x14ac:dyDescent="0.3">
      <c r="A41" s="26" t="s">
        <v>160</v>
      </c>
      <c r="B41" s="46">
        <f>SUM(B15:B40)</f>
        <v>7288</v>
      </c>
      <c r="C41" s="47">
        <f>SUM(C15:C40)</f>
        <v>8511</v>
      </c>
      <c r="D41" s="46">
        <f>SUM(D15:D40)</f>
        <v>20901</v>
      </c>
      <c r="E41" s="47">
        <f>SUM(E15:E40)</f>
        <v>23063</v>
      </c>
      <c r="F41" s="48"/>
      <c r="G41" s="46">
        <f>B41-C41</f>
        <v>-1223</v>
      </c>
      <c r="H41" s="47">
        <f>D41-E41</f>
        <v>-2162</v>
      </c>
      <c r="I41" s="49">
        <f>IF(C41=0, "-", G41/C41)</f>
        <v>-0.14369639290330161</v>
      </c>
      <c r="J41" s="50">
        <f>IF(E41=0, "-", H41/E41)</f>
        <v>-9.3743225079131076E-2</v>
      </c>
    </row>
    <row r="42" spans="1:10" s="52" customFormat="1" ht="13" x14ac:dyDescent="0.3">
      <c r="A42" s="26" t="s">
        <v>7</v>
      </c>
      <c r="B42" s="46">
        <f>B11+B41</f>
        <v>7288</v>
      </c>
      <c r="C42" s="128">
        <f>C11+C41</f>
        <v>8516</v>
      </c>
      <c r="D42" s="46">
        <f>D11+D41</f>
        <v>20901</v>
      </c>
      <c r="E42" s="128">
        <f>E11+E41</f>
        <v>23072</v>
      </c>
      <c r="F42" s="48"/>
      <c r="G42" s="46">
        <f>B42-C42</f>
        <v>-1228</v>
      </c>
      <c r="H42" s="47">
        <f>D42-E42</f>
        <v>-2171</v>
      </c>
      <c r="I42" s="49">
        <f>IF(C42=0, "-", G42/C42)</f>
        <v>-0.14419915453264442</v>
      </c>
      <c r="J42" s="50">
        <f>IF(E42=0, "-", H42/E42)</f>
        <v>-9.4096740638002774E-2</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41A1A-EDBE-4486-AB4A-30AC66295169}">
  <sheetPr>
    <pageSetUpPr fitToPage="1"/>
  </sheetPr>
  <dimension ref="A1:K246"/>
  <sheetViews>
    <sheetView workbookViewId="0">
      <selection sqref="A1:L1"/>
    </sheetView>
  </sheetViews>
  <sheetFormatPr defaultRowHeight="12.5" x14ac:dyDescent="0.25"/>
  <cols>
    <col min="1" max="1" width="29"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161</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27</v>
      </c>
      <c r="B4" s="22" t="s">
        <v>4</v>
      </c>
      <c r="C4" s="25"/>
      <c r="D4" s="25"/>
      <c r="E4" s="23"/>
      <c r="F4" s="22" t="s">
        <v>162</v>
      </c>
      <c r="G4" s="25"/>
      <c r="H4" s="25"/>
      <c r="I4" s="23"/>
      <c r="J4" s="22" t="s">
        <v>163</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27</v>
      </c>
      <c r="B6" s="132" t="s">
        <v>164</v>
      </c>
      <c r="C6" s="133" t="s">
        <v>165</v>
      </c>
      <c r="D6" s="132" t="s">
        <v>164</v>
      </c>
      <c r="E6" s="134" t="s">
        <v>165</v>
      </c>
      <c r="F6" s="133" t="s">
        <v>164</v>
      </c>
      <c r="G6" s="133" t="s">
        <v>165</v>
      </c>
      <c r="H6" s="132" t="s">
        <v>164</v>
      </c>
      <c r="I6" s="134" t="s">
        <v>165</v>
      </c>
      <c r="J6" s="132"/>
      <c r="K6" s="134"/>
    </row>
    <row r="7" spans="1:11" ht="14.5" x14ac:dyDescent="0.35">
      <c r="A7" s="34" t="s">
        <v>166</v>
      </c>
      <c r="B7" s="35">
        <v>6</v>
      </c>
      <c r="C7" s="135">
        <f>IF(B11=0, "-", B7/B11)</f>
        <v>0.15789473684210525</v>
      </c>
      <c r="D7" s="35">
        <v>9</v>
      </c>
      <c r="E7" s="126">
        <f>IF(D11=0, "-", D7/D11)</f>
        <v>0.11538461538461539</v>
      </c>
      <c r="F7" s="136">
        <v>11</v>
      </c>
      <c r="G7" s="135">
        <f>IF(F11=0, "-", F7/F11)</f>
        <v>9.7345132743362831E-2</v>
      </c>
      <c r="H7" s="35">
        <v>21</v>
      </c>
      <c r="I7" s="126">
        <f>IF(H11=0, "-", H7/H11)</f>
        <v>0.13125000000000001</v>
      </c>
      <c r="J7" s="125">
        <f>IF(D7=0, "-", IF((B7-D7)/D7&lt;10, (B7-D7)/D7, "&gt;999%"))</f>
        <v>-0.33333333333333331</v>
      </c>
      <c r="K7" s="126">
        <f>IF(H7=0, "-", IF((F7-H7)/H7&lt;10, (F7-H7)/H7, "&gt;999%"))</f>
        <v>-0.47619047619047616</v>
      </c>
    </row>
    <row r="8" spans="1:11" ht="14.5" x14ac:dyDescent="0.35">
      <c r="A8" s="34" t="s">
        <v>167</v>
      </c>
      <c r="B8" s="35">
        <v>30</v>
      </c>
      <c r="C8" s="135">
        <f>IF(B11=0, "-", B8/B11)</f>
        <v>0.78947368421052633</v>
      </c>
      <c r="D8" s="35">
        <v>62</v>
      </c>
      <c r="E8" s="126">
        <f>IF(D11=0, "-", D8/D11)</f>
        <v>0.79487179487179482</v>
      </c>
      <c r="F8" s="136">
        <v>85</v>
      </c>
      <c r="G8" s="135">
        <f>IF(F11=0, "-", F8/F11)</f>
        <v>0.75221238938053092</v>
      </c>
      <c r="H8" s="35">
        <v>130</v>
      </c>
      <c r="I8" s="126">
        <f>IF(H11=0, "-", H8/H11)</f>
        <v>0.8125</v>
      </c>
      <c r="J8" s="125">
        <f>IF(D8=0, "-", IF((B8-D8)/D8&lt;10, (B8-D8)/D8, "&gt;999%"))</f>
        <v>-0.5161290322580645</v>
      </c>
      <c r="K8" s="126">
        <f>IF(H8=0, "-", IF((F8-H8)/H8&lt;10, (F8-H8)/H8, "&gt;999%"))</f>
        <v>-0.34615384615384615</v>
      </c>
    </row>
    <row r="9" spans="1:11" ht="14.5" x14ac:dyDescent="0.35">
      <c r="A9" s="34" t="s">
        <v>168</v>
      </c>
      <c r="B9" s="35">
        <v>2</v>
      </c>
      <c r="C9" s="135">
        <f>IF(B11=0, "-", B9/B11)</f>
        <v>5.2631578947368418E-2</v>
      </c>
      <c r="D9" s="35">
        <v>7</v>
      </c>
      <c r="E9" s="126">
        <f>IF(D11=0, "-", D9/D11)</f>
        <v>8.9743589743589744E-2</v>
      </c>
      <c r="F9" s="136">
        <v>17</v>
      </c>
      <c r="G9" s="135">
        <f>IF(F11=0, "-", F9/F11)</f>
        <v>0.15044247787610621</v>
      </c>
      <c r="H9" s="35">
        <v>9</v>
      </c>
      <c r="I9" s="126">
        <f>IF(H11=0, "-", H9/H11)</f>
        <v>5.6250000000000001E-2</v>
      </c>
      <c r="J9" s="125">
        <f>IF(D9=0, "-", IF((B9-D9)/D9&lt;10, (B9-D9)/D9, "&gt;999%"))</f>
        <v>-0.7142857142857143</v>
      </c>
      <c r="K9" s="126">
        <f>IF(H9=0, "-", IF((F9-H9)/H9&lt;10, (F9-H9)/H9, "&gt;999%"))</f>
        <v>0.88888888888888884</v>
      </c>
    </row>
    <row r="10" spans="1:11" x14ac:dyDescent="0.25">
      <c r="A10" s="137"/>
      <c r="B10" s="40"/>
      <c r="D10" s="40"/>
      <c r="E10" s="44"/>
      <c r="F10" s="138"/>
      <c r="H10" s="40"/>
      <c r="I10" s="44"/>
      <c r="J10" s="43"/>
      <c r="K10" s="44"/>
    </row>
    <row r="11" spans="1:11" s="52" customFormat="1" ht="13" x14ac:dyDescent="0.3">
      <c r="A11" s="139" t="s">
        <v>169</v>
      </c>
      <c r="B11" s="46">
        <f>SUM(B7:B10)</f>
        <v>38</v>
      </c>
      <c r="C11" s="140">
        <f>B11/7288</f>
        <v>5.2140504939626785E-3</v>
      </c>
      <c r="D11" s="46">
        <f>SUM(D7:D10)</f>
        <v>78</v>
      </c>
      <c r="E11" s="141">
        <f>D11/8516</f>
        <v>9.1592296852982622E-3</v>
      </c>
      <c r="F11" s="128">
        <f>SUM(F7:F10)</f>
        <v>113</v>
      </c>
      <c r="G11" s="142">
        <f>F11/20901</f>
        <v>5.406439883259174E-3</v>
      </c>
      <c r="H11" s="46">
        <f>SUM(H7:H10)</f>
        <v>160</v>
      </c>
      <c r="I11" s="141">
        <f>H11/23072</f>
        <v>6.9348127600554789E-3</v>
      </c>
      <c r="J11" s="49">
        <f>IF(D11=0, "-", IF((B11-D11)/D11&lt;10, (B11-D11)/D11, "&gt;999%"))</f>
        <v>-0.51282051282051277</v>
      </c>
      <c r="K11" s="50">
        <f>IF(H11=0, "-", IF((F11-H11)/H11&lt;10, (F11-H11)/H11, "&gt;999%"))</f>
        <v>-0.29375000000000001</v>
      </c>
    </row>
    <row r="12" spans="1:11" x14ac:dyDescent="0.25">
      <c r="B12" s="138"/>
      <c r="D12" s="138"/>
      <c r="F12" s="138"/>
      <c r="H12" s="138"/>
    </row>
    <row r="13" spans="1:11" s="52" customFormat="1" ht="13" x14ac:dyDescent="0.3">
      <c r="A13" s="139" t="s">
        <v>169</v>
      </c>
      <c r="B13" s="46">
        <v>38</v>
      </c>
      <c r="C13" s="140">
        <f>B13/7288</f>
        <v>5.2140504939626785E-3</v>
      </c>
      <c r="D13" s="46">
        <v>78</v>
      </c>
      <c r="E13" s="141">
        <f>D13/8516</f>
        <v>9.1592296852982622E-3</v>
      </c>
      <c r="F13" s="128">
        <v>113</v>
      </c>
      <c r="G13" s="142">
        <f>F13/20901</f>
        <v>5.406439883259174E-3</v>
      </c>
      <c r="H13" s="46">
        <v>160</v>
      </c>
      <c r="I13" s="141">
        <f>H13/23072</f>
        <v>6.9348127600554789E-3</v>
      </c>
      <c r="J13" s="49">
        <f>IF(D13=0, "-", IF((B13-D13)/D13&lt;10, (B13-D13)/D13, "&gt;999%"))</f>
        <v>-0.51282051282051277</v>
      </c>
      <c r="K13" s="50">
        <f>IF(H13=0, "-", IF((F13-H13)/H13&lt;10, (F13-H13)/H13, "&gt;999%"))</f>
        <v>-0.29375000000000001</v>
      </c>
    </row>
    <row r="14" spans="1:11" x14ac:dyDescent="0.25">
      <c r="B14" s="138"/>
      <c r="D14" s="138"/>
      <c r="F14" s="138"/>
      <c r="H14" s="138"/>
    </row>
    <row r="15" spans="1:11" ht="15.5" x14ac:dyDescent="0.35">
      <c r="A15" s="129" t="s">
        <v>28</v>
      </c>
      <c r="B15" s="22" t="s">
        <v>4</v>
      </c>
      <c r="C15" s="25"/>
      <c r="D15" s="25"/>
      <c r="E15" s="23"/>
      <c r="F15" s="22" t="s">
        <v>162</v>
      </c>
      <c r="G15" s="25"/>
      <c r="H15" s="25"/>
      <c r="I15" s="23"/>
      <c r="J15" s="22" t="s">
        <v>163</v>
      </c>
      <c r="K15" s="23"/>
    </row>
    <row r="16" spans="1:11" ht="13" x14ac:dyDescent="0.3">
      <c r="A16" s="30"/>
      <c r="B16" s="22">
        <f>VALUE(RIGHT($B$2, 4))</f>
        <v>2020</v>
      </c>
      <c r="C16" s="23"/>
      <c r="D16" s="22">
        <f>B16-1</f>
        <v>2019</v>
      </c>
      <c r="E16" s="130"/>
      <c r="F16" s="22">
        <f>B16</f>
        <v>2020</v>
      </c>
      <c r="G16" s="130"/>
      <c r="H16" s="22">
        <f>D16</f>
        <v>2019</v>
      </c>
      <c r="I16" s="130"/>
      <c r="J16" s="27" t="s">
        <v>8</v>
      </c>
      <c r="K16" s="28" t="s">
        <v>5</v>
      </c>
    </row>
    <row r="17" spans="1:11" ht="13" x14ac:dyDescent="0.3">
      <c r="A17" s="131" t="s">
        <v>170</v>
      </c>
      <c r="B17" s="132" t="s">
        <v>164</v>
      </c>
      <c r="C17" s="133" t="s">
        <v>165</v>
      </c>
      <c r="D17" s="132" t="s">
        <v>164</v>
      </c>
      <c r="E17" s="134" t="s">
        <v>165</v>
      </c>
      <c r="F17" s="133" t="s">
        <v>164</v>
      </c>
      <c r="G17" s="133" t="s">
        <v>165</v>
      </c>
      <c r="H17" s="132" t="s">
        <v>164</v>
      </c>
      <c r="I17" s="134" t="s">
        <v>165</v>
      </c>
      <c r="J17" s="132"/>
      <c r="K17" s="134"/>
    </row>
    <row r="18" spans="1:11" ht="14.5" x14ac:dyDescent="0.35">
      <c r="A18" s="34" t="s">
        <v>171</v>
      </c>
      <c r="B18" s="35">
        <v>0</v>
      </c>
      <c r="C18" s="135">
        <f>IF(B33=0, "-", B18/B33)</f>
        <v>0</v>
      </c>
      <c r="D18" s="35">
        <v>0</v>
      </c>
      <c r="E18" s="126">
        <f>IF(D33=0, "-", D18/D33)</f>
        <v>0</v>
      </c>
      <c r="F18" s="136">
        <v>0</v>
      </c>
      <c r="G18" s="135">
        <f>IF(F33=0, "-", F18/F33)</f>
        <v>0</v>
      </c>
      <c r="H18" s="35">
        <v>3</v>
      </c>
      <c r="I18" s="126">
        <f>IF(H33=0, "-", H18/H33)</f>
        <v>2.3942537909018356E-3</v>
      </c>
      <c r="J18" s="125" t="str">
        <f t="shared" ref="J18:J31" si="0">IF(D18=0, "-", IF((B18-D18)/D18&lt;10, (B18-D18)/D18, "&gt;999%"))</f>
        <v>-</v>
      </c>
      <c r="K18" s="126">
        <f t="shared" ref="K18:K31" si="1">IF(H18=0, "-", IF((F18-H18)/H18&lt;10, (F18-H18)/H18, "&gt;999%"))</f>
        <v>-1</v>
      </c>
    </row>
    <row r="19" spans="1:11" ht="14.5" x14ac:dyDescent="0.35">
      <c r="A19" s="34" t="s">
        <v>172</v>
      </c>
      <c r="B19" s="35">
        <v>1</v>
      </c>
      <c r="C19" s="135">
        <f>IF(B33=0, "-", B19/B33)</f>
        <v>3.3557046979865771E-3</v>
      </c>
      <c r="D19" s="35">
        <v>5</v>
      </c>
      <c r="E19" s="126">
        <f>IF(D33=0, "-", D19/D33)</f>
        <v>1.0288065843621399E-2</v>
      </c>
      <c r="F19" s="136">
        <v>2</v>
      </c>
      <c r="G19" s="135">
        <f>IF(F33=0, "-", F19/F33)</f>
        <v>1.9782393669634025E-3</v>
      </c>
      <c r="H19" s="35">
        <v>11</v>
      </c>
      <c r="I19" s="126">
        <f>IF(H33=0, "-", H19/H33)</f>
        <v>8.7789305666400638E-3</v>
      </c>
      <c r="J19" s="125">
        <f t="shared" si="0"/>
        <v>-0.8</v>
      </c>
      <c r="K19" s="126">
        <f t="shared" si="1"/>
        <v>-0.81818181818181823</v>
      </c>
    </row>
    <row r="20" spans="1:11" ht="14.5" x14ac:dyDescent="0.35">
      <c r="A20" s="34" t="s">
        <v>173</v>
      </c>
      <c r="B20" s="35">
        <v>13</v>
      </c>
      <c r="C20" s="135">
        <f>IF(B33=0, "-", B20/B33)</f>
        <v>4.3624161073825503E-2</v>
      </c>
      <c r="D20" s="35">
        <v>40</v>
      </c>
      <c r="E20" s="126">
        <f>IF(D33=0, "-", D20/D33)</f>
        <v>8.2304526748971193E-2</v>
      </c>
      <c r="F20" s="136">
        <v>53</v>
      </c>
      <c r="G20" s="135">
        <f>IF(F33=0, "-", F20/F33)</f>
        <v>5.2423343224530169E-2</v>
      </c>
      <c r="H20" s="35">
        <v>101</v>
      </c>
      <c r="I20" s="126">
        <f>IF(H33=0, "-", H20/H33)</f>
        <v>8.0606544293695126E-2</v>
      </c>
      <c r="J20" s="125">
        <f t="shared" si="0"/>
        <v>-0.67500000000000004</v>
      </c>
      <c r="K20" s="126">
        <f t="shared" si="1"/>
        <v>-0.47524752475247523</v>
      </c>
    </row>
    <row r="21" spans="1:11" ht="14.5" x14ac:dyDescent="0.35">
      <c r="A21" s="34" t="s">
        <v>174</v>
      </c>
      <c r="B21" s="35">
        <v>1</v>
      </c>
      <c r="C21" s="135">
        <f>IF(B33=0, "-", B21/B33)</f>
        <v>3.3557046979865771E-3</v>
      </c>
      <c r="D21" s="35">
        <v>112</v>
      </c>
      <c r="E21" s="126">
        <f>IF(D33=0, "-", D21/D33)</f>
        <v>0.23045267489711935</v>
      </c>
      <c r="F21" s="136">
        <v>27</v>
      </c>
      <c r="G21" s="135">
        <f>IF(F33=0, "-", F21/F33)</f>
        <v>2.6706231454005934E-2</v>
      </c>
      <c r="H21" s="35">
        <v>287</v>
      </c>
      <c r="I21" s="126">
        <f>IF(H33=0, "-", H21/H33)</f>
        <v>0.22905027932960895</v>
      </c>
      <c r="J21" s="125">
        <f t="shared" si="0"/>
        <v>-0.9910714285714286</v>
      </c>
      <c r="K21" s="126">
        <f t="shared" si="1"/>
        <v>-0.90592334494773519</v>
      </c>
    </row>
    <row r="22" spans="1:11" ht="14.5" x14ac:dyDescent="0.35">
      <c r="A22" s="34" t="s">
        <v>175</v>
      </c>
      <c r="B22" s="35">
        <v>50</v>
      </c>
      <c r="C22" s="135">
        <f>IF(B33=0, "-", B22/B33)</f>
        <v>0.16778523489932887</v>
      </c>
      <c r="D22" s="35">
        <v>36</v>
      </c>
      <c r="E22" s="126">
        <f>IF(D33=0, "-", D22/D33)</f>
        <v>7.407407407407407E-2</v>
      </c>
      <c r="F22" s="136">
        <v>132</v>
      </c>
      <c r="G22" s="135">
        <f>IF(F33=0, "-", F22/F33)</f>
        <v>0.13056379821958458</v>
      </c>
      <c r="H22" s="35">
        <v>99</v>
      </c>
      <c r="I22" s="126">
        <f>IF(H33=0, "-", H22/H33)</f>
        <v>7.9010375099760569E-2</v>
      </c>
      <c r="J22" s="125">
        <f t="shared" si="0"/>
        <v>0.3888888888888889</v>
      </c>
      <c r="K22" s="126">
        <f t="shared" si="1"/>
        <v>0.33333333333333331</v>
      </c>
    </row>
    <row r="23" spans="1:11" ht="14.5" x14ac:dyDescent="0.35">
      <c r="A23" s="34" t="s">
        <v>176</v>
      </c>
      <c r="B23" s="35">
        <v>13</v>
      </c>
      <c r="C23" s="135">
        <f>IF(B33=0, "-", B23/B33)</f>
        <v>4.3624161073825503E-2</v>
      </c>
      <c r="D23" s="35">
        <v>60</v>
      </c>
      <c r="E23" s="126">
        <f>IF(D33=0, "-", D23/D33)</f>
        <v>0.12345679012345678</v>
      </c>
      <c r="F23" s="136">
        <v>51</v>
      </c>
      <c r="G23" s="135">
        <f>IF(F33=0, "-", F23/F33)</f>
        <v>5.0445103857566766E-2</v>
      </c>
      <c r="H23" s="35">
        <v>170</v>
      </c>
      <c r="I23" s="126">
        <f>IF(H33=0, "-", H23/H33)</f>
        <v>0.13567438148443736</v>
      </c>
      <c r="J23" s="125">
        <f t="shared" si="0"/>
        <v>-0.78333333333333333</v>
      </c>
      <c r="K23" s="126">
        <f t="shared" si="1"/>
        <v>-0.7</v>
      </c>
    </row>
    <row r="24" spans="1:11" ht="14.5" x14ac:dyDescent="0.35">
      <c r="A24" s="34" t="s">
        <v>177</v>
      </c>
      <c r="B24" s="35">
        <v>52</v>
      </c>
      <c r="C24" s="135">
        <f>IF(B33=0, "-", B24/B33)</f>
        <v>0.17449664429530201</v>
      </c>
      <c r="D24" s="35">
        <v>19</v>
      </c>
      <c r="E24" s="126">
        <f>IF(D33=0, "-", D24/D33)</f>
        <v>3.9094650205761319E-2</v>
      </c>
      <c r="F24" s="136">
        <v>133</v>
      </c>
      <c r="G24" s="135">
        <f>IF(F33=0, "-", F24/F33)</f>
        <v>0.13155291790306628</v>
      </c>
      <c r="H24" s="35">
        <v>46</v>
      </c>
      <c r="I24" s="126">
        <f>IF(H33=0, "-", H24/H33)</f>
        <v>3.6711891460494812E-2</v>
      </c>
      <c r="J24" s="125">
        <f t="shared" si="0"/>
        <v>1.736842105263158</v>
      </c>
      <c r="K24" s="126">
        <f t="shared" si="1"/>
        <v>1.8913043478260869</v>
      </c>
    </row>
    <row r="25" spans="1:11" ht="14.5" x14ac:dyDescent="0.35">
      <c r="A25" s="34" t="s">
        <v>178</v>
      </c>
      <c r="B25" s="35">
        <v>0</v>
      </c>
      <c r="C25" s="135">
        <f>IF(B33=0, "-", B25/B33)</f>
        <v>0</v>
      </c>
      <c r="D25" s="35">
        <v>1</v>
      </c>
      <c r="E25" s="126">
        <f>IF(D33=0, "-", D25/D33)</f>
        <v>2.05761316872428E-3</v>
      </c>
      <c r="F25" s="136">
        <v>3</v>
      </c>
      <c r="G25" s="135">
        <f>IF(F33=0, "-", F25/F33)</f>
        <v>2.967359050445104E-3</v>
      </c>
      <c r="H25" s="35">
        <v>10</v>
      </c>
      <c r="I25" s="126">
        <f>IF(H33=0, "-", H25/H33)</f>
        <v>7.9808459696727851E-3</v>
      </c>
      <c r="J25" s="125">
        <f t="shared" si="0"/>
        <v>-1</v>
      </c>
      <c r="K25" s="126">
        <f t="shared" si="1"/>
        <v>-0.7</v>
      </c>
    </row>
    <row r="26" spans="1:11" ht="14.5" x14ac:dyDescent="0.35">
      <c r="A26" s="34" t="s">
        <v>179</v>
      </c>
      <c r="B26" s="35">
        <v>1</v>
      </c>
      <c r="C26" s="135">
        <f>IF(B33=0, "-", B26/B33)</f>
        <v>3.3557046979865771E-3</v>
      </c>
      <c r="D26" s="35">
        <v>5</v>
      </c>
      <c r="E26" s="126">
        <f>IF(D33=0, "-", D26/D33)</f>
        <v>1.0288065843621399E-2</v>
      </c>
      <c r="F26" s="136">
        <v>8</v>
      </c>
      <c r="G26" s="135">
        <f>IF(F33=0, "-", F26/F33)</f>
        <v>7.91295746785361E-3</v>
      </c>
      <c r="H26" s="35">
        <v>12</v>
      </c>
      <c r="I26" s="126">
        <f>IF(H33=0, "-", H26/H33)</f>
        <v>9.5770151636073424E-3</v>
      </c>
      <c r="J26" s="125">
        <f t="shared" si="0"/>
        <v>-0.8</v>
      </c>
      <c r="K26" s="126">
        <f t="shared" si="1"/>
        <v>-0.33333333333333331</v>
      </c>
    </row>
    <row r="27" spans="1:11" ht="14.5" x14ac:dyDescent="0.35">
      <c r="A27" s="34" t="s">
        <v>180</v>
      </c>
      <c r="B27" s="35">
        <v>24</v>
      </c>
      <c r="C27" s="135">
        <f>IF(B33=0, "-", B27/B33)</f>
        <v>8.0536912751677847E-2</v>
      </c>
      <c r="D27" s="35">
        <v>7</v>
      </c>
      <c r="E27" s="126">
        <f>IF(D33=0, "-", D27/D33)</f>
        <v>1.4403292181069959E-2</v>
      </c>
      <c r="F27" s="136">
        <v>142</v>
      </c>
      <c r="G27" s="135">
        <f>IF(F33=0, "-", F27/F33)</f>
        <v>0.14045499505440159</v>
      </c>
      <c r="H27" s="35">
        <v>27</v>
      </c>
      <c r="I27" s="126">
        <f>IF(H33=0, "-", H27/H33)</f>
        <v>2.1548284118116521E-2</v>
      </c>
      <c r="J27" s="125">
        <f t="shared" si="0"/>
        <v>2.4285714285714284</v>
      </c>
      <c r="K27" s="126">
        <f t="shared" si="1"/>
        <v>4.2592592592592595</v>
      </c>
    </row>
    <row r="28" spans="1:11" ht="14.5" x14ac:dyDescent="0.35">
      <c r="A28" s="34" t="s">
        <v>181</v>
      </c>
      <c r="B28" s="35">
        <v>54</v>
      </c>
      <c r="C28" s="135">
        <f>IF(B33=0, "-", B28/B33)</f>
        <v>0.18120805369127516</v>
      </c>
      <c r="D28" s="35">
        <v>107</v>
      </c>
      <c r="E28" s="126">
        <f>IF(D33=0, "-", D28/D33)</f>
        <v>0.22016460905349794</v>
      </c>
      <c r="F28" s="136">
        <v>173</v>
      </c>
      <c r="G28" s="135">
        <f>IF(F33=0, "-", F28/F33)</f>
        <v>0.17111770524233433</v>
      </c>
      <c r="H28" s="35">
        <v>227</v>
      </c>
      <c r="I28" s="126">
        <f>IF(H33=0, "-", H28/H33)</f>
        <v>0.18116520351157223</v>
      </c>
      <c r="J28" s="125">
        <f t="shared" si="0"/>
        <v>-0.49532710280373832</v>
      </c>
      <c r="K28" s="126">
        <f t="shared" si="1"/>
        <v>-0.23788546255506607</v>
      </c>
    </row>
    <row r="29" spans="1:11" ht="14.5" x14ac:dyDescent="0.35">
      <c r="A29" s="34" t="s">
        <v>182</v>
      </c>
      <c r="B29" s="35">
        <v>2</v>
      </c>
      <c r="C29" s="135">
        <f>IF(B33=0, "-", B29/B33)</f>
        <v>6.7114093959731542E-3</v>
      </c>
      <c r="D29" s="35">
        <v>4</v>
      </c>
      <c r="E29" s="126">
        <f>IF(D33=0, "-", D29/D33)</f>
        <v>8.23045267489712E-3</v>
      </c>
      <c r="F29" s="136">
        <v>6</v>
      </c>
      <c r="G29" s="135">
        <f>IF(F33=0, "-", F29/F33)</f>
        <v>5.9347181008902079E-3</v>
      </c>
      <c r="H29" s="35">
        <v>12</v>
      </c>
      <c r="I29" s="126">
        <f>IF(H33=0, "-", H29/H33)</f>
        <v>9.5770151636073424E-3</v>
      </c>
      <c r="J29" s="125">
        <f t="shared" si="0"/>
        <v>-0.5</v>
      </c>
      <c r="K29" s="126">
        <f t="shared" si="1"/>
        <v>-0.5</v>
      </c>
    </row>
    <row r="30" spans="1:11" ht="14.5" x14ac:dyDescent="0.35">
      <c r="A30" s="34" t="s">
        <v>183</v>
      </c>
      <c r="B30" s="35">
        <v>75</v>
      </c>
      <c r="C30" s="135">
        <f>IF(B33=0, "-", B30/B33)</f>
        <v>0.25167785234899331</v>
      </c>
      <c r="D30" s="35">
        <v>66</v>
      </c>
      <c r="E30" s="126">
        <f>IF(D33=0, "-", D30/D33)</f>
        <v>0.13580246913580246</v>
      </c>
      <c r="F30" s="136">
        <v>246</v>
      </c>
      <c r="G30" s="135">
        <f>IF(F33=0, "-", F30/F33)</f>
        <v>0.24332344213649851</v>
      </c>
      <c r="H30" s="35">
        <v>166</v>
      </c>
      <c r="I30" s="126">
        <f>IF(H33=0, "-", H30/H33)</f>
        <v>0.13248204309656825</v>
      </c>
      <c r="J30" s="125">
        <f t="shared" si="0"/>
        <v>0.13636363636363635</v>
      </c>
      <c r="K30" s="126">
        <f t="shared" si="1"/>
        <v>0.48192771084337349</v>
      </c>
    </row>
    <row r="31" spans="1:11" ht="14.5" x14ac:dyDescent="0.35">
      <c r="A31" s="34" t="s">
        <v>184</v>
      </c>
      <c r="B31" s="35">
        <v>12</v>
      </c>
      <c r="C31" s="135">
        <f>IF(B33=0, "-", B31/B33)</f>
        <v>4.0268456375838924E-2</v>
      </c>
      <c r="D31" s="35">
        <v>24</v>
      </c>
      <c r="E31" s="126">
        <f>IF(D33=0, "-", D31/D33)</f>
        <v>4.9382716049382713E-2</v>
      </c>
      <c r="F31" s="136">
        <v>35</v>
      </c>
      <c r="G31" s="135">
        <f>IF(F33=0, "-", F31/F33)</f>
        <v>3.4619188921859542E-2</v>
      </c>
      <c r="H31" s="35">
        <v>82</v>
      </c>
      <c r="I31" s="126">
        <f>IF(H33=0, "-", H31/H33)</f>
        <v>6.5442936951316838E-2</v>
      </c>
      <c r="J31" s="125">
        <f t="shared" si="0"/>
        <v>-0.5</v>
      </c>
      <c r="K31" s="126">
        <f t="shared" si="1"/>
        <v>-0.57317073170731703</v>
      </c>
    </row>
    <row r="32" spans="1:11" x14ac:dyDescent="0.25">
      <c r="A32" s="137"/>
      <c r="B32" s="40"/>
      <c r="D32" s="40"/>
      <c r="E32" s="44"/>
      <c r="F32" s="138"/>
      <c r="H32" s="40"/>
      <c r="I32" s="44"/>
      <c r="J32" s="43"/>
      <c r="K32" s="44"/>
    </row>
    <row r="33" spans="1:11" s="52" customFormat="1" ht="13" x14ac:dyDescent="0.3">
      <c r="A33" s="139" t="s">
        <v>185</v>
      </c>
      <c r="B33" s="46">
        <f>SUM(B18:B32)</f>
        <v>298</v>
      </c>
      <c r="C33" s="140">
        <f>B33/7288</f>
        <v>4.0889132821075744E-2</v>
      </c>
      <c r="D33" s="46">
        <f>SUM(D18:D32)</f>
        <v>486</v>
      </c>
      <c r="E33" s="141">
        <f>D33/8516</f>
        <v>5.7069046500704559E-2</v>
      </c>
      <c r="F33" s="128">
        <f>SUM(F18:F32)</f>
        <v>1011</v>
      </c>
      <c r="G33" s="142">
        <f>F33/20901</f>
        <v>4.8370891344911723E-2</v>
      </c>
      <c r="H33" s="46">
        <f>SUM(H18:H32)</f>
        <v>1253</v>
      </c>
      <c r="I33" s="141">
        <f>H33/23072</f>
        <v>5.4308252427184463E-2</v>
      </c>
      <c r="J33" s="49">
        <f>IF(D33=0, "-", IF((B33-D33)/D33&lt;10, (B33-D33)/D33, "&gt;999%"))</f>
        <v>-0.38683127572016462</v>
      </c>
      <c r="K33" s="50">
        <f>IF(H33=0, "-", IF((F33-H33)/H33&lt;10, (F33-H33)/H33, "&gt;999%"))</f>
        <v>-0.1931364724660814</v>
      </c>
    </row>
    <row r="34" spans="1:11" x14ac:dyDescent="0.25">
      <c r="B34" s="138"/>
      <c r="D34" s="138"/>
      <c r="F34" s="138"/>
      <c r="H34" s="138"/>
    </row>
    <row r="35" spans="1:11" ht="13" x14ac:dyDescent="0.3">
      <c r="A35" s="131" t="s">
        <v>186</v>
      </c>
      <c r="B35" s="132" t="s">
        <v>164</v>
      </c>
      <c r="C35" s="133" t="s">
        <v>165</v>
      </c>
      <c r="D35" s="132" t="s">
        <v>164</v>
      </c>
      <c r="E35" s="134" t="s">
        <v>165</v>
      </c>
      <c r="F35" s="133" t="s">
        <v>164</v>
      </c>
      <c r="G35" s="133" t="s">
        <v>165</v>
      </c>
      <c r="H35" s="132" t="s">
        <v>164</v>
      </c>
      <c r="I35" s="134" t="s">
        <v>165</v>
      </c>
      <c r="J35" s="132"/>
      <c r="K35" s="134"/>
    </row>
    <row r="36" spans="1:11" ht="14.5" x14ac:dyDescent="0.35">
      <c r="A36" s="34" t="s">
        <v>187</v>
      </c>
      <c r="B36" s="35">
        <v>0</v>
      </c>
      <c r="C36" s="135">
        <f>IF(B39=0, "-", B36/B39)</f>
        <v>0</v>
      </c>
      <c r="D36" s="35">
        <v>28</v>
      </c>
      <c r="E36" s="126">
        <f>IF(D39=0, "-", D36/D39)</f>
        <v>0.8</v>
      </c>
      <c r="F36" s="136">
        <v>8</v>
      </c>
      <c r="G36" s="135">
        <f>IF(F39=0, "-", F36/F39)</f>
        <v>0.1951219512195122</v>
      </c>
      <c r="H36" s="35">
        <v>40</v>
      </c>
      <c r="I36" s="126">
        <f>IF(H39=0, "-", H36/H39)</f>
        <v>0.60606060606060608</v>
      </c>
      <c r="J36" s="125">
        <f>IF(D36=0, "-", IF((B36-D36)/D36&lt;10, (B36-D36)/D36, "&gt;999%"))</f>
        <v>-1</v>
      </c>
      <c r="K36" s="126">
        <f>IF(H36=0, "-", IF((F36-H36)/H36&lt;10, (F36-H36)/H36, "&gt;999%"))</f>
        <v>-0.8</v>
      </c>
    </row>
    <row r="37" spans="1:11" ht="14.5" x14ac:dyDescent="0.35">
      <c r="A37" s="34" t="s">
        <v>188</v>
      </c>
      <c r="B37" s="35">
        <v>6</v>
      </c>
      <c r="C37" s="135">
        <f>IF(B39=0, "-", B37/B39)</f>
        <v>1</v>
      </c>
      <c r="D37" s="35">
        <v>7</v>
      </c>
      <c r="E37" s="126">
        <f>IF(D39=0, "-", D37/D39)</f>
        <v>0.2</v>
      </c>
      <c r="F37" s="136">
        <v>33</v>
      </c>
      <c r="G37" s="135">
        <f>IF(F39=0, "-", F37/F39)</f>
        <v>0.80487804878048785</v>
      </c>
      <c r="H37" s="35">
        <v>26</v>
      </c>
      <c r="I37" s="126">
        <f>IF(H39=0, "-", H37/H39)</f>
        <v>0.39393939393939392</v>
      </c>
      <c r="J37" s="125">
        <f>IF(D37=0, "-", IF((B37-D37)/D37&lt;10, (B37-D37)/D37, "&gt;999%"))</f>
        <v>-0.14285714285714285</v>
      </c>
      <c r="K37" s="126">
        <f>IF(H37=0, "-", IF((F37-H37)/H37&lt;10, (F37-H37)/H37, "&gt;999%"))</f>
        <v>0.26923076923076922</v>
      </c>
    </row>
    <row r="38" spans="1:11" x14ac:dyDescent="0.25">
      <c r="A38" s="137"/>
      <c r="B38" s="40"/>
      <c r="D38" s="40"/>
      <c r="E38" s="44"/>
      <c r="F38" s="138"/>
      <c r="H38" s="40"/>
      <c r="I38" s="44"/>
      <c r="J38" s="43"/>
      <c r="K38" s="44"/>
    </row>
    <row r="39" spans="1:11" s="52" customFormat="1" ht="13" x14ac:dyDescent="0.3">
      <c r="A39" s="139" t="s">
        <v>189</v>
      </c>
      <c r="B39" s="46">
        <f>SUM(B36:B38)</f>
        <v>6</v>
      </c>
      <c r="C39" s="140">
        <f>B39/7288</f>
        <v>8.2327113062568603E-4</v>
      </c>
      <c r="D39" s="46">
        <f>SUM(D36:D38)</f>
        <v>35</v>
      </c>
      <c r="E39" s="141">
        <f>D39/8516</f>
        <v>4.109910756223579E-3</v>
      </c>
      <c r="F39" s="128">
        <f>SUM(F36:F38)</f>
        <v>41</v>
      </c>
      <c r="G39" s="142">
        <f>F39/20901</f>
        <v>1.9616286302090811E-3</v>
      </c>
      <c r="H39" s="46">
        <f>SUM(H36:H38)</f>
        <v>66</v>
      </c>
      <c r="I39" s="141">
        <f>H39/23072</f>
        <v>2.8606102635228849E-3</v>
      </c>
      <c r="J39" s="49">
        <f>IF(D39=0, "-", IF((B39-D39)/D39&lt;10, (B39-D39)/D39, "&gt;999%"))</f>
        <v>-0.82857142857142863</v>
      </c>
      <c r="K39" s="50">
        <f>IF(H39=0, "-", IF((F39-H39)/H39&lt;10, (F39-H39)/H39, "&gt;999%"))</f>
        <v>-0.37878787878787878</v>
      </c>
    </row>
    <row r="40" spans="1:11" x14ac:dyDescent="0.25">
      <c r="B40" s="138"/>
      <c r="D40" s="138"/>
      <c r="F40" s="138"/>
      <c r="H40" s="138"/>
    </row>
    <row r="41" spans="1:11" s="52" customFormat="1" ht="13" x14ac:dyDescent="0.3">
      <c r="A41" s="139" t="s">
        <v>190</v>
      </c>
      <c r="B41" s="46">
        <v>304</v>
      </c>
      <c r="C41" s="140">
        <f>B41/7288</f>
        <v>4.1712403951701428E-2</v>
      </c>
      <c r="D41" s="46">
        <v>521</v>
      </c>
      <c r="E41" s="141">
        <f>D41/8516</f>
        <v>6.1178957256928138E-2</v>
      </c>
      <c r="F41" s="128">
        <v>1052</v>
      </c>
      <c r="G41" s="142">
        <f>F41/20901</f>
        <v>5.033251997512081E-2</v>
      </c>
      <c r="H41" s="46">
        <v>1319</v>
      </c>
      <c r="I41" s="141">
        <f>H41/23072</f>
        <v>5.7168862690707353E-2</v>
      </c>
      <c r="J41" s="49">
        <f>IF(D41=0, "-", IF((B41-D41)/D41&lt;10, (B41-D41)/D41, "&gt;999%"))</f>
        <v>-0.41650671785028792</v>
      </c>
      <c r="K41" s="50">
        <f>IF(H41=0, "-", IF((F41-H41)/H41&lt;10, (F41-H41)/H41, "&gt;999%"))</f>
        <v>-0.20242608036391205</v>
      </c>
    </row>
    <row r="42" spans="1:11" x14ac:dyDescent="0.25">
      <c r="B42" s="138"/>
      <c r="D42" s="138"/>
      <c r="F42" s="138"/>
      <c r="H42" s="138"/>
    </row>
    <row r="43" spans="1:11" ht="15.5" x14ac:dyDescent="0.35">
      <c r="A43" s="129" t="s">
        <v>29</v>
      </c>
      <c r="B43" s="22" t="s">
        <v>4</v>
      </c>
      <c r="C43" s="25"/>
      <c r="D43" s="25"/>
      <c r="E43" s="23"/>
      <c r="F43" s="22" t="s">
        <v>162</v>
      </c>
      <c r="G43" s="25"/>
      <c r="H43" s="25"/>
      <c r="I43" s="23"/>
      <c r="J43" s="22" t="s">
        <v>163</v>
      </c>
      <c r="K43" s="23"/>
    </row>
    <row r="44" spans="1:11" ht="13" x14ac:dyDescent="0.3">
      <c r="A44" s="30"/>
      <c r="B44" s="22">
        <f>VALUE(RIGHT($B$2, 4))</f>
        <v>2020</v>
      </c>
      <c r="C44" s="23"/>
      <c r="D44" s="22">
        <f>B44-1</f>
        <v>2019</v>
      </c>
      <c r="E44" s="130"/>
      <c r="F44" s="22">
        <f>B44</f>
        <v>2020</v>
      </c>
      <c r="G44" s="130"/>
      <c r="H44" s="22">
        <f>D44</f>
        <v>2019</v>
      </c>
      <c r="I44" s="130"/>
      <c r="J44" s="27" t="s">
        <v>8</v>
      </c>
      <c r="K44" s="28" t="s">
        <v>5</v>
      </c>
    </row>
    <row r="45" spans="1:11" ht="13" x14ac:dyDescent="0.3">
      <c r="A45" s="131" t="s">
        <v>191</v>
      </c>
      <c r="B45" s="132" t="s">
        <v>164</v>
      </c>
      <c r="C45" s="133" t="s">
        <v>165</v>
      </c>
      <c r="D45" s="132" t="s">
        <v>164</v>
      </c>
      <c r="E45" s="134" t="s">
        <v>165</v>
      </c>
      <c r="F45" s="133" t="s">
        <v>164</v>
      </c>
      <c r="G45" s="133" t="s">
        <v>165</v>
      </c>
      <c r="H45" s="132" t="s">
        <v>164</v>
      </c>
      <c r="I45" s="134" t="s">
        <v>165</v>
      </c>
      <c r="J45" s="132"/>
      <c r="K45" s="134"/>
    </row>
    <row r="46" spans="1:11" ht="14.5" x14ac:dyDescent="0.35">
      <c r="A46" s="34" t="s">
        <v>192</v>
      </c>
      <c r="B46" s="35">
        <v>1</v>
      </c>
      <c r="C46" s="135">
        <f>IF(B68=0, "-", B46/B68)</f>
        <v>1.2594458438287153E-3</v>
      </c>
      <c r="D46" s="35">
        <v>3</v>
      </c>
      <c r="E46" s="126">
        <f>IF(D68=0, "-", D46/D68)</f>
        <v>2.5706940874035988E-3</v>
      </c>
      <c r="F46" s="136">
        <v>2</v>
      </c>
      <c r="G46" s="135">
        <f>IF(F68=0, "-", F46/F68)</f>
        <v>7.8616352201257866E-4</v>
      </c>
      <c r="H46" s="35">
        <v>4</v>
      </c>
      <c r="I46" s="126">
        <f>IF(H68=0, "-", H46/H68)</f>
        <v>1.2202562538133007E-3</v>
      </c>
      <c r="J46" s="125">
        <f t="shared" ref="J46:J66" si="2">IF(D46=0, "-", IF((B46-D46)/D46&lt;10, (B46-D46)/D46, "&gt;999%"))</f>
        <v>-0.66666666666666663</v>
      </c>
      <c r="K46" s="126">
        <f t="shared" ref="K46:K66" si="3">IF(H46=0, "-", IF((F46-H46)/H46&lt;10, (F46-H46)/H46, "&gt;999%"))</f>
        <v>-0.5</v>
      </c>
    </row>
    <row r="47" spans="1:11" ht="14.5" x14ac:dyDescent="0.35">
      <c r="A47" s="34" t="s">
        <v>193</v>
      </c>
      <c r="B47" s="35">
        <v>9</v>
      </c>
      <c r="C47" s="135">
        <f>IF(B68=0, "-", B47/B68)</f>
        <v>1.1335012594458438E-2</v>
      </c>
      <c r="D47" s="35">
        <v>42</v>
      </c>
      <c r="E47" s="126">
        <f>IF(D68=0, "-", D47/D68)</f>
        <v>3.5989717223650387E-2</v>
      </c>
      <c r="F47" s="136">
        <v>41</v>
      </c>
      <c r="G47" s="135">
        <f>IF(F68=0, "-", F47/F68)</f>
        <v>1.6116352201257862E-2</v>
      </c>
      <c r="H47" s="35">
        <v>105</v>
      </c>
      <c r="I47" s="126">
        <f>IF(H68=0, "-", H47/H68)</f>
        <v>3.2031726662599146E-2</v>
      </c>
      <c r="J47" s="125">
        <f t="shared" si="2"/>
        <v>-0.7857142857142857</v>
      </c>
      <c r="K47" s="126">
        <f t="shared" si="3"/>
        <v>-0.60952380952380958</v>
      </c>
    </row>
    <row r="48" spans="1:11" ht="14.5" x14ac:dyDescent="0.35">
      <c r="A48" s="34" t="s">
        <v>194</v>
      </c>
      <c r="B48" s="35">
        <v>46</v>
      </c>
      <c r="C48" s="135">
        <f>IF(B68=0, "-", B48/B68)</f>
        <v>5.793450881612091E-2</v>
      </c>
      <c r="D48" s="35">
        <v>40</v>
      </c>
      <c r="E48" s="126">
        <f>IF(D68=0, "-", D48/D68)</f>
        <v>3.4275921165381321E-2</v>
      </c>
      <c r="F48" s="136">
        <v>54</v>
      </c>
      <c r="G48" s="135">
        <f>IF(F68=0, "-", F48/F68)</f>
        <v>2.1226415094339621E-2</v>
      </c>
      <c r="H48" s="35">
        <v>230</v>
      </c>
      <c r="I48" s="126">
        <f>IF(H68=0, "-", H48/H68)</f>
        <v>7.0164734594264797E-2</v>
      </c>
      <c r="J48" s="125">
        <f t="shared" si="2"/>
        <v>0.15</v>
      </c>
      <c r="K48" s="126">
        <f t="shared" si="3"/>
        <v>-0.76521739130434785</v>
      </c>
    </row>
    <row r="49" spans="1:11" ht="14.5" x14ac:dyDescent="0.35">
      <c r="A49" s="34" t="s">
        <v>195</v>
      </c>
      <c r="B49" s="35">
        <v>59</v>
      </c>
      <c r="C49" s="135">
        <f>IF(B68=0, "-", B49/B68)</f>
        <v>7.4307304785894202E-2</v>
      </c>
      <c r="D49" s="35">
        <v>66</v>
      </c>
      <c r="E49" s="126">
        <f>IF(D68=0, "-", D49/D68)</f>
        <v>5.6555269922879174E-2</v>
      </c>
      <c r="F49" s="136">
        <v>183</v>
      </c>
      <c r="G49" s="135">
        <f>IF(F68=0, "-", F49/F68)</f>
        <v>7.1933962264150941E-2</v>
      </c>
      <c r="H49" s="35">
        <v>181</v>
      </c>
      <c r="I49" s="126">
        <f>IF(H68=0, "-", H49/H68)</f>
        <v>5.521659548505186E-2</v>
      </c>
      <c r="J49" s="125">
        <f t="shared" si="2"/>
        <v>-0.10606060606060606</v>
      </c>
      <c r="K49" s="126">
        <f t="shared" si="3"/>
        <v>1.1049723756906077E-2</v>
      </c>
    </row>
    <row r="50" spans="1:11" ht="14.5" x14ac:dyDescent="0.35">
      <c r="A50" s="34" t="s">
        <v>196</v>
      </c>
      <c r="B50" s="35">
        <v>6</v>
      </c>
      <c r="C50" s="135">
        <f>IF(B68=0, "-", B50/B68)</f>
        <v>7.556675062972292E-3</v>
      </c>
      <c r="D50" s="35">
        <v>25</v>
      </c>
      <c r="E50" s="126">
        <f>IF(D68=0, "-", D50/D68)</f>
        <v>2.1422450728363324E-2</v>
      </c>
      <c r="F50" s="136">
        <v>47</v>
      </c>
      <c r="G50" s="135">
        <f>IF(F68=0, "-", F50/F68)</f>
        <v>1.8474842767295597E-2</v>
      </c>
      <c r="H50" s="35">
        <v>59</v>
      </c>
      <c r="I50" s="126">
        <f>IF(H68=0, "-", H50/H68)</f>
        <v>1.7998779743746186E-2</v>
      </c>
      <c r="J50" s="125">
        <f t="shared" si="2"/>
        <v>-0.76</v>
      </c>
      <c r="K50" s="126">
        <f t="shared" si="3"/>
        <v>-0.20338983050847459</v>
      </c>
    </row>
    <row r="51" spans="1:11" ht="14.5" x14ac:dyDescent="0.35">
      <c r="A51" s="34" t="s">
        <v>197</v>
      </c>
      <c r="B51" s="35">
        <v>161</v>
      </c>
      <c r="C51" s="135">
        <f>IF(B68=0, "-", B51/B68)</f>
        <v>0.20277078085642317</v>
      </c>
      <c r="D51" s="35">
        <v>325</v>
      </c>
      <c r="E51" s="126">
        <f>IF(D68=0, "-", D51/D68)</f>
        <v>0.27849185946872324</v>
      </c>
      <c r="F51" s="136">
        <v>524</v>
      </c>
      <c r="G51" s="135">
        <f>IF(F68=0, "-", F51/F68)</f>
        <v>0.20597484276729561</v>
      </c>
      <c r="H51" s="35">
        <v>711</v>
      </c>
      <c r="I51" s="126">
        <f>IF(H68=0, "-", H51/H68)</f>
        <v>0.21690054911531423</v>
      </c>
      <c r="J51" s="125">
        <f t="shared" si="2"/>
        <v>-0.50461538461538458</v>
      </c>
      <c r="K51" s="126">
        <f t="shared" si="3"/>
        <v>-0.26300984528832633</v>
      </c>
    </row>
    <row r="52" spans="1:11" ht="14.5" x14ac:dyDescent="0.35">
      <c r="A52" s="34" t="s">
        <v>198</v>
      </c>
      <c r="B52" s="35">
        <v>6</v>
      </c>
      <c r="C52" s="135">
        <f>IF(B68=0, "-", B52/B68)</f>
        <v>7.556675062972292E-3</v>
      </c>
      <c r="D52" s="35">
        <v>7</v>
      </c>
      <c r="E52" s="126">
        <f>IF(D68=0, "-", D52/D68)</f>
        <v>5.9982862039417309E-3</v>
      </c>
      <c r="F52" s="136">
        <v>16</v>
      </c>
      <c r="G52" s="135">
        <f>IF(F68=0, "-", F52/F68)</f>
        <v>6.2893081761006293E-3</v>
      </c>
      <c r="H52" s="35">
        <v>12</v>
      </c>
      <c r="I52" s="126">
        <f>IF(H68=0, "-", H52/H68)</f>
        <v>3.6607687614399025E-3</v>
      </c>
      <c r="J52" s="125">
        <f t="shared" si="2"/>
        <v>-0.14285714285714285</v>
      </c>
      <c r="K52" s="126">
        <f t="shared" si="3"/>
        <v>0.33333333333333331</v>
      </c>
    </row>
    <row r="53" spans="1:11" ht="14.5" x14ac:dyDescent="0.35">
      <c r="A53" s="34" t="s">
        <v>199</v>
      </c>
      <c r="B53" s="35">
        <v>143</v>
      </c>
      <c r="C53" s="135">
        <f>IF(B68=0, "-", B53/B68)</f>
        <v>0.1801007556675063</v>
      </c>
      <c r="D53" s="35">
        <v>130</v>
      </c>
      <c r="E53" s="126">
        <f>IF(D68=0, "-", D53/D68)</f>
        <v>0.11139674378748929</v>
      </c>
      <c r="F53" s="136">
        <v>422</v>
      </c>
      <c r="G53" s="135">
        <f>IF(F68=0, "-", F53/F68)</f>
        <v>0.16588050314465408</v>
      </c>
      <c r="H53" s="35">
        <v>391</v>
      </c>
      <c r="I53" s="126">
        <f>IF(H68=0, "-", H53/H68)</f>
        <v>0.11928004881025016</v>
      </c>
      <c r="J53" s="125">
        <f t="shared" si="2"/>
        <v>0.1</v>
      </c>
      <c r="K53" s="126">
        <f t="shared" si="3"/>
        <v>7.9283887468030695E-2</v>
      </c>
    </row>
    <row r="54" spans="1:11" ht="14.5" x14ac:dyDescent="0.35">
      <c r="A54" s="34" t="s">
        <v>200</v>
      </c>
      <c r="B54" s="35">
        <v>0</v>
      </c>
      <c r="C54" s="135">
        <f>IF(B68=0, "-", B54/B68)</f>
        <v>0</v>
      </c>
      <c r="D54" s="35">
        <v>0</v>
      </c>
      <c r="E54" s="126">
        <f>IF(D68=0, "-", D54/D68)</f>
        <v>0</v>
      </c>
      <c r="F54" s="136">
        <v>0</v>
      </c>
      <c r="G54" s="135">
        <f>IF(F68=0, "-", F54/F68)</f>
        <v>0</v>
      </c>
      <c r="H54" s="35">
        <v>5</v>
      </c>
      <c r="I54" s="126">
        <f>IF(H68=0, "-", H54/H68)</f>
        <v>1.5253203172666261E-3</v>
      </c>
      <c r="J54" s="125" t="str">
        <f t="shared" si="2"/>
        <v>-</v>
      </c>
      <c r="K54" s="126">
        <f t="shared" si="3"/>
        <v>-1</v>
      </c>
    </row>
    <row r="55" spans="1:11" ht="14.5" x14ac:dyDescent="0.35">
      <c r="A55" s="34" t="s">
        <v>201</v>
      </c>
      <c r="B55" s="35">
        <v>74</v>
      </c>
      <c r="C55" s="135">
        <f>IF(B68=0, "-", B55/B68)</f>
        <v>9.3198992443324941E-2</v>
      </c>
      <c r="D55" s="35">
        <v>144</v>
      </c>
      <c r="E55" s="126">
        <f>IF(D68=0, "-", D55/D68)</f>
        <v>0.12339331619537275</v>
      </c>
      <c r="F55" s="136">
        <v>258</v>
      </c>
      <c r="G55" s="135">
        <f>IF(F68=0, "-", F55/F68)</f>
        <v>0.10141509433962265</v>
      </c>
      <c r="H55" s="35">
        <v>486</v>
      </c>
      <c r="I55" s="126">
        <f>IF(H68=0, "-", H55/H68)</f>
        <v>0.14826113483831604</v>
      </c>
      <c r="J55" s="125">
        <f t="shared" si="2"/>
        <v>-0.4861111111111111</v>
      </c>
      <c r="K55" s="126">
        <f t="shared" si="3"/>
        <v>-0.46913580246913578</v>
      </c>
    </row>
    <row r="56" spans="1:11" ht="14.5" x14ac:dyDescent="0.35">
      <c r="A56" s="34" t="s">
        <v>202</v>
      </c>
      <c r="B56" s="35">
        <v>0</v>
      </c>
      <c r="C56" s="135">
        <f>IF(B68=0, "-", B56/B68)</f>
        <v>0</v>
      </c>
      <c r="D56" s="35">
        <v>28</v>
      </c>
      <c r="E56" s="126">
        <f>IF(D68=0, "-", D56/D68)</f>
        <v>2.3993144815766924E-2</v>
      </c>
      <c r="F56" s="136">
        <v>0</v>
      </c>
      <c r="G56" s="135">
        <f>IF(F68=0, "-", F56/F68)</f>
        <v>0</v>
      </c>
      <c r="H56" s="35">
        <v>36</v>
      </c>
      <c r="I56" s="126">
        <f>IF(H68=0, "-", H56/H68)</f>
        <v>1.0982306284319707E-2</v>
      </c>
      <c r="J56" s="125">
        <f t="shared" si="2"/>
        <v>-1</v>
      </c>
      <c r="K56" s="126">
        <f t="shared" si="3"/>
        <v>-1</v>
      </c>
    </row>
    <row r="57" spans="1:11" ht="14.5" x14ac:dyDescent="0.35">
      <c r="A57" s="34" t="s">
        <v>203</v>
      </c>
      <c r="B57" s="35">
        <v>0</v>
      </c>
      <c r="C57" s="135">
        <f>IF(B68=0, "-", B57/B68)</f>
        <v>0</v>
      </c>
      <c r="D57" s="35">
        <v>32</v>
      </c>
      <c r="E57" s="126">
        <f>IF(D68=0, "-", D57/D68)</f>
        <v>2.7420736932305057E-2</v>
      </c>
      <c r="F57" s="136">
        <v>0</v>
      </c>
      <c r="G57" s="135">
        <f>IF(F68=0, "-", F57/F68)</f>
        <v>0</v>
      </c>
      <c r="H57" s="35">
        <v>130</v>
      </c>
      <c r="I57" s="126">
        <f>IF(H68=0, "-", H57/H68)</f>
        <v>3.9658328248932277E-2</v>
      </c>
      <c r="J57" s="125">
        <f t="shared" si="2"/>
        <v>-1</v>
      </c>
      <c r="K57" s="126">
        <f t="shared" si="3"/>
        <v>-1</v>
      </c>
    </row>
    <row r="58" spans="1:11" ht="14.5" x14ac:dyDescent="0.35">
      <c r="A58" s="34" t="s">
        <v>204</v>
      </c>
      <c r="B58" s="35">
        <v>1</v>
      </c>
      <c r="C58" s="135">
        <f>IF(B68=0, "-", B58/B68)</f>
        <v>1.2594458438287153E-3</v>
      </c>
      <c r="D58" s="35">
        <v>0</v>
      </c>
      <c r="E58" s="126">
        <f>IF(D68=0, "-", D58/D68)</f>
        <v>0</v>
      </c>
      <c r="F58" s="136">
        <v>2</v>
      </c>
      <c r="G58" s="135">
        <f>IF(F68=0, "-", F58/F68)</f>
        <v>7.8616352201257866E-4</v>
      </c>
      <c r="H58" s="35">
        <v>0</v>
      </c>
      <c r="I58" s="126">
        <f>IF(H68=0, "-", H58/H68)</f>
        <v>0</v>
      </c>
      <c r="J58" s="125" t="str">
        <f t="shared" si="2"/>
        <v>-</v>
      </c>
      <c r="K58" s="126" t="str">
        <f t="shared" si="3"/>
        <v>-</v>
      </c>
    </row>
    <row r="59" spans="1:11" ht="14.5" x14ac:dyDescent="0.35">
      <c r="A59" s="34" t="s">
        <v>205</v>
      </c>
      <c r="B59" s="35">
        <v>0</v>
      </c>
      <c r="C59" s="135">
        <f>IF(B68=0, "-", B59/B68)</f>
        <v>0</v>
      </c>
      <c r="D59" s="35">
        <v>2</v>
      </c>
      <c r="E59" s="126">
        <f>IF(D68=0, "-", D59/D68)</f>
        <v>1.7137960582690661E-3</v>
      </c>
      <c r="F59" s="136">
        <v>4</v>
      </c>
      <c r="G59" s="135">
        <f>IF(F68=0, "-", F59/F68)</f>
        <v>1.5723270440251573E-3</v>
      </c>
      <c r="H59" s="35">
        <v>9</v>
      </c>
      <c r="I59" s="126">
        <f>IF(H68=0, "-", H59/H68)</f>
        <v>2.7455765710799268E-3</v>
      </c>
      <c r="J59" s="125">
        <f t="shared" si="2"/>
        <v>-1</v>
      </c>
      <c r="K59" s="126">
        <f t="shared" si="3"/>
        <v>-0.55555555555555558</v>
      </c>
    </row>
    <row r="60" spans="1:11" ht="14.5" x14ac:dyDescent="0.35">
      <c r="A60" s="34" t="s">
        <v>206</v>
      </c>
      <c r="B60" s="35">
        <v>1</v>
      </c>
      <c r="C60" s="135">
        <f>IF(B68=0, "-", B60/B68)</f>
        <v>1.2594458438287153E-3</v>
      </c>
      <c r="D60" s="35">
        <v>1</v>
      </c>
      <c r="E60" s="126">
        <f>IF(D68=0, "-", D60/D68)</f>
        <v>8.5689802913453304E-4</v>
      </c>
      <c r="F60" s="136">
        <v>1</v>
      </c>
      <c r="G60" s="135">
        <f>IF(F68=0, "-", F60/F68)</f>
        <v>3.9308176100628933E-4</v>
      </c>
      <c r="H60" s="35">
        <v>3</v>
      </c>
      <c r="I60" s="126">
        <f>IF(H68=0, "-", H60/H68)</f>
        <v>9.1519219035997561E-4</v>
      </c>
      <c r="J60" s="125">
        <f t="shared" si="2"/>
        <v>0</v>
      </c>
      <c r="K60" s="126">
        <f t="shared" si="3"/>
        <v>-0.66666666666666663</v>
      </c>
    </row>
    <row r="61" spans="1:11" ht="14.5" x14ac:dyDescent="0.35">
      <c r="A61" s="34" t="s">
        <v>207</v>
      </c>
      <c r="B61" s="35">
        <v>12</v>
      </c>
      <c r="C61" s="135">
        <f>IF(B68=0, "-", B61/B68)</f>
        <v>1.5113350125944584E-2</v>
      </c>
      <c r="D61" s="35">
        <v>9</v>
      </c>
      <c r="E61" s="126">
        <f>IF(D68=0, "-", D61/D68)</f>
        <v>7.7120822622107968E-3</v>
      </c>
      <c r="F61" s="136">
        <v>67</v>
      </c>
      <c r="G61" s="135">
        <f>IF(F68=0, "-", F61/F68)</f>
        <v>2.6336477987421385E-2</v>
      </c>
      <c r="H61" s="35">
        <v>78</v>
      </c>
      <c r="I61" s="126">
        <f>IF(H68=0, "-", H61/H68)</f>
        <v>2.3794996949359364E-2</v>
      </c>
      <c r="J61" s="125">
        <f t="shared" si="2"/>
        <v>0.33333333333333331</v>
      </c>
      <c r="K61" s="126">
        <f t="shared" si="3"/>
        <v>-0.14102564102564102</v>
      </c>
    </row>
    <row r="62" spans="1:11" ht="14.5" x14ac:dyDescent="0.35">
      <c r="A62" s="34" t="s">
        <v>208</v>
      </c>
      <c r="B62" s="35">
        <v>5</v>
      </c>
      <c r="C62" s="135">
        <f>IF(B68=0, "-", B62/B68)</f>
        <v>6.2972292191435771E-3</v>
      </c>
      <c r="D62" s="35">
        <v>3</v>
      </c>
      <c r="E62" s="126">
        <f>IF(D68=0, "-", D62/D68)</f>
        <v>2.5706940874035988E-3</v>
      </c>
      <c r="F62" s="136">
        <v>29</v>
      </c>
      <c r="G62" s="135">
        <f>IF(F68=0, "-", F62/F68)</f>
        <v>1.1399371069182389E-2</v>
      </c>
      <c r="H62" s="35">
        <v>17</v>
      </c>
      <c r="I62" s="126">
        <f>IF(H68=0, "-", H62/H68)</f>
        <v>5.1860890787065288E-3</v>
      </c>
      <c r="J62" s="125">
        <f t="shared" si="2"/>
        <v>0.66666666666666663</v>
      </c>
      <c r="K62" s="126">
        <f t="shared" si="3"/>
        <v>0.70588235294117652</v>
      </c>
    </row>
    <row r="63" spans="1:11" ht="14.5" x14ac:dyDescent="0.35">
      <c r="A63" s="34" t="s">
        <v>209</v>
      </c>
      <c r="B63" s="35">
        <v>193</v>
      </c>
      <c r="C63" s="135">
        <f>IF(B68=0, "-", B63/B68)</f>
        <v>0.24307304785894207</v>
      </c>
      <c r="D63" s="35">
        <v>223</v>
      </c>
      <c r="E63" s="126">
        <f>IF(D68=0, "-", D63/D68)</f>
        <v>0.19108826049700087</v>
      </c>
      <c r="F63" s="136">
        <v>646</v>
      </c>
      <c r="G63" s="135">
        <f>IF(F68=0, "-", F63/F68)</f>
        <v>0.25393081761006292</v>
      </c>
      <c r="H63" s="35">
        <v>571</v>
      </c>
      <c r="I63" s="126">
        <f>IF(H68=0, "-", H63/H68)</f>
        <v>0.17419158023184869</v>
      </c>
      <c r="J63" s="125">
        <f t="shared" si="2"/>
        <v>-0.13452914798206278</v>
      </c>
      <c r="K63" s="126">
        <f t="shared" si="3"/>
        <v>0.13134851138353765</v>
      </c>
    </row>
    <row r="64" spans="1:11" ht="14.5" x14ac:dyDescent="0.35">
      <c r="A64" s="34" t="s">
        <v>210</v>
      </c>
      <c r="B64" s="35">
        <v>1</v>
      </c>
      <c r="C64" s="135">
        <f>IF(B68=0, "-", B64/B68)</f>
        <v>1.2594458438287153E-3</v>
      </c>
      <c r="D64" s="35">
        <v>3</v>
      </c>
      <c r="E64" s="126">
        <f>IF(D68=0, "-", D64/D68)</f>
        <v>2.5706940874035988E-3</v>
      </c>
      <c r="F64" s="136">
        <v>1</v>
      </c>
      <c r="G64" s="135">
        <f>IF(F68=0, "-", F64/F68)</f>
        <v>3.9308176100628933E-4</v>
      </c>
      <c r="H64" s="35">
        <v>3</v>
      </c>
      <c r="I64" s="126">
        <f>IF(H68=0, "-", H64/H68)</f>
        <v>9.1519219035997561E-4</v>
      </c>
      <c r="J64" s="125">
        <f t="shared" si="2"/>
        <v>-0.66666666666666663</v>
      </c>
      <c r="K64" s="126">
        <f t="shared" si="3"/>
        <v>-0.66666666666666663</v>
      </c>
    </row>
    <row r="65" spans="1:11" ht="14.5" x14ac:dyDescent="0.35">
      <c r="A65" s="34" t="s">
        <v>211</v>
      </c>
      <c r="B65" s="35">
        <v>4</v>
      </c>
      <c r="C65" s="135">
        <f>IF(B68=0, "-", B65/B68)</f>
        <v>5.0377833753148613E-3</v>
      </c>
      <c r="D65" s="35">
        <v>0</v>
      </c>
      <c r="E65" s="126">
        <f>IF(D68=0, "-", D65/D68)</f>
        <v>0</v>
      </c>
      <c r="F65" s="136">
        <v>25</v>
      </c>
      <c r="G65" s="135">
        <f>IF(F68=0, "-", F65/F68)</f>
        <v>9.8270440251572323E-3</v>
      </c>
      <c r="H65" s="35">
        <v>3</v>
      </c>
      <c r="I65" s="126">
        <f>IF(H68=0, "-", H65/H68)</f>
        <v>9.1519219035997561E-4</v>
      </c>
      <c r="J65" s="125" t="str">
        <f t="shared" si="2"/>
        <v>-</v>
      </c>
      <c r="K65" s="126">
        <f t="shared" si="3"/>
        <v>7.333333333333333</v>
      </c>
    </row>
    <row r="66" spans="1:11" ht="14.5" x14ac:dyDescent="0.35">
      <c r="A66" s="34" t="s">
        <v>212</v>
      </c>
      <c r="B66" s="35">
        <v>72</v>
      </c>
      <c r="C66" s="135">
        <f>IF(B68=0, "-", B66/B68)</f>
        <v>9.06801007556675E-2</v>
      </c>
      <c r="D66" s="35">
        <v>84</v>
      </c>
      <c r="E66" s="126">
        <f>IF(D68=0, "-", D66/D68)</f>
        <v>7.1979434447300775E-2</v>
      </c>
      <c r="F66" s="136">
        <v>222</v>
      </c>
      <c r="G66" s="135">
        <f>IF(F68=0, "-", F66/F68)</f>
        <v>8.7264150943396221E-2</v>
      </c>
      <c r="H66" s="35">
        <v>244</v>
      </c>
      <c r="I66" s="126">
        <f>IF(H68=0, "-", H66/H68)</f>
        <v>7.4435631482611342E-2</v>
      </c>
      <c r="J66" s="125">
        <f t="shared" si="2"/>
        <v>-0.14285714285714285</v>
      </c>
      <c r="K66" s="126">
        <f t="shared" si="3"/>
        <v>-9.0163934426229511E-2</v>
      </c>
    </row>
    <row r="67" spans="1:11" x14ac:dyDescent="0.25">
      <c r="A67" s="137"/>
      <c r="B67" s="40"/>
      <c r="D67" s="40"/>
      <c r="E67" s="44"/>
      <c r="F67" s="138"/>
      <c r="H67" s="40"/>
      <c r="I67" s="44"/>
      <c r="J67" s="43"/>
      <c r="K67" s="44"/>
    </row>
    <row r="68" spans="1:11" s="52" customFormat="1" ht="13" x14ac:dyDescent="0.3">
      <c r="A68" s="139" t="s">
        <v>213</v>
      </c>
      <c r="B68" s="46">
        <f>SUM(B46:B67)</f>
        <v>794</v>
      </c>
      <c r="C68" s="140">
        <f>B68/7288</f>
        <v>0.10894621295279912</v>
      </c>
      <c r="D68" s="46">
        <f>SUM(D46:D67)</f>
        <v>1167</v>
      </c>
      <c r="E68" s="141">
        <f>D68/8516</f>
        <v>0.13703616721465478</v>
      </c>
      <c r="F68" s="128">
        <f>SUM(F46:F67)</f>
        <v>2544</v>
      </c>
      <c r="G68" s="142">
        <f>F68/20901</f>
        <v>0.12171666427443663</v>
      </c>
      <c r="H68" s="46">
        <f>SUM(H46:H67)</f>
        <v>3278</v>
      </c>
      <c r="I68" s="141">
        <f>H68/23072</f>
        <v>0.14207697642163661</v>
      </c>
      <c r="J68" s="49">
        <f>IF(D68=0, "-", IF((B68-D68)/D68&lt;10, (B68-D68)/D68, "&gt;999%"))</f>
        <v>-0.31962296486718078</v>
      </c>
      <c r="K68" s="50">
        <f>IF(H68=0, "-", IF((F68-H68)/H68&lt;10, (F68-H68)/H68, "&gt;999%"))</f>
        <v>-0.22391702257474069</v>
      </c>
    </row>
    <row r="69" spans="1:11" x14ac:dyDescent="0.25">
      <c r="B69" s="138"/>
      <c r="D69" s="138"/>
      <c r="F69" s="138"/>
      <c r="H69" s="138"/>
    </row>
    <row r="70" spans="1:11" ht="13" x14ac:dyDescent="0.3">
      <c r="A70" s="131" t="s">
        <v>214</v>
      </c>
      <c r="B70" s="132" t="s">
        <v>164</v>
      </c>
      <c r="C70" s="133" t="s">
        <v>165</v>
      </c>
      <c r="D70" s="132" t="s">
        <v>164</v>
      </c>
      <c r="E70" s="134" t="s">
        <v>165</v>
      </c>
      <c r="F70" s="133" t="s">
        <v>164</v>
      </c>
      <c r="G70" s="133" t="s">
        <v>165</v>
      </c>
      <c r="H70" s="132" t="s">
        <v>164</v>
      </c>
      <c r="I70" s="134" t="s">
        <v>165</v>
      </c>
      <c r="J70" s="132"/>
      <c r="K70" s="134"/>
    </row>
    <row r="71" spans="1:11" ht="14.5" x14ac:dyDescent="0.35">
      <c r="A71" s="34" t="s">
        <v>215</v>
      </c>
      <c r="B71" s="35">
        <v>33</v>
      </c>
      <c r="C71" s="135">
        <f>IF(B81=0, "-", B71/B81)</f>
        <v>0.36263736263736263</v>
      </c>
      <c r="D71" s="35">
        <v>17</v>
      </c>
      <c r="E71" s="126">
        <f>IF(D81=0, "-", D71/D81)</f>
        <v>0.30357142857142855</v>
      </c>
      <c r="F71" s="136">
        <v>59</v>
      </c>
      <c r="G71" s="135">
        <f>IF(F81=0, "-", F71/F81)</f>
        <v>0.27188940092165897</v>
      </c>
      <c r="H71" s="35">
        <v>49</v>
      </c>
      <c r="I71" s="126">
        <f>IF(H81=0, "-", H71/H81)</f>
        <v>0.32450331125827814</v>
      </c>
      <c r="J71" s="125">
        <f t="shared" ref="J71:J79" si="4">IF(D71=0, "-", IF((B71-D71)/D71&lt;10, (B71-D71)/D71, "&gt;999%"))</f>
        <v>0.94117647058823528</v>
      </c>
      <c r="K71" s="126">
        <f t="shared" ref="K71:K79" si="5">IF(H71=0, "-", IF((F71-H71)/H71&lt;10, (F71-H71)/H71, "&gt;999%"))</f>
        <v>0.20408163265306123</v>
      </c>
    </row>
    <row r="72" spans="1:11" ht="14.5" x14ac:dyDescent="0.35">
      <c r="A72" s="34" t="s">
        <v>216</v>
      </c>
      <c r="B72" s="35">
        <v>13</v>
      </c>
      <c r="C72" s="135">
        <f>IF(B81=0, "-", B72/B81)</f>
        <v>0.14285714285714285</v>
      </c>
      <c r="D72" s="35">
        <v>1</v>
      </c>
      <c r="E72" s="126">
        <f>IF(D81=0, "-", D72/D81)</f>
        <v>1.7857142857142856E-2</v>
      </c>
      <c r="F72" s="136">
        <v>50</v>
      </c>
      <c r="G72" s="135">
        <f>IF(F81=0, "-", F72/F81)</f>
        <v>0.2304147465437788</v>
      </c>
      <c r="H72" s="35">
        <v>19</v>
      </c>
      <c r="I72" s="126">
        <f>IF(H81=0, "-", H72/H81)</f>
        <v>0.12582781456953643</v>
      </c>
      <c r="J72" s="125" t="str">
        <f t="shared" si="4"/>
        <v>&gt;999%</v>
      </c>
      <c r="K72" s="126">
        <f t="shared" si="5"/>
        <v>1.631578947368421</v>
      </c>
    </row>
    <row r="73" spans="1:11" ht="14.5" x14ac:dyDescent="0.35">
      <c r="A73" s="34" t="s">
        <v>217</v>
      </c>
      <c r="B73" s="35">
        <v>3</v>
      </c>
      <c r="C73" s="135">
        <f>IF(B81=0, "-", B73/B81)</f>
        <v>3.2967032967032968E-2</v>
      </c>
      <c r="D73" s="35">
        <v>0</v>
      </c>
      <c r="E73" s="126">
        <f>IF(D81=0, "-", D73/D81)</f>
        <v>0</v>
      </c>
      <c r="F73" s="136">
        <v>10</v>
      </c>
      <c r="G73" s="135">
        <f>IF(F81=0, "-", F73/F81)</f>
        <v>4.6082949308755762E-2</v>
      </c>
      <c r="H73" s="35">
        <v>0</v>
      </c>
      <c r="I73" s="126">
        <f>IF(H81=0, "-", H73/H81)</f>
        <v>0</v>
      </c>
      <c r="J73" s="125" t="str">
        <f t="shared" si="4"/>
        <v>-</v>
      </c>
      <c r="K73" s="126" t="str">
        <f t="shared" si="5"/>
        <v>-</v>
      </c>
    </row>
    <row r="74" spans="1:11" ht="14.5" x14ac:dyDescent="0.35">
      <c r="A74" s="34" t="s">
        <v>218</v>
      </c>
      <c r="B74" s="35">
        <v>2</v>
      </c>
      <c r="C74" s="135">
        <f>IF(B81=0, "-", B74/B81)</f>
        <v>2.197802197802198E-2</v>
      </c>
      <c r="D74" s="35">
        <v>1</v>
      </c>
      <c r="E74" s="126">
        <f>IF(D81=0, "-", D74/D81)</f>
        <v>1.7857142857142856E-2</v>
      </c>
      <c r="F74" s="136">
        <v>5</v>
      </c>
      <c r="G74" s="135">
        <f>IF(F81=0, "-", F74/F81)</f>
        <v>2.3041474654377881E-2</v>
      </c>
      <c r="H74" s="35">
        <v>1</v>
      </c>
      <c r="I74" s="126">
        <f>IF(H81=0, "-", H74/H81)</f>
        <v>6.6225165562913907E-3</v>
      </c>
      <c r="J74" s="125">
        <f t="shared" si="4"/>
        <v>1</v>
      </c>
      <c r="K74" s="126">
        <f t="shared" si="5"/>
        <v>4</v>
      </c>
    </row>
    <row r="75" spans="1:11" ht="14.5" x14ac:dyDescent="0.35">
      <c r="A75" s="34" t="s">
        <v>219</v>
      </c>
      <c r="B75" s="35">
        <v>0</v>
      </c>
      <c r="C75" s="135">
        <f>IF(B81=0, "-", B75/B81)</f>
        <v>0</v>
      </c>
      <c r="D75" s="35">
        <v>1</v>
      </c>
      <c r="E75" s="126">
        <f>IF(D81=0, "-", D75/D81)</f>
        <v>1.7857142857142856E-2</v>
      </c>
      <c r="F75" s="136">
        <v>2</v>
      </c>
      <c r="G75" s="135">
        <f>IF(F81=0, "-", F75/F81)</f>
        <v>9.2165898617511521E-3</v>
      </c>
      <c r="H75" s="35">
        <v>6</v>
      </c>
      <c r="I75" s="126">
        <f>IF(H81=0, "-", H75/H81)</f>
        <v>3.9735099337748346E-2</v>
      </c>
      <c r="J75" s="125">
        <f t="shared" si="4"/>
        <v>-1</v>
      </c>
      <c r="K75" s="126">
        <f t="shared" si="5"/>
        <v>-0.66666666666666663</v>
      </c>
    </row>
    <row r="76" spans="1:11" ht="14.5" x14ac:dyDescent="0.35">
      <c r="A76" s="34" t="s">
        <v>220</v>
      </c>
      <c r="B76" s="35">
        <v>33</v>
      </c>
      <c r="C76" s="135">
        <f>IF(B81=0, "-", B76/B81)</f>
        <v>0.36263736263736263</v>
      </c>
      <c r="D76" s="35">
        <v>33</v>
      </c>
      <c r="E76" s="126">
        <f>IF(D81=0, "-", D76/D81)</f>
        <v>0.5892857142857143</v>
      </c>
      <c r="F76" s="136">
        <v>78</v>
      </c>
      <c r="G76" s="135">
        <f>IF(F81=0, "-", F76/F81)</f>
        <v>0.35944700460829493</v>
      </c>
      <c r="H76" s="35">
        <v>72</v>
      </c>
      <c r="I76" s="126">
        <f>IF(H81=0, "-", H76/H81)</f>
        <v>0.47682119205298013</v>
      </c>
      <c r="J76" s="125">
        <f t="shared" si="4"/>
        <v>0</v>
      </c>
      <c r="K76" s="126">
        <f t="shared" si="5"/>
        <v>8.3333333333333329E-2</v>
      </c>
    </row>
    <row r="77" spans="1:11" ht="14.5" x14ac:dyDescent="0.35">
      <c r="A77" s="34" t="s">
        <v>221</v>
      </c>
      <c r="B77" s="35">
        <v>1</v>
      </c>
      <c r="C77" s="135">
        <f>IF(B81=0, "-", B77/B81)</f>
        <v>1.098901098901099E-2</v>
      </c>
      <c r="D77" s="35">
        <v>0</v>
      </c>
      <c r="E77" s="126">
        <f>IF(D81=0, "-", D77/D81)</f>
        <v>0</v>
      </c>
      <c r="F77" s="136">
        <v>2</v>
      </c>
      <c r="G77" s="135">
        <f>IF(F81=0, "-", F77/F81)</f>
        <v>9.2165898617511521E-3</v>
      </c>
      <c r="H77" s="35">
        <v>0</v>
      </c>
      <c r="I77" s="126">
        <f>IF(H81=0, "-", H77/H81)</f>
        <v>0</v>
      </c>
      <c r="J77" s="125" t="str">
        <f t="shared" si="4"/>
        <v>-</v>
      </c>
      <c r="K77" s="126" t="str">
        <f t="shared" si="5"/>
        <v>-</v>
      </c>
    </row>
    <row r="78" spans="1:11" ht="14.5" x14ac:dyDescent="0.35">
      <c r="A78" s="34" t="s">
        <v>222</v>
      </c>
      <c r="B78" s="35">
        <v>3</v>
      </c>
      <c r="C78" s="135">
        <f>IF(B81=0, "-", B78/B81)</f>
        <v>3.2967032967032968E-2</v>
      </c>
      <c r="D78" s="35">
        <v>3</v>
      </c>
      <c r="E78" s="126">
        <f>IF(D81=0, "-", D78/D81)</f>
        <v>5.3571428571428568E-2</v>
      </c>
      <c r="F78" s="136">
        <v>5</v>
      </c>
      <c r="G78" s="135">
        <f>IF(F81=0, "-", F78/F81)</f>
        <v>2.3041474654377881E-2</v>
      </c>
      <c r="H78" s="35">
        <v>4</v>
      </c>
      <c r="I78" s="126">
        <f>IF(H81=0, "-", H78/H81)</f>
        <v>2.6490066225165563E-2</v>
      </c>
      <c r="J78" s="125">
        <f t="shared" si="4"/>
        <v>0</v>
      </c>
      <c r="K78" s="126">
        <f t="shared" si="5"/>
        <v>0.25</v>
      </c>
    </row>
    <row r="79" spans="1:11" ht="14.5" x14ac:dyDescent="0.35">
      <c r="A79" s="34" t="s">
        <v>223</v>
      </c>
      <c r="B79" s="35">
        <v>3</v>
      </c>
      <c r="C79" s="135">
        <f>IF(B81=0, "-", B79/B81)</f>
        <v>3.2967032967032968E-2</v>
      </c>
      <c r="D79" s="35">
        <v>0</v>
      </c>
      <c r="E79" s="126">
        <f>IF(D81=0, "-", D79/D81)</f>
        <v>0</v>
      </c>
      <c r="F79" s="136">
        <v>6</v>
      </c>
      <c r="G79" s="135">
        <f>IF(F81=0, "-", F79/F81)</f>
        <v>2.7649769585253458E-2</v>
      </c>
      <c r="H79" s="35">
        <v>0</v>
      </c>
      <c r="I79" s="126">
        <f>IF(H81=0, "-", H79/H81)</f>
        <v>0</v>
      </c>
      <c r="J79" s="125" t="str">
        <f t="shared" si="4"/>
        <v>-</v>
      </c>
      <c r="K79" s="126" t="str">
        <f t="shared" si="5"/>
        <v>-</v>
      </c>
    </row>
    <row r="80" spans="1:11" x14ac:dyDescent="0.25">
      <c r="A80" s="137"/>
      <c r="B80" s="40"/>
      <c r="D80" s="40"/>
      <c r="E80" s="44"/>
      <c r="F80" s="138"/>
      <c r="H80" s="40"/>
      <c r="I80" s="44"/>
      <c r="J80" s="43"/>
      <c r="K80" s="44"/>
    </row>
    <row r="81" spans="1:11" s="52" customFormat="1" ht="13" x14ac:dyDescent="0.3">
      <c r="A81" s="139" t="s">
        <v>224</v>
      </c>
      <c r="B81" s="46">
        <f>SUM(B71:B80)</f>
        <v>91</v>
      </c>
      <c r="C81" s="140">
        <f>B81/7288</f>
        <v>1.2486278814489571E-2</v>
      </c>
      <c r="D81" s="46">
        <f>SUM(D71:D80)</f>
        <v>56</v>
      </c>
      <c r="E81" s="141">
        <f>D81/8516</f>
        <v>6.5758572099577266E-3</v>
      </c>
      <c r="F81" s="128">
        <f>SUM(F71:F80)</f>
        <v>217</v>
      </c>
      <c r="G81" s="142">
        <f>F81/20901</f>
        <v>1.0382278359887087E-2</v>
      </c>
      <c r="H81" s="46">
        <f>SUM(H71:H80)</f>
        <v>151</v>
      </c>
      <c r="I81" s="141">
        <f>H81/23072</f>
        <v>6.5447295423023575E-3</v>
      </c>
      <c r="J81" s="49">
        <f>IF(D81=0, "-", IF((B81-D81)/D81&lt;10, (B81-D81)/D81, "&gt;999%"))</f>
        <v>0.625</v>
      </c>
      <c r="K81" s="50">
        <f>IF(H81=0, "-", IF((F81-H81)/H81&lt;10, (F81-H81)/H81, "&gt;999%"))</f>
        <v>0.4370860927152318</v>
      </c>
    </row>
    <row r="82" spans="1:11" x14ac:dyDescent="0.25">
      <c r="B82" s="138"/>
      <c r="D82" s="138"/>
      <c r="F82" s="138"/>
      <c r="H82" s="138"/>
    </row>
    <row r="83" spans="1:11" s="52" customFormat="1" ht="13" x14ac:dyDescent="0.3">
      <c r="A83" s="139" t="s">
        <v>225</v>
      </c>
      <c r="B83" s="46">
        <v>885</v>
      </c>
      <c r="C83" s="140">
        <f>B83/7288</f>
        <v>0.12143249176728869</v>
      </c>
      <c r="D83" s="46">
        <v>1223</v>
      </c>
      <c r="E83" s="141">
        <f>D83/8516</f>
        <v>0.14361202442461249</v>
      </c>
      <c r="F83" s="128">
        <v>2761</v>
      </c>
      <c r="G83" s="142">
        <f>F83/20901</f>
        <v>0.13209894263432373</v>
      </c>
      <c r="H83" s="46">
        <v>3429</v>
      </c>
      <c r="I83" s="141">
        <f>H83/23072</f>
        <v>0.14862170596393898</v>
      </c>
      <c r="J83" s="49">
        <f>IF(D83=0, "-", IF((B83-D83)/D83&lt;10, (B83-D83)/D83, "&gt;999%"))</f>
        <v>-0.27636958299264103</v>
      </c>
      <c r="K83" s="50">
        <f>IF(H83=0, "-", IF((F83-H83)/H83&lt;10, (F83-H83)/H83, "&gt;999%"))</f>
        <v>-0.19480898221055701</v>
      </c>
    </row>
    <row r="84" spans="1:11" x14ac:dyDescent="0.25">
      <c r="B84" s="138"/>
      <c r="D84" s="138"/>
      <c r="F84" s="138"/>
      <c r="H84" s="138"/>
    </row>
    <row r="85" spans="1:11" ht="15.5" x14ac:dyDescent="0.35">
      <c r="A85" s="129" t="s">
        <v>30</v>
      </c>
      <c r="B85" s="22" t="s">
        <v>4</v>
      </c>
      <c r="C85" s="25"/>
      <c r="D85" s="25"/>
      <c r="E85" s="23"/>
      <c r="F85" s="22" t="s">
        <v>162</v>
      </c>
      <c r="G85" s="25"/>
      <c r="H85" s="25"/>
      <c r="I85" s="23"/>
      <c r="J85" s="22" t="s">
        <v>163</v>
      </c>
      <c r="K85" s="23"/>
    </row>
    <row r="86" spans="1:11" ht="13" x14ac:dyDescent="0.3">
      <c r="A86" s="30"/>
      <c r="B86" s="22">
        <f>VALUE(RIGHT($B$2, 4))</f>
        <v>2020</v>
      </c>
      <c r="C86" s="23"/>
      <c r="D86" s="22">
        <f>B86-1</f>
        <v>2019</v>
      </c>
      <c r="E86" s="130"/>
      <c r="F86" s="22">
        <f>B86</f>
        <v>2020</v>
      </c>
      <c r="G86" s="130"/>
      <c r="H86" s="22">
        <f>D86</f>
        <v>2019</v>
      </c>
      <c r="I86" s="130"/>
      <c r="J86" s="27" t="s">
        <v>8</v>
      </c>
      <c r="K86" s="28" t="s">
        <v>5</v>
      </c>
    </row>
    <row r="87" spans="1:11" ht="13" x14ac:dyDescent="0.3">
      <c r="A87" s="131" t="s">
        <v>226</v>
      </c>
      <c r="B87" s="132" t="s">
        <v>164</v>
      </c>
      <c r="C87" s="133" t="s">
        <v>165</v>
      </c>
      <c r="D87" s="132" t="s">
        <v>164</v>
      </c>
      <c r="E87" s="134" t="s">
        <v>165</v>
      </c>
      <c r="F87" s="133" t="s">
        <v>164</v>
      </c>
      <c r="G87" s="133" t="s">
        <v>165</v>
      </c>
      <c r="H87" s="132" t="s">
        <v>164</v>
      </c>
      <c r="I87" s="134" t="s">
        <v>165</v>
      </c>
      <c r="J87" s="132"/>
      <c r="K87" s="134"/>
    </row>
    <row r="88" spans="1:11" ht="14.5" x14ac:dyDescent="0.35">
      <c r="A88" s="34" t="s">
        <v>227</v>
      </c>
      <c r="B88" s="35">
        <v>3</v>
      </c>
      <c r="C88" s="135">
        <f>IF(B100=0, "-", B88/B100)</f>
        <v>2.2058823529411766E-2</v>
      </c>
      <c r="D88" s="35">
        <v>10</v>
      </c>
      <c r="E88" s="126">
        <f>IF(D100=0, "-", D88/D100)</f>
        <v>5.3475935828877004E-2</v>
      </c>
      <c r="F88" s="136">
        <v>4</v>
      </c>
      <c r="G88" s="135">
        <f>IF(F100=0, "-", F88/F100)</f>
        <v>9.324009324009324E-3</v>
      </c>
      <c r="H88" s="35">
        <v>20</v>
      </c>
      <c r="I88" s="126">
        <f>IF(H100=0, "-", H88/H100)</f>
        <v>3.9840637450199202E-2</v>
      </c>
      <c r="J88" s="125">
        <f t="shared" ref="J88:J98" si="6">IF(D88=0, "-", IF((B88-D88)/D88&lt;10, (B88-D88)/D88, "&gt;999%"))</f>
        <v>-0.7</v>
      </c>
      <c r="K88" s="126">
        <f t="shared" ref="K88:K98" si="7">IF(H88=0, "-", IF((F88-H88)/H88&lt;10, (F88-H88)/H88, "&gt;999%"))</f>
        <v>-0.8</v>
      </c>
    </row>
    <row r="89" spans="1:11" ht="14.5" x14ac:dyDescent="0.35">
      <c r="A89" s="34" t="s">
        <v>228</v>
      </c>
      <c r="B89" s="35">
        <v>1</v>
      </c>
      <c r="C89" s="135">
        <f>IF(B100=0, "-", B89/B100)</f>
        <v>7.3529411764705881E-3</v>
      </c>
      <c r="D89" s="35">
        <v>3</v>
      </c>
      <c r="E89" s="126">
        <f>IF(D100=0, "-", D89/D100)</f>
        <v>1.6042780748663103E-2</v>
      </c>
      <c r="F89" s="136">
        <v>3</v>
      </c>
      <c r="G89" s="135">
        <f>IF(F100=0, "-", F89/F100)</f>
        <v>6.993006993006993E-3</v>
      </c>
      <c r="H89" s="35">
        <v>4</v>
      </c>
      <c r="I89" s="126">
        <f>IF(H100=0, "-", H89/H100)</f>
        <v>7.9681274900398405E-3</v>
      </c>
      <c r="J89" s="125">
        <f t="shared" si="6"/>
        <v>-0.66666666666666663</v>
      </c>
      <c r="K89" s="126">
        <f t="shared" si="7"/>
        <v>-0.25</v>
      </c>
    </row>
    <row r="90" spans="1:11" ht="14.5" x14ac:dyDescent="0.35">
      <c r="A90" s="34" t="s">
        <v>229</v>
      </c>
      <c r="B90" s="35">
        <v>0</v>
      </c>
      <c r="C90" s="135">
        <f>IF(B100=0, "-", B90/B100)</f>
        <v>0</v>
      </c>
      <c r="D90" s="35">
        <v>4</v>
      </c>
      <c r="E90" s="126">
        <f>IF(D100=0, "-", D90/D100)</f>
        <v>2.1390374331550801E-2</v>
      </c>
      <c r="F90" s="136">
        <v>0</v>
      </c>
      <c r="G90" s="135">
        <f>IF(F100=0, "-", F90/F100)</f>
        <v>0</v>
      </c>
      <c r="H90" s="35">
        <v>4</v>
      </c>
      <c r="I90" s="126">
        <f>IF(H100=0, "-", H90/H100)</f>
        <v>7.9681274900398405E-3</v>
      </c>
      <c r="J90" s="125">
        <f t="shared" si="6"/>
        <v>-1</v>
      </c>
      <c r="K90" s="126">
        <f t="shared" si="7"/>
        <v>-1</v>
      </c>
    </row>
    <row r="91" spans="1:11" ht="14.5" x14ac:dyDescent="0.35">
      <c r="A91" s="34" t="s">
        <v>230</v>
      </c>
      <c r="B91" s="35">
        <v>0</v>
      </c>
      <c r="C91" s="135">
        <f>IF(B100=0, "-", B91/B100)</f>
        <v>0</v>
      </c>
      <c r="D91" s="35">
        <v>3</v>
      </c>
      <c r="E91" s="126">
        <f>IF(D100=0, "-", D91/D100)</f>
        <v>1.6042780748663103E-2</v>
      </c>
      <c r="F91" s="136">
        <v>3</v>
      </c>
      <c r="G91" s="135">
        <f>IF(F100=0, "-", F91/F100)</f>
        <v>6.993006993006993E-3</v>
      </c>
      <c r="H91" s="35">
        <v>5</v>
      </c>
      <c r="I91" s="126">
        <f>IF(H100=0, "-", H91/H100)</f>
        <v>9.9601593625498006E-3</v>
      </c>
      <c r="J91" s="125">
        <f t="shared" si="6"/>
        <v>-1</v>
      </c>
      <c r="K91" s="126">
        <f t="shared" si="7"/>
        <v>-0.4</v>
      </c>
    </row>
    <row r="92" spans="1:11" ht="14.5" x14ac:dyDescent="0.35">
      <c r="A92" s="34" t="s">
        <v>231</v>
      </c>
      <c r="B92" s="35">
        <v>12</v>
      </c>
      <c r="C92" s="135">
        <f>IF(B100=0, "-", B92/B100)</f>
        <v>8.8235294117647065E-2</v>
      </c>
      <c r="D92" s="35">
        <v>25</v>
      </c>
      <c r="E92" s="126">
        <f>IF(D100=0, "-", D92/D100)</f>
        <v>0.13368983957219252</v>
      </c>
      <c r="F92" s="136">
        <v>34</v>
      </c>
      <c r="G92" s="135">
        <f>IF(F100=0, "-", F92/F100)</f>
        <v>7.9254079254079249E-2</v>
      </c>
      <c r="H92" s="35">
        <v>64</v>
      </c>
      <c r="I92" s="126">
        <f>IF(H100=0, "-", H92/H100)</f>
        <v>0.12749003984063745</v>
      </c>
      <c r="J92" s="125">
        <f t="shared" si="6"/>
        <v>-0.52</v>
      </c>
      <c r="K92" s="126">
        <f t="shared" si="7"/>
        <v>-0.46875</v>
      </c>
    </row>
    <row r="93" spans="1:11" ht="14.5" x14ac:dyDescent="0.35">
      <c r="A93" s="34" t="s">
        <v>232</v>
      </c>
      <c r="B93" s="35">
        <v>0</v>
      </c>
      <c r="C93" s="135">
        <f>IF(B100=0, "-", B93/B100)</f>
        <v>0</v>
      </c>
      <c r="D93" s="35">
        <v>0</v>
      </c>
      <c r="E93" s="126">
        <f>IF(D100=0, "-", D93/D100)</f>
        <v>0</v>
      </c>
      <c r="F93" s="136">
        <v>4</v>
      </c>
      <c r="G93" s="135">
        <f>IF(F100=0, "-", F93/F100)</f>
        <v>9.324009324009324E-3</v>
      </c>
      <c r="H93" s="35">
        <v>0</v>
      </c>
      <c r="I93" s="126">
        <f>IF(H100=0, "-", H93/H100)</f>
        <v>0</v>
      </c>
      <c r="J93" s="125" t="str">
        <f t="shared" si="6"/>
        <v>-</v>
      </c>
      <c r="K93" s="126" t="str">
        <f t="shared" si="7"/>
        <v>-</v>
      </c>
    </row>
    <row r="94" spans="1:11" ht="14.5" x14ac:dyDescent="0.35">
      <c r="A94" s="34" t="s">
        <v>233</v>
      </c>
      <c r="B94" s="35">
        <v>3</v>
      </c>
      <c r="C94" s="135">
        <f>IF(B100=0, "-", B94/B100)</f>
        <v>2.2058823529411766E-2</v>
      </c>
      <c r="D94" s="35">
        <v>4</v>
      </c>
      <c r="E94" s="126">
        <f>IF(D100=0, "-", D94/D100)</f>
        <v>2.1390374331550801E-2</v>
      </c>
      <c r="F94" s="136">
        <v>19</v>
      </c>
      <c r="G94" s="135">
        <f>IF(F100=0, "-", F94/F100)</f>
        <v>4.4289044289044288E-2</v>
      </c>
      <c r="H94" s="35">
        <v>11</v>
      </c>
      <c r="I94" s="126">
        <f>IF(H100=0, "-", H94/H100)</f>
        <v>2.1912350597609563E-2</v>
      </c>
      <c r="J94" s="125">
        <f t="shared" si="6"/>
        <v>-0.25</v>
      </c>
      <c r="K94" s="126">
        <f t="shared" si="7"/>
        <v>0.72727272727272729</v>
      </c>
    </row>
    <row r="95" spans="1:11" ht="14.5" x14ac:dyDescent="0.35">
      <c r="A95" s="34" t="s">
        <v>234</v>
      </c>
      <c r="B95" s="35">
        <v>1</v>
      </c>
      <c r="C95" s="135">
        <f>IF(B100=0, "-", B95/B100)</f>
        <v>7.3529411764705881E-3</v>
      </c>
      <c r="D95" s="35">
        <v>1</v>
      </c>
      <c r="E95" s="126">
        <f>IF(D100=0, "-", D95/D100)</f>
        <v>5.3475935828877002E-3</v>
      </c>
      <c r="F95" s="136">
        <v>6</v>
      </c>
      <c r="G95" s="135">
        <f>IF(F100=0, "-", F95/F100)</f>
        <v>1.3986013986013986E-2</v>
      </c>
      <c r="H95" s="35">
        <v>2</v>
      </c>
      <c r="I95" s="126">
        <f>IF(H100=0, "-", H95/H100)</f>
        <v>3.9840637450199202E-3</v>
      </c>
      <c r="J95" s="125">
        <f t="shared" si="6"/>
        <v>0</v>
      </c>
      <c r="K95" s="126">
        <f t="shared" si="7"/>
        <v>2</v>
      </c>
    </row>
    <row r="96" spans="1:11" ht="14.5" x14ac:dyDescent="0.35">
      <c r="A96" s="34" t="s">
        <v>235</v>
      </c>
      <c r="B96" s="35">
        <v>7</v>
      </c>
      <c r="C96" s="135">
        <f>IF(B100=0, "-", B96/B100)</f>
        <v>5.1470588235294115E-2</v>
      </c>
      <c r="D96" s="35">
        <v>8</v>
      </c>
      <c r="E96" s="126">
        <f>IF(D100=0, "-", D96/D100)</f>
        <v>4.2780748663101602E-2</v>
      </c>
      <c r="F96" s="136">
        <v>16</v>
      </c>
      <c r="G96" s="135">
        <f>IF(F100=0, "-", F96/F100)</f>
        <v>3.7296037296037296E-2</v>
      </c>
      <c r="H96" s="35">
        <v>23</v>
      </c>
      <c r="I96" s="126">
        <f>IF(H100=0, "-", H96/H100)</f>
        <v>4.5816733067729085E-2</v>
      </c>
      <c r="J96" s="125">
        <f t="shared" si="6"/>
        <v>-0.125</v>
      </c>
      <c r="K96" s="126">
        <f t="shared" si="7"/>
        <v>-0.30434782608695654</v>
      </c>
    </row>
    <row r="97" spans="1:11" ht="14.5" x14ac:dyDescent="0.35">
      <c r="A97" s="34" t="s">
        <v>236</v>
      </c>
      <c r="B97" s="35">
        <v>104</v>
      </c>
      <c r="C97" s="135">
        <f>IF(B100=0, "-", B97/B100)</f>
        <v>0.76470588235294112</v>
      </c>
      <c r="D97" s="35">
        <v>120</v>
      </c>
      <c r="E97" s="126">
        <f>IF(D100=0, "-", D97/D100)</f>
        <v>0.64171122994652408</v>
      </c>
      <c r="F97" s="136">
        <v>331</v>
      </c>
      <c r="G97" s="135">
        <f>IF(F100=0, "-", F97/F100)</f>
        <v>0.77156177156177153</v>
      </c>
      <c r="H97" s="35">
        <v>354</v>
      </c>
      <c r="I97" s="126">
        <f>IF(H100=0, "-", H97/H100)</f>
        <v>0.70517928286852594</v>
      </c>
      <c r="J97" s="125">
        <f t="shared" si="6"/>
        <v>-0.13333333333333333</v>
      </c>
      <c r="K97" s="126">
        <f t="shared" si="7"/>
        <v>-6.4971751412429377E-2</v>
      </c>
    </row>
    <row r="98" spans="1:11" ht="14.5" x14ac:dyDescent="0.35">
      <c r="A98" s="34" t="s">
        <v>237</v>
      </c>
      <c r="B98" s="35">
        <v>5</v>
      </c>
      <c r="C98" s="135">
        <f>IF(B100=0, "-", B98/B100)</f>
        <v>3.6764705882352942E-2</v>
      </c>
      <c r="D98" s="35">
        <v>9</v>
      </c>
      <c r="E98" s="126">
        <f>IF(D100=0, "-", D98/D100)</f>
        <v>4.8128342245989303E-2</v>
      </c>
      <c r="F98" s="136">
        <v>9</v>
      </c>
      <c r="G98" s="135">
        <f>IF(F100=0, "-", F98/F100)</f>
        <v>2.097902097902098E-2</v>
      </c>
      <c r="H98" s="35">
        <v>15</v>
      </c>
      <c r="I98" s="126">
        <f>IF(H100=0, "-", H98/H100)</f>
        <v>2.9880478087649404E-2</v>
      </c>
      <c r="J98" s="125">
        <f t="shared" si="6"/>
        <v>-0.44444444444444442</v>
      </c>
      <c r="K98" s="126">
        <f t="shared" si="7"/>
        <v>-0.4</v>
      </c>
    </row>
    <row r="99" spans="1:11" x14ac:dyDescent="0.25">
      <c r="A99" s="137"/>
      <c r="B99" s="40"/>
      <c r="D99" s="40"/>
      <c r="E99" s="44"/>
      <c r="F99" s="138"/>
      <c r="H99" s="40"/>
      <c r="I99" s="44"/>
      <c r="J99" s="43"/>
      <c r="K99" s="44"/>
    </row>
    <row r="100" spans="1:11" s="52" customFormat="1" ht="13" x14ac:dyDescent="0.3">
      <c r="A100" s="139" t="s">
        <v>238</v>
      </c>
      <c r="B100" s="46">
        <f>SUM(B88:B99)</f>
        <v>136</v>
      </c>
      <c r="C100" s="140">
        <f>B100/7288</f>
        <v>1.8660812294182216E-2</v>
      </c>
      <c r="D100" s="46">
        <f>SUM(D88:D99)</f>
        <v>187</v>
      </c>
      <c r="E100" s="141">
        <f>D100/8516</f>
        <v>2.1958666040394551E-2</v>
      </c>
      <c r="F100" s="128">
        <f>SUM(F88:F99)</f>
        <v>429</v>
      </c>
      <c r="G100" s="142">
        <f>F100/20901</f>
        <v>2.0525333716090138E-2</v>
      </c>
      <c r="H100" s="46">
        <f>SUM(H88:H99)</f>
        <v>502</v>
      </c>
      <c r="I100" s="141">
        <f>H100/23072</f>
        <v>2.1757975034674065E-2</v>
      </c>
      <c r="J100" s="49">
        <f>IF(D100=0, "-", IF((B100-D100)/D100&lt;10, (B100-D100)/D100, "&gt;999%"))</f>
        <v>-0.27272727272727271</v>
      </c>
      <c r="K100" s="50">
        <f>IF(H100=0, "-", IF((F100-H100)/H100&lt;10, (F100-H100)/H100, "&gt;999%"))</f>
        <v>-0.1454183266932271</v>
      </c>
    </row>
    <row r="101" spans="1:11" x14ac:dyDescent="0.25">
      <c r="B101" s="138"/>
      <c r="D101" s="138"/>
      <c r="F101" s="138"/>
      <c r="H101" s="138"/>
    </row>
    <row r="102" spans="1:11" ht="13" x14ac:dyDescent="0.3">
      <c r="A102" s="131" t="s">
        <v>239</v>
      </c>
      <c r="B102" s="132" t="s">
        <v>164</v>
      </c>
      <c r="C102" s="133" t="s">
        <v>165</v>
      </c>
      <c r="D102" s="132" t="s">
        <v>164</v>
      </c>
      <c r="E102" s="134" t="s">
        <v>165</v>
      </c>
      <c r="F102" s="133" t="s">
        <v>164</v>
      </c>
      <c r="G102" s="133" t="s">
        <v>165</v>
      </c>
      <c r="H102" s="132" t="s">
        <v>164</v>
      </c>
      <c r="I102" s="134" t="s">
        <v>165</v>
      </c>
      <c r="J102" s="132"/>
      <c r="K102" s="134"/>
    </row>
    <row r="103" spans="1:11" ht="14.5" x14ac:dyDescent="0.35">
      <c r="A103" s="34" t="s">
        <v>240</v>
      </c>
      <c r="B103" s="35">
        <v>1</v>
      </c>
      <c r="C103" s="135">
        <f>IF(B118=0, "-", B103/B118)</f>
        <v>2.0408163265306121E-2</v>
      </c>
      <c r="D103" s="35">
        <v>0</v>
      </c>
      <c r="E103" s="126">
        <f>IF(D118=0, "-", D103/D118)</f>
        <v>0</v>
      </c>
      <c r="F103" s="136">
        <v>2</v>
      </c>
      <c r="G103" s="135">
        <f>IF(F118=0, "-", F103/F118)</f>
        <v>1.5384615384615385E-2</v>
      </c>
      <c r="H103" s="35">
        <v>1</v>
      </c>
      <c r="I103" s="126">
        <f>IF(H118=0, "-", H103/H118)</f>
        <v>5.0251256281407036E-3</v>
      </c>
      <c r="J103" s="125" t="str">
        <f t="shared" ref="J103:J116" si="8">IF(D103=0, "-", IF((B103-D103)/D103&lt;10, (B103-D103)/D103, "&gt;999%"))</f>
        <v>-</v>
      </c>
      <c r="K103" s="126">
        <f t="shared" ref="K103:K116" si="9">IF(H103=0, "-", IF((F103-H103)/H103&lt;10, (F103-H103)/H103, "&gt;999%"))</f>
        <v>1</v>
      </c>
    </row>
    <row r="104" spans="1:11" ht="14.5" x14ac:dyDescent="0.35">
      <c r="A104" s="34" t="s">
        <v>241</v>
      </c>
      <c r="B104" s="35">
        <v>7</v>
      </c>
      <c r="C104" s="135">
        <f>IF(B118=0, "-", B104/B118)</f>
        <v>0.14285714285714285</v>
      </c>
      <c r="D104" s="35">
        <v>6</v>
      </c>
      <c r="E104" s="126">
        <f>IF(D118=0, "-", D104/D118)</f>
        <v>8.4507042253521125E-2</v>
      </c>
      <c r="F104" s="136">
        <v>12</v>
      </c>
      <c r="G104" s="135">
        <f>IF(F118=0, "-", F104/F118)</f>
        <v>9.2307692307692313E-2</v>
      </c>
      <c r="H104" s="35">
        <v>16</v>
      </c>
      <c r="I104" s="126">
        <f>IF(H118=0, "-", H104/H118)</f>
        <v>8.0402010050251257E-2</v>
      </c>
      <c r="J104" s="125">
        <f t="shared" si="8"/>
        <v>0.16666666666666666</v>
      </c>
      <c r="K104" s="126">
        <f t="shared" si="9"/>
        <v>-0.25</v>
      </c>
    </row>
    <row r="105" spans="1:11" ht="14.5" x14ac:dyDescent="0.35">
      <c r="A105" s="34" t="s">
        <v>242</v>
      </c>
      <c r="B105" s="35">
        <v>3</v>
      </c>
      <c r="C105" s="135">
        <f>IF(B118=0, "-", B105/B118)</f>
        <v>6.1224489795918366E-2</v>
      </c>
      <c r="D105" s="35">
        <v>3</v>
      </c>
      <c r="E105" s="126">
        <f>IF(D118=0, "-", D105/D118)</f>
        <v>4.2253521126760563E-2</v>
      </c>
      <c r="F105" s="136">
        <v>10</v>
      </c>
      <c r="G105" s="135">
        <f>IF(F118=0, "-", F105/F118)</f>
        <v>7.6923076923076927E-2</v>
      </c>
      <c r="H105" s="35">
        <v>8</v>
      </c>
      <c r="I105" s="126">
        <f>IF(H118=0, "-", H105/H118)</f>
        <v>4.0201005025125629E-2</v>
      </c>
      <c r="J105" s="125">
        <f t="shared" si="8"/>
        <v>0</v>
      </c>
      <c r="K105" s="126">
        <f t="shared" si="9"/>
        <v>0.25</v>
      </c>
    </row>
    <row r="106" spans="1:11" ht="14.5" x14ac:dyDescent="0.35">
      <c r="A106" s="34" t="s">
        <v>243</v>
      </c>
      <c r="B106" s="35">
        <v>10</v>
      </c>
      <c r="C106" s="135">
        <f>IF(B118=0, "-", B106/B118)</f>
        <v>0.20408163265306123</v>
      </c>
      <c r="D106" s="35">
        <v>26</v>
      </c>
      <c r="E106" s="126">
        <f>IF(D118=0, "-", D106/D118)</f>
        <v>0.36619718309859156</v>
      </c>
      <c r="F106" s="136">
        <v>40</v>
      </c>
      <c r="G106" s="135">
        <f>IF(F118=0, "-", F106/F118)</f>
        <v>0.30769230769230771</v>
      </c>
      <c r="H106" s="35">
        <v>31</v>
      </c>
      <c r="I106" s="126">
        <f>IF(H118=0, "-", H106/H118)</f>
        <v>0.15577889447236182</v>
      </c>
      <c r="J106" s="125">
        <f t="shared" si="8"/>
        <v>-0.61538461538461542</v>
      </c>
      <c r="K106" s="126">
        <f t="shared" si="9"/>
        <v>0.29032258064516131</v>
      </c>
    </row>
    <row r="107" spans="1:11" ht="14.5" x14ac:dyDescent="0.35">
      <c r="A107" s="34" t="s">
        <v>244</v>
      </c>
      <c r="B107" s="35">
        <v>0</v>
      </c>
      <c r="C107" s="135">
        <f>IF(B118=0, "-", B107/B118)</f>
        <v>0</v>
      </c>
      <c r="D107" s="35">
        <v>2</v>
      </c>
      <c r="E107" s="126">
        <f>IF(D118=0, "-", D107/D118)</f>
        <v>2.8169014084507043E-2</v>
      </c>
      <c r="F107" s="136">
        <v>0</v>
      </c>
      <c r="G107" s="135">
        <f>IF(F118=0, "-", F107/F118)</f>
        <v>0</v>
      </c>
      <c r="H107" s="35">
        <v>9</v>
      </c>
      <c r="I107" s="126">
        <f>IF(H118=0, "-", H107/H118)</f>
        <v>4.5226130653266333E-2</v>
      </c>
      <c r="J107" s="125">
        <f t="shared" si="8"/>
        <v>-1</v>
      </c>
      <c r="K107" s="126">
        <f t="shared" si="9"/>
        <v>-1</v>
      </c>
    </row>
    <row r="108" spans="1:11" ht="14.5" x14ac:dyDescent="0.35">
      <c r="A108" s="34" t="s">
        <v>245</v>
      </c>
      <c r="B108" s="35">
        <v>3</v>
      </c>
      <c r="C108" s="135">
        <f>IF(B118=0, "-", B108/B118)</f>
        <v>6.1224489795918366E-2</v>
      </c>
      <c r="D108" s="35">
        <v>0</v>
      </c>
      <c r="E108" s="126">
        <f>IF(D118=0, "-", D108/D118)</f>
        <v>0</v>
      </c>
      <c r="F108" s="136">
        <v>3</v>
      </c>
      <c r="G108" s="135">
        <f>IF(F118=0, "-", F108/F118)</f>
        <v>2.3076923076923078E-2</v>
      </c>
      <c r="H108" s="35">
        <v>2</v>
      </c>
      <c r="I108" s="126">
        <f>IF(H118=0, "-", H108/H118)</f>
        <v>1.0050251256281407E-2</v>
      </c>
      <c r="J108" s="125" t="str">
        <f t="shared" si="8"/>
        <v>-</v>
      </c>
      <c r="K108" s="126">
        <f t="shared" si="9"/>
        <v>0.5</v>
      </c>
    </row>
    <row r="109" spans="1:11" ht="14.5" x14ac:dyDescent="0.35">
      <c r="A109" s="34" t="s">
        <v>246</v>
      </c>
      <c r="B109" s="35">
        <v>0</v>
      </c>
      <c r="C109" s="135">
        <f>IF(B118=0, "-", B109/B118)</f>
        <v>0</v>
      </c>
      <c r="D109" s="35">
        <v>2</v>
      </c>
      <c r="E109" s="126">
        <f>IF(D118=0, "-", D109/D118)</f>
        <v>2.8169014084507043E-2</v>
      </c>
      <c r="F109" s="136">
        <v>3</v>
      </c>
      <c r="G109" s="135">
        <f>IF(F118=0, "-", F109/F118)</f>
        <v>2.3076923076923078E-2</v>
      </c>
      <c r="H109" s="35">
        <v>5</v>
      </c>
      <c r="I109" s="126">
        <f>IF(H118=0, "-", H109/H118)</f>
        <v>2.5125628140703519E-2</v>
      </c>
      <c r="J109" s="125">
        <f t="shared" si="8"/>
        <v>-1</v>
      </c>
      <c r="K109" s="126">
        <f t="shared" si="9"/>
        <v>-0.4</v>
      </c>
    </row>
    <row r="110" spans="1:11" ht="14.5" x14ac:dyDescent="0.35">
      <c r="A110" s="34" t="s">
        <v>247</v>
      </c>
      <c r="B110" s="35">
        <v>0</v>
      </c>
      <c r="C110" s="135">
        <f>IF(B118=0, "-", B110/B118)</f>
        <v>0</v>
      </c>
      <c r="D110" s="35">
        <v>2</v>
      </c>
      <c r="E110" s="126">
        <f>IF(D118=0, "-", D110/D118)</f>
        <v>2.8169014084507043E-2</v>
      </c>
      <c r="F110" s="136">
        <v>7</v>
      </c>
      <c r="G110" s="135">
        <f>IF(F118=0, "-", F110/F118)</f>
        <v>5.3846153846153849E-2</v>
      </c>
      <c r="H110" s="35">
        <v>8</v>
      </c>
      <c r="I110" s="126">
        <f>IF(H118=0, "-", H110/H118)</f>
        <v>4.0201005025125629E-2</v>
      </c>
      <c r="J110" s="125">
        <f t="shared" si="8"/>
        <v>-1</v>
      </c>
      <c r="K110" s="126">
        <f t="shared" si="9"/>
        <v>-0.125</v>
      </c>
    </row>
    <row r="111" spans="1:11" ht="14.5" x14ac:dyDescent="0.35">
      <c r="A111" s="34" t="s">
        <v>248</v>
      </c>
      <c r="B111" s="35">
        <v>3</v>
      </c>
      <c r="C111" s="135">
        <f>IF(B118=0, "-", B111/B118)</f>
        <v>6.1224489795918366E-2</v>
      </c>
      <c r="D111" s="35">
        <v>2</v>
      </c>
      <c r="E111" s="126">
        <f>IF(D118=0, "-", D111/D118)</f>
        <v>2.8169014084507043E-2</v>
      </c>
      <c r="F111" s="136">
        <v>8</v>
      </c>
      <c r="G111" s="135">
        <f>IF(F118=0, "-", F111/F118)</f>
        <v>6.1538461538461542E-2</v>
      </c>
      <c r="H111" s="35">
        <v>12</v>
      </c>
      <c r="I111" s="126">
        <f>IF(H118=0, "-", H111/H118)</f>
        <v>6.030150753768844E-2</v>
      </c>
      <c r="J111" s="125">
        <f t="shared" si="8"/>
        <v>0.5</v>
      </c>
      <c r="K111" s="126">
        <f t="shared" si="9"/>
        <v>-0.33333333333333331</v>
      </c>
    </row>
    <row r="112" spans="1:11" ht="14.5" x14ac:dyDescent="0.35">
      <c r="A112" s="34" t="s">
        <v>249</v>
      </c>
      <c r="B112" s="35">
        <v>8</v>
      </c>
      <c r="C112" s="135">
        <f>IF(B118=0, "-", B112/B118)</f>
        <v>0.16326530612244897</v>
      </c>
      <c r="D112" s="35">
        <v>21</v>
      </c>
      <c r="E112" s="126">
        <f>IF(D118=0, "-", D112/D118)</f>
        <v>0.29577464788732394</v>
      </c>
      <c r="F112" s="136">
        <v>20</v>
      </c>
      <c r="G112" s="135">
        <f>IF(F118=0, "-", F112/F118)</f>
        <v>0.15384615384615385</v>
      </c>
      <c r="H112" s="35">
        <v>87</v>
      </c>
      <c r="I112" s="126">
        <f>IF(H118=0, "-", H112/H118)</f>
        <v>0.43718592964824121</v>
      </c>
      <c r="J112" s="125">
        <f t="shared" si="8"/>
        <v>-0.61904761904761907</v>
      </c>
      <c r="K112" s="126">
        <f t="shared" si="9"/>
        <v>-0.77011494252873558</v>
      </c>
    </row>
    <row r="113" spans="1:11" ht="14.5" x14ac:dyDescent="0.35">
      <c r="A113" s="34" t="s">
        <v>250</v>
      </c>
      <c r="B113" s="35">
        <v>12</v>
      </c>
      <c r="C113" s="135">
        <f>IF(B118=0, "-", B113/B118)</f>
        <v>0.24489795918367346</v>
      </c>
      <c r="D113" s="35">
        <v>6</v>
      </c>
      <c r="E113" s="126">
        <f>IF(D118=0, "-", D113/D118)</f>
        <v>8.4507042253521125E-2</v>
      </c>
      <c r="F113" s="136">
        <v>15</v>
      </c>
      <c r="G113" s="135">
        <f>IF(F118=0, "-", F113/F118)</f>
        <v>0.11538461538461539</v>
      </c>
      <c r="H113" s="35">
        <v>15</v>
      </c>
      <c r="I113" s="126">
        <f>IF(H118=0, "-", H113/H118)</f>
        <v>7.5376884422110546E-2</v>
      </c>
      <c r="J113" s="125">
        <f t="shared" si="8"/>
        <v>1</v>
      </c>
      <c r="K113" s="126">
        <f t="shared" si="9"/>
        <v>0</v>
      </c>
    </row>
    <row r="114" spans="1:11" ht="14.5" x14ac:dyDescent="0.35">
      <c r="A114" s="34" t="s">
        <v>251</v>
      </c>
      <c r="B114" s="35">
        <v>0</v>
      </c>
      <c r="C114" s="135">
        <f>IF(B118=0, "-", B114/B118)</f>
        <v>0</v>
      </c>
      <c r="D114" s="35">
        <v>1</v>
      </c>
      <c r="E114" s="126">
        <f>IF(D118=0, "-", D114/D118)</f>
        <v>1.4084507042253521E-2</v>
      </c>
      <c r="F114" s="136">
        <v>0</v>
      </c>
      <c r="G114" s="135">
        <f>IF(F118=0, "-", F114/F118)</f>
        <v>0</v>
      </c>
      <c r="H114" s="35">
        <v>5</v>
      </c>
      <c r="I114" s="126">
        <f>IF(H118=0, "-", H114/H118)</f>
        <v>2.5125628140703519E-2</v>
      </c>
      <c r="J114" s="125">
        <f t="shared" si="8"/>
        <v>-1</v>
      </c>
      <c r="K114" s="126">
        <f t="shared" si="9"/>
        <v>-1</v>
      </c>
    </row>
    <row r="115" spans="1:11" ht="14.5" x14ac:dyDescent="0.35">
      <c r="A115" s="34" t="s">
        <v>252</v>
      </c>
      <c r="B115" s="35">
        <v>1</v>
      </c>
      <c r="C115" s="135">
        <f>IF(B118=0, "-", B115/B118)</f>
        <v>2.0408163265306121E-2</v>
      </c>
      <c r="D115" s="35">
        <v>0</v>
      </c>
      <c r="E115" s="126">
        <f>IF(D118=0, "-", D115/D118)</f>
        <v>0</v>
      </c>
      <c r="F115" s="136">
        <v>6</v>
      </c>
      <c r="G115" s="135">
        <f>IF(F118=0, "-", F115/F118)</f>
        <v>4.6153846153846156E-2</v>
      </c>
      <c r="H115" s="35">
        <v>0</v>
      </c>
      <c r="I115" s="126">
        <f>IF(H118=0, "-", H115/H118)</f>
        <v>0</v>
      </c>
      <c r="J115" s="125" t="str">
        <f t="shared" si="8"/>
        <v>-</v>
      </c>
      <c r="K115" s="126" t="str">
        <f t="shared" si="9"/>
        <v>-</v>
      </c>
    </row>
    <row r="116" spans="1:11" ht="14.5" x14ac:dyDescent="0.35">
      <c r="A116" s="34" t="s">
        <v>253</v>
      </c>
      <c r="B116" s="35">
        <v>1</v>
      </c>
      <c r="C116" s="135">
        <f>IF(B118=0, "-", B116/B118)</f>
        <v>2.0408163265306121E-2</v>
      </c>
      <c r="D116" s="35">
        <v>0</v>
      </c>
      <c r="E116" s="126">
        <f>IF(D118=0, "-", D116/D118)</f>
        <v>0</v>
      </c>
      <c r="F116" s="136">
        <v>4</v>
      </c>
      <c r="G116" s="135">
        <f>IF(F118=0, "-", F116/F118)</f>
        <v>3.0769230769230771E-2</v>
      </c>
      <c r="H116" s="35">
        <v>0</v>
      </c>
      <c r="I116" s="126">
        <f>IF(H118=0, "-", H116/H118)</f>
        <v>0</v>
      </c>
      <c r="J116" s="125" t="str">
        <f t="shared" si="8"/>
        <v>-</v>
      </c>
      <c r="K116" s="126" t="str">
        <f t="shared" si="9"/>
        <v>-</v>
      </c>
    </row>
    <row r="117" spans="1:11" x14ac:dyDescent="0.25">
      <c r="A117" s="137"/>
      <c r="B117" s="40"/>
      <c r="D117" s="40"/>
      <c r="E117" s="44"/>
      <c r="F117" s="138"/>
      <c r="H117" s="40"/>
      <c r="I117" s="44"/>
      <c r="J117" s="43"/>
      <c r="K117" s="44"/>
    </row>
    <row r="118" spans="1:11" s="52" customFormat="1" ht="13" x14ac:dyDescent="0.3">
      <c r="A118" s="139" t="s">
        <v>254</v>
      </c>
      <c r="B118" s="46">
        <f>SUM(B103:B117)</f>
        <v>49</v>
      </c>
      <c r="C118" s="140">
        <f>B118/7288</f>
        <v>6.7233809001097699E-3</v>
      </c>
      <c r="D118" s="46">
        <f>SUM(D103:D117)</f>
        <v>71</v>
      </c>
      <c r="E118" s="141">
        <f>D118/8516</f>
        <v>8.3372475340535469E-3</v>
      </c>
      <c r="F118" s="128">
        <f>SUM(F103:F117)</f>
        <v>130</v>
      </c>
      <c r="G118" s="142">
        <f>F118/20901</f>
        <v>6.2197980957848908E-3</v>
      </c>
      <c r="H118" s="46">
        <f>SUM(H103:H117)</f>
        <v>199</v>
      </c>
      <c r="I118" s="141">
        <f>H118/23072</f>
        <v>8.625173370319001E-3</v>
      </c>
      <c r="J118" s="49">
        <f>IF(D118=0, "-", IF((B118-D118)/D118&lt;10, (B118-D118)/D118, "&gt;999%"))</f>
        <v>-0.30985915492957744</v>
      </c>
      <c r="K118" s="50">
        <f>IF(H118=0, "-", IF((F118-H118)/H118&lt;10, (F118-H118)/H118, "&gt;999%"))</f>
        <v>-0.34673366834170855</v>
      </c>
    </row>
    <row r="119" spans="1:11" x14ac:dyDescent="0.25">
      <c r="B119" s="138"/>
      <c r="D119" s="138"/>
      <c r="F119" s="138"/>
      <c r="H119" s="138"/>
    </row>
    <row r="120" spans="1:11" s="52" customFormat="1" ht="13" x14ac:dyDescent="0.3">
      <c r="A120" s="139" t="s">
        <v>255</v>
      </c>
      <c r="B120" s="46">
        <v>185</v>
      </c>
      <c r="C120" s="140">
        <f>B120/7288</f>
        <v>2.5384193194291988E-2</v>
      </c>
      <c r="D120" s="46">
        <v>258</v>
      </c>
      <c r="E120" s="141">
        <f>D120/8516</f>
        <v>3.0295913574448097E-2</v>
      </c>
      <c r="F120" s="128">
        <v>559</v>
      </c>
      <c r="G120" s="142">
        <f>F120/20901</f>
        <v>2.6745131811875031E-2</v>
      </c>
      <c r="H120" s="46">
        <v>701</v>
      </c>
      <c r="I120" s="141">
        <f>H120/23072</f>
        <v>3.0383148404993066E-2</v>
      </c>
      <c r="J120" s="49">
        <f>IF(D120=0, "-", IF((B120-D120)/D120&lt;10, (B120-D120)/D120, "&gt;999%"))</f>
        <v>-0.28294573643410853</v>
      </c>
      <c r="K120" s="50">
        <f>IF(H120=0, "-", IF((F120-H120)/H120&lt;10, (F120-H120)/H120, "&gt;999%"))</f>
        <v>-0.20256776034236804</v>
      </c>
    </row>
    <row r="121" spans="1:11" x14ac:dyDescent="0.25">
      <c r="B121" s="138"/>
      <c r="D121" s="138"/>
      <c r="F121" s="138"/>
      <c r="H121" s="138"/>
    </row>
    <row r="122" spans="1:11" ht="15.5" x14ac:dyDescent="0.35">
      <c r="A122" s="129" t="s">
        <v>31</v>
      </c>
      <c r="B122" s="22" t="s">
        <v>4</v>
      </c>
      <c r="C122" s="25"/>
      <c r="D122" s="25"/>
      <c r="E122" s="23"/>
      <c r="F122" s="22" t="s">
        <v>162</v>
      </c>
      <c r="G122" s="25"/>
      <c r="H122" s="25"/>
      <c r="I122" s="23"/>
      <c r="J122" s="22" t="s">
        <v>163</v>
      </c>
      <c r="K122" s="23"/>
    </row>
    <row r="123" spans="1:11" ht="13" x14ac:dyDescent="0.3">
      <c r="A123" s="30"/>
      <c r="B123" s="22">
        <f>VALUE(RIGHT($B$2, 4))</f>
        <v>2020</v>
      </c>
      <c r="C123" s="23"/>
      <c r="D123" s="22">
        <f>B123-1</f>
        <v>2019</v>
      </c>
      <c r="E123" s="130"/>
      <c r="F123" s="22">
        <f>B123</f>
        <v>2020</v>
      </c>
      <c r="G123" s="130"/>
      <c r="H123" s="22">
        <f>D123</f>
        <v>2019</v>
      </c>
      <c r="I123" s="130"/>
      <c r="J123" s="27" t="s">
        <v>8</v>
      </c>
      <c r="K123" s="28" t="s">
        <v>5</v>
      </c>
    </row>
    <row r="124" spans="1:11" ht="13" x14ac:dyDescent="0.3">
      <c r="A124" s="131" t="s">
        <v>256</v>
      </c>
      <c r="B124" s="132" t="s">
        <v>164</v>
      </c>
      <c r="C124" s="133" t="s">
        <v>165</v>
      </c>
      <c r="D124" s="132" t="s">
        <v>164</v>
      </c>
      <c r="E124" s="134" t="s">
        <v>165</v>
      </c>
      <c r="F124" s="133" t="s">
        <v>164</v>
      </c>
      <c r="G124" s="133" t="s">
        <v>165</v>
      </c>
      <c r="H124" s="132" t="s">
        <v>164</v>
      </c>
      <c r="I124" s="134" t="s">
        <v>165</v>
      </c>
      <c r="J124" s="132"/>
      <c r="K124" s="134"/>
    </row>
    <row r="125" spans="1:11" ht="14.5" x14ac:dyDescent="0.35">
      <c r="A125" s="34" t="s">
        <v>257</v>
      </c>
      <c r="B125" s="35">
        <v>22</v>
      </c>
      <c r="C125" s="135">
        <f>IF(B129=0, "-", B125/B129)</f>
        <v>0.62857142857142856</v>
      </c>
      <c r="D125" s="35">
        <v>17</v>
      </c>
      <c r="E125" s="126">
        <f>IF(D129=0, "-", D125/D129)</f>
        <v>0.54838709677419351</v>
      </c>
      <c r="F125" s="136">
        <v>47</v>
      </c>
      <c r="G125" s="135">
        <f>IF(F129=0, "-", F125/F129)</f>
        <v>0.55294117647058827</v>
      </c>
      <c r="H125" s="35">
        <v>61</v>
      </c>
      <c r="I125" s="126">
        <f>IF(H129=0, "-", H125/H129)</f>
        <v>0.62244897959183676</v>
      </c>
      <c r="J125" s="125">
        <f>IF(D125=0, "-", IF((B125-D125)/D125&lt;10, (B125-D125)/D125, "&gt;999%"))</f>
        <v>0.29411764705882354</v>
      </c>
      <c r="K125" s="126">
        <f>IF(H125=0, "-", IF((F125-H125)/H125&lt;10, (F125-H125)/H125, "&gt;999%"))</f>
        <v>-0.22950819672131148</v>
      </c>
    </row>
    <row r="126" spans="1:11" ht="14.5" x14ac:dyDescent="0.35">
      <c r="A126" s="34" t="s">
        <v>258</v>
      </c>
      <c r="B126" s="35">
        <v>13</v>
      </c>
      <c r="C126" s="135">
        <f>IF(B129=0, "-", B126/B129)</f>
        <v>0.37142857142857144</v>
      </c>
      <c r="D126" s="35">
        <v>12</v>
      </c>
      <c r="E126" s="126">
        <f>IF(D129=0, "-", D126/D129)</f>
        <v>0.38709677419354838</v>
      </c>
      <c r="F126" s="136">
        <v>36</v>
      </c>
      <c r="G126" s="135">
        <f>IF(F129=0, "-", F126/F129)</f>
        <v>0.42352941176470588</v>
      </c>
      <c r="H126" s="35">
        <v>26</v>
      </c>
      <c r="I126" s="126">
        <f>IF(H129=0, "-", H126/H129)</f>
        <v>0.26530612244897961</v>
      </c>
      <c r="J126" s="125">
        <f>IF(D126=0, "-", IF((B126-D126)/D126&lt;10, (B126-D126)/D126, "&gt;999%"))</f>
        <v>8.3333333333333329E-2</v>
      </c>
      <c r="K126" s="126">
        <f>IF(H126=0, "-", IF((F126-H126)/H126&lt;10, (F126-H126)/H126, "&gt;999%"))</f>
        <v>0.38461538461538464</v>
      </c>
    </row>
    <row r="127" spans="1:11" ht="14.5" x14ac:dyDescent="0.35">
      <c r="A127" s="34" t="s">
        <v>259</v>
      </c>
      <c r="B127" s="35">
        <v>0</v>
      </c>
      <c r="C127" s="135">
        <f>IF(B129=0, "-", B127/B129)</f>
        <v>0</v>
      </c>
      <c r="D127" s="35">
        <v>2</v>
      </c>
      <c r="E127" s="126">
        <f>IF(D129=0, "-", D127/D129)</f>
        <v>6.4516129032258063E-2</v>
      </c>
      <c r="F127" s="136">
        <v>2</v>
      </c>
      <c r="G127" s="135">
        <f>IF(F129=0, "-", F127/F129)</f>
        <v>2.3529411764705882E-2</v>
      </c>
      <c r="H127" s="35">
        <v>11</v>
      </c>
      <c r="I127" s="126">
        <f>IF(H129=0, "-", H127/H129)</f>
        <v>0.11224489795918367</v>
      </c>
      <c r="J127" s="125">
        <f>IF(D127=0, "-", IF((B127-D127)/D127&lt;10, (B127-D127)/D127, "&gt;999%"))</f>
        <v>-1</v>
      </c>
      <c r="K127" s="126">
        <f>IF(H127=0, "-", IF((F127-H127)/H127&lt;10, (F127-H127)/H127, "&gt;999%"))</f>
        <v>-0.81818181818181823</v>
      </c>
    </row>
    <row r="128" spans="1:11" x14ac:dyDescent="0.25">
      <c r="A128" s="137"/>
      <c r="B128" s="40"/>
      <c r="D128" s="40"/>
      <c r="E128" s="44"/>
      <c r="F128" s="138"/>
      <c r="H128" s="40"/>
      <c r="I128" s="44"/>
      <c r="J128" s="43"/>
      <c r="K128" s="44"/>
    </row>
    <row r="129" spans="1:11" s="52" customFormat="1" ht="13" x14ac:dyDescent="0.3">
      <c r="A129" s="139" t="s">
        <v>260</v>
      </c>
      <c r="B129" s="46">
        <f>SUM(B125:B128)</f>
        <v>35</v>
      </c>
      <c r="C129" s="140">
        <f>B129/7288</f>
        <v>4.8024149286498355E-3</v>
      </c>
      <c r="D129" s="46">
        <f>SUM(D125:D128)</f>
        <v>31</v>
      </c>
      <c r="E129" s="141">
        <f>D129/8516</f>
        <v>3.6402066697980274E-3</v>
      </c>
      <c r="F129" s="128">
        <f>SUM(F125:F128)</f>
        <v>85</v>
      </c>
      <c r="G129" s="142">
        <f>F129/20901</f>
        <v>4.0667910626285822E-3</v>
      </c>
      <c r="H129" s="46">
        <f>SUM(H125:H128)</f>
        <v>98</v>
      </c>
      <c r="I129" s="141">
        <f>H129/23072</f>
        <v>4.2475728155339804E-3</v>
      </c>
      <c r="J129" s="49">
        <f>IF(D129=0, "-", IF((B129-D129)/D129&lt;10, (B129-D129)/D129, "&gt;999%"))</f>
        <v>0.12903225806451613</v>
      </c>
      <c r="K129" s="50">
        <f>IF(H129=0, "-", IF((F129-H129)/H129&lt;10, (F129-H129)/H129, "&gt;999%"))</f>
        <v>-0.1326530612244898</v>
      </c>
    </row>
    <row r="130" spans="1:11" x14ac:dyDescent="0.25">
      <c r="B130" s="138"/>
      <c r="D130" s="138"/>
      <c r="F130" s="138"/>
      <c r="H130" s="138"/>
    </row>
    <row r="131" spans="1:11" ht="13" x14ac:dyDescent="0.3">
      <c r="A131" s="131" t="s">
        <v>261</v>
      </c>
      <c r="B131" s="132" t="s">
        <v>164</v>
      </c>
      <c r="C131" s="133" t="s">
        <v>165</v>
      </c>
      <c r="D131" s="132" t="s">
        <v>164</v>
      </c>
      <c r="E131" s="134" t="s">
        <v>165</v>
      </c>
      <c r="F131" s="133" t="s">
        <v>164</v>
      </c>
      <c r="G131" s="133" t="s">
        <v>165</v>
      </c>
      <c r="H131" s="132" t="s">
        <v>164</v>
      </c>
      <c r="I131" s="134" t="s">
        <v>165</v>
      </c>
      <c r="J131" s="132"/>
      <c r="K131" s="134"/>
    </row>
    <row r="132" spans="1:11" ht="14.5" x14ac:dyDescent="0.35">
      <c r="A132" s="34" t="s">
        <v>262</v>
      </c>
      <c r="B132" s="35">
        <v>1</v>
      </c>
      <c r="C132" s="135">
        <f>IF(B140=0, "-", B132/B140)</f>
        <v>0.125</v>
      </c>
      <c r="D132" s="35">
        <v>0</v>
      </c>
      <c r="E132" s="126">
        <f>IF(D140=0, "-", D132/D140)</f>
        <v>0</v>
      </c>
      <c r="F132" s="136">
        <v>1</v>
      </c>
      <c r="G132" s="135">
        <f>IF(F140=0, "-", F132/F140)</f>
        <v>5.5555555555555552E-2</v>
      </c>
      <c r="H132" s="35">
        <v>0</v>
      </c>
      <c r="I132" s="126">
        <f>IF(H140=0, "-", H132/H140)</f>
        <v>0</v>
      </c>
      <c r="J132" s="125" t="str">
        <f t="shared" ref="J132:J138" si="10">IF(D132=0, "-", IF((B132-D132)/D132&lt;10, (B132-D132)/D132, "&gt;999%"))</f>
        <v>-</v>
      </c>
      <c r="K132" s="126" t="str">
        <f t="shared" ref="K132:K138" si="11">IF(H132=0, "-", IF((F132-H132)/H132&lt;10, (F132-H132)/H132, "&gt;999%"))</f>
        <v>-</v>
      </c>
    </row>
    <row r="133" spans="1:11" ht="14.5" x14ac:dyDescent="0.35">
      <c r="A133" s="34" t="s">
        <v>263</v>
      </c>
      <c r="B133" s="35">
        <v>0</v>
      </c>
      <c r="C133" s="135">
        <f>IF(B140=0, "-", B133/B140)</f>
        <v>0</v>
      </c>
      <c r="D133" s="35">
        <v>1</v>
      </c>
      <c r="E133" s="126">
        <f>IF(D140=0, "-", D133/D140)</f>
        <v>0.1111111111111111</v>
      </c>
      <c r="F133" s="136">
        <v>1</v>
      </c>
      <c r="G133" s="135">
        <f>IF(F140=0, "-", F133/F140)</f>
        <v>5.5555555555555552E-2</v>
      </c>
      <c r="H133" s="35">
        <v>3</v>
      </c>
      <c r="I133" s="126">
        <f>IF(H140=0, "-", H133/H140)</f>
        <v>9.6774193548387094E-2</v>
      </c>
      <c r="J133" s="125">
        <f t="shared" si="10"/>
        <v>-1</v>
      </c>
      <c r="K133" s="126">
        <f t="shared" si="11"/>
        <v>-0.66666666666666663</v>
      </c>
    </row>
    <row r="134" spans="1:11" ht="14.5" x14ac:dyDescent="0.35">
      <c r="A134" s="34" t="s">
        <v>264</v>
      </c>
      <c r="B134" s="35">
        <v>2</v>
      </c>
      <c r="C134" s="135">
        <f>IF(B140=0, "-", B134/B140)</f>
        <v>0.25</v>
      </c>
      <c r="D134" s="35">
        <v>1</v>
      </c>
      <c r="E134" s="126">
        <f>IF(D140=0, "-", D134/D140)</f>
        <v>0.1111111111111111</v>
      </c>
      <c r="F134" s="136">
        <v>3</v>
      </c>
      <c r="G134" s="135">
        <f>IF(F140=0, "-", F134/F140)</f>
        <v>0.16666666666666666</v>
      </c>
      <c r="H134" s="35">
        <v>4</v>
      </c>
      <c r="I134" s="126">
        <f>IF(H140=0, "-", H134/H140)</f>
        <v>0.12903225806451613</v>
      </c>
      <c r="J134" s="125">
        <f t="shared" si="10"/>
        <v>1</v>
      </c>
      <c r="K134" s="126">
        <f t="shared" si="11"/>
        <v>-0.25</v>
      </c>
    </row>
    <row r="135" spans="1:11" ht="14.5" x14ac:dyDescent="0.35">
      <c r="A135" s="34" t="s">
        <v>265</v>
      </c>
      <c r="B135" s="35">
        <v>1</v>
      </c>
      <c r="C135" s="135">
        <f>IF(B140=0, "-", B135/B140)</f>
        <v>0.125</v>
      </c>
      <c r="D135" s="35">
        <v>0</v>
      </c>
      <c r="E135" s="126">
        <f>IF(D140=0, "-", D135/D140)</f>
        <v>0</v>
      </c>
      <c r="F135" s="136">
        <v>2</v>
      </c>
      <c r="G135" s="135">
        <f>IF(F140=0, "-", F135/F140)</f>
        <v>0.1111111111111111</v>
      </c>
      <c r="H135" s="35">
        <v>0</v>
      </c>
      <c r="I135" s="126">
        <f>IF(H140=0, "-", H135/H140)</f>
        <v>0</v>
      </c>
      <c r="J135" s="125" t="str">
        <f t="shared" si="10"/>
        <v>-</v>
      </c>
      <c r="K135" s="126" t="str">
        <f t="shared" si="11"/>
        <v>-</v>
      </c>
    </row>
    <row r="136" spans="1:11" ht="14.5" x14ac:dyDescent="0.35">
      <c r="A136" s="34" t="s">
        <v>266</v>
      </c>
      <c r="B136" s="35">
        <v>0</v>
      </c>
      <c r="C136" s="135">
        <f>IF(B140=0, "-", B136/B140)</f>
        <v>0</v>
      </c>
      <c r="D136" s="35">
        <v>2</v>
      </c>
      <c r="E136" s="126">
        <f>IF(D140=0, "-", D136/D140)</f>
        <v>0.22222222222222221</v>
      </c>
      <c r="F136" s="136">
        <v>1</v>
      </c>
      <c r="G136" s="135">
        <f>IF(F140=0, "-", F136/F140)</f>
        <v>5.5555555555555552E-2</v>
      </c>
      <c r="H136" s="35">
        <v>4</v>
      </c>
      <c r="I136" s="126">
        <f>IF(H140=0, "-", H136/H140)</f>
        <v>0.12903225806451613</v>
      </c>
      <c r="J136" s="125">
        <f t="shared" si="10"/>
        <v>-1</v>
      </c>
      <c r="K136" s="126">
        <f t="shared" si="11"/>
        <v>-0.75</v>
      </c>
    </row>
    <row r="137" spans="1:11" ht="14.5" x14ac:dyDescent="0.35">
      <c r="A137" s="34" t="s">
        <v>267</v>
      </c>
      <c r="B137" s="35">
        <v>1</v>
      </c>
      <c r="C137" s="135">
        <f>IF(B140=0, "-", B137/B140)</f>
        <v>0.125</v>
      </c>
      <c r="D137" s="35">
        <v>1</v>
      </c>
      <c r="E137" s="126">
        <f>IF(D140=0, "-", D137/D140)</f>
        <v>0.1111111111111111</v>
      </c>
      <c r="F137" s="136">
        <v>1</v>
      </c>
      <c r="G137" s="135">
        <f>IF(F140=0, "-", F137/F140)</f>
        <v>5.5555555555555552E-2</v>
      </c>
      <c r="H137" s="35">
        <v>5</v>
      </c>
      <c r="I137" s="126">
        <f>IF(H140=0, "-", H137/H140)</f>
        <v>0.16129032258064516</v>
      </c>
      <c r="J137" s="125">
        <f t="shared" si="10"/>
        <v>0</v>
      </c>
      <c r="K137" s="126">
        <f t="shared" si="11"/>
        <v>-0.8</v>
      </c>
    </row>
    <row r="138" spans="1:11" ht="14.5" x14ac:dyDescent="0.35">
      <c r="A138" s="34" t="s">
        <v>268</v>
      </c>
      <c r="B138" s="35">
        <v>3</v>
      </c>
      <c r="C138" s="135">
        <f>IF(B140=0, "-", B138/B140)</f>
        <v>0.375</v>
      </c>
      <c r="D138" s="35">
        <v>4</v>
      </c>
      <c r="E138" s="126">
        <f>IF(D140=0, "-", D138/D140)</f>
        <v>0.44444444444444442</v>
      </c>
      <c r="F138" s="136">
        <v>9</v>
      </c>
      <c r="G138" s="135">
        <f>IF(F140=0, "-", F138/F140)</f>
        <v>0.5</v>
      </c>
      <c r="H138" s="35">
        <v>15</v>
      </c>
      <c r="I138" s="126">
        <f>IF(H140=0, "-", H138/H140)</f>
        <v>0.4838709677419355</v>
      </c>
      <c r="J138" s="125">
        <f t="shared" si="10"/>
        <v>-0.25</v>
      </c>
      <c r="K138" s="126">
        <f t="shared" si="11"/>
        <v>-0.4</v>
      </c>
    </row>
    <row r="139" spans="1:11" x14ac:dyDescent="0.25">
      <c r="A139" s="137"/>
      <c r="B139" s="40"/>
      <c r="D139" s="40"/>
      <c r="E139" s="44"/>
      <c r="F139" s="138"/>
      <c r="H139" s="40"/>
      <c r="I139" s="44"/>
      <c r="J139" s="43"/>
      <c r="K139" s="44"/>
    </row>
    <row r="140" spans="1:11" s="52" customFormat="1" ht="13" x14ac:dyDescent="0.3">
      <c r="A140" s="139" t="s">
        <v>269</v>
      </c>
      <c r="B140" s="46">
        <f>SUM(B132:B139)</f>
        <v>8</v>
      </c>
      <c r="C140" s="140">
        <f>B140/7288</f>
        <v>1.0976948408342481E-3</v>
      </c>
      <c r="D140" s="46">
        <f>SUM(D132:D139)</f>
        <v>9</v>
      </c>
      <c r="E140" s="141">
        <f>D140/8516</f>
        <v>1.0568341944574918E-3</v>
      </c>
      <c r="F140" s="128">
        <f>SUM(F132:F139)</f>
        <v>18</v>
      </c>
      <c r="G140" s="142">
        <f>F140/20901</f>
        <v>8.6120281326252334E-4</v>
      </c>
      <c r="H140" s="46">
        <f>SUM(H132:H139)</f>
        <v>31</v>
      </c>
      <c r="I140" s="141">
        <f>H140/23072</f>
        <v>1.343619972260749E-3</v>
      </c>
      <c r="J140" s="49">
        <f>IF(D140=0, "-", IF((B140-D140)/D140&lt;10, (B140-D140)/D140, "&gt;999%"))</f>
        <v>-0.1111111111111111</v>
      </c>
      <c r="K140" s="50">
        <f>IF(H140=0, "-", IF((F140-H140)/H140&lt;10, (F140-H140)/H140, "&gt;999%"))</f>
        <v>-0.41935483870967744</v>
      </c>
    </row>
    <row r="141" spans="1:11" x14ac:dyDescent="0.25">
      <c r="B141" s="138"/>
      <c r="D141" s="138"/>
      <c r="F141" s="138"/>
      <c r="H141" s="138"/>
    </row>
    <row r="142" spans="1:11" s="52" customFormat="1" ht="13" x14ac:dyDescent="0.3">
      <c r="A142" s="139" t="s">
        <v>270</v>
      </c>
      <c r="B142" s="46">
        <v>43</v>
      </c>
      <c r="C142" s="140">
        <f>B142/7288</f>
        <v>5.9001097694840838E-3</v>
      </c>
      <c r="D142" s="46">
        <v>40</v>
      </c>
      <c r="E142" s="141">
        <f>D142/8516</f>
        <v>4.6970408642555191E-3</v>
      </c>
      <c r="F142" s="128">
        <v>103</v>
      </c>
      <c r="G142" s="142">
        <f>F142/20901</f>
        <v>4.9279938758911056E-3</v>
      </c>
      <c r="H142" s="46">
        <v>129</v>
      </c>
      <c r="I142" s="141">
        <f>H142/23072</f>
        <v>5.5911927877947297E-3</v>
      </c>
      <c r="J142" s="49">
        <f>IF(D142=0, "-", IF((B142-D142)/D142&lt;10, (B142-D142)/D142, "&gt;999%"))</f>
        <v>7.4999999999999997E-2</v>
      </c>
      <c r="K142" s="50">
        <f>IF(H142=0, "-", IF((F142-H142)/H142&lt;10, (F142-H142)/H142, "&gt;999%"))</f>
        <v>-0.20155038759689922</v>
      </c>
    </row>
    <row r="143" spans="1:11" x14ac:dyDescent="0.25">
      <c r="B143" s="138"/>
      <c r="D143" s="138"/>
      <c r="F143" s="138"/>
      <c r="H143" s="138"/>
    </row>
    <row r="144" spans="1:11" ht="15.5" x14ac:dyDescent="0.35">
      <c r="A144" s="129" t="s">
        <v>32</v>
      </c>
      <c r="B144" s="22" t="s">
        <v>4</v>
      </c>
      <c r="C144" s="25"/>
      <c r="D144" s="25"/>
      <c r="E144" s="23"/>
      <c r="F144" s="22" t="s">
        <v>162</v>
      </c>
      <c r="G144" s="25"/>
      <c r="H144" s="25"/>
      <c r="I144" s="23"/>
      <c r="J144" s="22" t="s">
        <v>163</v>
      </c>
      <c r="K144" s="23"/>
    </row>
    <row r="145" spans="1:11" ht="13" x14ac:dyDescent="0.3">
      <c r="A145" s="30"/>
      <c r="B145" s="22">
        <f>VALUE(RIGHT($B$2, 4))</f>
        <v>2020</v>
      </c>
      <c r="C145" s="23"/>
      <c r="D145" s="22">
        <f>B145-1</f>
        <v>2019</v>
      </c>
      <c r="E145" s="130"/>
      <c r="F145" s="22">
        <f>B145</f>
        <v>2020</v>
      </c>
      <c r="G145" s="130"/>
      <c r="H145" s="22">
        <f>D145</f>
        <v>2019</v>
      </c>
      <c r="I145" s="130"/>
      <c r="J145" s="27" t="s">
        <v>8</v>
      </c>
      <c r="K145" s="28" t="s">
        <v>5</v>
      </c>
    </row>
    <row r="146" spans="1:11" ht="13" x14ac:dyDescent="0.3">
      <c r="A146" s="131" t="s">
        <v>271</v>
      </c>
      <c r="B146" s="132" t="s">
        <v>164</v>
      </c>
      <c r="C146" s="133" t="s">
        <v>165</v>
      </c>
      <c r="D146" s="132" t="s">
        <v>164</v>
      </c>
      <c r="E146" s="134" t="s">
        <v>165</v>
      </c>
      <c r="F146" s="133" t="s">
        <v>164</v>
      </c>
      <c r="G146" s="133" t="s">
        <v>165</v>
      </c>
      <c r="H146" s="132" t="s">
        <v>164</v>
      </c>
      <c r="I146" s="134" t="s">
        <v>165</v>
      </c>
      <c r="J146" s="132"/>
      <c r="K146" s="134"/>
    </row>
    <row r="147" spans="1:11" ht="14.5" x14ac:dyDescent="0.35">
      <c r="A147" s="34" t="s">
        <v>272</v>
      </c>
      <c r="B147" s="35">
        <v>2</v>
      </c>
      <c r="C147" s="135">
        <f>IF(B149=0, "-", B147/B149)</f>
        <v>1</v>
      </c>
      <c r="D147" s="35">
        <v>1</v>
      </c>
      <c r="E147" s="126">
        <f>IF(D149=0, "-", D147/D149)</f>
        <v>1</v>
      </c>
      <c r="F147" s="136">
        <v>7</v>
      </c>
      <c r="G147" s="135">
        <f>IF(F149=0, "-", F147/F149)</f>
        <v>1</v>
      </c>
      <c r="H147" s="35">
        <v>2</v>
      </c>
      <c r="I147" s="126">
        <f>IF(H149=0, "-", H147/H149)</f>
        <v>1</v>
      </c>
      <c r="J147" s="125">
        <f>IF(D147=0, "-", IF((B147-D147)/D147&lt;10, (B147-D147)/D147, "&gt;999%"))</f>
        <v>1</v>
      </c>
      <c r="K147" s="126">
        <f>IF(H147=0, "-", IF((F147-H147)/H147&lt;10, (F147-H147)/H147, "&gt;999%"))</f>
        <v>2.5</v>
      </c>
    </row>
    <row r="148" spans="1:11" x14ac:dyDescent="0.25">
      <c r="A148" s="137"/>
      <c r="B148" s="40"/>
      <c r="D148" s="40"/>
      <c r="E148" s="44"/>
      <c r="F148" s="138"/>
      <c r="H148" s="40"/>
      <c r="I148" s="44"/>
      <c r="J148" s="43"/>
      <c r="K148" s="44"/>
    </row>
    <row r="149" spans="1:11" s="52" customFormat="1" ht="13" x14ac:dyDescent="0.3">
      <c r="A149" s="139" t="s">
        <v>273</v>
      </c>
      <c r="B149" s="46">
        <f>SUM(B147:B148)</f>
        <v>2</v>
      </c>
      <c r="C149" s="140">
        <f>B149/7288</f>
        <v>2.7442371020856203E-4</v>
      </c>
      <c r="D149" s="46">
        <f>SUM(D147:D148)</f>
        <v>1</v>
      </c>
      <c r="E149" s="141">
        <f>D149/8516</f>
        <v>1.1742602160638798E-4</v>
      </c>
      <c r="F149" s="128">
        <f>SUM(F147:F148)</f>
        <v>7</v>
      </c>
      <c r="G149" s="142">
        <f>F149/20901</f>
        <v>3.3491220515764796E-4</v>
      </c>
      <c r="H149" s="46">
        <f>SUM(H147:H148)</f>
        <v>2</v>
      </c>
      <c r="I149" s="141">
        <f>H149/23072</f>
        <v>8.6685159500693483E-5</v>
      </c>
      <c r="J149" s="49">
        <f>IF(D149=0, "-", IF((B149-D149)/D149&lt;10, (B149-D149)/D149, "&gt;999%"))</f>
        <v>1</v>
      </c>
      <c r="K149" s="50">
        <f>IF(H149=0, "-", IF((F149-H149)/H149&lt;10, (F149-H149)/H149, "&gt;999%"))</f>
        <v>2.5</v>
      </c>
    </row>
    <row r="150" spans="1:11" x14ac:dyDescent="0.25">
      <c r="B150" s="138"/>
      <c r="D150" s="138"/>
      <c r="F150" s="138"/>
      <c r="H150" s="138"/>
    </row>
    <row r="151" spans="1:11" ht="13" x14ac:dyDescent="0.3">
      <c r="A151" s="131" t="s">
        <v>274</v>
      </c>
      <c r="B151" s="132" t="s">
        <v>164</v>
      </c>
      <c r="C151" s="133" t="s">
        <v>165</v>
      </c>
      <c r="D151" s="132" t="s">
        <v>164</v>
      </c>
      <c r="E151" s="134" t="s">
        <v>165</v>
      </c>
      <c r="F151" s="133" t="s">
        <v>164</v>
      </c>
      <c r="G151" s="133" t="s">
        <v>165</v>
      </c>
      <c r="H151" s="132" t="s">
        <v>164</v>
      </c>
      <c r="I151" s="134" t="s">
        <v>165</v>
      </c>
      <c r="J151" s="132"/>
      <c r="K151" s="134"/>
    </row>
    <row r="152" spans="1:11" ht="14.5" x14ac:dyDescent="0.35">
      <c r="A152" s="34" t="s">
        <v>275</v>
      </c>
      <c r="B152" s="35">
        <v>0</v>
      </c>
      <c r="C152" s="135">
        <f>IF(B161=0, "-", B152/B161)</f>
        <v>0</v>
      </c>
      <c r="D152" s="35">
        <v>0</v>
      </c>
      <c r="E152" s="126">
        <f>IF(D161=0, "-", D152/D161)</f>
        <v>0</v>
      </c>
      <c r="F152" s="136">
        <v>0</v>
      </c>
      <c r="G152" s="135">
        <f>IF(F161=0, "-", F152/F161)</f>
        <v>0</v>
      </c>
      <c r="H152" s="35">
        <v>1</v>
      </c>
      <c r="I152" s="126">
        <f>IF(H161=0, "-", H152/H161)</f>
        <v>0.16666666666666666</v>
      </c>
      <c r="J152" s="125" t="str">
        <f t="shared" ref="J152:J159" si="12">IF(D152=0, "-", IF((B152-D152)/D152&lt;10, (B152-D152)/D152, "&gt;999%"))</f>
        <v>-</v>
      </c>
      <c r="K152" s="126">
        <f t="shared" ref="K152:K159" si="13">IF(H152=0, "-", IF((F152-H152)/H152&lt;10, (F152-H152)/H152, "&gt;999%"))</f>
        <v>-1</v>
      </c>
    </row>
    <row r="153" spans="1:11" ht="14.5" x14ac:dyDescent="0.35">
      <c r="A153" s="34" t="s">
        <v>276</v>
      </c>
      <c r="B153" s="35">
        <v>0</v>
      </c>
      <c r="C153" s="135">
        <f>IF(B161=0, "-", B153/B161)</f>
        <v>0</v>
      </c>
      <c r="D153" s="35">
        <v>1</v>
      </c>
      <c r="E153" s="126">
        <f>IF(D161=0, "-", D153/D161)</f>
        <v>0.33333333333333331</v>
      </c>
      <c r="F153" s="136">
        <v>3</v>
      </c>
      <c r="G153" s="135">
        <f>IF(F161=0, "-", F153/F161)</f>
        <v>0.3</v>
      </c>
      <c r="H153" s="35">
        <v>1</v>
      </c>
      <c r="I153" s="126">
        <f>IF(H161=0, "-", H153/H161)</f>
        <v>0.16666666666666666</v>
      </c>
      <c r="J153" s="125">
        <f t="shared" si="12"/>
        <v>-1</v>
      </c>
      <c r="K153" s="126">
        <f t="shared" si="13"/>
        <v>2</v>
      </c>
    </row>
    <row r="154" spans="1:11" ht="14.5" x14ac:dyDescent="0.35">
      <c r="A154" s="34" t="s">
        <v>277</v>
      </c>
      <c r="B154" s="35">
        <v>0</v>
      </c>
      <c r="C154" s="135">
        <f>IF(B161=0, "-", B154/B161)</f>
        <v>0</v>
      </c>
      <c r="D154" s="35">
        <v>0</v>
      </c>
      <c r="E154" s="126">
        <f>IF(D161=0, "-", D154/D161)</f>
        <v>0</v>
      </c>
      <c r="F154" s="136">
        <v>1</v>
      </c>
      <c r="G154" s="135">
        <f>IF(F161=0, "-", F154/F161)</f>
        <v>0.1</v>
      </c>
      <c r="H154" s="35">
        <v>0</v>
      </c>
      <c r="I154" s="126">
        <f>IF(H161=0, "-", H154/H161)</f>
        <v>0</v>
      </c>
      <c r="J154" s="125" t="str">
        <f t="shared" si="12"/>
        <v>-</v>
      </c>
      <c r="K154" s="126" t="str">
        <f t="shared" si="13"/>
        <v>-</v>
      </c>
    </row>
    <row r="155" spans="1:11" ht="14.5" x14ac:dyDescent="0.35">
      <c r="A155" s="34" t="s">
        <v>278</v>
      </c>
      <c r="B155" s="35">
        <v>0</v>
      </c>
      <c r="C155" s="135">
        <f>IF(B161=0, "-", B155/B161)</f>
        <v>0</v>
      </c>
      <c r="D155" s="35">
        <v>0</v>
      </c>
      <c r="E155" s="126">
        <f>IF(D161=0, "-", D155/D161)</f>
        <v>0</v>
      </c>
      <c r="F155" s="136">
        <v>0</v>
      </c>
      <c r="G155" s="135">
        <f>IF(F161=0, "-", F155/F161)</f>
        <v>0</v>
      </c>
      <c r="H155" s="35">
        <v>1</v>
      </c>
      <c r="I155" s="126">
        <f>IF(H161=0, "-", H155/H161)</f>
        <v>0.16666666666666666</v>
      </c>
      <c r="J155" s="125" t="str">
        <f t="shared" si="12"/>
        <v>-</v>
      </c>
      <c r="K155" s="126">
        <f t="shared" si="13"/>
        <v>-1</v>
      </c>
    </row>
    <row r="156" spans="1:11" ht="14.5" x14ac:dyDescent="0.35">
      <c r="A156" s="34" t="s">
        <v>279</v>
      </c>
      <c r="B156" s="35">
        <v>0</v>
      </c>
      <c r="C156" s="135">
        <f>IF(B161=0, "-", B156/B161)</f>
        <v>0</v>
      </c>
      <c r="D156" s="35">
        <v>0</v>
      </c>
      <c r="E156" s="126">
        <f>IF(D161=0, "-", D156/D161)</f>
        <v>0</v>
      </c>
      <c r="F156" s="136">
        <v>1</v>
      </c>
      <c r="G156" s="135">
        <f>IF(F161=0, "-", F156/F161)</f>
        <v>0.1</v>
      </c>
      <c r="H156" s="35">
        <v>0</v>
      </c>
      <c r="I156" s="126">
        <f>IF(H161=0, "-", H156/H161)</f>
        <v>0</v>
      </c>
      <c r="J156" s="125" t="str">
        <f t="shared" si="12"/>
        <v>-</v>
      </c>
      <c r="K156" s="126" t="str">
        <f t="shared" si="13"/>
        <v>-</v>
      </c>
    </row>
    <row r="157" spans="1:11" ht="14.5" x14ac:dyDescent="0.35">
      <c r="A157" s="34" t="s">
        <v>280</v>
      </c>
      <c r="B157" s="35">
        <v>0</v>
      </c>
      <c r="C157" s="135">
        <f>IF(B161=0, "-", B157/B161)</f>
        <v>0</v>
      </c>
      <c r="D157" s="35">
        <v>0</v>
      </c>
      <c r="E157" s="126">
        <f>IF(D161=0, "-", D157/D161)</f>
        <v>0</v>
      </c>
      <c r="F157" s="136">
        <v>2</v>
      </c>
      <c r="G157" s="135">
        <f>IF(F161=0, "-", F157/F161)</f>
        <v>0.2</v>
      </c>
      <c r="H157" s="35">
        <v>0</v>
      </c>
      <c r="I157" s="126">
        <f>IF(H161=0, "-", H157/H161)</f>
        <v>0</v>
      </c>
      <c r="J157" s="125" t="str">
        <f t="shared" si="12"/>
        <v>-</v>
      </c>
      <c r="K157" s="126" t="str">
        <f t="shared" si="13"/>
        <v>-</v>
      </c>
    </row>
    <row r="158" spans="1:11" ht="14.5" x14ac:dyDescent="0.35">
      <c r="A158" s="34" t="s">
        <v>281</v>
      </c>
      <c r="B158" s="35">
        <v>0</v>
      </c>
      <c r="C158" s="135">
        <f>IF(B161=0, "-", B158/B161)</f>
        <v>0</v>
      </c>
      <c r="D158" s="35">
        <v>2</v>
      </c>
      <c r="E158" s="126">
        <f>IF(D161=0, "-", D158/D161)</f>
        <v>0.66666666666666663</v>
      </c>
      <c r="F158" s="136">
        <v>2</v>
      </c>
      <c r="G158" s="135">
        <f>IF(F161=0, "-", F158/F161)</f>
        <v>0.2</v>
      </c>
      <c r="H158" s="35">
        <v>2</v>
      </c>
      <c r="I158" s="126">
        <f>IF(H161=0, "-", H158/H161)</f>
        <v>0.33333333333333331</v>
      </c>
      <c r="J158" s="125">
        <f t="shared" si="12"/>
        <v>-1</v>
      </c>
      <c r="K158" s="126">
        <f t="shared" si="13"/>
        <v>0</v>
      </c>
    </row>
    <row r="159" spans="1:11" ht="14.5" x14ac:dyDescent="0.35">
      <c r="A159" s="34" t="s">
        <v>282</v>
      </c>
      <c r="B159" s="35">
        <v>1</v>
      </c>
      <c r="C159" s="135">
        <f>IF(B161=0, "-", B159/B161)</f>
        <v>1</v>
      </c>
      <c r="D159" s="35">
        <v>0</v>
      </c>
      <c r="E159" s="126">
        <f>IF(D161=0, "-", D159/D161)</f>
        <v>0</v>
      </c>
      <c r="F159" s="136">
        <v>1</v>
      </c>
      <c r="G159" s="135">
        <f>IF(F161=0, "-", F159/F161)</f>
        <v>0.1</v>
      </c>
      <c r="H159" s="35">
        <v>1</v>
      </c>
      <c r="I159" s="126">
        <f>IF(H161=0, "-", H159/H161)</f>
        <v>0.16666666666666666</v>
      </c>
      <c r="J159" s="125" t="str">
        <f t="shared" si="12"/>
        <v>-</v>
      </c>
      <c r="K159" s="126">
        <f t="shared" si="13"/>
        <v>0</v>
      </c>
    </row>
    <row r="160" spans="1:11" x14ac:dyDescent="0.25">
      <c r="A160" s="137"/>
      <c r="B160" s="40"/>
      <c r="D160" s="40"/>
      <c r="E160" s="44"/>
      <c r="F160" s="138"/>
      <c r="H160" s="40"/>
      <c r="I160" s="44"/>
      <c r="J160" s="43"/>
      <c r="K160" s="44"/>
    </row>
    <row r="161" spans="1:11" s="52" customFormat="1" ht="13" x14ac:dyDescent="0.3">
      <c r="A161" s="139" t="s">
        <v>283</v>
      </c>
      <c r="B161" s="46">
        <f>SUM(B152:B160)</f>
        <v>1</v>
      </c>
      <c r="C161" s="140">
        <f>B161/7288</f>
        <v>1.3721185510428101E-4</v>
      </c>
      <c r="D161" s="46">
        <f>SUM(D152:D160)</f>
        <v>3</v>
      </c>
      <c r="E161" s="141">
        <f>D161/8516</f>
        <v>3.522780648191639E-4</v>
      </c>
      <c r="F161" s="128">
        <f>SUM(F152:F160)</f>
        <v>10</v>
      </c>
      <c r="G161" s="142">
        <f>F161/20901</f>
        <v>4.784460073680685E-4</v>
      </c>
      <c r="H161" s="46">
        <f>SUM(H152:H160)</f>
        <v>6</v>
      </c>
      <c r="I161" s="141">
        <f>H161/23072</f>
        <v>2.6005547850208044E-4</v>
      </c>
      <c r="J161" s="49">
        <f>IF(D161=0, "-", IF((B161-D161)/D161&lt;10, (B161-D161)/D161, "&gt;999%"))</f>
        <v>-0.66666666666666663</v>
      </c>
      <c r="K161" s="50">
        <f>IF(H161=0, "-", IF((F161-H161)/H161&lt;10, (F161-H161)/H161, "&gt;999%"))</f>
        <v>0.66666666666666663</v>
      </c>
    </row>
    <row r="162" spans="1:11" x14ac:dyDescent="0.25">
      <c r="B162" s="138"/>
      <c r="D162" s="138"/>
      <c r="F162" s="138"/>
      <c r="H162" s="138"/>
    </row>
    <row r="163" spans="1:11" s="52" customFormat="1" ht="13" x14ac:dyDescent="0.3">
      <c r="A163" s="139" t="s">
        <v>284</v>
      </c>
      <c r="B163" s="46">
        <v>3</v>
      </c>
      <c r="C163" s="140">
        <f>B163/7288</f>
        <v>4.1163556531284302E-4</v>
      </c>
      <c r="D163" s="46">
        <v>4</v>
      </c>
      <c r="E163" s="141">
        <f>D163/8516</f>
        <v>4.6970408642555192E-4</v>
      </c>
      <c r="F163" s="128">
        <v>17</v>
      </c>
      <c r="G163" s="142">
        <f>F163/20901</f>
        <v>8.1335821252571645E-4</v>
      </c>
      <c r="H163" s="46">
        <v>8</v>
      </c>
      <c r="I163" s="141">
        <f>H163/23072</f>
        <v>3.4674063800277393E-4</v>
      </c>
      <c r="J163" s="49">
        <f>IF(D163=0, "-", IF((B163-D163)/D163&lt;10, (B163-D163)/D163, "&gt;999%"))</f>
        <v>-0.25</v>
      </c>
      <c r="K163" s="50">
        <f>IF(H163=0, "-", IF((F163-H163)/H163&lt;10, (F163-H163)/H163, "&gt;999%"))</f>
        <v>1.125</v>
      </c>
    </row>
    <row r="164" spans="1:11" x14ac:dyDescent="0.25">
      <c r="B164" s="138"/>
      <c r="D164" s="138"/>
      <c r="F164" s="138"/>
      <c r="H164" s="138"/>
    </row>
    <row r="165" spans="1:11" ht="15.5" x14ac:dyDescent="0.35">
      <c r="A165" s="129" t="s">
        <v>33</v>
      </c>
      <c r="B165" s="22" t="s">
        <v>4</v>
      </c>
      <c r="C165" s="25"/>
      <c r="D165" s="25"/>
      <c r="E165" s="23"/>
      <c r="F165" s="22" t="s">
        <v>162</v>
      </c>
      <c r="G165" s="25"/>
      <c r="H165" s="25"/>
      <c r="I165" s="23"/>
      <c r="J165" s="22" t="s">
        <v>163</v>
      </c>
      <c r="K165" s="23"/>
    </row>
    <row r="166" spans="1:11" ht="13" x14ac:dyDescent="0.3">
      <c r="A166" s="30"/>
      <c r="B166" s="22">
        <f>VALUE(RIGHT($B$2, 4))</f>
        <v>2020</v>
      </c>
      <c r="C166" s="23"/>
      <c r="D166" s="22">
        <f>B166-1</f>
        <v>2019</v>
      </c>
      <c r="E166" s="130"/>
      <c r="F166" s="22">
        <f>B166</f>
        <v>2020</v>
      </c>
      <c r="G166" s="130"/>
      <c r="H166" s="22">
        <f>D166</f>
        <v>2019</v>
      </c>
      <c r="I166" s="130"/>
      <c r="J166" s="27" t="s">
        <v>8</v>
      </c>
      <c r="K166" s="28" t="s">
        <v>5</v>
      </c>
    </row>
    <row r="167" spans="1:11" ht="13" x14ac:dyDescent="0.3">
      <c r="A167" s="131" t="s">
        <v>285</v>
      </c>
      <c r="B167" s="132" t="s">
        <v>164</v>
      </c>
      <c r="C167" s="133" t="s">
        <v>165</v>
      </c>
      <c r="D167" s="132" t="s">
        <v>164</v>
      </c>
      <c r="E167" s="134" t="s">
        <v>165</v>
      </c>
      <c r="F167" s="133" t="s">
        <v>164</v>
      </c>
      <c r="G167" s="133" t="s">
        <v>165</v>
      </c>
      <c r="H167" s="132" t="s">
        <v>164</v>
      </c>
      <c r="I167" s="134" t="s">
        <v>165</v>
      </c>
      <c r="J167" s="132"/>
      <c r="K167" s="134"/>
    </row>
    <row r="168" spans="1:11" ht="14.5" x14ac:dyDescent="0.35">
      <c r="A168" s="34" t="s">
        <v>286</v>
      </c>
      <c r="B168" s="35">
        <v>7</v>
      </c>
      <c r="C168" s="135">
        <f>IF(B178=0, "-", B168/B178)</f>
        <v>0.13461538461538461</v>
      </c>
      <c r="D168" s="35">
        <v>12</v>
      </c>
      <c r="E168" s="126">
        <f>IF(D178=0, "-", D168/D178)</f>
        <v>0.16438356164383561</v>
      </c>
      <c r="F168" s="136">
        <v>20</v>
      </c>
      <c r="G168" s="135">
        <f>IF(F178=0, "-", F168/F178)</f>
        <v>0.11235955056179775</v>
      </c>
      <c r="H168" s="35">
        <v>32</v>
      </c>
      <c r="I168" s="126">
        <f>IF(H178=0, "-", H168/H178)</f>
        <v>0.17391304347826086</v>
      </c>
      <c r="J168" s="125">
        <f t="shared" ref="J168:J176" si="14">IF(D168=0, "-", IF((B168-D168)/D168&lt;10, (B168-D168)/D168, "&gt;999%"))</f>
        <v>-0.41666666666666669</v>
      </c>
      <c r="K168" s="126">
        <f t="shared" ref="K168:K176" si="15">IF(H168=0, "-", IF((F168-H168)/H168&lt;10, (F168-H168)/H168, "&gt;999%"))</f>
        <v>-0.375</v>
      </c>
    </row>
    <row r="169" spans="1:11" ht="14.5" x14ac:dyDescent="0.35">
      <c r="A169" s="34" t="s">
        <v>287</v>
      </c>
      <c r="B169" s="35">
        <v>7</v>
      </c>
      <c r="C169" s="135">
        <f>IF(B178=0, "-", B169/B178)</f>
        <v>0.13461538461538461</v>
      </c>
      <c r="D169" s="35">
        <v>4</v>
      </c>
      <c r="E169" s="126">
        <f>IF(D178=0, "-", D169/D178)</f>
        <v>5.4794520547945202E-2</v>
      </c>
      <c r="F169" s="136">
        <v>21</v>
      </c>
      <c r="G169" s="135">
        <f>IF(F178=0, "-", F169/F178)</f>
        <v>0.11797752808988764</v>
      </c>
      <c r="H169" s="35">
        <v>17</v>
      </c>
      <c r="I169" s="126">
        <f>IF(H178=0, "-", H169/H178)</f>
        <v>9.2391304347826081E-2</v>
      </c>
      <c r="J169" s="125">
        <f t="shared" si="14"/>
        <v>0.75</v>
      </c>
      <c r="K169" s="126">
        <f t="shared" si="15"/>
        <v>0.23529411764705882</v>
      </c>
    </row>
    <row r="170" spans="1:11" ht="14.5" x14ac:dyDescent="0.35">
      <c r="A170" s="34" t="s">
        <v>288</v>
      </c>
      <c r="B170" s="35">
        <v>29</v>
      </c>
      <c r="C170" s="135">
        <f>IF(B178=0, "-", B170/B178)</f>
        <v>0.55769230769230771</v>
      </c>
      <c r="D170" s="35">
        <v>19</v>
      </c>
      <c r="E170" s="126">
        <f>IF(D178=0, "-", D170/D178)</f>
        <v>0.26027397260273971</v>
      </c>
      <c r="F170" s="136">
        <v>113</v>
      </c>
      <c r="G170" s="135">
        <f>IF(F178=0, "-", F170/F178)</f>
        <v>0.6348314606741573</v>
      </c>
      <c r="H170" s="35">
        <v>77</v>
      </c>
      <c r="I170" s="126">
        <f>IF(H178=0, "-", H170/H178)</f>
        <v>0.41847826086956524</v>
      </c>
      <c r="J170" s="125">
        <f t="shared" si="14"/>
        <v>0.52631578947368418</v>
      </c>
      <c r="K170" s="126">
        <f t="shared" si="15"/>
        <v>0.46753246753246752</v>
      </c>
    </row>
    <row r="171" spans="1:11" ht="14.5" x14ac:dyDescent="0.35">
      <c r="A171" s="34" t="s">
        <v>289</v>
      </c>
      <c r="B171" s="35">
        <v>0</v>
      </c>
      <c r="C171" s="135">
        <f>IF(B178=0, "-", B171/B178)</f>
        <v>0</v>
      </c>
      <c r="D171" s="35">
        <v>0</v>
      </c>
      <c r="E171" s="126">
        <f>IF(D178=0, "-", D171/D178)</f>
        <v>0</v>
      </c>
      <c r="F171" s="136">
        <v>0</v>
      </c>
      <c r="G171" s="135">
        <f>IF(F178=0, "-", F171/F178)</f>
        <v>0</v>
      </c>
      <c r="H171" s="35">
        <v>1</v>
      </c>
      <c r="I171" s="126">
        <f>IF(H178=0, "-", H171/H178)</f>
        <v>5.434782608695652E-3</v>
      </c>
      <c r="J171" s="125" t="str">
        <f t="shared" si="14"/>
        <v>-</v>
      </c>
      <c r="K171" s="126">
        <f t="shared" si="15"/>
        <v>-1</v>
      </c>
    </row>
    <row r="172" spans="1:11" ht="14.5" x14ac:dyDescent="0.35">
      <c r="A172" s="34" t="s">
        <v>290</v>
      </c>
      <c r="B172" s="35">
        <v>5</v>
      </c>
      <c r="C172" s="135">
        <f>IF(B178=0, "-", B172/B178)</f>
        <v>9.6153846153846159E-2</v>
      </c>
      <c r="D172" s="35">
        <v>3</v>
      </c>
      <c r="E172" s="126">
        <f>IF(D178=0, "-", D172/D178)</f>
        <v>4.1095890410958902E-2</v>
      </c>
      <c r="F172" s="136">
        <v>14</v>
      </c>
      <c r="G172" s="135">
        <f>IF(F178=0, "-", F172/F178)</f>
        <v>7.8651685393258425E-2</v>
      </c>
      <c r="H172" s="35">
        <v>7</v>
      </c>
      <c r="I172" s="126">
        <f>IF(H178=0, "-", H172/H178)</f>
        <v>3.8043478260869568E-2</v>
      </c>
      <c r="J172" s="125">
        <f t="shared" si="14"/>
        <v>0.66666666666666663</v>
      </c>
      <c r="K172" s="126">
        <f t="shared" si="15"/>
        <v>1</v>
      </c>
    </row>
    <row r="173" spans="1:11" ht="14.5" x14ac:dyDescent="0.35">
      <c r="A173" s="34" t="s">
        <v>291</v>
      </c>
      <c r="B173" s="35">
        <v>1</v>
      </c>
      <c r="C173" s="135">
        <f>IF(B178=0, "-", B173/B178)</f>
        <v>1.9230769230769232E-2</v>
      </c>
      <c r="D173" s="35">
        <v>22</v>
      </c>
      <c r="E173" s="126">
        <f>IF(D178=0, "-", D173/D178)</f>
        <v>0.30136986301369861</v>
      </c>
      <c r="F173" s="136">
        <v>3</v>
      </c>
      <c r="G173" s="135">
        <f>IF(F178=0, "-", F173/F178)</f>
        <v>1.6853932584269662E-2</v>
      </c>
      <c r="H173" s="35">
        <v>29</v>
      </c>
      <c r="I173" s="126">
        <f>IF(H178=0, "-", H173/H178)</f>
        <v>0.15760869565217392</v>
      </c>
      <c r="J173" s="125">
        <f t="shared" si="14"/>
        <v>-0.95454545454545459</v>
      </c>
      <c r="K173" s="126">
        <f t="shared" si="15"/>
        <v>-0.89655172413793105</v>
      </c>
    </row>
    <row r="174" spans="1:11" ht="14.5" x14ac:dyDescent="0.35">
      <c r="A174" s="34" t="s">
        <v>292</v>
      </c>
      <c r="B174" s="35">
        <v>3</v>
      </c>
      <c r="C174" s="135">
        <f>IF(B178=0, "-", B174/B178)</f>
        <v>5.7692307692307696E-2</v>
      </c>
      <c r="D174" s="35">
        <v>4</v>
      </c>
      <c r="E174" s="126">
        <f>IF(D178=0, "-", D174/D178)</f>
        <v>5.4794520547945202E-2</v>
      </c>
      <c r="F174" s="136">
        <v>6</v>
      </c>
      <c r="G174" s="135">
        <f>IF(F178=0, "-", F174/F178)</f>
        <v>3.3707865168539325E-2</v>
      </c>
      <c r="H174" s="35">
        <v>6</v>
      </c>
      <c r="I174" s="126">
        <f>IF(H178=0, "-", H174/H178)</f>
        <v>3.2608695652173912E-2</v>
      </c>
      <c r="J174" s="125">
        <f t="shared" si="14"/>
        <v>-0.25</v>
      </c>
      <c r="K174" s="126">
        <f t="shared" si="15"/>
        <v>0</v>
      </c>
    </row>
    <row r="175" spans="1:11" ht="14.5" x14ac:dyDescent="0.35">
      <c r="A175" s="34" t="s">
        <v>293</v>
      </c>
      <c r="B175" s="35">
        <v>0</v>
      </c>
      <c r="C175" s="135">
        <f>IF(B178=0, "-", B175/B178)</f>
        <v>0</v>
      </c>
      <c r="D175" s="35">
        <v>0</v>
      </c>
      <c r="E175" s="126">
        <f>IF(D178=0, "-", D175/D178)</f>
        <v>0</v>
      </c>
      <c r="F175" s="136">
        <v>0</v>
      </c>
      <c r="G175" s="135">
        <f>IF(F178=0, "-", F175/F178)</f>
        <v>0</v>
      </c>
      <c r="H175" s="35">
        <v>1</v>
      </c>
      <c r="I175" s="126">
        <f>IF(H178=0, "-", H175/H178)</f>
        <v>5.434782608695652E-3</v>
      </c>
      <c r="J175" s="125" t="str">
        <f t="shared" si="14"/>
        <v>-</v>
      </c>
      <c r="K175" s="126">
        <f t="shared" si="15"/>
        <v>-1</v>
      </c>
    </row>
    <row r="176" spans="1:11" ht="14.5" x14ac:dyDescent="0.35">
      <c r="A176" s="34" t="s">
        <v>294</v>
      </c>
      <c r="B176" s="35">
        <v>0</v>
      </c>
      <c r="C176" s="135">
        <f>IF(B178=0, "-", B176/B178)</f>
        <v>0</v>
      </c>
      <c r="D176" s="35">
        <v>9</v>
      </c>
      <c r="E176" s="126">
        <f>IF(D178=0, "-", D176/D178)</f>
        <v>0.12328767123287671</v>
      </c>
      <c r="F176" s="136">
        <v>1</v>
      </c>
      <c r="G176" s="135">
        <f>IF(F178=0, "-", F176/F178)</f>
        <v>5.6179775280898875E-3</v>
      </c>
      <c r="H176" s="35">
        <v>14</v>
      </c>
      <c r="I176" s="126">
        <f>IF(H178=0, "-", H176/H178)</f>
        <v>7.6086956521739135E-2</v>
      </c>
      <c r="J176" s="125">
        <f t="shared" si="14"/>
        <v>-1</v>
      </c>
      <c r="K176" s="126">
        <f t="shared" si="15"/>
        <v>-0.9285714285714286</v>
      </c>
    </row>
    <row r="177" spans="1:11" x14ac:dyDescent="0.25">
      <c r="A177" s="137"/>
      <c r="B177" s="40"/>
      <c r="D177" s="40"/>
      <c r="E177" s="44"/>
      <c r="F177" s="138"/>
      <c r="H177" s="40"/>
      <c r="I177" s="44"/>
      <c r="J177" s="43"/>
      <c r="K177" s="44"/>
    </row>
    <row r="178" spans="1:11" s="52" customFormat="1" ht="13" x14ac:dyDescent="0.3">
      <c r="A178" s="139" t="s">
        <v>295</v>
      </c>
      <c r="B178" s="46">
        <f>SUM(B168:B177)</f>
        <v>52</v>
      </c>
      <c r="C178" s="140">
        <f>B178/7288</f>
        <v>7.1350164654226129E-3</v>
      </c>
      <c r="D178" s="46">
        <f>SUM(D168:D177)</f>
        <v>73</v>
      </c>
      <c r="E178" s="141">
        <f>D178/8516</f>
        <v>8.572099577266323E-3</v>
      </c>
      <c r="F178" s="128">
        <f>SUM(F168:F177)</f>
        <v>178</v>
      </c>
      <c r="G178" s="142">
        <f>F178/20901</f>
        <v>8.5163389311516194E-3</v>
      </c>
      <c r="H178" s="46">
        <f>SUM(H168:H177)</f>
        <v>184</v>
      </c>
      <c r="I178" s="141">
        <f>H178/23072</f>
        <v>7.9750346740638002E-3</v>
      </c>
      <c r="J178" s="49">
        <f>IF(D178=0, "-", IF((B178-D178)/D178&lt;10, (B178-D178)/D178, "&gt;999%"))</f>
        <v>-0.28767123287671231</v>
      </c>
      <c r="K178" s="50">
        <f>IF(H178=0, "-", IF((F178-H178)/H178&lt;10, (F178-H178)/H178, "&gt;999%"))</f>
        <v>-3.2608695652173912E-2</v>
      </c>
    </row>
    <row r="179" spans="1:11" x14ac:dyDescent="0.25">
      <c r="B179" s="138"/>
      <c r="D179" s="138"/>
      <c r="F179" s="138"/>
      <c r="H179" s="138"/>
    </row>
    <row r="180" spans="1:11" ht="13" x14ac:dyDescent="0.3">
      <c r="A180" s="131" t="s">
        <v>296</v>
      </c>
      <c r="B180" s="132" t="s">
        <v>164</v>
      </c>
      <c r="C180" s="133" t="s">
        <v>165</v>
      </c>
      <c r="D180" s="132" t="s">
        <v>164</v>
      </c>
      <c r="E180" s="134" t="s">
        <v>165</v>
      </c>
      <c r="F180" s="133" t="s">
        <v>164</v>
      </c>
      <c r="G180" s="133" t="s">
        <v>165</v>
      </c>
      <c r="H180" s="132" t="s">
        <v>164</v>
      </c>
      <c r="I180" s="134" t="s">
        <v>165</v>
      </c>
      <c r="J180" s="132"/>
      <c r="K180" s="134"/>
    </row>
    <row r="181" spans="1:11" ht="14.5" x14ac:dyDescent="0.35">
      <c r="A181" s="34" t="s">
        <v>297</v>
      </c>
      <c r="B181" s="35">
        <v>0</v>
      </c>
      <c r="C181" s="135">
        <f>IF(B186=0, "-", B181/B186)</f>
        <v>0</v>
      </c>
      <c r="D181" s="35">
        <v>1</v>
      </c>
      <c r="E181" s="126">
        <f>IF(D186=0, "-", D181/D186)</f>
        <v>0.33333333333333331</v>
      </c>
      <c r="F181" s="136">
        <v>0</v>
      </c>
      <c r="G181" s="135">
        <f>IF(F186=0, "-", F181/F186)</f>
        <v>0</v>
      </c>
      <c r="H181" s="35">
        <v>1</v>
      </c>
      <c r="I181" s="126">
        <f>IF(H186=0, "-", H181/H186)</f>
        <v>0.14285714285714285</v>
      </c>
      <c r="J181" s="125">
        <f>IF(D181=0, "-", IF((B181-D181)/D181&lt;10, (B181-D181)/D181, "&gt;999%"))</f>
        <v>-1</v>
      </c>
      <c r="K181" s="126">
        <f>IF(H181=0, "-", IF((F181-H181)/H181&lt;10, (F181-H181)/H181, "&gt;999%"))</f>
        <v>-1</v>
      </c>
    </row>
    <row r="182" spans="1:11" ht="14.5" x14ac:dyDescent="0.35">
      <c r="A182" s="34" t="s">
        <v>298</v>
      </c>
      <c r="B182" s="35">
        <v>0</v>
      </c>
      <c r="C182" s="135">
        <f>IF(B186=0, "-", B182/B186)</f>
        <v>0</v>
      </c>
      <c r="D182" s="35">
        <v>1</v>
      </c>
      <c r="E182" s="126">
        <f>IF(D186=0, "-", D182/D186)</f>
        <v>0.33333333333333331</v>
      </c>
      <c r="F182" s="136">
        <v>1</v>
      </c>
      <c r="G182" s="135">
        <f>IF(F186=0, "-", F182/F186)</f>
        <v>6.25E-2</v>
      </c>
      <c r="H182" s="35">
        <v>2</v>
      </c>
      <c r="I182" s="126">
        <f>IF(H186=0, "-", H182/H186)</f>
        <v>0.2857142857142857</v>
      </c>
      <c r="J182" s="125">
        <f>IF(D182=0, "-", IF((B182-D182)/D182&lt;10, (B182-D182)/D182, "&gt;999%"))</f>
        <v>-1</v>
      </c>
      <c r="K182" s="126">
        <f>IF(H182=0, "-", IF((F182-H182)/H182&lt;10, (F182-H182)/H182, "&gt;999%"))</f>
        <v>-0.5</v>
      </c>
    </row>
    <row r="183" spans="1:11" ht="14.5" x14ac:dyDescent="0.35">
      <c r="A183" s="34" t="s">
        <v>299</v>
      </c>
      <c r="B183" s="35">
        <v>4</v>
      </c>
      <c r="C183" s="135">
        <f>IF(B186=0, "-", B183/B186)</f>
        <v>0.5714285714285714</v>
      </c>
      <c r="D183" s="35">
        <v>1</v>
      </c>
      <c r="E183" s="126">
        <f>IF(D186=0, "-", D183/D186)</f>
        <v>0.33333333333333331</v>
      </c>
      <c r="F183" s="136">
        <v>7</v>
      </c>
      <c r="G183" s="135">
        <f>IF(F186=0, "-", F183/F186)</f>
        <v>0.4375</v>
      </c>
      <c r="H183" s="35">
        <v>4</v>
      </c>
      <c r="I183" s="126">
        <f>IF(H186=0, "-", H183/H186)</f>
        <v>0.5714285714285714</v>
      </c>
      <c r="J183" s="125">
        <f>IF(D183=0, "-", IF((B183-D183)/D183&lt;10, (B183-D183)/D183, "&gt;999%"))</f>
        <v>3</v>
      </c>
      <c r="K183" s="126">
        <f>IF(H183=0, "-", IF((F183-H183)/H183&lt;10, (F183-H183)/H183, "&gt;999%"))</f>
        <v>0.75</v>
      </c>
    </row>
    <row r="184" spans="1:11" ht="14.5" x14ac:dyDescent="0.35">
      <c r="A184" s="34" t="s">
        <v>300</v>
      </c>
      <c r="B184" s="35">
        <v>3</v>
      </c>
      <c r="C184" s="135">
        <f>IF(B186=0, "-", B184/B186)</f>
        <v>0.42857142857142855</v>
      </c>
      <c r="D184" s="35">
        <v>0</v>
      </c>
      <c r="E184" s="126">
        <f>IF(D186=0, "-", D184/D186)</f>
        <v>0</v>
      </c>
      <c r="F184" s="136">
        <v>8</v>
      </c>
      <c r="G184" s="135">
        <f>IF(F186=0, "-", F184/F186)</f>
        <v>0.5</v>
      </c>
      <c r="H184" s="35">
        <v>0</v>
      </c>
      <c r="I184" s="126">
        <f>IF(H186=0, "-", H184/H186)</f>
        <v>0</v>
      </c>
      <c r="J184" s="125" t="str">
        <f>IF(D184=0, "-", IF((B184-D184)/D184&lt;10, (B184-D184)/D184, "&gt;999%"))</f>
        <v>-</v>
      </c>
      <c r="K184" s="126" t="str">
        <f>IF(H184=0, "-", IF((F184-H184)/H184&lt;10, (F184-H184)/H184, "&gt;999%"))</f>
        <v>-</v>
      </c>
    </row>
    <row r="185" spans="1:11" x14ac:dyDescent="0.25">
      <c r="A185" s="137"/>
      <c r="B185" s="40"/>
      <c r="D185" s="40"/>
      <c r="E185" s="44"/>
      <c r="F185" s="138"/>
      <c r="H185" s="40"/>
      <c r="I185" s="44"/>
      <c r="J185" s="43"/>
      <c r="K185" s="44"/>
    </row>
    <row r="186" spans="1:11" s="52" customFormat="1" ht="13" x14ac:dyDescent="0.3">
      <c r="A186" s="139" t="s">
        <v>301</v>
      </c>
      <c r="B186" s="46">
        <f>SUM(B181:B185)</f>
        <v>7</v>
      </c>
      <c r="C186" s="140">
        <f>B186/7288</f>
        <v>9.6048298572996708E-4</v>
      </c>
      <c r="D186" s="46">
        <f>SUM(D181:D185)</f>
        <v>3</v>
      </c>
      <c r="E186" s="141">
        <f>D186/8516</f>
        <v>3.522780648191639E-4</v>
      </c>
      <c r="F186" s="128">
        <f>SUM(F181:F185)</f>
        <v>16</v>
      </c>
      <c r="G186" s="142">
        <f>F186/20901</f>
        <v>7.6551361178890957E-4</v>
      </c>
      <c r="H186" s="46">
        <f>SUM(H181:H185)</f>
        <v>7</v>
      </c>
      <c r="I186" s="141">
        <f>H186/23072</f>
        <v>3.0339805825242716E-4</v>
      </c>
      <c r="J186" s="49">
        <f>IF(D186=0, "-", IF((B186-D186)/D186&lt;10, (B186-D186)/D186, "&gt;999%"))</f>
        <v>1.3333333333333333</v>
      </c>
      <c r="K186" s="50">
        <f>IF(H186=0, "-", IF((F186-H186)/H186&lt;10, (F186-H186)/H186, "&gt;999%"))</f>
        <v>1.2857142857142858</v>
      </c>
    </row>
    <row r="187" spans="1:11" x14ac:dyDescent="0.25">
      <c r="B187" s="138"/>
      <c r="D187" s="138"/>
      <c r="F187" s="138"/>
      <c r="H187" s="138"/>
    </row>
    <row r="188" spans="1:11" s="52" customFormat="1" ht="13" x14ac:dyDescent="0.3">
      <c r="A188" s="139" t="s">
        <v>302</v>
      </c>
      <c r="B188" s="46">
        <v>59</v>
      </c>
      <c r="C188" s="140">
        <f>B188/7288</f>
        <v>8.0954994511525796E-3</v>
      </c>
      <c r="D188" s="46">
        <v>76</v>
      </c>
      <c r="E188" s="141">
        <f>D188/8516</f>
        <v>8.9243776420854862E-3</v>
      </c>
      <c r="F188" s="128">
        <v>194</v>
      </c>
      <c r="G188" s="142">
        <f>F188/20901</f>
        <v>9.2818525429405295E-3</v>
      </c>
      <c r="H188" s="46">
        <v>191</v>
      </c>
      <c r="I188" s="141">
        <f>H188/23072</f>
        <v>8.2784327323162273E-3</v>
      </c>
      <c r="J188" s="49">
        <f>IF(D188=0, "-", IF((B188-D188)/D188&lt;10, (B188-D188)/D188, "&gt;999%"))</f>
        <v>-0.22368421052631579</v>
      </c>
      <c r="K188" s="50">
        <f>IF(H188=0, "-", IF((F188-H188)/H188&lt;10, (F188-H188)/H188, "&gt;999%"))</f>
        <v>1.5706806282722512E-2</v>
      </c>
    </row>
    <row r="189" spans="1:11" x14ac:dyDescent="0.25">
      <c r="B189" s="138"/>
      <c r="D189" s="138"/>
      <c r="F189" s="138"/>
      <c r="H189" s="138"/>
    </row>
    <row r="190" spans="1:11" ht="15.5" x14ac:dyDescent="0.35">
      <c r="A190" s="129" t="s">
        <v>34</v>
      </c>
      <c r="B190" s="22" t="s">
        <v>4</v>
      </c>
      <c r="C190" s="25"/>
      <c r="D190" s="25"/>
      <c r="E190" s="23"/>
      <c r="F190" s="22" t="s">
        <v>162</v>
      </c>
      <c r="G190" s="25"/>
      <c r="H190" s="25"/>
      <c r="I190" s="23"/>
      <c r="J190" s="22" t="s">
        <v>163</v>
      </c>
      <c r="K190" s="23"/>
    </row>
    <row r="191" spans="1:11" ht="13" x14ac:dyDescent="0.3">
      <c r="A191" s="30"/>
      <c r="B191" s="22">
        <f>VALUE(RIGHT($B$2, 4))</f>
        <v>2020</v>
      </c>
      <c r="C191" s="23"/>
      <c r="D191" s="22">
        <f>B191-1</f>
        <v>2019</v>
      </c>
      <c r="E191" s="130"/>
      <c r="F191" s="22">
        <f>B191</f>
        <v>2020</v>
      </c>
      <c r="G191" s="130"/>
      <c r="H191" s="22">
        <f>D191</f>
        <v>2019</v>
      </c>
      <c r="I191" s="130"/>
      <c r="J191" s="27" t="s">
        <v>8</v>
      </c>
      <c r="K191" s="28" t="s">
        <v>5</v>
      </c>
    </row>
    <row r="192" spans="1:11" ht="13" x14ac:dyDescent="0.3">
      <c r="A192" s="131" t="s">
        <v>303</v>
      </c>
      <c r="B192" s="132" t="s">
        <v>164</v>
      </c>
      <c r="C192" s="133" t="s">
        <v>165</v>
      </c>
      <c r="D192" s="132" t="s">
        <v>164</v>
      </c>
      <c r="E192" s="134" t="s">
        <v>165</v>
      </c>
      <c r="F192" s="133" t="s">
        <v>164</v>
      </c>
      <c r="G192" s="133" t="s">
        <v>165</v>
      </c>
      <c r="H192" s="132" t="s">
        <v>164</v>
      </c>
      <c r="I192" s="134" t="s">
        <v>165</v>
      </c>
      <c r="J192" s="132"/>
      <c r="K192" s="134"/>
    </row>
    <row r="193" spans="1:11" ht="14.5" x14ac:dyDescent="0.35">
      <c r="A193" s="34" t="s">
        <v>304</v>
      </c>
      <c r="B193" s="35">
        <v>0</v>
      </c>
      <c r="C193" s="135">
        <f>IF(B204=0, "-", B193/B204)</f>
        <v>0</v>
      </c>
      <c r="D193" s="35">
        <v>1</v>
      </c>
      <c r="E193" s="126">
        <f>IF(D204=0, "-", D193/D204)</f>
        <v>2.4390243902439025E-2</v>
      </c>
      <c r="F193" s="136">
        <v>0</v>
      </c>
      <c r="G193" s="135">
        <f>IF(F204=0, "-", F193/F204)</f>
        <v>0</v>
      </c>
      <c r="H193" s="35">
        <v>2</v>
      </c>
      <c r="I193" s="126">
        <f>IF(H204=0, "-", H193/H204)</f>
        <v>1.4388489208633094E-2</v>
      </c>
      <c r="J193" s="125">
        <f t="shared" ref="J193:J202" si="16">IF(D193=0, "-", IF((B193-D193)/D193&lt;10, (B193-D193)/D193, "&gt;999%"))</f>
        <v>-1</v>
      </c>
      <c r="K193" s="126">
        <f t="shared" ref="K193:K202" si="17">IF(H193=0, "-", IF((F193-H193)/H193&lt;10, (F193-H193)/H193, "&gt;999%"))</f>
        <v>-1</v>
      </c>
    </row>
    <row r="194" spans="1:11" ht="14.5" x14ac:dyDescent="0.35">
      <c r="A194" s="34" t="s">
        <v>305</v>
      </c>
      <c r="B194" s="35">
        <v>1</v>
      </c>
      <c r="C194" s="135">
        <f>IF(B204=0, "-", B194/B204)</f>
        <v>3.3333333333333333E-2</v>
      </c>
      <c r="D194" s="35">
        <v>0</v>
      </c>
      <c r="E194" s="126">
        <f>IF(D204=0, "-", D194/D204)</f>
        <v>0</v>
      </c>
      <c r="F194" s="136">
        <v>2</v>
      </c>
      <c r="G194" s="135">
        <f>IF(F204=0, "-", F194/F204)</f>
        <v>1.9801980198019802E-2</v>
      </c>
      <c r="H194" s="35">
        <v>4</v>
      </c>
      <c r="I194" s="126">
        <f>IF(H204=0, "-", H194/H204)</f>
        <v>2.8776978417266189E-2</v>
      </c>
      <c r="J194" s="125" t="str">
        <f t="shared" si="16"/>
        <v>-</v>
      </c>
      <c r="K194" s="126">
        <f t="shared" si="17"/>
        <v>-0.5</v>
      </c>
    </row>
    <row r="195" spans="1:11" ht="14.5" x14ac:dyDescent="0.35">
      <c r="A195" s="34" t="s">
        <v>306</v>
      </c>
      <c r="B195" s="35">
        <v>1</v>
      </c>
      <c r="C195" s="135">
        <f>IF(B204=0, "-", B195/B204)</f>
        <v>3.3333333333333333E-2</v>
      </c>
      <c r="D195" s="35">
        <v>4</v>
      </c>
      <c r="E195" s="126">
        <f>IF(D204=0, "-", D195/D204)</f>
        <v>9.7560975609756101E-2</v>
      </c>
      <c r="F195" s="136">
        <v>15</v>
      </c>
      <c r="G195" s="135">
        <f>IF(F204=0, "-", F195/F204)</f>
        <v>0.14851485148514851</v>
      </c>
      <c r="H195" s="35">
        <v>10</v>
      </c>
      <c r="I195" s="126">
        <f>IF(H204=0, "-", H195/H204)</f>
        <v>7.1942446043165464E-2</v>
      </c>
      <c r="J195" s="125">
        <f t="shared" si="16"/>
        <v>-0.75</v>
      </c>
      <c r="K195" s="126">
        <f t="shared" si="17"/>
        <v>0.5</v>
      </c>
    </row>
    <row r="196" spans="1:11" ht="14.5" x14ac:dyDescent="0.35">
      <c r="A196" s="34" t="s">
        <v>307</v>
      </c>
      <c r="B196" s="35">
        <v>16</v>
      </c>
      <c r="C196" s="135">
        <f>IF(B204=0, "-", B196/B204)</f>
        <v>0.53333333333333333</v>
      </c>
      <c r="D196" s="35">
        <v>27</v>
      </c>
      <c r="E196" s="126">
        <f>IF(D204=0, "-", D196/D204)</f>
        <v>0.65853658536585369</v>
      </c>
      <c r="F196" s="136">
        <v>44</v>
      </c>
      <c r="G196" s="135">
        <f>IF(F204=0, "-", F196/F204)</f>
        <v>0.43564356435643564</v>
      </c>
      <c r="H196" s="35">
        <v>88</v>
      </c>
      <c r="I196" s="126">
        <f>IF(H204=0, "-", H196/H204)</f>
        <v>0.63309352517985606</v>
      </c>
      <c r="J196" s="125">
        <f t="shared" si="16"/>
        <v>-0.40740740740740738</v>
      </c>
      <c r="K196" s="126">
        <f t="shared" si="17"/>
        <v>-0.5</v>
      </c>
    </row>
    <row r="197" spans="1:11" ht="14.5" x14ac:dyDescent="0.35">
      <c r="A197" s="34" t="s">
        <v>308</v>
      </c>
      <c r="B197" s="35">
        <v>5</v>
      </c>
      <c r="C197" s="135">
        <f>IF(B204=0, "-", B197/B204)</f>
        <v>0.16666666666666666</v>
      </c>
      <c r="D197" s="35">
        <v>0</v>
      </c>
      <c r="E197" s="126">
        <f>IF(D204=0, "-", D197/D204)</f>
        <v>0</v>
      </c>
      <c r="F197" s="136">
        <v>12</v>
      </c>
      <c r="G197" s="135">
        <f>IF(F204=0, "-", F197/F204)</f>
        <v>0.11881188118811881</v>
      </c>
      <c r="H197" s="35">
        <v>0</v>
      </c>
      <c r="I197" s="126">
        <f>IF(H204=0, "-", H197/H204)</f>
        <v>0</v>
      </c>
      <c r="J197" s="125" t="str">
        <f t="shared" si="16"/>
        <v>-</v>
      </c>
      <c r="K197" s="126" t="str">
        <f t="shared" si="17"/>
        <v>-</v>
      </c>
    </row>
    <row r="198" spans="1:11" ht="14.5" x14ac:dyDescent="0.35">
      <c r="A198" s="34" t="s">
        <v>309</v>
      </c>
      <c r="B198" s="35">
        <v>3</v>
      </c>
      <c r="C198" s="135">
        <f>IF(B204=0, "-", B198/B204)</f>
        <v>0.1</v>
      </c>
      <c r="D198" s="35">
        <v>8</v>
      </c>
      <c r="E198" s="126">
        <f>IF(D204=0, "-", D198/D204)</f>
        <v>0.1951219512195122</v>
      </c>
      <c r="F198" s="136">
        <v>9</v>
      </c>
      <c r="G198" s="135">
        <f>IF(F204=0, "-", F198/F204)</f>
        <v>8.9108910891089105E-2</v>
      </c>
      <c r="H198" s="35">
        <v>14</v>
      </c>
      <c r="I198" s="126">
        <f>IF(H204=0, "-", H198/H204)</f>
        <v>0.10071942446043165</v>
      </c>
      <c r="J198" s="125">
        <f t="shared" si="16"/>
        <v>-0.625</v>
      </c>
      <c r="K198" s="126">
        <f t="shared" si="17"/>
        <v>-0.35714285714285715</v>
      </c>
    </row>
    <row r="199" spans="1:11" ht="14.5" x14ac:dyDescent="0.35">
      <c r="A199" s="34" t="s">
        <v>310</v>
      </c>
      <c r="B199" s="35">
        <v>2</v>
      </c>
      <c r="C199" s="135">
        <f>IF(B204=0, "-", B199/B204)</f>
        <v>6.6666666666666666E-2</v>
      </c>
      <c r="D199" s="35">
        <v>0</v>
      </c>
      <c r="E199" s="126">
        <f>IF(D204=0, "-", D199/D204)</f>
        <v>0</v>
      </c>
      <c r="F199" s="136">
        <v>4</v>
      </c>
      <c r="G199" s="135">
        <f>IF(F204=0, "-", F199/F204)</f>
        <v>3.9603960396039604E-2</v>
      </c>
      <c r="H199" s="35">
        <v>4</v>
      </c>
      <c r="I199" s="126">
        <f>IF(H204=0, "-", H199/H204)</f>
        <v>2.8776978417266189E-2</v>
      </c>
      <c r="J199" s="125" t="str">
        <f t="shared" si="16"/>
        <v>-</v>
      </c>
      <c r="K199" s="126">
        <f t="shared" si="17"/>
        <v>0</v>
      </c>
    </row>
    <row r="200" spans="1:11" ht="14.5" x14ac:dyDescent="0.35">
      <c r="A200" s="34" t="s">
        <v>311</v>
      </c>
      <c r="B200" s="35">
        <v>0</v>
      </c>
      <c r="C200" s="135">
        <f>IF(B204=0, "-", B200/B204)</f>
        <v>0</v>
      </c>
      <c r="D200" s="35">
        <v>0</v>
      </c>
      <c r="E200" s="126">
        <f>IF(D204=0, "-", D200/D204)</f>
        <v>0</v>
      </c>
      <c r="F200" s="136">
        <v>2</v>
      </c>
      <c r="G200" s="135">
        <f>IF(F204=0, "-", F200/F204)</f>
        <v>1.9801980198019802E-2</v>
      </c>
      <c r="H200" s="35">
        <v>4</v>
      </c>
      <c r="I200" s="126">
        <f>IF(H204=0, "-", H200/H204)</f>
        <v>2.8776978417266189E-2</v>
      </c>
      <c r="J200" s="125" t="str">
        <f t="shared" si="16"/>
        <v>-</v>
      </c>
      <c r="K200" s="126">
        <f t="shared" si="17"/>
        <v>-0.5</v>
      </c>
    </row>
    <row r="201" spans="1:11" ht="14.5" x14ac:dyDescent="0.35">
      <c r="A201" s="34" t="s">
        <v>312</v>
      </c>
      <c r="B201" s="35">
        <v>0</v>
      </c>
      <c r="C201" s="135">
        <f>IF(B204=0, "-", B201/B204)</f>
        <v>0</v>
      </c>
      <c r="D201" s="35">
        <v>1</v>
      </c>
      <c r="E201" s="126">
        <f>IF(D204=0, "-", D201/D204)</f>
        <v>2.4390243902439025E-2</v>
      </c>
      <c r="F201" s="136">
        <v>8</v>
      </c>
      <c r="G201" s="135">
        <f>IF(F204=0, "-", F201/F204)</f>
        <v>7.9207920792079209E-2</v>
      </c>
      <c r="H201" s="35">
        <v>8</v>
      </c>
      <c r="I201" s="126">
        <f>IF(H204=0, "-", H201/H204)</f>
        <v>5.7553956834532377E-2</v>
      </c>
      <c r="J201" s="125">
        <f t="shared" si="16"/>
        <v>-1</v>
      </c>
      <c r="K201" s="126">
        <f t="shared" si="17"/>
        <v>0</v>
      </c>
    </row>
    <row r="202" spans="1:11" ht="14.5" x14ac:dyDescent="0.35">
      <c r="A202" s="34" t="s">
        <v>313</v>
      </c>
      <c r="B202" s="35">
        <v>2</v>
      </c>
      <c r="C202" s="135">
        <f>IF(B204=0, "-", B202/B204)</f>
        <v>6.6666666666666666E-2</v>
      </c>
      <c r="D202" s="35">
        <v>0</v>
      </c>
      <c r="E202" s="126">
        <f>IF(D204=0, "-", D202/D204)</f>
        <v>0</v>
      </c>
      <c r="F202" s="136">
        <v>5</v>
      </c>
      <c r="G202" s="135">
        <f>IF(F204=0, "-", F202/F204)</f>
        <v>4.9504950495049507E-2</v>
      </c>
      <c r="H202" s="35">
        <v>5</v>
      </c>
      <c r="I202" s="126">
        <f>IF(H204=0, "-", H202/H204)</f>
        <v>3.5971223021582732E-2</v>
      </c>
      <c r="J202" s="125" t="str">
        <f t="shared" si="16"/>
        <v>-</v>
      </c>
      <c r="K202" s="126">
        <f t="shared" si="17"/>
        <v>0</v>
      </c>
    </row>
    <row r="203" spans="1:11" x14ac:dyDescent="0.25">
      <c r="A203" s="137"/>
      <c r="B203" s="40"/>
      <c r="D203" s="40"/>
      <c r="E203" s="44"/>
      <c r="F203" s="138"/>
      <c r="H203" s="40"/>
      <c r="I203" s="44"/>
      <c r="J203" s="43"/>
      <c r="K203" s="44"/>
    </row>
    <row r="204" spans="1:11" s="52" customFormat="1" ht="13" x14ac:dyDescent="0.3">
      <c r="A204" s="139" t="s">
        <v>314</v>
      </c>
      <c r="B204" s="46">
        <f>SUM(B193:B203)</f>
        <v>30</v>
      </c>
      <c r="C204" s="140">
        <f>B204/7288</f>
        <v>4.1163556531284302E-3</v>
      </c>
      <c r="D204" s="46">
        <f>SUM(D193:D203)</f>
        <v>41</v>
      </c>
      <c r="E204" s="141">
        <f>D204/8516</f>
        <v>4.8144668858619072E-3</v>
      </c>
      <c r="F204" s="128">
        <f>SUM(F193:F203)</f>
        <v>101</v>
      </c>
      <c r="G204" s="142">
        <f>F204/20901</f>
        <v>4.8323046744174923E-3</v>
      </c>
      <c r="H204" s="46">
        <f>SUM(H193:H203)</f>
        <v>139</v>
      </c>
      <c r="I204" s="141">
        <f>H204/23072</f>
        <v>6.0246185852981969E-3</v>
      </c>
      <c r="J204" s="49">
        <f>IF(D204=0, "-", IF((B204-D204)/D204&lt;10, (B204-D204)/D204, "&gt;999%"))</f>
        <v>-0.26829268292682928</v>
      </c>
      <c r="K204" s="50">
        <f>IF(H204=0, "-", IF((F204-H204)/H204&lt;10, (F204-H204)/H204, "&gt;999%"))</f>
        <v>-0.2733812949640288</v>
      </c>
    </row>
    <row r="205" spans="1:11" x14ac:dyDescent="0.25">
      <c r="B205" s="138"/>
      <c r="D205" s="138"/>
      <c r="F205" s="138"/>
      <c r="H205" s="138"/>
    </row>
    <row r="206" spans="1:11" ht="13" x14ac:dyDescent="0.3">
      <c r="A206" s="131" t="s">
        <v>315</v>
      </c>
      <c r="B206" s="132" t="s">
        <v>164</v>
      </c>
      <c r="C206" s="133" t="s">
        <v>165</v>
      </c>
      <c r="D206" s="132" t="s">
        <v>164</v>
      </c>
      <c r="E206" s="134" t="s">
        <v>165</v>
      </c>
      <c r="F206" s="133" t="s">
        <v>164</v>
      </c>
      <c r="G206" s="133" t="s">
        <v>165</v>
      </c>
      <c r="H206" s="132" t="s">
        <v>164</v>
      </c>
      <c r="I206" s="134" t="s">
        <v>165</v>
      </c>
      <c r="J206" s="132"/>
      <c r="K206" s="134"/>
    </row>
    <row r="207" spans="1:11" ht="14.5" x14ac:dyDescent="0.35">
      <c r="A207" s="34" t="s">
        <v>316</v>
      </c>
      <c r="B207" s="35">
        <v>0</v>
      </c>
      <c r="C207" s="135">
        <f>IF(B223=0, "-", B207/B223)</f>
        <v>0</v>
      </c>
      <c r="D207" s="35">
        <v>4</v>
      </c>
      <c r="E207" s="126">
        <f>IF(D223=0, "-", D207/D223)</f>
        <v>0.11428571428571428</v>
      </c>
      <c r="F207" s="136">
        <v>2</v>
      </c>
      <c r="G207" s="135">
        <f>IF(F223=0, "-", F207/F223)</f>
        <v>5.4054054054054057E-2</v>
      </c>
      <c r="H207" s="35">
        <v>5</v>
      </c>
      <c r="I207" s="126">
        <f>IF(H223=0, "-", H207/H223)</f>
        <v>7.0422535211267609E-2</v>
      </c>
      <c r="J207" s="125">
        <f t="shared" ref="J207:J221" si="18">IF(D207=0, "-", IF((B207-D207)/D207&lt;10, (B207-D207)/D207, "&gt;999%"))</f>
        <v>-1</v>
      </c>
      <c r="K207" s="126">
        <f t="shared" ref="K207:K221" si="19">IF(H207=0, "-", IF((F207-H207)/H207&lt;10, (F207-H207)/H207, "&gt;999%"))</f>
        <v>-0.6</v>
      </c>
    </row>
    <row r="208" spans="1:11" ht="14.5" x14ac:dyDescent="0.35">
      <c r="A208" s="34" t="s">
        <v>317</v>
      </c>
      <c r="B208" s="35">
        <v>1</v>
      </c>
      <c r="C208" s="135">
        <f>IF(B223=0, "-", B208/B223)</f>
        <v>7.1428571428571425E-2</v>
      </c>
      <c r="D208" s="35">
        <v>0</v>
      </c>
      <c r="E208" s="126">
        <f>IF(D223=0, "-", D208/D223)</f>
        <v>0</v>
      </c>
      <c r="F208" s="136">
        <v>1</v>
      </c>
      <c r="G208" s="135">
        <f>IF(F223=0, "-", F208/F223)</f>
        <v>2.7027027027027029E-2</v>
      </c>
      <c r="H208" s="35">
        <v>1</v>
      </c>
      <c r="I208" s="126">
        <f>IF(H223=0, "-", H208/H223)</f>
        <v>1.4084507042253521E-2</v>
      </c>
      <c r="J208" s="125" t="str">
        <f t="shared" si="18"/>
        <v>-</v>
      </c>
      <c r="K208" s="126">
        <f t="shared" si="19"/>
        <v>0</v>
      </c>
    </row>
    <row r="209" spans="1:11" ht="14.5" x14ac:dyDescent="0.35">
      <c r="A209" s="34" t="s">
        <v>318</v>
      </c>
      <c r="B209" s="35">
        <v>0</v>
      </c>
      <c r="C209" s="135">
        <f>IF(B223=0, "-", B209/B223)</f>
        <v>0</v>
      </c>
      <c r="D209" s="35">
        <v>0</v>
      </c>
      <c r="E209" s="126">
        <f>IF(D223=0, "-", D209/D223)</f>
        <v>0</v>
      </c>
      <c r="F209" s="136">
        <v>2</v>
      </c>
      <c r="G209" s="135">
        <f>IF(F223=0, "-", F209/F223)</f>
        <v>5.4054054054054057E-2</v>
      </c>
      <c r="H209" s="35">
        <v>3</v>
      </c>
      <c r="I209" s="126">
        <f>IF(H223=0, "-", H209/H223)</f>
        <v>4.2253521126760563E-2</v>
      </c>
      <c r="J209" s="125" t="str">
        <f t="shared" si="18"/>
        <v>-</v>
      </c>
      <c r="K209" s="126">
        <f t="shared" si="19"/>
        <v>-0.33333333333333331</v>
      </c>
    </row>
    <row r="210" spans="1:11" ht="14.5" x14ac:dyDescent="0.35">
      <c r="A210" s="34" t="s">
        <v>319</v>
      </c>
      <c r="B210" s="35">
        <v>1</v>
      </c>
      <c r="C210" s="135">
        <f>IF(B223=0, "-", B210/B223)</f>
        <v>7.1428571428571425E-2</v>
      </c>
      <c r="D210" s="35">
        <v>0</v>
      </c>
      <c r="E210" s="126">
        <f>IF(D223=0, "-", D210/D223)</f>
        <v>0</v>
      </c>
      <c r="F210" s="136">
        <v>3</v>
      </c>
      <c r="G210" s="135">
        <f>IF(F223=0, "-", F210/F223)</f>
        <v>8.1081081081081086E-2</v>
      </c>
      <c r="H210" s="35">
        <v>0</v>
      </c>
      <c r="I210" s="126">
        <f>IF(H223=0, "-", H210/H223)</f>
        <v>0</v>
      </c>
      <c r="J210" s="125" t="str">
        <f t="shared" si="18"/>
        <v>-</v>
      </c>
      <c r="K210" s="126" t="str">
        <f t="shared" si="19"/>
        <v>-</v>
      </c>
    </row>
    <row r="211" spans="1:11" ht="14.5" x14ac:dyDescent="0.35">
      <c r="A211" s="34" t="s">
        <v>320</v>
      </c>
      <c r="B211" s="35">
        <v>3</v>
      </c>
      <c r="C211" s="135">
        <f>IF(B223=0, "-", B211/B223)</f>
        <v>0.21428571428571427</v>
      </c>
      <c r="D211" s="35">
        <v>1</v>
      </c>
      <c r="E211" s="126">
        <f>IF(D223=0, "-", D211/D223)</f>
        <v>2.8571428571428571E-2</v>
      </c>
      <c r="F211" s="136">
        <v>3</v>
      </c>
      <c r="G211" s="135">
        <f>IF(F223=0, "-", F211/F223)</f>
        <v>8.1081081081081086E-2</v>
      </c>
      <c r="H211" s="35">
        <v>5</v>
      </c>
      <c r="I211" s="126">
        <f>IF(H223=0, "-", H211/H223)</f>
        <v>7.0422535211267609E-2</v>
      </c>
      <c r="J211" s="125">
        <f t="shared" si="18"/>
        <v>2</v>
      </c>
      <c r="K211" s="126">
        <f t="shared" si="19"/>
        <v>-0.4</v>
      </c>
    </row>
    <row r="212" spans="1:11" ht="14.5" x14ac:dyDescent="0.35">
      <c r="A212" s="34" t="s">
        <v>321</v>
      </c>
      <c r="B212" s="35">
        <v>0</v>
      </c>
      <c r="C212" s="135">
        <f>IF(B223=0, "-", B212/B223)</f>
        <v>0</v>
      </c>
      <c r="D212" s="35">
        <v>0</v>
      </c>
      <c r="E212" s="126">
        <f>IF(D223=0, "-", D212/D223)</f>
        <v>0</v>
      </c>
      <c r="F212" s="136">
        <v>0</v>
      </c>
      <c r="G212" s="135">
        <f>IF(F223=0, "-", F212/F223)</f>
        <v>0</v>
      </c>
      <c r="H212" s="35">
        <v>2</v>
      </c>
      <c r="I212" s="126">
        <f>IF(H223=0, "-", H212/H223)</f>
        <v>2.8169014084507043E-2</v>
      </c>
      <c r="J212" s="125" t="str">
        <f t="shared" si="18"/>
        <v>-</v>
      </c>
      <c r="K212" s="126">
        <f t="shared" si="19"/>
        <v>-1</v>
      </c>
    </row>
    <row r="213" spans="1:11" ht="14.5" x14ac:dyDescent="0.35">
      <c r="A213" s="34" t="s">
        <v>322</v>
      </c>
      <c r="B213" s="35">
        <v>2</v>
      </c>
      <c r="C213" s="135">
        <f>IF(B223=0, "-", B213/B223)</f>
        <v>0.14285714285714285</v>
      </c>
      <c r="D213" s="35">
        <v>2</v>
      </c>
      <c r="E213" s="126">
        <f>IF(D223=0, "-", D213/D223)</f>
        <v>5.7142857142857141E-2</v>
      </c>
      <c r="F213" s="136">
        <v>3</v>
      </c>
      <c r="G213" s="135">
        <f>IF(F223=0, "-", F213/F223)</f>
        <v>8.1081081081081086E-2</v>
      </c>
      <c r="H213" s="35">
        <v>4</v>
      </c>
      <c r="I213" s="126">
        <f>IF(H223=0, "-", H213/H223)</f>
        <v>5.6338028169014086E-2</v>
      </c>
      <c r="J213" s="125">
        <f t="shared" si="18"/>
        <v>0</v>
      </c>
      <c r="K213" s="126">
        <f t="shared" si="19"/>
        <v>-0.25</v>
      </c>
    </row>
    <row r="214" spans="1:11" ht="14.5" x14ac:dyDescent="0.35">
      <c r="A214" s="34" t="s">
        <v>323</v>
      </c>
      <c r="B214" s="35">
        <v>0</v>
      </c>
      <c r="C214" s="135">
        <f>IF(B223=0, "-", B214/B223)</f>
        <v>0</v>
      </c>
      <c r="D214" s="35">
        <v>0</v>
      </c>
      <c r="E214" s="126">
        <f>IF(D223=0, "-", D214/D223)</f>
        <v>0</v>
      </c>
      <c r="F214" s="136">
        <v>1</v>
      </c>
      <c r="G214" s="135">
        <f>IF(F223=0, "-", F214/F223)</f>
        <v>2.7027027027027029E-2</v>
      </c>
      <c r="H214" s="35">
        <v>0</v>
      </c>
      <c r="I214" s="126">
        <f>IF(H223=0, "-", H214/H223)</f>
        <v>0</v>
      </c>
      <c r="J214" s="125" t="str">
        <f t="shared" si="18"/>
        <v>-</v>
      </c>
      <c r="K214" s="126" t="str">
        <f t="shared" si="19"/>
        <v>-</v>
      </c>
    </row>
    <row r="215" spans="1:11" ht="14.5" x14ac:dyDescent="0.35">
      <c r="A215" s="34" t="s">
        <v>324</v>
      </c>
      <c r="B215" s="35">
        <v>0</v>
      </c>
      <c r="C215" s="135">
        <f>IF(B223=0, "-", B215/B223)</f>
        <v>0</v>
      </c>
      <c r="D215" s="35">
        <v>0</v>
      </c>
      <c r="E215" s="126">
        <f>IF(D223=0, "-", D215/D223)</f>
        <v>0</v>
      </c>
      <c r="F215" s="136">
        <v>1</v>
      </c>
      <c r="G215" s="135">
        <f>IF(F223=0, "-", F215/F223)</f>
        <v>2.7027027027027029E-2</v>
      </c>
      <c r="H215" s="35">
        <v>0</v>
      </c>
      <c r="I215" s="126">
        <f>IF(H223=0, "-", H215/H223)</f>
        <v>0</v>
      </c>
      <c r="J215" s="125" t="str">
        <f t="shared" si="18"/>
        <v>-</v>
      </c>
      <c r="K215" s="126" t="str">
        <f t="shared" si="19"/>
        <v>-</v>
      </c>
    </row>
    <row r="216" spans="1:11" ht="14.5" x14ac:dyDescent="0.35">
      <c r="A216" s="34" t="s">
        <v>325</v>
      </c>
      <c r="B216" s="35">
        <v>5</v>
      </c>
      <c r="C216" s="135">
        <f>IF(B223=0, "-", B216/B223)</f>
        <v>0.35714285714285715</v>
      </c>
      <c r="D216" s="35">
        <v>21</v>
      </c>
      <c r="E216" s="126">
        <f>IF(D223=0, "-", D216/D223)</f>
        <v>0.6</v>
      </c>
      <c r="F216" s="136">
        <v>13</v>
      </c>
      <c r="G216" s="135">
        <f>IF(F223=0, "-", F216/F223)</f>
        <v>0.35135135135135137</v>
      </c>
      <c r="H216" s="35">
        <v>35</v>
      </c>
      <c r="I216" s="126">
        <f>IF(H223=0, "-", H216/H223)</f>
        <v>0.49295774647887325</v>
      </c>
      <c r="J216" s="125">
        <f t="shared" si="18"/>
        <v>-0.76190476190476186</v>
      </c>
      <c r="K216" s="126">
        <f t="shared" si="19"/>
        <v>-0.62857142857142856</v>
      </c>
    </row>
    <row r="217" spans="1:11" ht="14.5" x14ac:dyDescent="0.35">
      <c r="A217" s="34" t="s">
        <v>326</v>
      </c>
      <c r="B217" s="35">
        <v>1</v>
      </c>
      <c r="C217" s="135">
        <f>IF(B223=0, "-", B217/B223)</f>
        <v>7.1428571428571425E-2</v>
      </c>
      <c r="D217" s="35">
        <v>3</v>
      </c>
      <c r="E217" s="126">
        <f>IF(D223=0, "-", D217/D223)</f>
        <v>8.5714285714285715E-2</v>
      </c>
      <c r="F217" s="136">
        <v>2</v>
      </c>
      <c r="G217" s="135">
        <f>IF(F223=0, "-", F217/F223)</f>
        <v>5.4054054054054057E-2</v>
      </c>
      <c r="H217" s="35">
        <v>9</v>
      </c>
      <c r="I217" s="126">
        <f>IF(H223=0, "-", H217/H223)</f>
        <v>0.12676056338028169</v>
      </c>
      <c r="J217" s="125">
        <f t="shared" si="18"/>
        <v>-0.66666666666666663</v>
      </c>
      <c r="K217" s="126">
        <f t="shared" si="19"/>
        <v>-0.77777777777777779</v>
      </c>
    </row>
    <row r="218" spans="1:11" ht="14.5" x14ac:dyDescent="0.35">
      <c r="A218" s="34" t="s">
        <v>327</v>
      </c>
      <c r="B218" s="35">
        <v>0</v>
      </c>
      <c r="C218" s="135">
        <f>IF(B223=0, "-", B218/B223)</f>
        <v>0</v>
      </c>
      <c r="D218" s="35">
        <v>1</v>
      </c>
      <c r="E218" s="126">
        <f>IF(D223=0, "-", D218/D223)</f>
        <v>2.8571428571428571E-2</v>
      </c>
      <c r="F218" s="136">
        <v>0</v>
      </c>
      <c r="G218" s="135">
        <f>IF(F223=0, "-", F218/F223)</f>
        <v>0</v>
      </c>
      <c r="H218" s="35">
        <v>2</v>
      </c>
      <c r="I218" s="126">
        <f>IF(H223=0, "-", H218/H223)</f>
        <v>2.8169014084507043E-2</v>
      </c>
      <c r="J218" s="125">
        <f t="shared" si="18"/>
        <v>-1</v>
      </c>
      <c r="K218" s="126">
        <f t="shared" si="19"/>
        <v>-1</v>
      </c>
    </row>
    <row r="219" spans="1:11" ht="14.5" x14ac:dyDescent="0.35">
      <c r="A219" s="34" t="s">
        <v>328</v>
      </c>
      <c r="B219" s="35">
        <v>0</v>
      </c>
      <c r="C219" s="135">
        <f>IF(B223=0, "-", B219/B223)</f>
        <v>0</v>
      </c>
      <c r="D219" s="35">
        <v>0</v>
      </c>
      <c r="E219" s="126">
        <f>IF(D223=0, "-", D219/D223)</f>
        <v>0</v>
      </c>
      <c r="F219" s="136">
        <v>2</v>
      </c>
      <c r="G219" s="135">
        <f>IF(F223=0, "-", F219/F223)</f>
        <v>5.4054054054054057E-2</v>
      </c>
      <c r="H219" s="35">
        <v>2</v>
      </c>
      <c r="I219" s="126">
        <f>IF(H223=0, "-", H219/H223)</f>
        <v>2.8169014084507043E-2</v>
      </c>
      <c r="J219" s="125" t="str">
        <f t="shared" si="18"/>
        <v>-</v>
      </c>
      <c r="K219" s="126">
        <f t="shared" si="19"/>
        <v>0</v>
      </c>
    </row>
    <row r="220" spans="1:11" ht="14.5" x14ac:dyDescent="0.35">
      <c r="A220" s="34" t="s">
        <v>329</v>
      </c>
      <c r="B220" s="35">
        <v>0</v>
      </c>
      <c r="C220" s="135">
        <f>IF(B223=0, "-", B220/B223)</f>
        <v>0</v>
      </c>
      <c r="D220" s="35">
        <v>3</v>
      </c>
      <c r="E220" s="126">
        <f>IF(D223=0, "-", D220/D223)</f>
        <v>8.5714285714285715E-2</v>
      </c>
      <c r="F220" s="136">
        <v>1</v>
      </c>
      <c r="G220" s="135">
        <f>IF(F223=0, "-", F220/F223)</f>
        <v>2.7027027027027029E-2</v>
      </c>
      <c r="H220" s="35">
        <v>3</v>
      </c>
      <c r="I220" s="126">
        <f>IF(H223=0, "-", H220/H223)</f>
        <v>4.2253521126760563E-2</v>
      </c>
      <c r="J220" s="125">
        <f t="shared" si="18"/>
        <v>-1</v>
      </c>
      <c r="K220" s="126">
        <f t="shared" si="19"/>
        <v>-0.66666666666666663</v>
      </c>
    </row>
    <row r="221" spans="1:11" ht="14.5" x14ac:dyDescent="0.35">
      <c r="A221" s="34" t="s">
        <v>330</v>
      </c>
      <c r="B221" s="35">
        <v>1</v>
      </c>
      <c r="C221" s="135">
        <f>IF(B223=0, "-", B221/B223)</f>
        <v>7.1428571428571425E-2</v>
      </c>
      <c r="D221" s="35">
        <v>0</v>
      </c>
      <c r="E221" s="126">
        <f>IF(D223=0, "-", D221/D223)</f>
        <v>0</v>
      </c>
      <c r="F221" s="136">
        <v>3</v>
      </c>
      <c r="G221" s="135">
        <f>IF(F223=0, "-", F221/F223)</f>
        <v>8.1081081081081086E-2</v>
      </c>
      <c r="H221" s="35">
        <v>0</v>
      </c>
      <c r="I221" s="126">
        <f>IF(H223=0, "-", H221/H223)</f>
        <v>0</v>
      </c>
      <c r="J221" s="125" t="str">
        <f t="shared" si="18"/>
        <v>-</v>
      </c>
      <c r="K221" s="126" t="str">
        <f t="shared" si="19"/>
        <v>-</v>
      </c>
    </row>
    <row r="222" spans="1:11" x14ac:dyDescent="0.25">
      <c r="A222" s="137"/>
      <c r="B222" s="40"/>
      <c r="D222" s="40"/>
      <c r="E222" s="44"/>
      <c r="F222" s="138"/>
      <c r="H222" s="40"/>
      <c r="I222" s="44"/>
      <c r="J222" s="43"/>
      <c r="K222" s="44"/>
    </row>
    <row r="223" spans="1:11" s="52" customFormat="1" ht="13" x14ac:dyDescent="0.3">
      <c r="A223" s="139" t="s">
        <v>331</v>
      </c>
      <c r="B223" s="46">
        <f>SUM(B207:B222)</f>
        <v>14</v>
      </c>
      <c r="C223" s="140">
        <f>B223/7288</f>
        <v>1.9209659714599342E-3</v>
      </c>
      <c r="D223" s="46">
        <f>SUM(D207:D222)</f>
        <v>35</v>
      </c>
      <c r="E223" s="141">
        <f>D223/8516</f>
        <v>4.109910756223579E-3</v>
      </c>
      <c r="F223" s="128">
        <f>SUM(F207:F222)</f>
        <v>37</v>
      </c>
      <c r="G223" s="142">
        <f>F223/20901</f>
        <v>1.7702502272618536E-3</v>
      </c>
      <c r="H223" s="46">
        <f>SUM(H207:H222)</f>
        <v>71</v>
      </c>
      <c r="I223" s="141">
        <f>H223/23072</f>
        <v>3.0773231622746185E-3</v>
      </c>
      <c r="J223" s="49">
        <f>IF(D223=0, "-", IF((B223-D223)/D223&lt;10, (B223-D223)/D223, "&gt;999%"))</f>
        <v>-0.6</v>
      </c>
      <c r="K223" s="50">
        <f>IF(H223=0, "-", IF((F223-H223)/H223&lt;10, (F223-H223)/H223, "&gt;999%"))</f>
        <v>-0.47887323943661969</v>
      </c>
    </row>
    <row r="224" spans="1:11" x14ac:dyDescent="0.25">
      <c r="B224" s="138"/>
      <c r="D224" s="138"/>
      <c r="F224" s="138"/>
      <c r="H224" s="138"/>
    </row>
    <row r="225" spans="1:11" ht="13" x14ac:dyDescent="0.3">
      <c r="A225" s="131" t="s">
        <v>332</v>
      </c>
      <c r="B225" s="132" t="s">
        <v>164</v>
      </c>
      <c r="C225" s="133" t="s">
        <v>165</v>
      </c>
      <c r="D225" s="132" t="s">
        <v>164</v>
      </c>
      <c r="E225" s="134" t="s">
        <v>165</v>
      </c>
      <c r="F225" s="133" t="s">
        <v>164</v>
      </c>
      <c r="G225" s="133" t="s">
        <v>165</v>
      </c>
      <c r="H225" s="132" t="s">
        <v>164</v>
      </c>
      <c r="I225" s="134" t="s">
        <v>165</v>
      </c>
      <c r="J225" s="132"/>
      <c r="K225" s="134"/>
    </row>
    <row r="226" spans="1:11" ht="14.5" x14ac:dyDescent="0.35">
      <c r="A226" s="34" t="s">
        <v>333</v>
      </c>
      <c r="B226" s="35">
        <v>1</v>
      </c>
      <c r="C226" s="135">
        <f>IF(B238=0, "-", B226/B238)</f>
        <v>0.2</v>
      </c>
      <c r="D226" s="35">
        <v>0</v>
      </c>
      <c r="E226" s="126">
        <f>IF(D238=0, "-", D226/D238)</f>
        <v>0</v>
      </c>
      <c r="F226" s="136">
        <v>1</v>
      </c>
      <c r="G226" s="135">
        <f>IF(F238=0, "-", F226/F238)</f>
        <v>0.04</v>
      </c>
      <c r="H226" s="35">
        <v>2</v>
      </c>
      <c r="I226" s="126">
        <f>IF(H238=0, "-", H226/H238)</f>
        <v>7.407407407407407E-2</v>
      </c>
      <c r="J226" s="125" t="str">
        <f t="shared" ref="J226:J236" si="20">IF(D226=0, "-", IF((B226-D226)/D226&lt;10, (B226-D226)/D226, "&gt;999%"))</f>
        <v>-</v>
      </c>
      <c r="K226" s="126">
        <f t="shared" ref="K226:K236" si="21">IF(H226=0, "-", IF((F226-H226)/H226&lt;10, (F226-H226)/H226, "&gt;999%"))</f>
        <v>-0.5</v>
      </c>
    </row>
    <row r="227" spans="1:11" ht="14.5" x14ac:dyDescent="0.35">
      <c r="A227" s="34" t="s">
        <v>334</v>
      </c>
      <c r="B227" s="35">
        <v>0</v>
      </c>
      <c r="C227" s="135">
        <f>IF(B238=0, "-", B227/B238)</f>
        <v>0</v>
      </c>
      <c r="D227" s="35">
        <v>1</v>
      </c>
      <c r="E227" s="126">
        <f>IF(D238=0, "-", D227/D238)</f>
        <v>8.3333333333333329E-2</v>
      </c>
      <c r="F227" s="136">
        <v>3</v>
      </c>
      <c r="G227" s="135">
        <f>IF(F238=0, "-", F227/F238)</f>
        <v>0.12</v>
      </c>
      <c r="H227" s="35">
        <v>1</v>
      </c>
      <c r="I227" s="126">
        <f>IF(H238=0, "-", H227/H238)</f>
        <v>3.7037037037037035E-2</v>
      </c>
      <c r="J227" s="125">
        <f t="shared" si="20"/>
        <v>-1</v>
      </c>
      <c r="K227" s="126">
        <f t="shared" si="21"/>
        <v>2</v>
      </c>
    </row>
    <row r="228" spans="1:11" ht="14.5" x14ac:dyDescent="0.35">
      <c r="A228" s="34" t="s">
        <v>335</v>
      </c>
      <c r="B228" s="35">
        <v>0</v>
      </c>
      <c r="C228" s="135">
        <f>IF(B238=0, "-", B228/B238)</f>
        <v>0</v>
      </c>
      <c r="D228" s="35">
        <v>4</v>
      </c>
      <c r="E228" s="126">
        <f>IF(D238=0, "-", D228/D238)</f>
        <v>0.33333333333333331</v>
      </c>
      <c r="F228" s="136">
        <v>5</v>
      </c>
      <c r="G228" s="135">
        <f>IF(F238=0, "-", F228/F238)</f>
        <v>0.2</v>
      </c>
      <c r="H228" s="35">
        <v>6</v>
      </c>
      <c r="I228" s="126">
        <f>IF(H238=0, "-", H228/H238)</f>
        <v>0.22222222222222221</v>
      </c>
      <c r="J228" s="125">
        <f t="shared" si="20"/>
        <v>-1</v>
      </c>
      <c r="K228" s="126">
        <f t="shared" si="21"/>
        <v>-0.16666666666666666</v>
      </c>
    </row>
    <row r="229" spans="1:11" ht="14.5" x14ac:dyDescent="0.35">
      <c r="A229" s="34" t="s">
        <v>336</v>
      </c>
      <c r="B229" s="35">
        <v>0</v>
      </c>
      <c r="C229" s="135">
        <f>IF(B238=0, "-", B229/B238)</f>
        <v>0</v>
      </c>
      <c r="D229" s="35">
        <v>1</v>
      </c>
      <c r="E229" s="126">
        <f>IF(D238=0, "-", D229/D238)</f>
        <v>8.3333333333333329E-2</v>
      </c>
      <c r="F229" s="136">
        <v>0</v>
      </c>
      <c r="G229" s="135">
        <f>IF(F238=0, "-", F229/F238)</f>
        <v>0</v>
      </c>
      <c r="H229" s="35">
        <v>1</v>
      </c>
      <c r="I229" s="126">
        <f>IF(H238=0, "-", H229/H238)</f>
        <v>3.7037037037037035E-2</v>
      </c>
      <c r="J229" s="125">
        <f t="shared" si="20"/>
        <v>-1</v>
      </c>
      <c r="K229" s="126">
        <f t="shared" si="21"/>
        <v>-1</v>
      </c>
    </row>
    <row r="230" spans="1:11" ht="14.5" x14ac:dyDescent="0.35">
      <c r="A230" s="34" t="s">
        <v>337</v>
      </c>
      <c r="B230" s="35">
        <v>0</v>
      </c>
      <c r="C230" s="135">
        <f>IF(B238=0, "-", B230/B238)</f>
        <v>0</v>
      </c>
      <c r="D230" s="35">
        <v>2</v>
      </c>
      <c r="E230" s="126">
        <f>IF(D238=0, "-", D230/D238)</f>
        <v>0.16666666666666666</v>
      </c>
      <c r="F230" s="136">
        <v>2</v>
      </c>
      <c r="G230" s="135">
        <f>IF(F238=0, "-", F230/F238)</f>
        <v>0.08</v>
      </c>
      <c r="H230" s="35">
        <v>2</v>
      </c>
      <c r="I230" s="126">
        <f>IF(H238=0, "-", H230/H238)</f>
        <v>7.407407407407407E-2</v>
      </c>
      <c r="J230" s="125">
        <f t="shared" si="20"/>
        <v>-1</v>
      </c>
      <c r="K230" s="126">
        <f t="shared" si="21"/>
        <v>0</v>
      </c>
    </row>
    <row r="231" spans="1:11" ht="14.5" x14ac:dyDescent="0.35">
      <c r="A231" s="34" t="s">
        <v>338</v>
      </c>
      <c r="B231" s="35">
        <v>1</v>
      </c>
      <c r="C231" s="135">
        <f>IF(B238=0, "-", B231/B238)</f>
        <v>0.2</v>
      </c>
      <c r="D231" s="35">
        <v>0</v>
      </c>
      <c r="E231" s="126">
        <f>IF(D238=0, "-", D231/D238)</f>
        <v>0</v>
      </c>
      <c r="F231" s="136">
        <v>1</v>
      </c>
      <c r="G231" s="135">
        <f>IF(F238=0, "-", F231/F238)</f>
        <v>0.04</v>
      </c>
      <c r="H231" s="35">
        <v>0</v>
      </c>
      <c r="I231" s="126">
        <f>IF(H238=0, "-", H231/H238)</f>
        <v>0</v>
      </c>
      <c r="J231" s="125" t="str">
        <f t="shared" si="20"/>
        <v>-</v>
      </c>
      <c r="K231" s="126" t="str">
        <f t="shared" si="21"/>
        <v>-</v>
      </c>
    </row>
    <row r="232" spans="1:11" ht="14.5" x14ac:dyDescent="0.35">
      <c r="A232" s="34" t="s">
        <v>339</v>
      </c>
      <c r="B232" s="35">
        <v>0</v>
      </c>
      <c r="C232" s="135">
        <f>IF(B238=0, "-", B232/B238)</f>
        <v>0</v>
      </c>
      <c r="D232" s="35">
        <v>0</v>
      </c>
      <c r="E232" s="126">
        <f>IF(D238=0, "-", D232/D238)</f>
        <v>0</v>
      </c>
      <c r="F232" s="136">
        <v>0</v>
      </c>
      <c r="G232" s="135">
        <f>IF(F238=0, "-", F232/F238)</f>
        <v>0</v>
      </c>
      <c r="H232" s="35">
        <v>1</v>
      </c>
      <c r="I232" s="126">
        <f>IF(H238=0, "-", H232/H238)</f>
        <v>3.7037037037037035E-2</v>
      </c>
      <c r="J232" s="125" t="str">
        <f t="shared" si="20"/>
        <v>-</v>
      </c>
      <c r="K232" s="126">
        <f t="shared" si="21"/>
        <v>-1</v>
      </c>
    </row>
    <row r="233" spans="1:11" ht="14.5" x14ac:dyDescent="0.35">
      <c r="A233" s="34" t="s">
        <v>340</v>
      </c>
      <c r="B233" s="35">
        <v>1</v>
      </c>
      <c r="C233" s="135">
        <f>IF(B238=0, "-", B233/B238)</f>
        <v>0.2</v>
      </c>
      <c r="D233" s="35">
        <v>0</v>
      </c>
      <c r="E233" s="126">
        <f>IF(D238=0, "-", D233/D238)</f>
        <v>0</v>
      </c>
      <c r="F233" s="136">
        <v>1</v>
      </c>
      <c r="G233" s="135">
        <f>IF(F238=0, "-", F233/F238)</f>
        <v>0.04</v>
      </c>
      <c r="H233" s="35">
        <v>0</v>
      </c>
      <c r="I233" s="126">
        <f>IF(H238=0, "-", H233/H238)</f>
        <v>0</v>
      </c>
      <c r="J233" s="125" t="str">
        <f t="shared" si="20"/>
        <v>-</v>
      </c>
      <c r="K233" s="126" t="str">
        <f t="shared" si="21"/>
        <v>-</v>
      </c>
    </row>
    <row r="234" spans="1:11" ht="14.5" x14ac:dyDescent="0.35">
      <c r="A234" s="34" t="s">
        <v>341</v>
      </c>
      <c r="B234" s="35">
        <v>0</v>
      </c>
      <c r="C234" s="135">
        <f>IF(B238=0, "-", B234/B238)</f>
        <v>0</v>
      </c>
      <c r="D234" s="35">
        <v>1</v>
      </c>
      <c r="E234" s="126">
        <f>IF(D238=0, "-", D234/D238)</f>
        <v>8.3333333333333329E-2</v>
      </c>
      <c r="F234" s="136">
        <v>1</v>
      </c>
      <c r="G234" s="135">
        <f>IF(F238=0, "-", F234/F238)</f>
        <v>0.04</v>
      </c>
      <c r="H234" s="35">
        <v>2</v>
      </c>
      <c r="I234" s="126">
        <f>IF(H238=0, "-", H234/H238)</f>
        <v>7.407407407407407E-2</v>
      </c>
      <c r="J234" s="125">
        <f t="shared" si="20"/>
        <v>-1</v>
      </c>
      <c r="K234" s="126">
        <f t="shared" si="21"/>
        <v>-0.5</v>
      </c>
    </row>
    <row r="235" spans="1:11" ht="14.5" x14ac:dyDescent="0.35">
      <c r="A235" s="34" t="s">
        <v>342</v>
      </c>
      <c r="B235" s="35">
        <v>2</v>
      </c>
      <c r="C235" s="135">
        <f>IF(B238=0, "-", B235/B238)</f>
        <v>0.4</v>
      </c>
      <c r="D235" s="35">
        <v>3</v>
      </c>
      <c r="E235" s="126">
        <f>IF(D238=0, "-", D235/D238)</f>
        <v>0.25</v>
      </c>
      <c r="F235" s="136">
        <v>10</v>
      </c>
      <c r="G235" s="135">
        <f>IF(F238=0, "-", F235/F238)</f>
        <v>0.4</v>
      </c>
      <c r="H235" s="35">
        <v>11</v>
      </c>
      <c r="I235" s="126">
        <f>IF(H238=0, "-", H235/H238)</f>
        <v>0.40740740740740738</v>
      </c>
      <c r="J235" s="125">
        <f t="shared" si="20"/>
        <v>-0.33333333333333331</v>
      </c>
      <c r="K235" s="126">
        <f t="shared" si="21"/>
        <v>-9.0909090909090912E-2</v>
      </c>
    </row>
    <row r="236" spans="1:11" ht="14.5" x14ac:dyDescent="0.35">
      <c r="A236" s="34" t="s">
        <v>343</v>
      </c>
      <c r="B236" s="35">
        <v>0</v>
      </c>
      <c r="C236" s="135">
        <f>IF(B238=0, "-", B236/B238)</f>
        <v>0</v>
      </c>
      <c r="D236" s="35">
        <v>0</v>
      </c>
      <c r="E236" s="126">
        <f>IF(D238=0, "-", D236/D238)</f>
        <v>0</v>
      </c>
      <c r="F236" s="136">
        <v>1</v>
      </c>
      <c r="G236" s="135">
        <f>IF(F238=0, "-", F236/F238)</f>
        <v>0.04</v>
      </c>
      <c r="H236" s="35">
        <v>1</v>
      </c>
      <c r="I236" s="126">
        <f>IF(H238=0, "-", H236/H238)</f>
        <v>3.7037037037037035E-2</v>
      </c>
      <c r="J236" s="125" t="str">
        <f t="shared" si="20"/>
        <v>-</v>
      </c>
      <c r="K236" s="126">
        <f t="shared" si="21"/>
        <v>0</v>
      </c>
    </row>
    <row r="237" spans="1:11" x14ac:dyDescent="0.25">
      <c r="A237" s="137"/>
      <c r="B237" s="40"/>
      <c r="D237" s="40"/>
      <c r="E237" s="44"/>
      <c r="F237" s="138"/>
      <c r="H237" s="40"/>
      <c r="I237" s="44"/>
      <c r="J237" s="43"/>
      <c r="K237" s="44"/>
    </row>
    <row r="238" spans="1:11" s="52" customFormat="1" ht="13" x14ac:dyDescent="0.3">
      <c r="A238" s="139" t="s">
        <v>344</v>
      </c>
      <c r="B238" s="46">
        <f>SUM(B226:B237)</f>
        <v>5</v>
      </c>
      <c r="C238" s="140">
        <f>B238/7288</f>
        <v>6.860592755214051E-4</v>
      </c>
      <c r="D238" s="46">
        <f>SUM(D226:D237)</f>
        <v>12</v>
      </c>
      <c r="E238" s="141">
        <f>D238/8516</f>
        <v>1.4091122592766556E-3</v>
      </c>
      <c r="F238" s="128">
        <f>SUM(F226:F237)</f>
        <v>25</v>
      </c>
      <c r="G238" s="142">
        <f>F238/20901</f>
        <v>1.1961150184201712E-3</v>
      </c>
      <c r="H238" s="46">
        <f>SUM(H226:H237)</f>
        <v>27</v>
      </c>
      <c r="I238" s="141">
        <f>H238/23072</f>
        <v>1.1702496532593619E-3</v>
      </c>
      <c r="J238" s="49">
        <f>IF(D238=0, "-", IF((B238-D238)/D238&lt;10, (B238-D238)/D238, "&gt;999%"))</f>
        <v>-0.58333333333333337</v>
      </c>
      <c r="K238" s="50">
        <f>IF(H238=0, "-", IF((F238-H238)/H238&lt;10, (F238-H238)/H238, "&gt;999%"))</f>
        <v>-7.407407407407407E-2</v>
      </c>
    </row>
    <row r="239" spans="1:11" x14ac:dyDescent="0.25">
      <c r="B239" s="138"/>
      <c r="D239" s="138"/>
      <c r="F239" s="138"/>
      <c r="H239" s="138"/>
    </row>
    <row r="240" spans="1:11" s="52" customFormat="1" ht="13" x14ac:dyDescent="0.3">
      <c r="A240" s="139" t="s">
        <v>345</v>
      </c>
      <c r="B240" s="46">
        <v>49</v>
      </c>
      <c r="C240" s="140">
        <f>B240/7288</f>
        <v>6.7233809001097699E-3</v>
      </c>
      <c r="D240" s="46">
        <v>88</v>
      </c>
      <c r="E240" s="141">
        <f>D240/8516</f>
        <v>1.0333489901362142E-2</v>
      </c>
      <c r="F240" s="128">
        <v>163</v>
      </c>
      <c r="G240" s="142">
        <f>F240/20901</f>
        <v>7.7986699200995168E-3</v>
      </c>
      <c r="H240" s="46">
        <v>237</v>
      </c>
      <c r="I240" s="141">
        <f>H240/23072</f>
        <v>1.0272191400832178E-2</v>
      </c>
      <c r="J240" s="49">
        <f>IF(D240=0, "-", IF((B240-D240)/D240&lt;10, (B240-D240)/D240, "&gt;999%"))</f>
        <v>-0.44318181818181818</v>
      </c>
      <c r="K240" s="50">
        <f>IF(H240=0, "-", IF((F240-H240)/H240&lt;10, (F240-H240)/H240, "&gt;999%"))</f>
        <v>-0.31223628691983124</v>
      </c>
    </row>
    <row r="241" spans="1:11" x14ac:dyDescent="0.25">
      <c r="B241" s="138"/>
      <c r="D241" s="138"/>
      <c r="F241" s="138"/>
      <c r="H241" s="138"/>
    </row>
    <row r="242" spans="1:11" ht="13" x14ac:dyDescent="0.3">
      <c r="A242" s="26" t="s">
        <v>346</v>
      </c>
      <c r="B242" s="46">
        <f>B246-B244</f>
        <v>1385</v>
      </c>
      <c r="C242" s="140">
        <f>B242/7288</f>
        <v>0.19003841931942919</v>
      </c>
      <c r="D242" s="46">
        <f>D246-D244</f>
        <v>2064</v>
      </c>
      <c r="E242" s="141">
        <f>D242/8516</f>
        <v>0.24236730859558478</v>
      </c>
      <c r="F242" s="128">
        <f>F246-F244</f>
        <v>4468</v>
      </c>
      <c r="G242" s="142">
        <f>F242/20901</f>
        <v>0.21376967609205302</v>
      </c>
      <c r="H242" s="46">
        <f>H246-H244</f>
        <v>5616</v>
      </c>
      <c r="I242" s="141">
        <f>H242/23072</f>
        <v>0.2434119278779473</v>
      </c>
      <c r="J242" s="49">
        <f>IF(D242=0, "-", IF((B242-D242)/D242&lt;10, (B242-D242)/D242, "&gt;999%"))</f>
        <v>-0.32897286821705424</v>
      </c>
      <c r="K242" s="50">
        <f>IF(H242=0, "-", IF((F242-H242)/H242&lt;10, (F242-H242)/H242, "&gt;999%"))</f>
        <v>-0.20441595441595442</v>
      </c>
    </row>
    <row r="243" spans="1:11" ht="13" x14ac:dyDescent="0.3">
      <c r="A243" s="26"/>
      <c r="B243" s="46"/>
      <c r="C243" s="140"/>
      <c r="D243" s="46"/>
      <c r="E243" s="141"/>
      <c r="F243" s="128"/>
      <c r="G243" s="142"/>
      <c r="H243" s="46"/>
      <c r="I243" s="141"/>
      <c r="J243" s="49"/>
      <c r="K243" s="50"/>
    </row>
    <row r="244" spans="1:11" ht="13" x14ac:dyDescent="0.3">
      <c r="A244" s="26" t="s">
        <v>347</v>
      </c>
      <c r="B244" s="46">
        <v>181</v>
      </c>
      <c r="C244" s="140">
        <f>B244/7288</f>
        <v>2.4835345773874862E-2</v>
      </c>
      <c r="D244" s="46">
        <v>224</v>
      </c>
      <c r="E244" s="141">
        <f>D244/8516</f>
        <v>2.6303428839830906E-2</v>
      </c>
      <c r="F244" s="128">
        <v>494</v>
      </c>
      <c r="G244" s="142">
        <f>F244/20901</f>
        <v>2.3635232763982585E-2</v>
      </c>
      <c r="H244" s="46">
        <v>558</v>
      </c>
      <c r="I244" s="141">
        <f>H244/23072</f>
        <v>2.4185159500693481E-2</v>
      </c>
      <c r="J244" s="49">
        <f>IF(D244=0, "-", IF((B244-D244)/D244&lt;10, (B244-D244)/D244, "&gt;999%"))</f>
        <v>-0.19196428571428573</v>
      </c>
      <c r="K244" s="50">
        <f>IF(H244=0, "-", IF((F244-H244)/H244&lt;10, (F244-H244)/H244, "&gt;999%"))</f>
        <v>-0.11469534050179211</v>
      </c>
    </row>
    <row r="245" spans="1:11" ht="13" x14ac:dyDescent="0.3">
      <c r="A245" s="26"/>
      <c r="B245" s="46"/>
      <c r="C245" s="140"/>
      <c r="D245" s="46"/>
      <c r="E245" s="141"/>
      <c r="F245" s="128"/>
      <c r="G245" s="142"/>
      <c r="H245" s="46"/>
      <c r="I245" s="141"/>
      <c r="J245" s="49"/>
      <c r="K245" s="50"/>
    </row>
    <row r="246" spans="1:11" ht="13" x14ac:dyDescent="0.3">
      <c r="A246" s="26" t="s">
        <v>348</v>
      </c>
      <c r="B246" s="46">
        <v>1566</v>
      </c>
      <c r="C246" s="140">
        <f>B246/7288</f>
        <v>0.21487376509330405</v>
      </c>
      <c r="D246" s="46">
        <v>2288</v>
      </c>
      <c r="E246" s="141">
        <f>D246/8516</f>
        <v>0.2686707374354157</v>
      </c>
      <c r="F246" s="128">
        <v>4962</v>
      </c>
      <c r="G246" s="142">
        <f>F246/20901</f>
        <v>0.2374049088560356</v>
      </c>
      <c r="H246" s="46">
        <v>6174</v>
      </c>
      <c r="I246" s="141">
        <f>H246/23072</f>
        <v>0.2675970873786408</v>
      </c>
      <c r="J246" s="49">
        <f>IF(D246=0, "-", IF((B246-D246)/D246&lt;10, (B246-D246)/D246, "&gt;999%"))</f>
        <v>-0.31555944055944057</v>
      </c>
      <c r="K246" s="50">
        <f>IF(H246=0, "-", IF((F246-H246)/H246&lt;10, (F246-H246)/H246, "&gt;999%"))</f>
        <v>-0.19630709426627793</v>
      </c>
    </row>
  </sheetData>
  <mergeCells count="58">
    <mergeCell ref="B190:E190"/>
    <mergeCell ref="F190:I190"/>
    <mergeCell ref="J190:K190"/>
    <mergeCell ref="B191:C191"/>
    <mergeCell ref="D191:E191"/>
    <mergeCell ref="F191:G191"/>
    <mergeCell ref="H191:I191"/>
    <mergeCell ref="B165:E165"/>
    <mergeCell ref="F165:I165"/>
    <mergeCell ref="J165:K165"/>
    <mergeCell ref="B166:C166"/>
    <mergeCell ref="D166:E166"/>
    <mergeCell ref="F166:G166"/>
    <mergeCell ref="H166:I166"/>
    <mergeCell ref="B144:E144"/>
    <mergeCell ref="F144:I144"/>
    <mergeCell ref="J144:K144"/>
    <mergeCell ref="B145:C145"/>
    <mergeCell ref="D145:E145"/>
    <mergeCell ref="F145:G145"/>
    <mergeCell ref="H145:I145"/>
    <mergeCell ref="B122:E122"/>
    <mergeCell ref="F122:I122"/>
    <mergeCell ref="J122:K122"/>
    <mergeCell ref="B123:C123"/>
    <mergeCell ref="D123:E123"/>
    <mergeCell ref="F123:G123"/>
    <mergeCell ref="H123:I123"/>
    <mergeCell ref="B85:E85"/>
    <mergeCell ref="F85:I85"/>
    <mergeCell ref="J85:K85"/>
    <mergeCell ref="B86:C86"/>
    <mergeCell ref="D86:E86"/>
    <mergeCell ref="F86:G86"/>
    <mergeCell ref="H86:I86"/>
    <mergeCell ref="B43:E43"/>
    <mergeCell ref="F43:I43"/>
    <mergeCell ref="J43:K43"/>
    <mergeCell ref="B44:C44"/>
    <mergeCell ref="D44:E44"/>
    <mergeCell ref="F44:G44"/>
    <mergeCell ref="H44:I44"/>
    <mergeCell ref="B15:E15"/>
    <mergeCell ref="F15:I15"/>
    <mergeCell ref="J15:K15"/>
    <mergeCell ref="B16:C16"/>
    <mergeCell ref="D16:E16"/>
    <mergeCell ref="F16:G16"/>
    <mergeCell ref="H16:I16"/>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6" manualBreakCount="6">
    <brk id="42" max="16383" man="1"/>
    <brk id="84" max="16383" man="1"/>
    <brk id="121" max="16383" man="1"/>
    <brk id="164" max="16383" man="1"/>
    <brk id="189" max="16383" man="1"/>
    <brk id="224"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227E4-5B75-44D4-9389-DFA69419B344}">
  <sheetPr>
    <pageSetUpPr fitToPage="1"/>
  </sheetPr>
  <dimension ref="A1:K46"/>
  <sheetViews>
    <sheetView workbookViewId="0">
      <selection sqref="A1:L1"/>
    </sheetView>
  </sheetViews>
  <sheetFormatPr defaultRowHeight="12.5" x14ac:dyDescent="0.25"/>
  <cols>
    <col min="1" max="1" width="18.0898437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349</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162</v>
      </c>
      <c r="G4" s="25"/>
      <c r="H4" s="25"/>
      <c r="I4" s="23"/>
      <c r="J4" s="22" t="s">
        <v>163</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164</v>
      </c>
      <c r="C6" s="133" t="s">
        <v>165</v>
      </c>
      <c r="D6" s="132" t="s">
        <v>164</v>
      </c>
      <c r="E6" s="134" t="s">
        <v>165</v>
      </c>
      <c r="F6" s="144" t="s">
        <v>164</v>
      </c>
      <c r="G6" s="133" t="s">
        <v>165</v>
      </c>
      <c r="H6" s="145" t="s">
        <v>164</v>
      </c>
      <c r="I6" s="134" t="s">
        <v>165</v>
      </c>
      <c r="J6" s="132"/>
      <c r="K6" s="134"/>
    </row>
    <row r="7" spans="1:11" x14ac:dyDescent="0.25">
      <c r="A7" s="34" t="s">
        <v>49</v>
      </c>
      <c r="B7" s="35">
        <v>2</v>
      </c>
      <c r="C7" s="146">
        <f>IF(B46=0, "-", B7/B46)</f>
        <v>1.277139208173691E-3</v>
      </c>
      <c r="D7" s="35">
        <v>3</v>
      </c>
      <c r="E7" s="39">
        <f>IF(D46=0, "-", D7/D46)</f>
        <v>1.3111888111888112E-3</v>
      </c>
      <c r="F7" s="136">
        <v>4</v>
      </c>
      <c r="G7" s="146">
        <f>IF(F46=0, "-", F7/F46)</f>
        <v>8.0612656187021366E-4</v>
      </c>
      <c r="H7" s="35">
        <v>5</v>
      </c>
      <c r="I7" s="39">
        <f>IF(H46=0, "-", H7/H46)</f>
        <v>8.098477486232588E-4</v>
      </c>
      <c r="J7" s="38">
        <f t="shared" ref="J7:J44" si="0">IF(D7=0, "-", IF((B7-D7)/D7&lt;10, (B7-D7)/D7, "&gt;999%"))</f>
        <v>-0.33333333333333331</v>
      </c>
      <c r="K7" s="39">
        <f t="shared" ref="K7:K44" si="1">IF(H7=0, "-", IF((F7-H7)/H7&lt;10, (F7-H7)/H7, "&gt;999%"))</f>
        <v>-0.2</v>
      </c>
    </row>
    <row r="8" spans="1:11" x14ac:dyDescent="0.25">
      <c r="A8" s="34" t="s">
        <v>50</v>
      </c>
      <c r="B8" s="35">
        <v>1</v>
      </c>
      <c r="C8" s="146">
        <f>IF(B46=0, "-", B8/B46)</f>
        <v>6.3856960408684551E-4</v>
      </c>
      <c r="D8" s="35">
        <v>0</v>
      </c>
      <c r="E8" s="39">
        <f>IF(D46=0, "-", D8/D46)</f>
        <v>0</v>
      </c>
      <c r="F8" s="136">
        <v>1</v>
      </c>
      <c r="G8" s="146">
        <f>IF(F46=0, "-", F8/F46)</f>
        <v>2.0153164046755341E-4</v>
      </c>
      <c r="H8" s="35">
        <v>2</v>
      </c>
      <c r="I8" s="39">
        <f>IF(H46=0, "-", H8/H46)</f>
        <v>3.2393909944930353E-4</v>
      </c>
      <c r="J8" s="38" t="str">
        <f t="shared" si="0"/>
        <v>-</v>
      </c>
      <c r="K8" s="39">
        <f t="shared" si="1"/>
        <v>-0.5</v>
      </c>
    </row>
    <row r="9" spans="1:11" x14ac:dyDescent="0.25">
      <c r="A9" s="34" t="s">
        <v>51</v>
      </c>
      <c r="B9" s="35">
        <v>46</v>
      </c>
      <c r="C9" s="146">
        <f>IF(B46=0, "-", B9/B46)</f>
        <v>2.9374201787994891E-2</v>
      </c>
      <c r="D9" s="35">
        <v>59</v>
      </c>
      <c r="E9" s="39">
        <f>IF(D46=0, "-", D9/D46)</f>
        <v>2.5786713286713288E-2</v>
      </c>
      <c r="F9" s="136">
        <v>96</v>
      </c>
      <c r="G9" s="146">
        <f>IF(F46=0, "-", F9/F46)</f>
        <v>1.9347037484885126E-2</v>
      </c>
      <c r="H9" s="35">
        <v>127</v>
      </c>
      <c r="I9" s="39">
        <f>IF(H46=0, "-", H9/H46)</f>
        <v>2.0570132815030773E-2</v>
      </c>
      <c r="J9" s="38">
        <f t="shared" si="0"/>
        <v>-0.22033898305084745</v>
      </c>
      <c r="K9" s="39">
        <f t="shared" si="1"/>
        <v>-0.24409448818897639</v>
      </c>
    </row>
    <row r="10" spans="1:11" x14ac:dyDescent="0.25">
      <c r="A10" s="34" t="s">
        <v>52</v>
      </c>
      <c r="B10" s="35">
        <v>0</v>
      </c>
      <c r="C10" s="146">
        <f>IF(B46=0, "-", B10/B46)</f>
        <v>0</v>
      </c>
      <c r="D10" s="35">
        <v>1</v>
      </c>
      <c r="E10" s="39">
        <f>IF(D46=0, "-", D10/D46)</f>
        <v>4.3706293706293706E-4</v>
      </c>
      <c r="F10" s="136">
        <v>3</v>
      </c>
      <c r="G10" s="146">
        <f>IF(F46=0, "-", F10/F46)</f>
        <v>6.0459492140266019E-4</v>
      </c>
      <c r="H10" s="35">
        <v>1</v>
      </c>
      <c r="I10" s="39">
        <f>IF(H46=0, "-", H10/H46)</f>
        <v>1.6196954972465177E-4</v>
      </c>
      <c r="J10" s="38">
        <f t="shared" si="0"/>
        <v>-1</v>
      </c>
      <c r="K10" s="39">
        <f t="shared" si="1"/>
        <v>2</v>
      </c>
    </row>
    <row r="11" spans="1:11" x14ac:dyDescent="0.25">
      <c r="A11" s="34" t="s">
        <v>53</v>
      </c>
      <c r="B11" s="35">
        <v>32</v>
      </c>
      <c r="C11" s="146">
        <f>IF(B46=0, "-", B11/B46)</f>
        <v>2.0434227330779056E-2</v>
      </c>
      <c r="D11" s="35">
        <v>36</v>
      </c>
      <c r="E11" s="39">
        <f>IF(D46=0, "-", D11/D46)</f>
        <v>1.5734265734265736E-2</v>
      </c>
      <c r="F11" s="136">
        <v>132</v>
      </c>
      <c r="G11" s="146">
        <f>IF(F46=0, "-", F11/F46)</f>
        <v>2.6602176541717048E-2</v>
      </c>
      <c r="H11" s="35">
        <v>78</v>
      </c>
      <c r="I11" s="39">
        <f>IF(H46=0, "-", H11/H46)</f>
        <v>1.2633624878522837E-2</v>
      </c>
      <c r="J11" s="38">
        <f t="shared" si="0"/>
        <v>-0.1111111111111111</v>
      </c>
      <c r="K11" s="39">
        <f t="shared" si="1"/>
        <v>0.69230769230769229</v>
      </c>
    </row>
    <row r="12" spans="1:11" x14ac:dyDescent="0.25">
      <c r="A12" s="34" t="s">
        <v>54</v>
      </c>
      <c r="B12" s="35">
        <v>2</v>
      </c>
      <c r="C12" s="146">
        <f>IF(B46=0, "-", B12/B46)</f>
        <v>1.277139208173691E-3</v>
      </c>
      <c r="D12" s="35">
        <v>1</v>
      </c>
      <c r="E12" s="39">
        <f>IF(D46=0, "-", D12/D46)</f>
        <v>4.3706293706293706E-4</v>
      </c>
      <c r="F12" s="136">
        <v>7</v>
      </c>
      <c r="G12" s="146">
        <f>IF(F46=0, "-", F12/F46)</f>
        <v>1.4107214832728737E-3</v>
      </c>
      <c r="H12" s="35">
        <v>2</v>
      </c>
      <c r="I12" s="39">
        <f>IF(H46=0, "-", H12/H46)</f>
        <v>3.2393909944930353E-4</v>
      </c>
      <c r="J12" s="38">
        <f t="shared" si="0"/>
        <v>1</v>
      </c>
      <c r="K12" s="39">
        <f t="shared" si="1"/>
        <v>2.5</v>
      </c>
    </row>
    <row r="13" spans="1:11" x14ac:dyDescent="0.25">
      <c r="A13" s="34" t="s">
        <v>56</v>
      </c>
      <c r="B13" s="35">
        <v>0</v>
      </c>
      <c r="C13" s="146">
        <f>IF(B46=0, "-", B13/B46)</f>
        <v>0</v>
      </c>
      <c r="D13" s="35">
        <v>4</v>
      </c>
      <c r="E13" s="39">
        <f>IF(D46=0, "-", D13/D46)</f>
        <v>1.7482517482517483E-3</v>
      </c>
      <c r="F13" s="136">
        <v>5</v>
      </c>
      <c r="G13" s="146">
        <f>IF(F46=0, "-", F13/F46)</f>
        <v>1.007658202337767E-3</v>
      </c>
      <c r="H13" s="35">
        <v>6</v>
      </c>
      <c r="I13" s="39">
        <f>IF(H46=0, "-", H13/H46)</f>
        <v>9.7181729834791054E-4</v>
      </c>
      <c r="J13" s="38">
        <f t="shared" si="0"/>
        <v>-1</v>
      </c>
      <c r="K13" s="39">
        <f t="shared" si="1"/>
        <v>-0.16666666666666666</v>
      </c>
    </row>
    <row r="14" spans="1:11" x14ac:dyDescent="0.25">
      <c r="A14" s="34" t="s">
        <v>57</v>
      </c>
      <c r="B14" s="35">
        <v>6</v>
      </c>
      <c r="C14" s="146">
        <f>IF(B46=0, "-", B14/B46)</f>
        <v>3.8314176245210726E-3</v>
      </c>
      <c r="D14" s="35">
        <v>10</v>
      </c>
      <c r="E14" s="39">
        <f>IF(D46=0, "-", D14/D46)</f>
        <v>4.370629370629371E-3</v>
      </c>
      <c r="F14" s="136">
        <v>11</v>
      </c>
      <c r="G14" s="146">
        <f>IF(F46=0, "-", F14/F46)</f>
        <v>2.2168480451430876E-3</v>
      </c>
      <c r="H14" s="35">
        <v>23</v>
      </c>
      <c r="I14" s="39">
        <f>IF(H46=0, "-", H14/H46)</f>
        <v>3.7252996436669904E-3</v>
      </c>
      <c r="J14" s="38">
        <f t="shared" si="0"/>
        <v>-0.4</v>
      </c>
      <c r="K14" s="39">
        <f t="shared" si="1"/>
        <v>-0.52173913043478259</v>
      </c>
    </row>
    <row r="15" spans="1:11" x14ac:dyDescent="0.25">
      <c r="A15" s="34" t="s">
        <v>59</v>
      </c>
      <c r="B15" s="35">
        <v>28</v>
      </c>
      <c r="C15" s="146">
        <f>IF(B46=0, "-", B15/B46)</f>
        <v>1.7879948914431672E-2</v>
      </c>
      <c r="D15" s="35">
        <v>79</v>
      </c>
      <c r="E15" s="39">
        <f>IF(D46=0, "-", D15/D46)</f>
        <v>3.4527972027972025E-2</v>
      </c>
      <c r="F15" s="136">
        <v>89</v>
      </c>
      <c r="G15" s="146">
        <f>IF(F46=0, "-", F15/F46)</f>
        <v>1.7936316001612253E-2</v>
      </c>
      <c r="H15" s="35">
        <v>213</v>
      </c>
      <c r="I15" s="39">
        <f>IF(H46=0, "-", H15/H46)</f>
        <v>3.4499514091350825E-2</v>
      </c>
      <c r="J15" s="38">
        <f t="shared" si="0"/>
        <v>-0.64556962025316456</v>
      </c>
      <c r="K15" s="39">
        <f t="shared" si="1"/>
        <v>-0.5821596244131455</v>
      </c>
    </row>
    <row r="16" spans="1:11" x14ac:dyDescent="0.25">
      <c r="A16" s="34" t="s">
        <v>62</v>
      </c>
      <c r="B16" s="35">
        <v>68</v>
      </c>
      <c r="C16" s="146">
        <f>IF(B46=0, "-", B16/B46)</f>
        <v>4.3422733077905493E-2</v>
      </c>
      <c r="D16" s="35">
        <v>57</v>
      </c>
      <c r="E16" s="39">
        <f>IF(D46=0, "-", D16/D46)</f>
        <v>2.4912587412587412E-2</v>
      </c>
      <c r="F16" s="136">
        <v>101</v>
      </c>
      <c r="G16" s="146">
        <f>IF(F46=0, "-", F16/F46)</f>
        <v>2.0354695687222896E-2</v>
      </c>
      <c r="H16" s="35">
        <v>294</v>
      </c>
      <c r="I16" s="39">
        <f>IF(H46=0, "-", H16/H46)</f>
        <v>4.7619047619047616E-2</v>
      </c>
      <c r="J16" s="38">
        <f t="shared" si="0"/>
        <v>0.19298245614035087</v>
      </c>
      <c r="K16" s="39">
        <f t="shared" si="1"/>
        <v>-0.65646258503401356</v>
      </c>
    </row>
    <row r="17" spans="1:11" x14ac:dyDescent="0.25">
      <c r="A17" s="34" t="s">
        <v>63</v>
      </c>
      <c r="B17" s="35">
        <v>81</v>
      </c>
      <c r="C17" s="146">
        <f>IF(B46=0, "-", B17/B46)</f>
        <v>5.1724137931034482E-2</v>
      </c>
      <c r="D17" s="35">
        <v>127</v>
      </c>
      <c r="E17" s="39">
        <f>IF(D46=0, "-", D17/D46)</f>
        <v>5.5506993006993008E-2</v>
      </c>
      <c r="F17" s="136">
        <v>261</v>
      </c>
      <c r="G17" s="146">
        <f>IF(F46=0, "-", F17/F46)</f>
        <v>5.259975816203144E-2</v>
      </c>
      <c r="H17" s="35">
        <v>330</v>
      </c>
      <c r="I17" s="39">
        <f>IF(H46=0, "-", H17/H46)</f>
        <v>5.3449951409135082E-2</v>
      </c>
      <c r="J17" s="38">
        <f t="shared" si="0"/>
        <v>-0.36220472440944884</v>
      </c>
      <c r="K17" s="39">
        <f t="shared" si="1"/>
        <v>-0.20909090909090908</v>
      </c>
    </row>
    <row r="18" spans="1:11" x14ac:dyDescent="0.25">
      <c r="A18" s="34" t="s">
        <v>64</v>
      </c>
      <c r="B18" s="35">
        <v>186</v>
      </c>
      <c r="C18" s="146">
        <f>IF(B46=0, "-", B18/B46)</f>
        <v>0.11877394636015326</v>
      </c>
      <c r="D18" s="35">
        <v>477</v>
      </c>
      <c r="E18" s="39">
        <f>IF(D46=0, "-", D18/D46)</f>
        <v>0.20847902097902099</v>
      </c>
      <c r="F18" s="136">
        <v>647</v>
      </c>
      <c r="G18" s="146">
        <f>IF(F46=0, "-", F18/F46)</f>
        <v>0.13039097138250705</v>
      </c>
      <c r="H18" s="35">
        <v>1090</v>
      </c>
      <c r="I18" s="39">
        <f>IF(H46=0, "-", H18/H46)</f>
        <v>0.17654680919987042</v>
      </c>
      <c r="J18" s="38">
        <f t="shared" si="0"/>
        <v>-0.61006289308176098</v>
      </c>
      <c r="K18" s="39">
        <f t="shared" si="1"/>
        <v>-0.40642201834862385</v>
      </c>
    </row>
    <row r="19" spans="1:11" x14ac:dyDescent="0.25">
      <c r="A19" s="34" t="s">
        <v>65</v>
      </c>
      <c r="B19" s="35">
        <v>6</v>
      </c>
      <c r="C19" s="146">
        <f>IF(B46=0, "-", B19/B46)</f>
        <v>3.8314176245210726E-3</v>
      </c>
      <c r="D19" s="35">
        <v>1</v>
      </c>
      <c r="E19" s="39">
        <f>IF(D46=0, "-", D19/D46)</f>
        <v>4.3706293706293706E-4</v>
      </c>
      <c r="F19" s="136">
        <v>6</v>
      </c>
      <c r="G19" s="146">
        <f>IF(F46=0, "-", F19/F46)</f>
        <v>1.2091898428053204E-3</v>
      </c>
      <c r="H19" s="35">
        <v>7</v>
      </c>
      <c r="I19" s="39">
        <f>IF(H46=0, "-", H19/H46)</f>
        <v>1.1337868480725624E-3</v>
      </c>
      <c r="J19" s="38">
        <f t="shared" si="0"/>
        <v>5</v>
      </c>
      <c r="K19" s="39">
        <f t="shared" si="1"/>
        <v>-0.14285714285714285</v>
      </c>
    </row>
    <row r="20" spans="1:11" x14ac:dyDescent="0.25">
      <c r="A20" s="34" t="s">
        <v>68</v>
      </c>
      <c r="B20" s="35">
        <v>1</v>
      </c>
      <c r="C20" s="146">
        <f>IF(B46=0, "-", B20/B46)</f>
        <v>6.3856960408684551E-4</v>
      </c>
      <c r="D20" s="35">
        <v>2</v>
      </c>
      <c r="E20" s="39">
        <f>IF(D46=0, "-", D20/D46)</f>
        <v>8.7412587412587413E-4</v>
      </c>
      <c r="F20" s="136">
        <v>5</v>
      </c>
      <c r="G20" s="146">
        <f>IF(F46=0, "-", F20/F46)</f>
        <v>1.007658202337767E-3</v>
      </c>
      <c r="H20" s="35">
        <v>8</v>
      </c>
      <c r="I20" s="39">
        <f>IF(H46=0, "-", H20/H46)</f>
        <v>1.2957563977972141E-3</v>
      </c>
      <c r="J20" s="38">
        <f t="shared" si="0"/>
        <v>-0.5</v>
      </c>
      <c r="K20" s="39">
        <f t="shared" si="1"/>
        <v>-0.375</v>
      </c>
    </row>
    <row r="21" spans="1:11" x14ac:dyDescent="0.25">
      <c r="A21" s="34" t="s">
        <v>70</v>
      </c>
      <c r="B21" s="35">
        <v>265</v>
      </c>
      <c r="C21" s="146">
        <f>IF(B46=0, "-", B21/B46)</f>
        <v>0.16922094508301405</v>
      </c>
      <c r="D21" s="35">
        <v>262</v>
      </c>
      <c r="E21" s="39">
        <f>IF(D46=0, "-", D21/D46)</f>
        <v>0.1145104895104895</v>
      </c>
      <c r="F21" s="136">
        <v>791</v>
      </c>
      <c r="G21" s="146">
        <f>IF(F46=0, "-", F21/F46)</f>
        <v>0.15941152760983474</v>
      </c>
      <c r="H21" s="35">
        <v>734</v>
      </c>
      <c r="I21" s="39">
        <f>IF(H46=0, "-", H21/H46)</f>
        <v>0.1188856494978944</v>
      </c>
      <c r="J21" s="38">
        <f t="shared" si="0"/>
        <v>1.1450381679389313E-2</v>
      </c>
      <c r="K21" s="39">
        <f t="shared" si="1"/>
        <v>7.7656675749318796E-2</v>
      </c>
    </row>
    <row r="22" spans="1:11" x14ac:dyDescent="0.25">
      <c r="A22" s="34" t="s">
        <v>71</v>
      </c>
      <c r="B22" s="35">
        <v>0</v>
      </c>
      <c r="C22" s="146">
        <f>IF(B46=0, "-", B22/B46)</f>
        <v>0</v>
      </c>
      <c r="D22" s="35">
        <v>2</v>
      </c>
      <c r="E22" s="39">
        <f>IF(D46=0, "-", D22/D46)</f>
        <v>8.7412587412587413E-4</v>
      </c>
      <c r="F22" s="136">
        <v>2</v>
      </c>
      <c r="G22" s="146">
        <f>IF(F46=0, "-", F22/F46)</f>
        <v>4.0306328093510683E-4</v>
      </c>
      <c r="H22" s="35">
        <v>2</v>
      </c>
      <c r="I22" s="39">
        <f>IF(H46=0, "-", H22/H46)</f>
        <v>3.2393909944930353E-4</v>
      </c>
      <c r="J22" s="38">
        <f t="shared" si="0"/>
        <v>-1</v>
      </c>
      <c r="K22" s="39">
        <f t="shared" si="1"/>
        <v>0</v>
      </c>
    </row>
    <row r="23" spans="1:11" x14ac:dyDescent="0.25">
      <c r="A23" s="34" t="s">
        <v>73</v>
      </c>
      <c r="B23" s="35">
        <v>5</v>
      </c>
      <c r="C23" s="146">
        <f>IF(B46=0, "-", B23/B46)</f>
        <v>3.1928480204342275E-3</v>
      </c>
      <c r="D23" s="35">
        <v>3</v>
      </c>
      <c r="E23" s="39">
        <f>IF(D46=0, "-", D23/D46)</f>
        <v>1.3111888111888112E-3</v>
      </c>
      <c r="F23" s="136">
        <v>14</v>
      </c>
      <c r="G23" s="146">
        <f>IF(F46=0, "-", F23/F46)</f>
        <v>2.8214429665457475E-3</v>
      </c>
      <c r="H23" s="35">
        <v>7</v>
      </c>
      <c r="I23" s="39">
        <f>IF(H46=0, "-", H23/H46)</f>
        <v>1.1337868480725624E-3</v>
      </c>
      <c r="J23" s="38">
        <f t="shared" si="0"/>
        <v>0.66666666666666663</v>
      </c>
      <c r="K23" s="39">
        <f t="shared" si="1"/>
        <v>1</v>
      </c>
    </row>
    <row r="24" spans="1:11" x14ac:dyDescent="0.25">
      <c r="A24" s="34" t="s">
        <v>74</v>
      </c>
      <c r="B24" s="35">
        <v>5</v>
      </c>
      <c r="C24" s="146">
        <f>IF(B46=0, "-", B24/B46)</f>
        <v>3.1928480204342275E-3</v>
      </c>
      <c r="D24" s="35">
        <v>7</v>
      </c>
      <c r="E24" s="39">
        <f>IF(D46=0, "-", D24/D46)</f>
        <v>3.0594405594405595E-3</v>
      </c>
      <c r="F24" s="136">
        <v>21</v>
      </c>
      <c r="G24" s="146">
        <f>IF(F46=0, "-", F24/F46)</f>
        <v>4.2321644498186217E-3</v>
      </c>
      <c r="H24" s="35">
        <v>30</v>
      </c>
      <c r="I24" s="39">
        <f>IF(H46=0, "-", H24/H46)</f>
        <v>4.859086491739553E-3</v>
      </c>
      <c r="J24" s="38">
        <f t="shared" si="0"/>
        <v>-0.2857142857142857</v>
      </c>
      <c r="K24" s="39">
        <f t="shared" si="1"/>
        <v>-0.3</v>
      </c>
    </row>
    <row r="25" spans="1:11" x14ac:dyDescent="0.25">
      <c r="A25" s="34" t="s">
        <v>75</v>
      </c>
      <c r="B25" s="35">
        <v>0</v>
      </c>
      <c r="C25" s="146">
        <f>IF(B46=0, "-", B25/B46)</f>
        <v>0</v>
      </c>
      <c r="D25" s="35">
        <v>0</v>
      </c>
      <c r="E25" s="39">
        <f>IF(D46=0, "-", D25/D46)</f>
        <v>0</v>
      </c>
      <c r="F25" s="136">
        <v>2</v>
      </c>
      <c r="G25" s="146">
        <f>IF(F46=0, "-", F25/F46)</f>
        <v>4.0306328093510683E-4</v>
      </c>
      <c r="H25" s="35">
        <v>0</v>
      </c>
      <c r="I25" s="39">
        <f>IF(H46=0, "-", H25/H46)</f>
        <v>0</v>
      </c>
      <c r="J25" s="38" t="str">
        <f t="shared" si="0"/>
        <v>-</v>
      </c>
      <c r="K25" s="39" t="str">
        <f t="shared" si="1"/>
        <v>-</v>
      </c>
    </row>
    <row r="26" spans="1:11" x14ac:dyDescent="0.25">
      <c r="A26" s="34" t="s">
        <v>76</v>
      </c>
      <c r="B26" s="35">
        <v>0</v>
      </c>
      <c r="C26" s="146">
        <f>IF(B46=0, "-", B26/B46)</f>
        <v>0</v>
      </c>
      <c r="D26" s="35">
        <v>2</v>
      </c>
      <c r="E26" s="39">
        <f>IF(D46=0, "-", D26/D46)</f>
        <v>8.7412587412587413E-4</v>
      </c>
      <c r="F26" s="136">
        <v>1</v>
      </c>
      <c r="G26" s="146">
        <f>IF(F46=0, "-", F26/F46)</f>
        <v>2.0153164046755341E-4</v>
      </c>
      <c r="H26" s="35">
        <v>4</v>
      </c>
      <c r="I26" s="39">
        <f>IF(H46=0, "-", H26/H46)</f>
        <v>6.4787819889860706E-4</v>
      </c>
      <c r="J26" s="38">
        <f t="shared" si="0"/>
        <v>-1</v>
      </c>
      <c r="K26" s="39">
        <f t="shared" si="1"/>
        <v>-0.75</v>
      </c>
    </row>
    <row r="27" spans="1:11" x14ac:dyDescent="0.25">
      <c r="A27" s="34" t="s">
        <v>77</v>
      </c>
      <c r="B27" s="35">
        <v>102</v>
      </c>
      <c r="C27" s="146">
        <f>IF(B46=0, "-", B27/B46)</f>
        <v>6.5134099616858232E-2</v>
      </c>
      <c r="D27" s="35">
        <v>237</v>
      </c>
      <c r="E27" s="39">
        <f>IF(D46=0, "-", D27/D46)</f>
        <v>0.10358391608391608</v>
      </c>
      <c r="F27" s="136">
        <v>352</v>
      </c>
      <c r="G27" s="146">
        <f>IF(F46=0, "-", F27/F46)</f>
        <v>7.0939137444578804E-2</v>
      </c>
      <c r="H27" s="35">
        <v>734</v>
      </c>
      <c r="I27" s="39">
        <f>IF(H46=0, "-", H27/H46)</f>
        <v>0.1188856494978944</v>
      </c>
      <c r="J27" s="38">
        <f t="shared" si="0"/>
        <v>-0.569620253164557</v>
      </c>
      <c r="K27" s="39">
        <f t="shared" si="1"/>
        <v>-0.52043596730245234</v>
      </c>
    </row>
    <row r="28" spans="1:11" x14ac:dyDescent="0.25">
      <c r="A28" s="34" t="s">
        <v>78</v>
      </c>
      <c r="B28" s="35">
        <v>1</v>
      </c>
      <c r="C28" s="146">
        <f>IF(B46=0, "-", B28/B46)</f>
        <v>6.3856960408684551E-4</v>
      </c>
      <c r="D28" s="35">
        <v>0</v>
      </c>
      <c r="E28" s="39">
        <f>IF(D46=0, "-", D28/D46)</f>
        <v>0</v>
      </c>
      <c r="F28" s="136">
        <v>1</v>
      </c>
      <c r="G28" s="146">
        <f>IF(F46=0, "-", F28/F46)</f>
        <v>2.0153164046755341E-4</v>
      </c>
      <c r="H28" s="35">
        <v>0</v>
      </c>
      <c r="I28" s="39">
        <f>IF(H46=0, "-", H28/H46)</f>
        <v>0</v>
      </c>
      <c r="J28" s="38" t="str">
        <f t="shared" si="0"/>
        <v>-</v>
      </c>
      <c r="K28" s="39" t="str">
        <f t="shared" si="1"/>
        <v>-</v>
      </c>
    </row>
    <row r="29" spans="1:11" x14ac:dyDescent="0.25">
      <c r="A29" s="34" t="s">
        <v>79</v>
      </c>
      <c r="B29" s="35">
        <v>65</v>
      </c>
      <c r="C29" s="146">
        <f>IF(B46=0, "-", B29/B46)</f>
        <v>4.1507024265644954E-2</v>
      </c>
      <c r="D29" s="35">
        <v>92</v>
      </c>
      <c r="E29" s="39">
        <f>IF(D46=0, "-", D29/D46)</f>
        <v>4.0209790209790208E-2</v>
      </c>
      <c r="F29" s="136">
        <v>145</v>
      </c>
      <c r="G29" s="146">
        <f>IF(F46=0, "-", F29/F46)</f>
        <v>2.9222087867795243E-2</v>
      </c>
      <c r="H29" s="35">
        <v>243</v>
      </c>
      <c r="I29" s="39">
        <f>IF(H46=0, "-", H29/H46)</f>
        <v>3.9358600583090382E-2</v>
      </c>
      <c r="J29" s="38">
        <f t="shared" si="0"/>
        <v>-0.29347826086956524</v>
      </c>
      <c r="K29" s="39">
        <f t="shared" si="1"/>
        <v>-0.40329218106995884</v>
      </c>
    </row>
    <row r="30" spans="1:11" x14ac:dyDescent="0.25">
      <c r="A30" s="34" t="s">
        <v>80</v>
      </c>
      <c r="B30" s="35">
        <v>4</v>
      </c>
      <c r="C30" s="146">
        <f>IF(B46=0, "-", B30/B46)</f>
        <v>2.554278416347382E-3</v>
      </c>
      <c r="D30" s="35">
        <v>3</v>
      </c>
      <c r="E30" s="39">
        <f>IF(D46=0, "-", D30/D46)</f>
        <v>1.3111888111888112E-3</v>
      </c>
      <c r="F30" s="136">
        <v>8</v>
      </c>
      <c r="G30" s="146">
        <f>IF(F46=0, "-", F30/F46)</f>
        <v>1.6122531237404273E-3</v>
      </c>
      <c r="H30" s="35">
        <v>7</v>
      </c>
      <c r="I30" s="39">
        <f>IF(H46=0, "-", H30/H46)</f>
        <v>1.1337868480725624E-3</v>
      </c>
      <c r="J30" s="38">
        <f t="shared" si="0"/>
        <v>0.33333333333333331</v>
      </c>
      <c r="K30" s="39">
        <f t="shared" si="1"/>
        <v>0.14285714285714285</v>
      </c>
    </row>
    <row r="31" spans="1:11" x14ac:dyDescent="0.25">
      <c r="A31" s="34" t="s">
        <v>81</v>
      </c>
      <c r="B31" s="35">
        <v>52</v>
      </c>
      <c r="C31" s="146">
        <f>IF(B46=0, "-", B31/B46)</f>
        <v>3.3205619412515965E-2</v>
      </c>
      <c r="D31" s="35">
        <v>47</v>
      </c>
      <c r="E31" s="39">
        <f>IF(D46=0, "-", D31/D46)</f>
        <v>2.054195804195804E-2</v>
      </c>
      <c r="F31" s="136">
        <v>133</v>
      </c>
      <c r="G31" s="146">
        <f>IF(F46=0, "-", F31/F46)</f>
        <v>2.6803708182184603E-2</v>
      </c>
      <c r="H31" s="35">
        <v>82</v>
      </c>
      <c r="I31" s="39">
        <f>IF(H46=0, "-", H31/H46)</f>
        <v>1.3281503077421444E-2</v>
      </c>
      <c r="J31" s="38">
        <f t="shared" si="0"/>
        <v>0.10638297872340426</v>
      </c>
      <c r="K31" s="39">
        <f t="shared" si="1"/>
        <v>0.62195121951219512</v>
      </c>
    </row>
    <row r="32" spans="1:11" x14ac:dyDescent="0.25">
      <c r="A32" s="34" t="s">
        <v>82</v>
      </c>
      <c r="B32" s="35">
        <v>11</v>
      </c>
      <c r="C32" s="146">
        <f>IF(B46=0, "-", B32/B46)</f>
        <v>7.0242656449553001E-3</v>
      </c>
      <c r="D32" s="35">
        <v>10</v>
      </c>
      <c r="E32" s="39">
        <f>IF(D46=0, "-", D32/D46)</f>
        <v>4.370629370629371E-3</v>
      </c>
      <c r="F32" s="136">
        <v>42</v>
      </c>
      <c r="G32" s="146">
        <f>IF(F46=0, "-", F32/F46)</f>
        <v>8.4643288996372433E-3</v>
      </c>
      <c r="H32" s="35">
        <v>34</v>
      </c>
      <c r="I32" s="39">
        <f>IF(H46=0, "-", H32/H46)</f>
        <v>5.50696469063816E-3</v>
      </c>
      <c r="J32" s="38">
        <f t="shared" si="0"/>
        <v>0.1</v>
      </c>
      <c r="K32" s="39">
        <f t="shared" si="1"/>
        <v>0.23529411764705882</v>
      </c>
    </row>
    <row r="33" spans="1:11" x14ac:dyDescent="0.25">
      <c r="A33" s="34" t="s">
        <v>83</v>
      </c>
      <c r="B33" s="35">
        <v>2</v>
      </c>
      <c r="C33" s="146">
        <f>IF(B46=0, "-", B33/B46)</f>
        <v>1.277139208173691E-3</v>
      </c>
      <c r="D33" s="35">
        <v>39</v>
      </c>
      <c r="E33" s="39">
        <f>IF(D46=0, "-", D33/D46)</f>
        <v>1.7045454545454544E-2</v>
      </c>
      <c r="F33" s="136">
        <v>17</v>
      </c>
      <c r="G33" s="146">
        <f>IF(F46=0, "-", F33/F46)</f>
        <v>3.4260378879484078E-3</v>
      </c>
      <c r="H33" s="35">
        <v>139</v>
      </c>
      <c r="I33" s="39">
        <f>IF(H46=0, "-", H33/H46)</f>
        <v>2.2513767411726594E-2</v>
      </c>
      <c r="J33" s="38">
        <f t="shared" si="0"/>
        <v>-0.94871794871794868</v>
      </c>
      <c r="K33" s="39">
        <f t="shared" si="1"/>
        <v>-0.87769784172661869</v>
      </c>
    </row>
    <row r="34" spans="1:11" x14ac:dyDescent="0.25">
      <c r="A34" s="34" t="s">
        <v>84</v>
      </c>
      <c r="B34" s="35">
        <v>3</v>
      </c>
      <c r="C34" s="146">
        <f>IF(B46=0, "-", B34/B46)</f>
        <v>1.9157088122605363E-3</v>
      </c>
      <c r="D34" s="35">
        <v>1</v>
      </c>
      <c r="E34" s="39">
        <f>IF(D46=0, "-", D34/D46)</f>
        <v>4.3706293706293706E-4</v>
      </c>
      <c r="F34" s="136">
        <v>9</v>
      </c>
      <c r="G34" s="146">
        <f>IF(F46=0, "-", F34/F46)</f>
        <v>1.8137847642079807E-3</v>
      </c>
      <c r="H34" s="35">
        <v>6</v>
      </c>
      <c r="I34" s="39">
        <f>IF(H46=0, "-", H34/H46)</f>
        <v>9.7181729834791054E-4</v>
      </c>
      <c r="J34" s="38">
        <f t="shared" si="0"/>
        <v>2</v>
      </c>
      <c r="K34" s="39">
        <f t="shared" si="1"/>
        <v>0.5</v>
      </c>
    </row>
    <row r="35" spans="1:11" x14ac:dyDescent="0.25">
      <c r="A35" s="34" t="s">
        <v>85</v>
      </c>
      <c r="B35" s="35">
        <v>1</v>
      </c>
      <c r="C35" s="146">
        <f>IF(B46=0, "-", B35/B46)</f>
        <v>6.3856960408684551E-4</v>
      </c>
      <c r="D35" s="35">
        <v>0</v>
      </c>
      <c r="E35" s="39">
        <f>IF(D46=0, "-", D35/D46)</f>
        <v>0</v>
      </c>
      <c r="F35" s="136">
        <v>6</v>
      </c>
      <c r="G35" s="146">
        <f>IF(F46=0, "-", F35/F46)</f>
        <v>1.2091898428053204E-3</v>
      </c>
      <c r="H35" s="35">
        <v>0</v>
      </c>
      <c r="I35" s="39">
        <f>IF(H46=0, "-", H35/H46)</f>
        <v>0</v>
      </c>
      <c r="J35" s="38" t="str">
        <f t="shared" si="0"/>
        <v>-</v>
      </c>
      <c r="K35" s="39" t="str">
        <f t="shared" si="1"/>
        <v>-</v>
      </c>
    </row>
    <row r="36" spans="1:11" x14ac:dyDescent="0.25">
      <c r="A36" s="34" t="s">
        <v>86</v>
      </c>
      <c r="B36" s="35">
        <v>3</v>
      </c>
      <c r="C36" s="146">
        <f>IF(B46=0, "-", B36/B46)</f>
        <v>1.9157088122605363E-3</v>
      </c>
      <c r="D36" s="35">
        <v>6</v>
      </c>
      <c r="E36" s="39">
        <f>IF(D46=0, "-", D36/D46)</f>
        <v>2.6223776223776225E-3</v>
      </c>
      <c r="F36" s="136">
        <v>14</v>
      </c>
      <c r="G36" s="146">
        <f>IF(F46=0, "-", F36/F46)</f>
        <v>2.8214429665457475E-3</v>
      </c>
      <c r="H36" s="35">
        <v>17</v>
      </c>
      <c r="I36" s="39">
        <f>IF(H46=0, "-", H36/H46)</f>
        <v>2.75348234531908E-3</v>
      </c>
      <c r="J36" s="38">
        <f t="shared" si="0"/>
        <v>-0.5</v>
      </c>
      <c r="K36" s="39">
        <f t="shared" si="1"/>
        <v>-0.17647058823529413</v>
      </c>
    </row>
    <row r="37" spans="1:11" x14ac:dyDescent="0.25">
      <c r="A37" s="34" t="s">
        <v>88</v>
      </c>
      <c r="B37" s="35">
        <v>0</v>
      </c>
      <c r="C37" s="146">
        <f>IF(B46=0, "-", B37/B46)</f>
        <v>0</v>
      </c>
      <c r="D37" s="35">
        <v>3</v>
      </c>
      <c r="E37" s="39">
        <f>IF(D46=0, "-", D37/D46)</f>
        <v>1.3111888111888112E-3</v>
      </c>
      <c r="F37" s="136">
        <v>7</v>
      </c>
      <c r="G37" s="146">
        <f>IF(F46=0, "-", F37/F46)</f>
        <v>1.4107214832728737E-3</v>
      </c>
      <c r="H37" s="35">
        <v>19</v>
      </c>
      <c r="I37" s="39">
        <f>IF(H46=0, "-", H37/H46)</f>
        <v>3.0774214447683835E-3</v>
      </c>
      <c r="J37" s="38">
        <f t="shared" si="0"/>
        <v>-1</v>
      </c>
      <c r="K37" s="39">
        <f t="shared" si="1"/>
        <v>-0.63157894736842102</v>
      </c>
    </row>
    <row r="38" spans="1:11" x14ac:dyDescent="0.25">
      <c r="A38" s="34" t="s">
        <v>89</v>
      </c>
      <c r="B38" s="35">
        <v>0</v>
      </c>
      <c r="C38" s="146">
        <f>IF(B46=0, "-", B38/B46)</f>
        <v>0</v>
      </c>
      <c r="D38" s="35">
        <v>0</v>
      </c>
      <c r="E38" s="39">
        <f>IF(D46=0, "-", D38/D46)</f>
        <v>0</v>
      </c>
      <c r="F38" s="136">
        <v>1</v>
      </c>
      <c r="G38" s="146">
        <f>IF(F46=0, "-", F38/F46)</f>
        <v>2.0153164046755341E-4</v>
      </c>
      <c r="H38" s="35">
        <v>1</v>
      </c>
      <c r="I38" s="39">
        <f>IF(H46=0, "-", H38/H46)</f>
        <v>1.6196954972465177E-4</v>
      </c>
      <c r="J38" s="38" t="str">
        <f t="shared" si="0"/>
        <v>-</v>
      </c>
      <c r="K38" s="39">
        <f t="shared" si="1"/>
        <v>0</v>
      </c>
    </row>
    <row r="39" spans="1:11" x14ac:dyDescent="0.25">
      <c r="A39" s="34" t="s">
        <v>90</v>
      </c>
      <c r="B39" s="35">
        <v>5</v>
      </c>
      <c r="C39" s="146">
        <f>IF(B46=0, "-", B39/B46)</f>
        <v>3.1928480204342275E-3</v>
      </c>
      <c r="D39" s="35">
        <v>12</v>
      </c>
      <c r="E39" s="39">
        <f>IF(D46=0, "-", D39/D46)</f>
        <v>5.244755244755245E-3</v>
      </c>
      <c r="F39" s="136">
        <v>30</v>
      </c>
      <c r="G39" s="146">
        <f>IF(F46=0, "-", F39/F46)</f>
        <v>6.0459492140266021E-3</v>
      </c>
      <c r="H39" s="35">
        <v>37</v>
      </c>
      <c r="I39" s="39">
        <f>IF(H46=0, "-", H39/H46)</f>
        <v>5.9928733398121152E-3</v>
      </c>
      <c r="J39" s="38">
        <f t="shared" si="0"/>
        <v>-0.58333333333333337</v>
      </c>
      <c r="K39" s="39">
        <f t="shared" si="1"/>
        <v>-0.1891891891891892</v>
      </c>
    </row>
    <row r="40" spans="1:11" x14ac:dyDescent="0.25">
      <c r="A40" s="34" t="s">
        <v>92</v>
      </c>
      <c r="B40" s="35">
        <v>25</v>
      </c>
      <c r="C40" s="146">
        <f>IF(B46=0, "-", B40/B46)</f>
        <v>1.5964240102171137E-2</v>
      </c>
      <c r="D40" s="35">
        <v>22</v>
      </c>
      <c r="E40" s="39">
        <f>IF(D46=0, "-", D40/D46)</f>
        <v>9.6153846153846159E-3</v>
      </c>
      <c r="F40" s="136">
        <v>126</v>
      </c>
      <c r="G40" s="146">
        <f>IF(F46=0, "-", F40/F46)</f>
        <v>2.539298669891173E-2</v>
      </c>
      <c r="H40" s="35">
        <v>128</v>
      </c>
      <c r="I40" s="39">
        <f>IF(H46=0, "-", H40/H46)</f>
        <v>2.0732102364755426E-2</v>
      </c>
      <c r="J40" s="38">
        <f t="shared" si="0"/>
        <v>0.13636363636363635</v>
      </c>
      <c r="K40" s="39">
        <f t="shared" si="1"/>
        <v>-1.5625E-2</v>
      </c>
    </row>
    <row r="41" spans="1:11" x14ac:dyDescent="0.25">
      <c r="A41" s="34" t="s">
        <v>93</v>
      </c>
      <c r="B41" s="35">
        <v>78</v>
      </c>
      <c r="C41" s="146">
        <f>IF(B46=0, "-", B41/B46)</f>
        <v>4.9808429118773943E-2</v>
      </c>
      <c r="D41" s="35">
        <v>114</v>
      </c>
      <c r="E41" s="39">
        <f>IF(D46=0, "-", D41/D46)</f>
        <v>4.9825174825174824E-2</v>
      </c>
      <c r="F41" s="136">
        <v>315</v>
      </c>
      <c r="G41" s="146">
        <f>IF(F46=0, "-", F41/F46)</f>
        <v>6.3482466747279323E-2</v>
      </c>
      <c r="H41" s="35">
        <v>254</v>
      </c>
      <c r="I41" s="39">
        <f>IF(H46=0, "-", H41/H46)</f>
        <v>4.1140265630061547E-2</v>
      </c>
      <c r="J41" s="38">
        <f t="shared" si="0"/>
        <v>-0.31578947368421051</v>
      </c>
      <c r="K41" s="39">
        <f t="shared" si="1"/>
        <v>0.24015748031496062</v>
      </c>
    </row>
    <row r="42" spans="1:11" x14ac:dyDescent="0.25">
      <c r="A42" s="34" t="s">
        <v>94</v>
      </c>
      <c r="B42" s="35">
        <v>386</v>
      </c>
      <c r="C42" s="146">
        <f>IF(B46=0, "-", B42/B46)</f>
        <v>0.24648786717752236</v>
      </c>
      <c r="D42" s="35">
        <v>438</v>
      </c>
      <c r="E42" s="39">
        <f>IF(D46=0, "-", D42/D46)</f>
        <v>0.19143356643356643</v>
      </c>
      <c r="F42" s="136">
        <v>1274</v>
      </c>
      <c r="G42" s="146">
        <f>IF(F46=0, "-", F42/F46)</f>
        <v>0.25675130995566303</v>
      </c>
      <c r="H42" s="35">
        <v>1143</v>
      </c>
      <c r="I42" s="39">
        <f>IF(H46=0, "-", H42/H46)</f>
        <v>0.18513119533527697</v>
      </c>
      <c r="J42" s="38">
        <f t="shared" si="0"/>
        <v>-0.11872146118721461</v>
      </c>
      <c r="K42" s="39">
        <f t="shared" si="1"/>
        <v>0.11461067366579178</v>
      </c>
    </row>
    <row r="43" spans="1:11" x14ac:dyDescent="0.25">
      <c r="A43" s="34" t="s">
        <v>95</v>
      </c>
      <c r="B43" s="35">
        <v>92</v>
      </c>
      <c r="C43" s="146">
        <f>IF(B46=0, "-", B43/B46)</f>
        <v>5.8748403575989781E-2</v>
      </c>
      <c r="D43" s="35">
        <v>131</v>
      </c>
      <c r="E43" s="39">
        <f>IF(D46=0, "-", D43/D46)</f>
        <v>5.7255244755244752E-2</v>
      </c>
      <c r="F43" s="136">
        <v>273</v>
      </c>
      <c r="G43" s="146">
        <f>IF(F46=0, "-", F43/F46)</f>
        <v>5.5018137847642083E-2</v>
      </c>
      <c r="H43" s="35">
        <v>367</v>
      </c>
      <c r="I43" s="39">
        <f>IF(H46=0, "-", H43/H46)</f>
        <v>5.9442824748947201E-2</v>
      </c>
      <c r="J43" s="38">
        <f t="shared" si="0"/>
        <v>-0.29770992366412213</v>
      </c>
      <c r="K43" s="39">
        <f t="shared" si="1"/>
        <v>-0.2561307901907357</v>
      </c>
    </row>
    <row r="44" spans="1:11" x14ac:dyDescent="0.25">
      <c r="A44" s="34" t="s">
        <v>96</v>
      </c>
      <c r="B44" s="35">
        <v>2</v>
      </c>
      <c r="C44" s="146">
        <f>IF(B46=0, "-", B44/B46)</f>
        <v>1.277139208173691E-3</v>
      </c>
      <c r="D44" s="35">
        <v>0</v>
      </c>
      <c r="E44" s="39">
        <f>IF(D46=0, "-", D44/D46)</f>
        <v>0</v>
      </c>
      <c r="F44" s="136">
        <v>10</v>
      </c>
      <c r="G44" s="146">
        <f>IF(F46=0, "-", F44/F46)</f>
        <v>2.015316404675534E-3</v>
      </c>
      <c r="H44" s="35">
        <v>0</v>
      </c>
      <c r="I44" s="39">
        <f>IF(H46=0, "-", H44/H46)</f>
        <v>0</v>
      </c>
      <c r="J44" s="38" t="str">
        <f t="shared" si="0"/>
        <v>-</v>
      </c>
      <c r="K44" s="39" t="str">
        <f t="shared" si="1"/>
        <v>-</v>
      </c>
    </row>
    <row r="45" spans="1:11" x14ac:dyDescent="0.25">
      <c r="A45" s="137"/>
      <c r="B45" s="40"/>
      <c r="D45" s="40"/>
      <c r="E45" s="44"/>
      <c r="F45" s="138"/>
      <c r="H45" s="40"/>
      <c r="I45" s="44"/>
      <c r="J45" s="43"/>
      <c r="K45" s="44"/>
    </row>
    <row r="46" spans="1:11" s="52" customFormat="1" ht="13" x14ac:dyDescent="0.3">
      <c r="A46" s="139" t="s">
        <v>348</v>
      </c>
      <c r="B46" s="46">
        <f>SUM(B7:B45)</f>
        <v>1566</v>
      </c>
      <c r="C46" s="140">
        <v>1</v>
      </c>
      <c r="D46" s="46">
        <f>SUM(D7:D45)</f>
        <v>2288</v>
      </c>
      <c r="E46" s="141">
        <v>1</v>
      </c>
      <c r="F46" s="128">
        <f>SUM(F7:F45)</f>
        <v>4962</v>
      </c>
      <c r="G46" s="142">
        <v>1</v>
      </c>
      <c r="H46" s="46">
        <f>SUM(H7:H45)</f>
        <v>6174</v>
      </c>
      <c r="I46" s="141">
        <v>1</v>
      </c>
      <c r="J46" s="49">
        <f>IF(D46=0, "-", (B46-D46)/D46)</f>
        <v>-0.31555944055944057</v>
      </c>
      <c r="K46" s="50">
        <f>IF(H46=0, "-", (F46-H46)/H46)</f>
        <v>-0.19630709426627793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C9938197EFC24D9860597EC2A6A2CF" ma:contentTypeVersion="13" ma:contentTypeDescription="Create a new document." ma:contentTypeScope="" ma:versionID="0da577be5c72d6cd3a35c90e238e4bf7">
  <xsd:schema xmlns:xsd="http://www.w3.org/2001/XMLSchema" xmlns:xs="http://www.w3.org/2001/XMLSchema" xmlns:p="http://schemas.microsoft.com/office/2006/metadata/properties" xmlns:ns3="a90f223c-de9c-4a7a-bd9d-6b268339a28e" xmlns:ns4="3e3b34f0-8fd3-42bd-a4f3-c1eb9d1adf1e" targetNamespace="http://schemas.microsoft.com/office/2006/metadata/properties" ma:root="true" ma:fieldsID="67a6bc31ed5ed145b55deedb4048aecf" ns3:_="" ns4:_="">
    <xsd:import namespace="a90f223c-de9c-4a7a-bd9d-6b268339a28e"/>
    <xsd:import namespace="3e3b34f0-8fd3-42bd-a4f3-c1eb9d1adf1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Location"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0f223c-de9c-4a7a-bd9d-6b268339a2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3b34f0-8fd3-42bd-a4f3-c1eb9d1adf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53F7D0-A7AD-4E0B-990F-337BF40385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0f223c-de9c-4a7a-bd9d-6b268339a28e"/>
    <ds:schemaRef ds:uri="3e3b34f0-8fd3-42bd-a4f3-c1eb9d1adf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DD589F-558C-4849-8803-E02545D539C6}">
  <ds:schemaRefs>
    <ds:schemaRef ds:uri="http://schemas.microsoft.com/sharepoint/v3/contenttype/forms"/>
  </ds:schemaRefs>
</ds:datastoreItem>
</file>

<file path=customXml/itemProps3.xml><?xml version="1.0" encoding="utf-8"?>
<ds:datastoreItem xmlns:ds="http://schemas.openxmlformats.org/officeDocument/2006/customXml" ds:itemID="{8ED9F1D7-A6AB-4A24-9E43-DE4FB59D76DE}">
  <ds:schemaRefs>
    <ds:schemaRef ds:uri="a90f223c-de9c-4a7a-bd9d-6b268339a28e"/>
    <ds:schemaRef ds:uri="http://purl.org/dc/terms/"/>
    <ds:schemaRef ds:uri="http://schemas.openxmlformats.org/package/2006/metadata/core-properties"/>
    <ds:schemaRef ds:uri="3e3b34f0-8fd3-42bd-a4f3-c1eb9d1adf1e"/>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Buyer Type Fuel</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Poole</dc:creator>
  <cp:lastModifiedBy>Adam Poole</cp:lastModifiedBy>
  <dcterms:created xsi:type="dcterms:W3CDTF">2020-04-02T19:15:44Z</dcterms:created>
  <dcterms:modified xsi:type="dcterms:W3CDTF">2020-04-02T19:15:52Z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0x01010003C9938197EFC24D9860597EC2A6A2CF</vt:lpwstr>
  </property>
</Properties>
</file>