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Mar21\Standard Reports\"/>
    </mc:Choice>
  </mc:AlternateContent>
  <xr:revisionPtr revIDLastSave="0" documentId="13_ncr:1_{2F3E0FC7-D2B9-4CEA-A6DF-B6AA4229FCBD}" xr6:coauthVersionLast="45" xr6:coauthVersionMax="45" xr10:uidLastSave="{00000000-0000-0000-0000-000000000000}"/>
  <bookViews>
    <workbookView xWindow="1590" yWindow="210" windowWidth="23535" windowHeight="1494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49" l="1"/>
  <c r="J8" i="49" s="1"/>
  <c r="G8" i="49"/>
  <c r="I8" i="49" s="1"/>
  <c r="H9" i="49"/>
  <c r="J9" i="49" s="1"/>
  <c r="G9" i="49"/>
  <c r="I9" i="49" s="1"/>
  <c r="I10" i="49"/>
  <c r="H10" i="49"/>
  <c r="J10" i="49" s="1"/>
  <c r="G10" i="49"/>
  <c r="H11" i="49"/>
  <c r="J11" i="49" s="1"/>
  <c r="G11" i="49"/>
  <c r="I11" i="49" s="1"/>
  <c r="H14" i="49"/>
  <c r="J14" i="49" s="1"/>
  <c r="G14" i="49"/>
  <c r="I14" i="49" s="1"/>
  <c r="J15" i="49"/>
  <c r="I15" i="49"/>
  <c r="H15" i="49"/>
  <c r="G15" i="49"/>
  <c r="H16" i="49"/>
  <c r="J16" i="49" s="1"/>
  <c r="G16" i="49"/>
  <c r="I16" i="49" s="1"/>
  <c r="I19" i="49"/>
  <c r="H19" i="49"/>
  <c r="J19" i="49" s="1"/>
  <c r="G19" i="49"/>
  <c r="H20" i="49"/>
  <c r="J20" i="49" s="1"/>
  <c r="G20" i="49"/>
  <c r="I20" i="49" s="1"/>
  <c r="H21" i="49"/>
  <c r="J21" i="49" s="1"/>
  <c r="G21" i="49"/>
  <c r="I21" i="49" s="1"/>
  <c r="H22" i="49"/>
  <c r="J22" i="49" s="1"/>
  <c r="G22" i="49"/>
  <c r="I22" i="49" s="1"/>
  <c r="I23" i="49"/>
  <c r="H23" i="49"/>
  <c r="J23" i="49" s="1"/>
  <c r="G23" i="49"/>
  <c r="H24" i="49"/>
  <c r="J24" i="49" s="1"/>
  <c r="G24" i="49"/>
  <c r="I24" i="49" s="1"/>
  <c r="H25" i="49"/>
  <c r="J25" i="49" s="1"/>
  <c r="G25" i="49"/>
  <c r="I25" i="49" s="1"/>
  <c r="I26" i="49"/>
  <c r="H26" i="49"/>
  <c r="J26" i="49" s="1"/>
  <c r="G26" i="49"/>
  <c r="J27" i="49"/>
  <c r="I27" i="49"/>
  <c r="H27" i="49"/>
  <c r="G27" i="49"/>
  <c r="J28" i="49"/>
  <c r="I28" i="49"/>
  <c r="H28" i="49"/>
  <c r="G28" i="49"/>
  <c r="H29" i="49"/>
  <c r="J29" i="49" s="1"/>
  <c r="G29" i="49"/>
  <c r="I29" i="49" s="1"/>
  <c r="H30" i="49"/>
  <c r="J30" i="49" s="1"/>
  <c r="G30" i="49"/>
  <c r="I30" i="49" s="1"/>
  <c r="H31" i="49"/>
  <c r="J31" i="49" s="1"/>
  <c r="G31" i="49"/>
  <c r="I31" i="49" s="1"/>
  <c r="H32" i="49"/>
  <c r="J32" i="49" s="1"/>
  <c r="G32" i="49"/>
  <c r="I32" i="49" s="1"/>
  <c r="H33" i="49"/>
  <c r="J33" i="49" s="1"/>
  <c r="G33" i="49"/>
  <c r="I33" i="49" s="1"/>
  <c r="H34" i="49"/>
  <c r="J34" i="49" s="1"/>
  <c r="G34" i="49"/>
  <c r="I34" i="49" s="1"/>
  <c r="H35" i="49"/>
  <c r="J35" i="49" s="1"/>
  <c r="G35" i="49"/>
  <c r="I35" i="49" s="1"/>
  <c r="H38" i="49"/>
  <c r="J38" i="49" s="1"/>
  <c r="G38" i="49"/>
  <c r="I38" i="49" s="1"/>
  <c r="I39" i="49"/>
  <c r="H39" i="49"/>
  <c r="J39" i="49" s="1"/>
  <c r="G39" i="49"/>
  <c r="H40" i="49"/>
  <c r="J40" i="49" s="1"/>
  <c r="G40" i="49"/>
  <c r="I40" i="49" s="1"/>
  <c r="H43" i="49"/>
  <c r="J43" i="49" s="1"/>
  <c r="G43" i="49"/>
  <c r="I43" i="49" s="1"/>
  <c r="H44" i="49"/>
  <c r="J44" i="49" s="1"/>
  <c r="G44" i="49"/>
  <c r="I44" i="49" s="1"/>
  <c r="H45" i="49"/>
  <c r="J45" i="49" s="1"/>
  <c r="G45" i="49"/>
  <c r="I45" i="49" s="1"/>
  <c r="H46" i="49"/>
  <c r="J46" i="49" s="1"/>
  <c r="G46" i="49"/>
  <c r="I46" i="49" s="1"/>
  <c r="I47" i="49"/>
  <c r="H47" i="49"/>
  <c r="J47" i="49" s="1"/>
  <c r="G47" i="49"/>
  <c r="H48" i="49"/>
  <c r="J48" i="49" s="1"/>
  <c r="G48" i="49"/>
  <c r="I48" i="49" s="1"/>
  <c r="I49" i="49"/>
  <c r="H49" i="49"/>
  <c r="J49" i="49" s="1"/>
  <c r="G49" i="49"/>
  <c r="I50" i="49"/>
  <c r="H50" i="49"/>
  <c r="J50" i="49" s="1"/>
  <c r="G50" i="49"/>
  <c r="H51" i="49"/>
  <c r="J51" i="49" s="1"/>
  <c r="G51" i="49"/>
  <c r="I51" i="49" s="1"/>
  <c r="H52" i="49"/>
  <c r="J52" i="49" s="1"/>
  <c r="G52" i="49"/>
  <c r="I52" i="49" s="1"/>
  <c r="H53" i="49"/>
  <c r="J53" i="49" s="1"/>
  <c r="G53" i="49"/>
  <c r="I53" i="49" s="1"/>
  <c r="H54" i="49"/>
  <c r="J54" i="49" s="1"/>
  <c r="G54" i="49"/>
  <c r="I54" i="49" s="1"/>
  <c r="H55" i="49"/>
  <c r="J55" i="49" s="1"/>
  <c r="G55" i="49"/>
  <c r="I55" i="49" s="1"/>
  <c r="H56" i="49"/>
  <c r="J56" i="49" s="1"/>
  <c r="G56" i="49"/>
  <c r="I56" i="49" s="1"/>
  <c r="H57" i="49"/>
  <c r="J57" i="49" s="1"/>
  <c r="G57" i="49"/>
  <c r="I57" i="49" s="1"/>
  <c r="H58" i="49"/>
  <c r="J58" i="49" s="1"/>
  <c r="G58" i="49"/>
  <c r="I58" i="49" s="1"/>
  <c r="H59" i="49"/>
  <c r="J59" i="49" s="1"/>
  <c r="G59" i="49"/>
  <c r="I59" i="49" s="1"/>
  <c r="H60" i="49"/>
  <c r="J60" i="49" s="1"/>
  <c r="G60" i="49"/>
  <c r="I60" i="49" s="1"/>
  <c r="J63" i="49"/>
  <c r="I63" i="49"/>
  <c r="H63" i="49"/>
  <c r="G63" i="49"/>
  <c r="J64" i="49"/>
  <c r="I64" i="49"/>
  <c r="H64" i="49"/>
  <c r="G64" i="49"/>
  <c r="H67" i="49"/>
  <c r="J67" i="49" s="1"/>
  <c r="G67" i="49"/>
  <c r="I67" i="49" s="1"/>
  <c r="H68" i="49"/>
  <c r="J68" i="49" s="1"/>
  <c r="G68" i="49"/>
  <c r="I68" i="49" s="1"/>
  <c r="J71" i="49"/>
  <c r="I71" i="49"/>
  <c r="H71" i="49"/>
  <c r="G71" i="49"/>
  <c r="I72" i="49"/>
  <c r="H72" i="49"/>
  <c r="J72" i="49" s="1"/>
  <c r="G72" i="49"/>
  <c r="I73" i="49"/>
  <c r="H73" i="49"/>
  <c r="J73" i="49" s="1"/>
  <c r="G73" i="49"/>
  <c r="H76" i="49"/>
  <c r="J76" i="49" s="1"/>
  <c r="G76" i="49"/>
  <c r="I76" i="49" s="1"/>
  <c r="H77" i="49"/>
  <c r="J77" i="49" s="1"/>
  <c r="G77" i="49"/>
  <c r="I77" i="49" s="1"/>
  <c r="I80" i="49"/>
  <c r="H80" i="49"/>
  <c r="J80" i="49" s="1"/>
  <c r="G80" i="49"/>
  <c r="I81" i="49"/>
  <c r="H81" i="49"/>
  <c r="J81" i="49" s="1"/>
  <c r="G81" i="49"/>
  <c r="H84" i="49"/>
  <c r="J84" i="49" s="1"/>
  <c r="G84" i="49"/>
  <c r="I84" i="49" s="1"/>
  <c r="I85" i="49"/>
  <c r="H85" i="49"/>
  <c r="J85" i="49" s="1"/>
  <c r="G85" i="49"/>
  <c r="H86" i="49"/>
  <c r="J86" i="49" s="1"/>
  <c r="G86" i="49"/>
  <c r="I86" i="49" s="1"/>
  <c r="I89" i="49"/>
  <c r="H89" i="49"/>
  <c r="J89" i="49" s="1"/>
  <c r="G89" i="49"/>
  <c r="H90" i="49"/>
  <c r="J90" i="49" s="1"/>
  <c r="G90" i="49"/>
  <c r="I90" i="49" s="1"/>
  <c r="H91" i="49"/>
  <c r="J91" i="49" s="1"/>
  <c r="G91" i="49"/>
  <c r="I91" i="49" s="1"/>
  <c r="I94" i="49"/>
  <c r="H94" i="49"/>
  <c r="J94" i="49" s="1"/>
  <c r="G94" i="49"/>
  <c r="H95" i="49"/>
  <c r="J95" i="49" s="1"/>
  <c r="G95" i="49"/>
  <c r="I95" i="49" s="1"/>
  <c r="H96" i="49"/>
  <c r="J96" i="49" s="1"/>
  <c r="G96" i="49"/>
  <c r="I96" i="49" s="1"/>
  <c r="H97" i="49"/>
  <c r="J97" i="49" s="1"/>
  <c r="G97" i="49"/>
  <c r="I97" i="49" s="1"/>
  <c r="J98" i="49"/>
  <c r="I98" i="49"/>
  <c r="H98" i="49"/>
  <c r="G98" i="49"/>
  <c r="H99" i="49"/>
  <c r="J99" i="49" s="1"/>
  <c r="G99" i="49"/>
  <c r="I99" i="49" s="1"/>
  <c r="H100" i="49"/>
  <c r="J100" i="49" s="1"/>
  <c r="G100" i="49"/>
  <c r="I100" i="49" s="1"/>
  <c r="H101" i="49"/>
  <c r="J101" i="49" s="1"/>
  <c r="G101" i="49"/>
  <c r="I101" i="49" s="1"/>
  <c r="J102" i="49"/>
  <c r="I102" i="49"/>
  <c r="H102" i="49"/>
  <c r="G102" i="49"/>
  <c r="H103" i="49"/>
  <c r="J103" i="49" s="1"/>
  <c r="G103" i="49"/>
  <c r="I103" i="49" s="1"/>
  <c r="H104" i="49"/>
  <c r="J104" i="49" s="1"/>
  <c r="G104" i="49"/>
  <c r="I104" i="49" s="1"/>
  <c r="H105" i="49"/>
  <c r="J105" i="49" s="1"/>
  <c r="G105" i="49"/>
  <c r="I105" i="49" s="1"/>
  <c r="H106" i="49"/>
  <c r="J106" i="49" s="1"/>
  <c r="G106" i="49"/>
  <c r="I106" i="49" s="1"/>
  <c r="H107" i="49"/>
  <c r="J107" i="49" s="1"/>
  <c r="G107" i="49"/>
  <c r="I107" i="49" s="1"/>
  <c r="H110" i="49"/>
  <c r="J110" i="49" s="1"/>
  <c r="G110" i="49"/>
  <c r="I110" i="49" s="1"/>
  <c r="H111" i="49"/>
  <c r="J111" i="49" s="1"/>
  <c r="G111" i="49"/>
  <c r="I111" i="49" s="1"/>
  <c r="H114" i="49"/>
  <c r="J114" i="49" s="1"/>
  <c r="G114" i="49"/>
  <c r="I114" i="49" s="1"/>
  <c r="H115" i="49"/>
  <c r="J115" i="49" s="1"/>
  <c r="G115" i="49"/>
  <c r="I115" i="49" s="1"/>
  <c r="H116" i="49"/>
  <c r="J116" i="49" s="1"/>
  <c r="G116" i="49"/>
  <c r="I116" i="49" s="1"/>
  <c r="H117" i="49"/>
  <c r="J117" i="49" s="1"/>
  <c r="G117" i="49"/>
  <c r="I117" i="49" s="1"/>
  <c r="J120" i="49"/>
  <c r="I120" i="49"/>
  <c r="H120" i="49"/>
  <c r="G120" i="49"/>
  <c r="J121" i="49"/>
  <c r="I121" i="49"/>
  <c r="H121" i="49"/>
  <c r="G121" i="49"/>
  <c r="J122" i="49"/>
  <c r="I122" i="49"/>
  <c r="H122" i="49"/>
  <c r="G122" i="49"/>
  <c r="H125" i="49"/>
  <c r="J125" i="49" s="1"/>
  <c r="G125" i="49"/>
  <c r="I125" i="49" s="1"/>
  <c r="H126" i="49"/>
  <c r="J126" i="49" s="1"/>
  <c r="G126" i="49"/>
  <c r="I126" i="49" s="1"/>
  <c r="H127" i="49"/>
  <c r="J127" i="49" s="1"/>
  <c r="G127" i="49"/>
  <c r="I127" i="49" s="1"/>
  <c r="H128" i="49"/>
  <c r="J128" i="49" s="1"/>
  <c r="G128" i="49"/>
  <c r="I128" i="49" s="1"/>
  <c r="H129" i="49"/>
  <c r="J129" i="49" s="1"/>
  <c r="G129" i="49"/>
  <c r="I129" i="49" s="1"/>
  <c r="J130" i="49"/>
  <c r="I130" i="49"/>
  <c r="H130" i="49"/>
  <c r="G130" i="49"/>
  <c r="H131" i="49"/>
  <c r="J131" i="49" s="1"/>
  <c r="G131" i="49"/>
  <c r="I131" i="49" s="1"/>
  <c r="H134" i="49"/>
  <c r="J134" i="49" s="1"/>
  <c r="G134" i="49"/>
  <c r="I134" i="49" s="1"/>
  <c r="H135" i="49"/>
  <c r="J135" i="49" s="1"/>
  <c r="G135" i="49"/>
  <c r="I135" i="49" s="1"/>
  <c r="H136" i="49"/>
  <c r="J136" i="49" s="1"/>
  <c r="G136" i="49"/>
  <c r="I136" i="49" s="1"/>
  <c r="H137" i="49"/>
  <c r="J137" i="49" s="1"/>
  <c r="G137" i="49"/>
  <c r="I137" i="49" s="1"/>
  <c r="H140" i="49"/>
  <c r="J140" i="49" s="1"/>
  <c r="G140" i="49"/>
  <c r="I140" i="49" s="1"/>
  <c r="H141" i="49"/>
  <c r="J141" i="49" s="1"/>
  <c r="G141" i="49"/>
  <c r="I141" i="49" s="1"/>
  <c r="H142" i="49"/>
  <c r="J142" i="49" s="1"/>
  <c r="G142" i="49"/>
  <c r="I142" i="49" s="1"/>
  <c r="H143" i="49"/>
  <c r="J143" i="49" s="1"/>
  <c r="G143" i="49"/>
  <c r="I143" i="49" s="1"/>
  <c r="H144" i="49"/>
  <c r="J144" i="49" s="1"/>
  <c r="G144" i="49"/>
  <c r="I144" i="49" s="1"/>
  <c r="H145" i="49"/>
  <c r="J145" i="49" s="1"/>
  <c r="G145" i="49"/>
  <c r="I145" i="49" s="1"/>
  <c r="H146" i="49"/>
  <c r="J146" i="49" s="1"/>
  <c r="G146" i="49"/>
  <c r="I146" i="49" s="1"/>
  <c r="H147" i="49"/>
  <c r="J147" i="49" s="1"/>
  <c r="G147" i="49"/>
  <c r="I147" i="49" s="1"/>
  <c r="H148" i="49"/>
  <c r="J148" i="49" s="1"/>
  <c r="G148" i="49"/>
  <c r="I148" i="49" s="1"/>
  <c r="H151" i="49"/>
  <c r="J151" i="49" s="1"/>
  <c r="G151" i="49"/>
  <c r="I151" i="49" s="1"/>
  <c r="H152" i="49"/>
  <c r="J152" i="49" s="1"/>
  <c r="G152" i="49"/>
  <c r="I152" i="49" s="1"/>
  <c r="H153" i="49"/>
  <c r="J153" i="49" s="1"/>
  <c r="G153" i="49"/>
  <c r="I153" i="49" s="1"/>
  <c r="H154" i="49"/>
  <c r="J154" i="49" s="1"/>
  <c r="G154" i="49"/>
  <c r="I154" i="49" s="1"/>
  <c r="H155" i="49"/>
  <c r="J155" i="49" s="1"/>
  <c r="G155" i="49"/>
  <c r="I155" i="49" s="1"/>
  <c r="H156" i="49"/>
  <c r="J156" i="49" s="1"/>
  <c r="G156" i="49"/>
  <c r="I156" i="49" s="1"/>
  <c r="H157" i="49"/>
  <c r="J157" i="49" s="1"/>
  <c r="G157" i="49"/>
  <c r="I157" i="49" s="1"/>
  <c r="H158" i="49"/>
  <c r="J158" i="49" s="1"/>
  <c r="G158" i="49"/>
  <c r="I158"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H166" i="49"/>
  <c r="J166" i="49" s="1"/>
  <c r="G166" i="49"/>
  <c r="I166" i="49" s="1"/>
  <c r="H167" i="49"/>
  <c r="J167" i="49" s="1"/>
  <c r="G167" i="49"/>
  <c r="I167" i="49" s="1"/>
  <c r="J168" i="49"/>
  <c r="I168" i="49"/>
  <c r="H168" i="49"/>
  <c r="G168" i="49"/>
  <c r="H169" i="49"/>
  <c r="J169" i="49" s="1"/>
  <c r="G169" i="49"/>
  <c r="I169" i="49" s="1"/>
  <c r="H170" i="49"/>
  <c r="J170" i="49" s="1"/>
  <c r="G170" i="49"/>
  <c r="I170" i="49" s="1"/>
  <c r="I171" i="49"/>
  <c r="H171" i="49"/>
  <c r="J171" i="49" s="1"/>
  <c r="G171" i="49"/>
  <c r="H172" i="49"/>
  <c r="J172" i="49" s="1"/>
  <c r="G172" i="49"/>
  <c r="I172" i="49" s="1"/>
  <c r="H173" i="49"/>
  <c r="J173" i="49" s="1"/>
  <c r="G173" i="49"/>
  <c r="I173" i="49" s="1"/>
  <c r="H176" i="49"/>
  <c r="J176" i="49" s="1"/>
  <c r="G176" i="49"/>
  <c r="I176" i="49" s="1"/>
  <c r="J177" i="49"/>
  <c r="I177" i="49"/>
  <c r="H177" i="49"/>
  <c r="G177" i="49"/>
  <c r="H178" i="49"/>
  <c r="J178" i="49" s="1"/>
  <c r="G178" i="49"/>
  <c r="I178" i="49" s="1"/>
  <c r="H181" i="49"/>
  <c r="J181" i="49" s="1"/>
  <c r="G181" i="49"/>
  <c r="I181" i="49" s="1"/>
  <c r="H182" i="49"/>
  <c r="J182" i="49" s="1"/>
  <c r="G182" i="49"/>
  <c r="I182" i="49" s="1"/>
  <c r="H183" i="49"/>
  <c r="J183" i="49" s="1"/>
  <c r="G183" i="49"/>
  <c r="I183" i="49" s="1"/>
  <c r="H184" i="49"/>
  <c r="J184" i="49" s="1"/>
  <c r="G184" i="49"/>
  <c r="I184" i="49" s="1"/>
  <c r="H187" i="49"/>
  <c r="J187" i="49" s="1"/>
  <c r="G187" i="49"/>
  <c r="I187" i="49" s="1"/>
  <c r="H188" i="49"/>
  <c r="J188" i="49" s="1"/>
  <c r="G188" i="49"/>
  <c r="I188" i="49" s="1"/>
  <c r="H191" i="49"/>
  <c r="J191" i="49" s="1"/>
  <c r="G191" i="49"/>
  <c r="I191" i="49" s="1"/>
  <c r="H192" i="49"/>
  <c r="J192" i="49" s="1"/>
  <c r="G192" i="49"/>
  <c r="I192" i="49" s="1"/>
  <c r="H193" i="49"/>
  <c r="J193" i="49" s="1"/>
  <c r="G193" i="49"/>
  <c r="I193" i="49" s="1"/>
  <c r="H194" i="49"/>
  <c r="J194" i="49" s="1"/>
  <c r="G194" i="49"/>
  <c r="I194" i="49" s="1"/>
  <c r="H197" i="49"/>
  <c r="J197" i="49" s="1"/>
  <c r="G197" i="49"/>
  <c r="I197" i="49" s="1"/>
  <c r="H198" i="49"/>
  <c r="J198" i="49" s="1"/>
  <c r="G198" i="49"/>
  <c r="I198" i="49" s="1"/>
  <c r="H199" i="49"/>
  <c r="J199" i="49" s="1"/>
  <c r="G199" i="49"/>
  <c r="I199" i="49" s="1"/>
  <c r="H200" i="49"/>
  <c r="J200" i="49" s="1"/>
  <c r="G200" i="49"/>
  <c r="I200" i="49" s="1"/>
  <c r="H203" i="49"/>
  <c r="J203" i="49" s="1"/>
  <c r="G203" i="49"/>
  <c r="I203" i="49" s="1"/>
  <c r="I204" i="49"/>
  <c r="H204" i="49"/>
  <c r="J204" i="49" s="1"/>
  <c r="G204" i="49"/>
  <c r="I205" i="49"/>
  <c r="H205" i="49"/>
  <c r="J205" i="49" s="1"/>
  <c r="G205" i="49"/>
  <c r="H206" i="49"/>
  <c r="J206" i="49" s="1"/>
  <c r="G206" i="49"/>
  <c r="I206" i="49" s="1"/>
  <c r="H207" i="49"/>
  <c r="J207" i="49" s="1"/>
  <c r="G207" i="49"/>
  <c r="I207" i="49" s="1"/>
  <c r="H210" i="49"/>
  <c r="J210" i="49" s="1"/>
  <c r="G210" i="49"/>
  <c r="I210" i="49" s="1"/>
  <c r="H211" i="49"/>
  <c r="J211" i="49" s="1"/>
  <c r="G211" i="49"/>
  <c r="I211" i="49" s="1"/>
  <c r="J212" i="49"/>
  <c r="I212" i="49"/>
  <c r="H212" i="49"/>
  <c r="G212" i="49"/>
  <c r="I213" i="49"/>
  <c r="H213" i="49"/>
  <c r="J213" i="49" s="1"/>
  <c r="G213" i="49"/>
  <c r="I214" i="49"/>
  <c r="H214" i="49"/>
  <c r="J214" i="49" s="1"/>
  <c r="G214" i="49"/>
  <c r="H215" i="49"/>
  <c r="J215" i="49" s="1"/>
  <c r="G215" i="49"/>
  <c r="I215" i="49" s="1"/>
  <c r="H216" i="49"/>
  <c r="J216" i="49" s="1"/>
  <c r="G216" i="49"/>
  <c r="I216" i="49" s="1"/>
  <c r="H219" i="49"/>
  <c r="J219" i="49" s="1"/>
  <c r="G219" i="49"/>
  <c r="I219" i="49" s="1"/>
  <c r="I220" i="49"/>
  <c r="H220" i="49"/>
  <c r="J220" i="49" s="1"/>
  <c r="G220" i="49"/>
  <c r="J221" i="49"/>
  <c r="I221" i="49"/>
  <c r="H221" i="49"/>
  <c r="G221" i="49"/>
  <c r="H222" i="49"/>
  <c r="J222" i="49" s="1"/>
  <c r="G222" i="49"/>
  <c r="I222" i="49" s="1"/>
  <c r="H223" i="49"/>
  <c r="J223" i="49" s="1"/>
  <c r="G223" i="49"/>
  <c r="I223" i="49" s="1"/>
  <c r="H224" i="49"/>
  <c r="J224" i="49" s="1"/>
  <c r="G224" i="49"/>
  <c r="I224" i="49" s="1"/>
  <c r="H227" i="49"/>
  <c r="J227" i="49" s="1"/>
  <c r="G227" i="49"/>
  <c r="I227" i="49" s="1"/>
  <c r="H228" i="49"/>
  <c r="J228" i="49" s="1"/>
  <c r="G228" i="49"/>
  <c r="I228" i="49" s="1"/>
  <c r="H231" i="49"/>
  <c r="J231" i="49" s="1"/>
  <c r="G231" i="49"/>
  <c r="I231" i="49" s="1"/>
  <c r="H232" i="49"/>
  <c r="J232" i="49" s="1"/>
  <c r="G232" i="49"/>
  <c r="I232" i="49" s="1"/>
  <c r="I233" i="49"/>
  <c r="H233" i="49"/>
  <c r="J233" i="49" s="1"/>
  <c r="G233" i="49"/>
  <c r="H234" i="49"/>
  <c r="J234" i="49" s="1"/>
  <c r="G234" i="49"/>
  <c r="I234" i="49" s="1"/>
  <c r="H235" i="49"/>
  <c r="J235" i="49" s="1"/>
  <c r="G235" i="49"/>
  <c r="I235" i="49" s="1"/>
  <c r="H236" i="49"/>
  <c r="J236" i="49" s="1"/>
  <c r="G236" i="49"/>
  <c r="I236" i="49" s="1"/>
  <c r="H237" i="49"/>
  <c r="J237" i="49" s="1"/>
  <c r="G237" i="49"/>
  <c r="I237" i="49" s="1"/>
  <c r="H238" i="49"/>
  <c r="J238" i="49" s="1"/>
  <c r="G238" i="49"/>
  <c r="I238" i="49" s="1"/>
  <c r="H239" i="49"/>
  <c r="J239" i="49" s="1"/>
  <c r="G239" i="49"/>
  <c r="I239" i="49" s="1"/>
  <c r="J240" i="49"/>
  <c r="I240" i="49"/>
  <c r="H240" i="49"/>
  <c r="G240" i="49"/>
  <c r="H241" i="49"/>
  <c r="J241" i="49" s="1"/>
  <c r="G241" i="49"/>
  <c r="I241" i="49" s="1"/>
  <c r="I244" i="49"/>
  <c r="H244" i="49"/>
  <c r="J244" i="49" s="1"/>
  <c r="G244" i="49"/>
  <c r="H245" i="49"/>
  <c r="J245" i="49" s="1"/>
  <c r="G245" i="49"/>
  <c r="I245" i="49" s="1"/>
  <c r="H246" i="49"/>
  <c r="J246" i="49" s="1"/>
  <c r="G246" i="49"/>
  <c r="I246" i="49" s="1"/>
  <c r="J249" i="49"/>
  <c r="I249" i="49"/>
  <c r="H249" i="49"/>
  <c r="G249" i="49"/>
  <c r="H250" i="49"/>
  <c r="J250" i="49" s="1"/>
  <c r="G250" i="49"/>
  <c r="I250" i="49" s="1"/>
  <c r="H251" i="49"/>
  <c r="J251" i="49" s="1"/>
  <c r="G251" i="49"/>
  <c r="I251" i="49" s="1"/>
  <c r="I252" i="49"/>
  <c r="H252" i="49"/>
  <c r="J252" i="49" s="1"/>
  <c r="G252" i="49"/>
  <c r="H253" i="49"/>
  <c r="J253" i="49" s="1"/>
  <c r="G253" i="49"/>
  <c r="I253" i="49" s="1"/>
  <c r="H254" i="49"/>
  <c r="J254" i="49" s="1"/>
  <c r="G254" i="49"/>
  <c r="I254" i="49" s="1"/>
  <c r="H255" i="49"/>
  <c r="J255" i="49" s="1"/>
  <c r="G255" i="49"/>
  <c r="I255" i="49" s="1"/>
  <c r="H256" i="49"/>
  <c r="J256" i="49" s="1"/>
  <c r="G256" i="49"/>
  <c r="I256" i="49" s="1"/>
  <c r="H259" i="49"/>
  <c r="J259" i="49" s="1"/>
  <c r="G259" i="49"/>
  <c r="I259" i="49" s="1"/>
  <c r="J260" i="49"/>
  <c r="I260" i="49"/>
  <c r="H260" i="49"/>
  <c r="G260" i="49"/>
  <c r="H261" i="49"/>
  <c r="J261" i="49" s="1"/>
  <c r="G261" i="49"/>
  <c r="I261" i="49" s="1"/>
  <c r="H262" i="49"/>
  <c r="J262" i="49" s="1"/>
  <c r="G262" i="49"/>
  <c r="I262" i="49" s="1"/>
  <c r="H263" i="49"/>
  <c r="J263" i="49" s="1"/>
  <c r="G263" i="49"/>
  <c r="I263" i="49" s="1"/>
  <c r="H264" i="49"/>
  <c r="J264" i="49" s="1"/>
  <c r="G264" i="49"/>
  <c r="I264" i="49" s="1"/>
  <c r="H265" i="49"/>
  <c r="J265" i="49" s="1"/>
  <c r="G265" i="49"/>
  <c r="I265" i="49" s="1"/>
  <c r="I268" i="49"/>
  <c r="H268" i="49"/>
  <c r="J268" i="49" s="1"/>
  <c r="G268" i="49"/>
  <c r="I269" i="49"/>
  <c r="H269" i="49"/>
  <c r="J269" i="49" s="1"/>
  <c r="G269" i="49"/>
  <c r="J270" i="49"/>
  <c r="I270" i="49"/>
  <c r="H270" i="49"/>
  <c r="G270" i="49"/>
  <c r="H271" i="49"/>
  <c r="J271" i="49" s="1"/>
  <c r="G271" i="49"/>
  <c r="I271" i="49" s="1"/>
  <c r="I272" i="49"/>
  <c r="H272" i="49"/>
  <c r="J272" i="49" s="1"/>
  <c r="G272" i="49"/>
  <c r="I273" i="49"/>
  <c r="H273" i="49"/>
  <c r="J273" i="49" s="1"/>
  <c r="G273" i="49"/>
  <c r="H274" i="49"/>
  <c r="J274" i="49" s="1"/>
  <c r="G274" i="49"/>
  <c r="I274" i="49" s="1"/>
  <c r="H275" i="49"/>
  <c r="J275" i="49" s="1"/>
  <c r="G275" i="49"/>
  <c r="I275" i="49" s="1"/>
  <c r="H276" i="49"/>
  <c r="J276" i="49" s="1"/>
  <c r="G276" i="49"/>
  <c r="I276" i="49" s="1"/>
  <c r="H277" i="49"/>
  <c r="J277" i="49" s="1"/>
  <c r="G277" i="49"/>
  <c r="I277" i="49" s="1"/>
  <c r="H278" i="49"/>
  <c r="J278" i="49" s="1"/>
  <c r="G278" i="49"/>
  <c r="I278" i="49" s="1"/>
  <c r="I281" i="49"/>
  <c r="H281" i="49"/>
  <c r="J281" i="49" s="1"/>
  <c r="G281" i="49"/>
  <c r="I282" i="49"/>
  <c r="H282" i="49"/>
  <c r="J282" i="49" s="1"/>
  <c r="G282" i="49"/>
  <c r="I283" i="49"/>
  <c r="H283" i="49"/>
  <c r="J283" i="49" s="1"/>
  <c r="G283" i="49"/>
  <c r="H286" i="49"/>
  <c r="J286" i="49" s="1"/>
  <c r="G286" i="49"/>
  <c r="I286" i="49" s="1"/>
  <c r="H287" i="49"/>
  <c r="J287" i="49" s="1"/>
  <c r="G287" i="49"/>
  <c r="I287" i="49" s="1"/>
  <c r="H290" i="49"/>
  <c r="J290" i="49" s="1"/>
  <c r="G290" i="49"/>
  <c r="I290" i="49" s="1"/>
  <c r="H291" i="49"/>
  <c r="J291" i="49" s="1"/>
  <c r="G291" i="49"/>
  <c r="I291" i="49" s="1"/>
  <c r="H292" i="49"/>
  <c r="J292" i="49" s="1"/>
  <c r="G292" i="49"/>
  <c r="I292" i="49" s="1"/>
  <c r="I295" i="49"/>
  <c r="H295" i="49"/>
  <c r="J295" i="49" s="1"/>
  <c r="G295" i="49"/>
  <c r="H296" i="49"/>
  <c r="J296" i="49" s="1"/>
  <c r="G296" i="49"/>
  <c r="I296" i="49" s="1"/>
  <c r="H297" i="49"/>
  <c r="J297" i="49" s="1"/>
  <c r="G297" i="49"/>
  <c r="I297" i="49" s="1"/>
  <c r="H300" i="49"/>
  <c r="J300" i="49" s="1"/>
  <c r="G300" i="49"/>
  <c r="I300" i="49" s="1"/>
  <c r="H301" i="49"/>
  <c r="J301" i="49" s="1"/>
  <c r="G301" i="49"/>
  <c r="I301" i="49" s="1"/>
  <c r="H302" i="49"/>
  <c r="J302" i="49" s="1"/>
  <c r="G302" i="49"/>
  <c r="I302" i="49" s="1"/>
  <c r="H303" i="49"/>
  <c r="J303" i="49" s="1"/>
  <c r="G303" i="49"/>
  <c r="I303" i="49" s="1"/>
  <c r="H304" i="49"/>
  <c r="J304" i="49" s="1"/>
  <c r="G304" i="49"/>
  <c r="I304" i="49" s="1"/>
  <c r="H305" i="49"/>
  <c r="J305" i="49" s="1"/>
  <c r="G305" i="49"/>
  <c r="I305" i="49" s="1"/>
  <c r="H306" i="49"/>
  <c r="J306" i="49" s="1"/>
  <c r="G306" i="49"/>
  <c r="I306" i="49" s="1"/>
  <c r="H307" i="49"/>
  <c r="J307" i="49" s="1"/>
  <c r="G307" i="49"/>
  <c r="I307" i="49" s="1"/>
  <c r="H308" i="49"/>
  <c r="J308" i="49" s="1"/>
  <c r="G308" i="49"/>
  <c r="I308" i="49" s="1"/>
  <c r="H309" i="49"/>
  <c r="J309" i="49" s="1"/>
  <c r="G309" i="49"/>
  <c r="I309" i="49" s="1"/>
  <c r="H310" i="49"/>
  <c r="J310" i="49" s="1"/>
  <c r="G310" i="49"/>
  <c r="I310" i="49" s="1"/>
  <c r="H311" i="49"/>
  <c r="J311" i="49" s="1"/>
  <c r="G311" i="49"/>
  <c r="I311" i="49" s="1"/>
  <c r="H314" i="49"/>
  <c r="J314" i="49" s="1"/>
  <c r="G314" i="49"/>
  <c r="I314" i="49" s="1"/>
  <c r="H315" i="49"/>
  <c r="J315" i="49" s="1"/>
  <c r="G315" i="49"/>
  <c r="I315" i="49" s="1"/>
  <c r="I318" i="49"/>
  <c r="H318" i="49"/>
  <c r="J318" i="49" s="1"/>
  <c r="G318" i="49"/>
  <c r="H319" i="49"/>
  <c r="J319" i="49" s="1"/>
  <c r="G319" i="49"/>
  <c r="I319" i="49" s="1"/>
  <c r="H320" i="49"/>
  <c r="J320" i="49" s="1"/>
  <c r="G320" i="49"/>
  <c r="I320" i="49" s="1"/>
  <c r="H321" i="49"/>
  <c r="J321" i="49" s="1"/>
  <c r="G321" i="49"/>
  <c r="I321" i="49" s="1"/>
  <c r="H322" i="49"/>
  <c r="J322" i="49" s="1"/>
  <c r="G322" i="49"/>
  <c r="I322" i="49" s="1"/>
  <c r="H323" i="49"/>
  <c r="J323" i="49" s="1"/>
  <c r="G323" i="49"/>
  <c r="I323" i="49" s="1"/>
  <c r="H324" i="49"/>
  <c r="J324" i="49" s="1"/>
  <c r="G324" i="49"/>
  <c r="I324" i="49" s="1"/>
  <c r="H325" i="49"/>
  <c r="J325" i="49" s="1"/>
  <c r="G325" i="49"/>
  <c r="I325" i="49" s="1"/>
  <c r="H326" i="49"/>
  <c r="J326" i="49" s="1"/>
  <c r="G326" i="49"/>
  <c r="I326" i="49" s="1"/>
  <c r="H327" i="49"/>
  <c r="J327" i="49" s="1"/>
  <c r="G327" i="49"/>
  <c r="I327" i="49" s="1"/>
  <c r="I328" i="49"/>
  <c r="H328" i="49"/>
  <c r="J328" i="49" s="1"/>
  <c r="G328" i="49"/>
  <c r="H329" i="49"/>
  <c r="J329" i="49" s="1"/>
  <c r="G329" i="49"/>
  <c r="I329" i="49" s="1"/>
  <c r="J330" i="49"/>
  <c r="I330" i="49"/>
  <c r="H330" i="49"/>
  <c r="G330" i="49"/>
  <c r="H331" i="49"/>
  <c r="J331" i="49" s="1"/>
  <c r="G331" i="49"/>
  <c r="I331" i="49" s="1"/>
  <c r="H332" i="49"/>
  <c r="J332" i="49" s="1"/>
  <c r="G332" i="49"/>
  <c r="I332" i="49" s="1"/>
  <c r="I333" i="49"/>
  <c r="H333" i="49"/>
  <c r="J333" i="49" s="1"/>
  <c r="G333" i="49"/>
  <c r="H334" i="49"/>
  <c r="J334" i="49" s="1"/>
  <c r="G334" i="49"/>
  <c r="I334" i="49" s="1"/>
  <c r="H335" i="49"/>
  <c r="J335" i="49" s="1"/>
  <c r="G335" i="49"/>
  <c r="I335" i="49" s="1"/>
  <c r="I336" i="49"/>
  <c r="H336" i="49"/>
  <c r="J336" i="49" s="1"/>
  <c r="G336" i="49"/>
  <c r="H337" i="49"/>
  <c r="J337" i="49" s="1"/>
  <c r="G337" i="49"/>
  <c r="I337" i="49" s="1"/>
  <c r="H338" i="49"/>
  <c r="J338" i="49" s="1"/>
  <c r="G338" i="49"/>
  <c r="I338" i="49" s="1"/>
  <c r="H341" i="49"/>
  <c r="J341" i="49" s="1"/>
  <c r="G341" i="49"/>
  <c r="I341" i="49" s="1"/>
  <c r="J342" i="49"/>
  <c r="I342" i="49"/>
  <c r="H342" i="49"/>
  <c r="G342" i="49"/>
  <c r="H343" i="49"/>
  <c r="J343" i="49" s="1"/>
  <c r="G343" i="49"/>
  <c r="I343" i="49" s="1"/>
  <c r="H346" i="49"/>
  <c r="J346" i="49" s="1"/>
  <c r="G346" i="49"/>
  <c r="I346" i="49" s="1"/>
  <c r="I347" i="49"/>
  <c r="H347" i="49"/>
  <c r="J347" i="49" s="1"/>
  <c r="G347" i="49"/>
  <c r="I348" i="49"/>
  <c r="H348" i="49"/>
  <c r="J348" i="49" s="1"/>
  <c r="G348" i="49"/>
  <c r="H349" i="49"/>
  <c r="J349" i="49" s="1"/>
  <c r="G349" i="49"/>
  <c r="I349" i="49" s="1"/>
  <c r="H350" i="49"/>
  <c r="J350" i="49" s="1"/>
  <c r="G350" i="49"/>
  <c r="I350" i="49" s="1"/>
  <c r="I351" i="49"/>
  <c r="H351" i="49"/>
  <c r="J351" i="49" s="1"/>
  <c r="G351" i="49"/>
  <c r="H352" i="49"/>
  <c r="J352" i="49" s="1"/>
  <c r="G352" i="49"/>
  <c r="I352" i="49" s="1"/>
  <c r="H353" i="49"/>
  <c r="J353" i="49" s="1"/>
  <c r="G353" i="49"/>
  <c r="I353" i="49" s="1"/>
  <c r="H356" i="49"/>
  <c r="J356" i="49" s="1"/>
  <c r="G356" i="49"/>
  <c r="I356" i="49" s="1"/>
  <c r="H357" i="49"/>
  <c r="J357" i="49" s="1"/>
  <c r="G357" i="49"/>
  <c r="I357" i="49" s="1"/>
  <c r="H358" i="49"/>
  <c r="J358" i="49" s="1"/>
  <c r="G358" i="49"/>
  <c r="I358" i="49" s="1"/>
  <c r="H359" i="49"/>
  <c r="J359" i="49" s="1"/>
  <c r="G359" i="49"/>
  <c r="I359" i="49" s="1"/>
  <c r="H362" i="49"/>
  <c r="J362" i="49" s="1"/>
  <c r="G362" i="49"/>
  <c r="I362" i="49" s="1"/>
  <c r="H363" i="49"/>
  <c r="J363" i="49" s="1"/>
  <c r="G363" i="49"/>
  <c r="I363" i="49" s="1"/>
  <c r="H364" i="49"/>
  <c r="J364" i="49" s="1"/>
  <c r="G364" i="49"/>
  <c r="I364" i="49" s="1"/>
  <c r="H365" i="49"/>
  <c r="J365" i="49" s="1"/>
  <c r="G365" i="49"/>
  <c r="I365" i="49" s="1"/>
  <c r="H366" i="49"/>
  <c r="J366" i="49" s="1"/>
  <c r="G366" i="49"/>
  <c r="I366" i="49" s="1"/>
  <c r="H369" i="49"/>
  <c r="J369" i="49" s="1"/>
  <c r="G369" i="49"/>
  <c r="I369" i="49" s="1"/>
  <c r="H370" i="49"/>
  <c r="J370" i="49" s="1"/>
  <c r="G370" i="49"/>
  <c r="I370" i="49" s="1"/>
  <c r="J371" i="49"/>
  <c r="I371" i="49"/>
  <c r="H371" i="49"/>
  <c r="G371" i="49"/>
  <c r="H372" i="49"/>
  <c r="J372" i="49" s="1"/>
  <c r="G372" i="49"/>
  <c r="I372" i="49" s="1"/>
  <c r="H373" i="49"/>
  <c r="J373" i="49" s="1"/>
  <c r="G373" i="49"/>
  <c r="I373" i="49" s="1"/>
  <c r="H374" i="49"/>
  <c r="J374" i="49" s="1"/>
  <c r="G374" i="49"/>
  <c r="I374" i="49" s="1"/>
  <c r="H375" i="49"/>
  <c r="J375" i="49" s="1"/>
  <c r="G375" i="49"/>
  <c r="I375" i="49" s="1"/>
  <c r="H376" i="49"/>
  <c r="J376" i="49" s="1"/>
  <c r="G376" i="49"/>
  <c r="I376" i="49" s="1"/>
  <c r="H377" i="49"/>
  <c r="J377" i="49" s="1"/>
  <c r="G377" i="49"/>
  <c r="I377" i="49" s="1"/>
  <c r="H378" i="49"/>
  <c r="J378" i="49" s="1"/>
  <c r="G378" i="49"/>
  <c r="I378" i="49" s="1"/>
  <c r="I381" i="49"/>
  <c r="H381" i="49"/>
  <c r="J381" i="49" s="1"/>
  <c r="G381" i="49"/>
  <c r="I382" i="49"/>
  <c r="H382" i="49"/>
  <c r="J382" i="49" s="1"/>
  <c r="G382" i="49"/>
  <c r="H383" i="49"/>
  <c r="J383" i="49" s="1"/>
  <c r="G383" i="49"/>
  <c r="I383" i="49" s="1"/>
  <c r="H384" i="49"/>
  <c r="J384" i="49" s="1"/>
  <c r="G384" i="49"/>
  <c r="I384" i="49" s="1"/>
  <c r="H385" i="49"/>
  <c r="J385" i="49" s="1"/>
  <c r="G385" i="49"/>
  <c r="I385" i="49" s="1"/>
  <c r="H386" i="49"/>
  <c r="J386" i="49" s="1"/>
  <c r="G386" i="49"/>
  <c r="I386" i="49" s="1"/>
  <c r="H387" i="49"/>
  <c r="J387" i="49" s="1"/>
  <c r="G387" i="49"/>
  <c r="I387" i="49" s="1"/>
  <c r="H388" i="49"/>
  <c r="J388" i="49" s="1"/>
  <c r="G388" i="49"/>
  <c r="I388" i="49" s="1"/>
  <c r="H389" i="49"/>
  <c r="J389" i="49" s="1"/>
  <c r="G389" i="49"/>
  <c r="I389" i="49" s="1"/>
  <c r="H390" i="49"/>
  <c r="J390" i="49" s="1"/>
  <c r="G390" i="49"/>
  <c r="I390" i="49" s="1"/>
  <c r="H391" i="49"/>
  <c r="J391" i="49" s="1"/>
  <c r="G391" i="49"/>
  <c r="I391" i="49" s="1"/>
  <c r="J394" i="49"/>
  <c r="I394" i="49"/>
  <c r="H394" i="49"/>
  <c r="G394" i="49"/>
  <c r="I395" i="49"/>
  <c r="H395" i="49"/>
  <c r="J395" i="49" s="1"/>
  <c r="G395" i="49"/>
  <c r="H396" i="49"/>
  <c r="J396" i="49" s="1"/>
  <c r="G396" i="49"/>
  <c r="I396" i="49" s="1"/>
  <c r="J397" i="49"/>
  <c r="I397" i="49"/>
  <c r="H397" i="49"/>
  <c r="G397" i="49"/>
  <c r="I398" i="49"/>
  <c r="H398" i="49"/>
  <c r="J398" i="49" s="1"/>
  <c r="G398" i="49"/>
  <c r="J399" i="49"/>
  <c r="I399" i="49"/>
  <c r="H399" i="49"/>
  <c r="G399" i="49"/>
  <c r="I400" i="49"/>
  <c r="H400" i="49"/>
  <c r="J400" i="49" s="1"/>
  <c r="G400" i="49"/>
  <c r="H401" i="49"/>
  <c r="J401" i="49" s="1"/>
  <c r="G401" i="49"/>
  <c r="I401" i="49" s="1"/>
  <c r="H404" i="49"/>
  <c r="J404" i="49" s="1"/>
  <c r="G404" i="49"/>
  <c r="I404" i="49" s="1"/>
  <c r="I405" i="49"/>
  <c r="H405" i="49"/>
  <c r="J405" i="49" s="1"/>
  <c r="G405" i="49"/>
  <c r="H406" i="49"/>
  <c r="J406" i="49" s="1"/>
  <c r="G406" i="49"/>
  <c r="I406" i="49" s="1"/>
  <c r="H407" i="49"/>
  <c r="J407" i="49" s="1"/>
  <c r="G407" i="49"/>
  <c r="I407" i="49" s="1"/>
  <c r="I408" i="49"/>
  <c r="H408" i="49"/>
  <c r="J408" i="49" s="1"/>
  <c r="G408" i="49"/>
  <c r="H409" i="49"/>
  <c r="J409" i="49" s="1"/>
  <c r="G409" i="49"/>
  <c r="I409" i="49" s="1"/>
  <c r="H410" i="49"/>
  <c r="J410" i="49" s="1"/>
  <c r="G410" i="49"/>
  <c r="I410" i="49" s="1"/>
  <c r="J411" i="49"/>
  <c r="I411" i="49"/>
  <c r="H411" i="49"/>
  <c r="G411" i="49"/>
  <c r="H412" i="49"/>
  <c r="J412" i="49" s="1"/>
  <c r="G412" i="49"/>
  <c r="I412" i="49" s="1"/>
  <c r="H415" i="49"/>
  <c r="J415" i="49" s="1"/>
  <c r="G415" i="49"/>
  <c r="I415" i="49" s="1"/>
  <c r="H416" i="49"/>
  <c r="J416" i="49" s="1"/>
  <c r="G416" i="49"/>
  <c r="I416" i="49" s="1"/>
  <c r="I419" i="49"/>
  <c r="H419" i="49"/>
  <c r="J419" i="49" s="1"/>
  <c r="G419" i="49"/>
  <c r="I420" i="49"/>
  <c r="H420" i="49"/>
  <c r="J420" i="49" s="1"/>
  <c r="G420" i="49"/>
  <c r="H421" i="49"/>
  <c r="J421" i="49" s="1"/>
  <c r="G421" i="49"/>
  <c r="I421" i="49" s="1"/>
  <c r="I422" i="49"/>
  <c r="H422" i="49"/>
  <c r="J422" i="49" s="1"/>
  <c r="G422" i="49"/>
  <c r="H423" i="49"/>
  <c r="J423" i="49" s="1"/>
  <c r="G423" i="49"/>
  <c r="I423" i="49" s="1"/>
  <c r="H424" i="49"/>
  <c r="J424" i="49" s="1"/>
  <c r="G424" i="49"/>
  <c r="I424" i="49" s="1"/>
  <c r="J425" i="49"/>
  <c r="I425" i="49"/>
  <c r="H425" i="49"/>
  <c r="G425" i="49"/>
  <c r="I426" i="49"/>
  <c r="H426" i="49"/>
  <c r="J426" i="49" s="1"/>
  <c r="G426" i="49"/>
  <c r="H427" i="49"/>
  <c r="J427" i="49" s="1"/>
  <c r="G427" i="49"/>
  <c r="I427" i="49" s="1"/>
  <c r="H428" i="49"/>
  <c r="J428" i="49" s="1"/>
  <c r="G428" i="49"/>
  <c r="I428" i="49" s="1"/>
  <c r="I431" i="49"/>
  <c r="H431" i="49"/>
  <c r="J431" i="49" s="1"/>
  <c r="G431" i="49"/>
  <c r="I432" i="49"/>
  <c r="H432" i="49"/>
  <c r="J432" i="49" s="1"/>
  <c r="G432" i="49"/>
  <c r="J433" i="49"/>
  <c r="I433" i="49"/>
  <c r="H433" i="49"/>
  <c r="G433" i="49"/>
  <c r="I434" i="49"/>
  <c r="H434" i="49"/>
  <c r="J434" i="49" s="1"/>
  <c r="G434" i="49"/>
  <c r="H437" i="49"/>
  <c r="J437" i="49" s="1"/>
  <c r="G437" i="49"/>
  <c r="I437" i="49" s="1"/>
  <c r="H438" i="49"/>
  <c r="J438" i="49" s="1"/>
  <c r="G438" i="49"/>
  <c r="I438" i="49" s="1"/>
  <c r="H439" i="49"/>
  <c r="J439" i="49" s="1"/>
  <c r="G439" i="49"/>
  <c r="I439" i="49" s="1"/>
  <c r="H442" i="49"/>
  <c r="J442" i="49" s="1"/>
  <c r="G442" i="49"/>
  <c r="I442" i="49" s="1"/>
  <c r="J443" i="49"/>
  <c r="I443" i="49"/>
  <c r="H443" i="49"/>
  <c r="G443" i="49"/>
  <c r="H444" i="49"/>
  <c r="J444" i="49" s="1"/>
  <c r="G444" i="49"/>
  <c r="I444" i="49" s="1"/>
  <c r="H445" i="49"/>
  <c r="J445" i="49" s="1"/>
  <c r="G445" i="49"/>
  <c r="I445" i="49" s="1"/>
  <c r="H446" i="49"/>
  <c r="J446" i="49" s="1"/>
  <c r="G446" i="49"/>
  <c r="I446" i="49" s="1"/>
  <c r="H447" i="49"/>
  <c r="J447" i="49" s="1"/>
  <c r="G447" i="49"/>
  <c r="I447" i="49" s="1"/>
  <c r="J448" i="49"/>
  <c r="I448" i="49"/>
  <c r="H448" i="49"/>
  <c r="G448" i="49"/>
  <c r="I449" i="49"/>
  <c r="H449" i="49"/>
  <c r="J449" i="49" s="1"/>
  <c r="G449" i="49"/>
  <c r="H450" i="49"/>
  <c r="J450" i="49" s="1"/>
  <c r="G450" i="49"/>
  <c r="I450" i="49" s="1"/>
  <c r="I453" i="49"/>
  <c r="H453" i="49"/>
  <c r="J453" i="49" s="1"/>
  <c r="G453" i="49"/>
  <c r="H454" i="49"/>
  <c r="J454" i="49" s="1"/>
  <c r="G454" i="49"/>
  <c r="I454" i="49" s="1"/>
  <c r="H455" i="49"/>
  <c r="J455" i="49" s="1"/>
  <c r="G455" i="49"/>
  <c r="I455" i="49" s="1"/>
  <c r="H456" i="49"/>
  <c r="J456" i="49" s="1"/>
  <c r="G456" i="49"/>
  <c r="I456" i="49" s="1"/>
  <c r="H457" i="49"/>
  <c r="J457" i="49" s="1"/>
  <c r="G457" i="49"/>
  <c r="I457" i="49" s="1"/>
  <c r="I460" i="49"/>
  <c r="H460" i="49"/>
  <c r="J460" i="49" s="1"/>
  <c r="G460" i="49"/>
  <c r="H461" i="49"/>
  <c r="J461" i="49" s="1"/>
  <c r="G461" i="49"/>
  <c r="I461" i="49" s="1"/>
  <c r="H462" i="49"/>
  <c r="J462" i="49" s="1"/>
  <c r="G462" i="49"/>
  <c r="I462" i="49" s="1"/>
  <c r="H463" i="49"/>
  <c r="J463" i="49" s="1"/>
  <c r="G463" i="49"/>
  <c r="I463" i="49" s="1"/>
  <c r="H464" i="49"/>
  <c r="J464" i="49" s="1"/>
  <c r="G464" i="49"/>
  <c r="I464" i="49" s="1"/>
  <c r="H465" i="49"/>
  <c r="J465" i="49" s="1"/>
  <c r="G465" i="49"/>
  <c r="I465" i="49" s="1"/>
  <c r="H466" i="49"/>
  <c r="J466" i="49" s="1"/>
  <c r="G466" i="49"/>
  <c r="I466" i="49" s="1"/>
  <c r="H467" i="49"/>
  <c r="J467" i="49" s="1"/>
  <c r="G467" i="49"/>
  <c r="I467" i="49" s="1"/>
  <c r="H468" i="49"/>
  <c r="J468" i="49" s="1"/>
  <c r="G468" i="49"/>
  <c r="I468"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H480" i="49"/>
  <c r="J480" i="49" s="1"/>
  <c r="G480" i="49"/>
  <c r="I480" i="49" s="1"/>
  <c r="H481" i="49"/>
  <c r="J481" i="49" s="1"/>
  <c r="G481" i="49"/>
  <c r="I481" i="49" s="1"/>
  <c r="H482" i="49"/>
  <c r="J482" i="49" s="1"/>
  <c r="G482" i="49"/>
  <c r="I482" i="49" s="1"/>
  <c r="H483" i="49"/>
  <c r="J483" i="49" s="1"/>
  <c r="G483" i="49"/>
  <c r="I483" i="49" s="1"/>
  <c r="H484" i="49"/>
  <c r="J484" i="49" s="1"/>
  <c r="G484" i="49"/>
  <c r="I484" i="49" s="1"/>
  <c r="H485" i="49"/>
  <c r="J485" i="49" s="1"/>
  <c r="G485" i="49"/>
  <c r="I485" i="49" s="1"/>
  <c r="H486" i="49"/>
  <c r="J486" i="49" s="1"/>
  <c r="G486" i="49"/>
  <c r="I486" i="49" s="1"/>
  <c r="H487" i="49"/>
  <c r="J487" i="49" s="1"/>
  <c r="G487" i="49"/>
  <c r="I487" i="49" s="1"/>
  <c r="H488" i="49"/>
  <c r="J488" i="49" s="1"/>
  <c r="G488" i="49"/>
  <c r="I488" i="49" s="1"/>
  <c r="H489" i="49"/>
  <c r="J489" i="49" s="1"/>
  <c r="G489" i="49"/>
  <c r="I489" i="49" s="1"/>
  <c r="H490" i="49"/>
  <c r="J490" i="49" s="1"/>
  <c r="G490" i="49"/>
  <c r="I490" i="49" s="1"/>
  <c r="H491" i="49"/>
  <c r="J491" i="49" s="1"/>
  <c r="G491" i="49"/>
  <c r="I491" i="49" s="1"/>
  <c r="H492" i="49"/>
  <c r="J492" i="49" s="1"/>
  <c r="G492" i="49"/>
  <c r="I492" i="49" s="1"/>
  <c r="H493" i="49"/>
  <c r="J493" i="49" s="1"/>
  <c r="G493" i="49"/>
  <c r="I493" i="49" s="1"/>
  <c r="H494" i="49"/>
  <c r="J494" i="49" s="1"/>
  <c r="G494" i="49"/>
  <c r="I494" i="49" s="1"/>
  <c r="H495" i="49"/>
  <c r="J495" i="49" s="1"/>
  <c r="G495" i="49"/>
  <c r="I495" i="49" s="1"/>
  <c r="H496" i="49"/>
  <c r="J496" i="49" s="1"/>
  <c r="G496" i="49"/>
  <c r="I496" i="49" s="1"/>
  <c r="H497" i="49"/>
  <c r="J497" i="49" s="1"/>
  <c r="G497" i="49"/>
  <c r="I497" i="49" s="1"/>
  <c r="H498" i="49"/>
  <c r="J498" i="49" s="1"/>
  <c r="G498" i="49"/>
  <c r="I498" i="49" s="1"/>
  <c r="H499" i="49"/>
  <c r="J499" i="49" s="1"/>
  <c r="G499" i="49"/>
  <c r="I499" i="49" s="1"/>
  <c r="H500" i="49"/>
  <c r="J500" i="49" s="1"/>
  <c r="G500" i="49"/>
  <c r="I500" i="49" s="1"/>
  <c r="H501" i="49"/>
  <c r="J501" i="49" s="1"/>
  <c r="G501" i="49"/>
  <c r="I501" i="49" s="1"/>
  <c r="J502" i="49"/>
  <c r="I502" i="49"/>
  <c r="H502" i="49"/>
  <c r="G502" i="49"/>
  <c r="H503" i="49"/>
  <c r="J503" i="49" s="1"/>
  <c r="G503" i="49"/>
  <c r="I503" i="49" s="1"/>
  <c r="H506" i="49"/>
  <c r="J506" i="49" s="1"/>
  <c r="G506" i="49"/>
  <c r="I506" i="49" s="1"/>
  <c r="I507" i="49"/>
  <c r="H507" i="49"/>
  <c r="J507" i="49" s="1"/>
  <c r="G507" i="49"/>
  <c r="H508" i="49"/>
  <c r="J508" i="49" s="1"/>
  <c r="G508" i="49"/>
  <c r="I508" i="49" s="1"/>
  <c r="H511" i="49"/>
  <c r="J511" i="49" s="1"/>
  <c r="G511" i="49"/>
  <c r="I511" i="49" s="1"/>
  <c r="H512" i="49"/>
  <c r="J512" i="49" s="1"/>
  <c r="G512" i="49"/>
  <c r="I512" i="49" s="1"/>
  <c r="H513" i="49"/>
  <c r="J513" i="49" s="1"/>
  <c r="G513" i="49"/>
  <c r="I513" i="49" s="1"/>
  <c r="J514" i="49"/>
  <c r="I514" i="49"/>
  <c r="H514" i="49"/>
  <c r="G514" i="49"/>
  <c r="J515" i="49"/>
  <c r="I515" i="49"/>
  <c r="H515" i="49"/>
  <c r="G515" i="49"/>
  <c r="H516" i="49"/>
  <c r="J516" i="49" s="1"/>
  <c r="G516" i="49"/>
  <c r="I516" i="49" s="1"/>
  <c r="H517" i="49"/>
  <c r="J517" i="49" s="1"/>
  <c r="G517" i="49"/>
  <c r="I517" i="49" s="1"/>
  <c r="H518" i="49"/>
  <c r="J518" i="49" s="1"/>
  <c r="G518" i="49"/>
  <c r="I518" i="49" s="1"/>
  <c r="I519" i="49"/>
  <c r="H519" i="49"/>
  <c r="J519" i="49" s="1"/>
  <c r="G519" i="49"/>
  <c r="H520" i="49"/>
  <c r="J520" i="49" s="1"/>
  <c r="G520" i="49"/>
  <c r="I520" i="49" s="1"/>
  <c r="J521" i="49"/>
  <c r="I521" i="49"/>
  <c r="H521" i="49"/>
  <c r="G521" i="49"/>
  <c r="H522" i="49"/>
  <c r="J522" i="49" s="1"/>
  <c r="G522" i="49"/>
  <c r="I522" i="49" s="1"/>
  <c r="J523" i="49"/>
  <c r="I523" i="49"/>
  <c r="H523" i="49"/>
  <c r="G523" i="49"/>
  <c r="H524" i="49"/>
  <c r="J524" i="49" s="1"/>
  <c r="G524" i="49"/>
  <c r="I524" i="49" s="1"/>
  <c r="H525" i="49"/>
  <c r="J525" i="49" s="1"/>
  <c r="G525" i="49"/>
  <c r="I525" i="49" s="1"/>
  <c r="H526" i="49"/>
  <c r="J526" i="49" s="1"/>
  <c r="G526" i="49"/>
  <c r="I526" i="49" s="1"/>
  <c r="H527" i="49"/>
  <c r="J527" i="49" s="1"/>
  <c r="G527" i="49"/>
  <c r="I527" i="49" s="1"/>
  <c r="J528" i="49"/>
  <c r="I528" i="49"/>
  <c r="H528" i="49"/>
  <c r="G528" i="49"/>
  <c r="H529" i="49"/>
  <c r="J529" i="49" s="1"/>
  <c r="G529" i="49"/>
  <c r="I529" i="49" s="1"/>
  <c r="H532" i="49"/>
  <c r="J532" i="49" s="1"/>
  <c r="G532" i="49"/>
  <c r="I532" i="49" s="1"/>
  <c r="H533" i="49"/>
  <c r="J533" i="49" s="1"/>
  <c r="G533" i="49"/>
  <c r="I533" i="49" s="1"/>
  <c r="I534" i="49"/>
  <c r="H534" i="49"/>
  <c r="J534" i="49" s="1"/>
  <c r="G534" i="49"/>
  <c r="H535" i="49"/>
  <c r="J535" i="49" s="1"/>
  <c r="G535" i="49"/>
  <c r="I535" i="49" s="1"/>
  <c r="H536" i="49"/>
  <c r="J536" i="49" s="1"/>
  <c r="G536" i="49"/>
  <c r="I536" i="49" s="1"/>
  <c r="H537" i="49"/>
  <c r="J537" i="49" s="1"/>
  <c r="G537" i="49"/>
  <c r="I537" i="49" s="1"/>
  <c r="H538" i="49"/>
  <c r="J538" i="49" s="1"/>
  <c r="G538" i="49"/>
  <c r="I538" i="49" s="1"/>
  <c r="H541" i="49"/>
  <c r="J541" i="49" s="1"/>
  <c r="G541" i="49"/>
  <c r="I541" i="49" s="1"/>
  <c r="J542" i="49"/>
  <c r="I542" i="49"/>
  <c r="H542" i="49"/>
  <c r="G542" i="49"/>
  <c r="H543" i="49"/>
  <c r="J543" i="49" s="1"/>
  <c r="G543" i="49"/>
  <c r="I543" i="49" s="1"/>
  <c r="H546" i="49"/>
  <c r="J546" i="49" s="1"/>
  <c r="G546" i="49"/>
  <c r="I546" i="49" s="1"/>
  <c r="H547" i="49"/>
  <c r="J547" i="49" s="1"/>
  <c r="G547" i="49"/>
  <c r="I547"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H31" i="56"/>
  <c r="I28" i="56" s="1"/>
  <c r="F31" i="56"/>
  <c r="G29" i="56" s="1"/>
  <c r="D31" i="56"/>
  <c r="E28" i="56" s="1"/>
  <c r="B31" i="56"/>
  <c r="C29"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H27" i="57"/>
  <c r="I24" i="57" s="1"/>
  <c r="F27" i="57"/>
  <c r="G25" i="57" s="1"/>
  <c r="D27" i="57"/>
  <c r="E24" i="57" s="1"/>
  <c r="B27" i="57"/>
  <c r="C25"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K46" i="58"/>
  <c r="J46" i="58"/>
  <c r="H48" i="58"/>
  <c r="I45" i="58" s="1"/>
  <c r="F48" i="58"/>
  <c r="G46" i="58" s="1"/>
  <c r="D48" i="58"/>
  <c r="E46" i="58" s="1"/>
  <c r="B48" i="58"/>
  <c r="C46"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H48" i="50"/>
  <c r="I45" i="50" s="1"/>
  <c r="F48" i="50"/>
  <c r="G46" i="50" s="1"/>
  <c r="D48" i="50"/>
  <c r="E45" i="50" s="1"/>
  <c r="B48" i="50"/>
  <c r="C46"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9" i="53" s="1"/>
  <c r="B22" i="53"/>
  <c r="C20" i="53" s="1"/>
  <c r="K7" i="53"/>
  <c r="J7" i="53"/>
  <c r="K26" i="53"/>
  <c r="J26" i="53"/>
  <c r="K27" i="53"/>
  <c r="J27" i="53"/>
  <c r="K28" i="53"/>
  <c r="J28" i="53"/>
  <c r="K29" i="53"/>
  <c r="J29" i="53"/>
  <c r="K30" i="53"/>
  <c r="J30" i="53"/>
  <c r="K31" i="53"/>
  <c r="J31" i="53"/>
  <c r="K32" i="53"/>
  <c r="J32" i="53"/>
  <c r="K33" i="53"/>
  <c r="J33" i="53"/>
  <c r="H35" i="53"/>
  <c r="I31" i="53" s="1"/>
  <c r="F35" i="53"/>
  <c r="G33" i="53" s="1"/>
  <c r="D35" i="53"/>
  <c r="E30" i="53" s="1"/>
  <c r="B35" i="53"/>
  <c r="C33" i="53" s="1"/>
  <c r="K25" i="53"/>
  <c r="J25" i="53"/>
  <c r="K39" i="53"/>
  <c r="J39" i="53"/>
  <c r="K40" i="53"/>
  <c r="J40" i="53"/>
  <c r="K41" i="53"/>
  <c r="J41" i="53"/>
  <c r="K42" i="53"/>
  <c r="J42" i="53"/>
  <c r="K43" i="53"/>
  <c r="J43" i="53"/>
  <c r="K44" i="53"/>
  <c r="J44" i="53"/>
  <c r="K45" i="53"/>
  <c r="J45" i="53"/>
  <c r="K46" i="53"/>
  <c r="J46" i="53"/>
  <c r="K47" i="53"/>
  <c r="J47" i="53"/>
  <c r="K48" i="53"/>
  <c r="J48" i="53"/>
  <c r="K49" i="53"/>
  <c r="J49" i="53"/>
  <c r="K50" i="53"/>
  <c r="J50" i="53"/>
  <c r="K51" i="53"/>
  <c r="J51" i="53"/>
  <c r="K52" i="53"/>
  <c r="J52" i="53"/>
  <c r="H54" i="53"/>
  <c r="I51" i="53" s="1"/>
  <c r="F54" i="53"/>
  <c r="G52" i="53" s="1"/>
  <c r="D54" i="53"/>
  <c r="E51" i="53" s="1"/>
  <c r="B54" i="53"/>
  <c r="C52" i="53" s="1"/>
  <c r="K38" i="53"/>
  <c r="J38" i="53"/>
  <c r="I56" i="53"/>
  <c r="G56" i="53"/>
  <c r="E56" i="53"/>
  <c r="C56" i="53"/>
  <c r="B5" i="54"/>
  <c r="D5" i="54" s="1"/>
  <c r="H5" i="54" s="1"/>
  <c r="K8" i="54"/>
  <c r="J8" i="54"/>
  <c r="K9" i="54"/>
  <c r="J9" i="54"/>
  <c r="H11" i="54"/>
  <c r="I8" i="54" s="1"/>
  <c r="F11" i="54"/>
  <c r="G9" i="54" s="1"/>
  <c r="D11" i="54"/>
  <c r="E8" i="54" s="1"/>
  <c r="B11" i="54"/>
  <c r="C9" i="54" s="1"/>
  <c r="K7" i="54"/>
  <c r="J7" i="54"/>
  <c r="H16" i="54"/>
  <c r="F16" i="54"/>
  <c r="G16" i="54" s="1"/>
  <c r="D16" i="54"/>
  <c r="B16" i="54"/>
  <c r="C16" i="54" s="1"/>
  <c r="K14" i="54"/>
  <c r="J14" i="54"/>
  <c r="K20" i="54"/>
  <c r="J20" i="54"/>
  <c r="K21" i="54"/>
  <c r="J21" i="54"/>
  <c r="K22" i="54"/>
  <c r="J22" i="54"/>
  <c r="H24" i="54"/>
  <c r="I21" i="54" s="1"/>
  <c r="F24" i="54"/>
  <c r="G22" i="54" s="1"/>
  <c r="D24" i="54"/>
  <c r="E22" i="54" s="1"/>
  <c r="B24" i="54"/>
  <c r="C22" i="54" s="1"/>
  <c r="K19" i="54"/>
  <c r="J19" i="54"/>
  <c r="K28" i="54"/>
  <c r="J28" i="54"/>
  <c r="K29" i="54"/>
  <c r="J29" i="54"/>
  <c r="K30" i="54"/>
  <c r="J30" i="54"/>
  <c r="K31" i="54"/>
  <c r="J31" i="54"/>
  <c r="K32" i="54"/>
  <c r="J32" i="54"/>
  <c r="K33" i="54"/>
  <c r="J33" i="54"/>
  <c r="K34" i="54"/>
  <c r="J34" i="54"/>
  <c r="K35" i="54"/>
  <c r="J35" i="54"/>
  <c r="H37" i="54"/>
  <c r="I34" i="54" s="1"/>
  <c r="F37" i="54"/>
  <c r="G35" i="54" s="1"/>
  <c r="D37" i="54"/>
  <c r="E34" i="54" s="1"/>
  <c r="B37" i="54"/>
  <c r="C35" i="54" s="1"/>
  <c r="K27" i="54"/>
  <c r="J27" i="54"/>
  <c r="K41" i="54"/>
  <c r="J41" i="54"/>
  <c r="K42" i="54"/>
  <c r="J42" i="54"/>
  <c r="K43" i="54"/>
  <c r="J43" i="54"/>
  <c r="K44" i="54"/>
  <c r="J44" i="54"/>
  <c r="K45" i="54"/>
  <c r="J45" i="54"/>
  <c r="K46" i="54"/>
  <c r="J46" i="54"/>
  <c r="K47" i="54"/>
  <c r="J47" i="54"/>
  <c r="K48" i="54"/>
  <c r="J48" i="54"/>
  <c r="H50" i="54"/>
  <c r="I47" i="54" s="1"/>
  <c r="F50" i="54"/>
  <c r="G48" i="54" s="1"/>
  <c r="D50" i="54"/>
  <c r="E47" i="54" s="1"/>
  <c r="B50" i="54"/>
  <c r="C48" i="54" s="1"/>
  <c r="K40" i="54"/>
  <c r="J40" i="54"/>
  <c r="K54" i="54"/>
  <c r="J54"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H71" i="54"/>
  <c r="I68" i="54" s="1"/>
  <c r="F71" i="54"/>
  <c r="G69" i="54" s="1"/>
  <c r="D71" i="54"/>
  <c r="E68" i="54" s="1"/>
  <c r="B71" i="54"/>
  <c r="C69" i="54" s="1"/>
  <c r="K53" i="54"/>
  <c r="J53" i="54"/>
  <c r="I73" i="54"/>
  <c r="G73" i="54"/>
  <c r="E73" i="54"/>
  <c r="C73" i="54"/>
  <c r="B5" i="55"/>
  <c r="F5" i="55" s="1"/>
  <c r="K8" i="55"/>
  <c r="J8" i="55"/>
  <c r="K9" i="55"/>
  <c r="J9" i="55"/>
  <c r="K10" i="55"/>
  <c r="J10" i="55"/>
  <c r="K11" i="55"/>
  <c r="J11" i="55"/>
  <c r="K12" i="55"/>
  <c r="J12" i="55"/>
  <c r="K13" i="55"/>
  <c r="J13" i="55"/>
  <c r="K14" i="55"/>
  <c r="J14" i="55"/>
  <c r="K15" i="55"/>
  <c r="J15" i="55"/>
  <c r="K16" i="55"/>
  <c r="J16" i="55"/>
  <c r="K17" i="55"/>
  <c r="J17" i="55"/>
  <c r="K18" i="55"/>
  <c r="J18" i="55"/>
  <c r="K19" i="55"/>
  <c r="J19" i="55"/>
  <c r="H21" i="55"/>
  <c r="I15" i="55" s="1"/>
  <c r="F21" i="55"/>
  <c r="G19" i="55" s="1"/>
  <c r="D21" i="55"/>
  <c r="E16" i="55" s="1"/>
  <c r="B21" i="55"/>
  <c r="C19" i="55" s="1"/>
  <c r="K7" i="55"/>
  <c r="J7" i="55"/>
  <c r="I23" i="55"/>
  <c r="G23" i="55"/>
  <c r="E23" i="55"/>
  <c r="C23" i="55"/>
  <c r="J23" i="55"/>
  <c r="K23" i="55"/>
  <c r="B26" i="55"/>
  <c r="D26" i="55" s="1"/>
  <c r="H26" i="55" s="1"/>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H48" i="55"/>
  <c r="I44" i="55" s="1"/>
  <c r="F48" i="55"/>
  <c r="G46" i="55" s="1"/>
  <c r="D48" i="55"/>
  <c r="E44" i="55" s="1"/>
  <c r="B48" i="55"/>
  <c r="C46" i="55" s="1"/>
  <c r="K28" i="55"/>
  <c r="J28" i="55"/>
  <c r="K52" i="55"/>
  <c r="J52" i="55"/>
  <c r="K53" i="55"/>
  <c r="J53" i="55"/>
  <c r="K54" i="55"/>
  <c r="J54" i="55"/>
  <c r="K55" i="55"/>
  <c r="J55" i="55"/>
  <c r="K56" i="55"/>
  <c r="J56" i="55"/>
  <c r="K57" i="55"/>
  <c r="J57" i="55"/>
  <c r="K58" i="55"/>
  <c r="J58" i="55"/>
  <c r="K59" i="55"/>
  <c r="J59" i="55"/>
  <c r="K60" i="55"/>
  <c r="J60" i="55"/>
  <c r="H62" i="55"/>
  <c r="I60" i="55" s="1"/>
  <c r="F62" i="55"/>
  <c r="G60" i="55" s="1"/>
  <c r="D62" i="55"/>
  <c r="E60" i="55" s="1"/>
  <c r="B62" i="55"/>
  <c r="C60" i="55" s="1"/>
  <c r="K51" i="55"/>
  <c r="J51" i="55"/>
  <c r="I64" i="55"/>
  <c r="G64" i="55"/>
  <c r="E64" i="55"/>
  <c r="C64" i="55"/>
  <c r="K64" i="55"/>
  <c r="J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H91" i="55"/>
  <c r="I88" i="55" s="1"/>
  <c r="F91" i="55"/>
  <c r="G89" i="55" s="1"/>
  <c r="D91" i="55"/>
  <c r="E88" i="55" s="1"/>
  <c r="B91" i="55"/>
  <c r="C89" i="55" s="1"/>
  <c r="K69" i="55"/>
  <c r="J69"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H108" i="55"/>
  <c r="I105" i="55" s="1"/>
  <c r="F108" i="55"/>
  <c r="G106" i="55" s="1"/>
  <c r="D108" i="55"/>
  <c r="E105" i="55" s="1"/>
  <c r="B108" i="55"/>
  <c r="C106" i="55" s="1"/>
  <c r="K94" i="55"/>
  <c r="J94" i="55"/>
  <c r="I110" i="55"/>
  <c r="G110" i="55"/>
  <c r="E110" i="55"/>
  <c r="C110" i="55"/>
  <c r="J110" i="55"/>
  <c r="K110" i="55"/>
  <c r="B113" i="55"/>
  <c r="F113" i="55" s="1"/>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H141" i="55"/>
  <c r="I138" i="55" s="1"/>
  <c r="F141" i="55"/>
  <c r="G139" i="55" s="1"/>
  <c r="D141" i="55"/>
  <c r="E138" i="55" s="1"/>
  <c r="B141" i="55"/>
  <c r="C139" i="55" s="1"/>
  <c r="K115" i="55"/>
  <c r="J115"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H163" i="55"/>
  <c r="I160" i="55" s="1"/>
  <c r="F163" i="55"/>
  <c r="G161" i="55" s="1"/>
  <c r="D163" i="55"/>
  <c r="E160" i="55" s="1"/>
  <c r="B163" i="55"/>
  <c r="C161" i="55" s="1"/>
  <c r="K144" i="55"/>
  <c r="J144" i="55"/>
  <c r="I165" i="55"/>
  <c r="G165" i="55"/>
  <c r="E165" i="55"/>
  <c r="C165" i="55"/>
  <c r="J165" i="55"/>
  <c r="K165" i="55"/>
  <c r="B168" i="55"/>
  <c r="F168" i="55" s="1"/>
  <c r="K171" i="55"/>
  <c r="J171" i="55"/>
  <c r="H173" i="55"/>
  <c r="I173" i="55" s="1"/>
  <c r="F173" i="55"/>
  <c r="G171" i="55" s="1"/>
  <c r="D173" i="55"/>
  <c r="E173" i="55" s="1"/>
  <c r="B173" i="55"/>
  <c r="C171" i="55" s="1"/>
  <c r="K170" i="55"/>
  <c r="J170" i="55"/>
  <c r="K177" i="55"/>
  <c r="J177" i="55"/>
  <c r="K178" i="55"/>
  <c r="J178" i="55"/>
  <c r="K179" i="55"/>
  <c r="J179" i="55"/>
  <c r="K180" i="55"/>
  <c r="J180" i="55"/>
  <c r="K181" i="55"/>
  <c r="J181" i="55"/>
  <c r="K182" i="55"/>
  <c r="J182" i="55"/>
  <c r="K183" i="55"/>
  <c r="J183" i="55"/>
  <c r="K184" i="55"/>
  <c r="J184" i="55"/>
  <c r="K185" i="55"/>
  <c r="J185" i="55"/>
  <c r="K186" i="55"/>
  <c r="J186" i="55"/>
  <c r="H188" i="55"/>
  <c r="I185" i="55" s="1"/>
  <c r="F188" i="55"/>
  <c r="G186" i="55" s="1"/>
  <c r="D188" i="55"/>
  <c r="E184" i="55" s="1"/>
  <c r="B188" i="55"/>
  <c r="C186" i="55" s="1"/>
  <c r="K176" i="55"/>
  <c r="J176" i="55"/>
  <c r="I190" i="55"/>
  <c r="G190" i="55"/>
  <c r="E190" i="55"/>
  <c r="C190" i="55"/>
  <c r="K190" i="55"/>
  <c r="J190" i="55"/>
  <c r="I194" i="55"/>
  <c r="G194" i="55"/>
  <c r="E194" i="55"/>
  <c r="C194" i="55"/>
  <c r="H192" i="55"/>
  <c r="I192" i="55" s="1"/>
  <c r="F192" i="55"/>
  <c r="G192" i="55" s="1"/>
  <c r="D192" i="55"/>
  <c r="E192" i="55" s="1"/>
  <c r="B192" i="55"/>
  <c r="C192" i="55" s="1"/>
  <c r="K194" i="55"/>
  <c r="J194" i="55"/>
  <c r="K196" i="55"/>
  <c r="J196" i="55"/>
  <c r="I196" i="55"/>
  <c r="G196" i="55"/>
  <c r="E196" i="55"/>
  <c r="C196"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K30" i="48"/>
  <c r="J30" i="48"/>
  <c r="K31" i="48"/>
  <c r="J31" i="48"/>
  <c r="H33" i="48"/>
  <c r="I30" i="48" s="1"/>
  <c r="F33" i="48"/>
  <c r="G31" i="48" s="1"/>
  <c r="D33" i="48"/>
  <c r="E30" i="48" s="1"/>
  <c r="B33" i="48"/>
  <c r="C31" i="48" s="1"/>
  <c r="K18" i="48"/>
  <c r="J18" i="48"/>
  <c r="K37" i="48"/>
  <c r="J37" i="48"/>
  <c r="K38" i="48"/>
  <c r="J38" i="48"/>
  <c r="H40" i="48"/>
  <c r="I37" i="48" s="1"/>
  <c r="F40" i="48"/>
  <c r="G38" i="48" s="1"/>
  <c r="D40" i="48"/>
  <c r="E37" i="48" s="1"/>
  <c r="B40" i="48"/>
  <c r="C38" i="48" s="1"/>
  <c r="K36" i="48"/>
  <c r="J36" i="48"/>
  <c r="I42" i="48"/>
  <c r="G42" i="48"/>
  <c r="E42" i="48"/>
  <c r="C42" i="48"/>
  <c r="J42" i="48"/>
  <c r="K42" i="48"/>
  <c r="B45" i="48"/>
  <c r="D45" i="48" s="1"/>
  <c r="H45" i="48" s="1"/>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K63" i="48"/>
  <c r="J63" i="48"/>
  <c r="K64" i="48"/>
  <c r="J64" i="48"/>
  <c r="K65" i="48"/>
  <c r="J65" i="48"/>
  <c r="H67" i="48"/>
  <c r="I64" i="48" s="1"/>
  <c r="F67" i="48"/>
  <c r="G65" i="48" s="1"/>
  <c r="D67" i="48"/>
  <c r="E64" i="48" s="1"/>
  <c r="B67" i="48"/>
  <c r="C65" i="48" s="1"/>
  <c r="K47" i="48"/>
  <c r="J47" i="48"/>
  <c r="K71" i="48"/>
  <c r="J71" i="48"/>
  <c r="K72" i="48"/>
  <c r="J72" i="48"/>
  <c r="K73" i="48"/>
  <c r="J73" i="48"/>
  <c r="K74" i="48"/>
  <c r="J74" i="48"/>
  <c r="K75" i="48"/>
  <c r="J75" i="48"/>
  <c r="K76" i="48"/>
  <c r="J76" i="48"/>
  <c r="K77" i="48"/>
  <c r="J77" i="48"/>
  <c r="K78" i="48"/>
  <c r="J78" i="48"/>
  <c r="H80" i="48"/>
  <c r="I77" i="48" s="1"/>
  <c r="F80" i="48"/>
  <c r="G78" i="48" s="1"/>
  <c r="D80" i="48"/>
  <c r="E77" i="48" s="1"/>
  <c r="B80" i="48"/>
  <c r="C78" i="48" s="1"/>
  <c r="K70" i="48"/>
  <c r="J70" i="48"/>
  <c r="I82" i="48"/>
  <c r="G82" i="48"/>
  <c r="E82" i="48"/>
  <c r="C82" i="48"/>
  <c r="J82" i="48"/>
  <c r="K82" i="48"/>
  <c r="B85" i="48"/>
  <c r="D85" i="48" s="1"/>
  <c r="H85" i="48" s="1"/>
  <c r="K88" i="48"/>
  <c r="J88" i="48"/>
  <c r="K89" i="48"/>
  <c r="J89" i="48"/>
  <c r="K90" i="48"/>
  <c r="J90" i="48"/>
  <c r="K91" i="48"/>
  <c r="J91" i="48"/>
  <c r="K92" i="48"/>
  <c r="J92" i="48"/>
  <c r="K93" i="48"/>
  <c r="J93" i="48"/>
  <c r="K94" i="48"/>
  <c r="J94" i="48"/>
  <c r="K95" i="48"/>
  <c r="J95" i="48"/>
  <c r="K96" i="48"/>
  <c r="J96" i="48"/>
  <c r="H98" i="48"/>
  <c r="I95" i="48" s="1"/>
  <c r="F98" i="48"/>
  <c r="G96" i="48" s="1"/>
  <c r="D98" i="48"/>
  <c r="E95" i="48" s="1"/>
  <c r="B98" i="48"/>
  <c r="C96" i="48" s="1"/>
  <c r="K87" i="48"/>
  <c r="J87" i="48"/>
  <c r="K102" i="48"/>
  <c r="J102" i="48"/>
  <c r="K103" i="48"/>
  <c r="J103" i="48"/>
  <c r="K104" i="48"/>
  <c r="J104" i="48"/>
  <c r="K105" i="48"/>
  <c r="J105" i="48"/>
  <c r="K106" i="48"/>
  <c r="J106" i="48"/>
  <c r="K107" i="48"/>
  <c r="J107" i="48"/>
  <c r="K108" i="48"/>
  <c r="J108" i="48"/>
  <c r="K109" i="48"/>
  <c r="J109" i="48"/>
  <c r="K110" i="48"/>
  <c r="J110" i="48"/>
  <c r="K111" i="48"/>
  <c r="J111" i="48"/>
  <c r="K112" i="48"/>
  <c r="J112" i="48"/>
  <c r="K113" i="48"/>
  <c r="J113" i="48"/>
  <c r="H115" i="48"/>
  <c r="I112" i="48" s="1"/>
  <c r="F115" i="48"/>
  <c r="G113" i="48" s="1"/>
  <c r="D115" i="48"/>
  <c r="E112" i="48" s="1"/>
  <c r="B115" i="48"/>
  <c r="C113" i="48" s="1"/>
  <c r="K101" i="48"/>
  <c r="J101" i="48"/>
  <c r="I117" i="48"/>
  <c r="G117" i="48"/>
  <c r="E117" i="48"/>
  <c r="C117" i="48"/>
  <c r="J117" i="48"/>
  <c r="K117" i="48"/>
  <c r="B120" i="48"/>
  <c r="D120" i="48" s="1"/>
  <c r="H120" i="48" s="1"/>
  <c r="K123" i="48"/>
  <c r="J123" i="48"/>
  <c r="K124" i="48"/>
  <c r="J124" i="48"/>
  <c r="H126" i="48"/>
  <c r="I123" i="48" s="1"/>
  <c r="F126" i="48"/>
  <c r="G124" i="48" s="1"/>
  <c r="D126" i="48"/>
  <c r="E126" i="48" s="1"/>
  <c r="B126" i="48"/>
  <c r="C124" i="48" s="1"/>
  <c r="K122" i="48"/>
  <c r="J122" i="48"/>
  <c r="K130" i="48"/>
  <c r="J130" i="48"/>
  <c r="K131" i="48"/>
  <c r="J131" i="48"/>
  <c r="K132" i="48"/>
  <c r="J132" i="48"/>
  <c r="K133" i="48"/>
  <c r="J133" i="48"/>
  <c r="K134" i="48"/>
  <c r="J134" i="48"/>
  <c r="K135" i="48"/>
  <c r="J135" i="48"/>
  <c r="K136" i="48"/>
  <c r="J136" i="48"/>
  <c r="K137" i="48"/>
  <c r="J137" i="48"/>
  <c r="K138" i="48"/>
  <c r="J138" i="48"/>
  <c r="H140" i="48"/>
  <c r="I137" i="48" s="1"/>
  <c r="F140" i="48"/>
  <c r="G138" i="48" s="1"/>
  <c r="D140" i="48"/>
  <c r="E135" i="48" s="1"/>
  <c r="B140" i="48"/>
  <c r="C138" i="48" s="1"/>
  <c r="K129" i="48"/>
  <c r="J129" i="48"/>
  <c r="I142" i="48"/>
  <c r="G142" i="48"/>
  <c r="E142" i="48"/>
  <c r="C142" i="48"/>
  <c r="J142" i="48"/>
  <c r="K142" i="48"/>
  <c r="B145" i="48"/>
  <c r="D145" i="48" s="1"/>
  <c r="H145" i="48" s="1"/>
  <c r="H149" i="48"/>
  <c r="F149" i="48"/>
  <c r="G149" i="48" s="1"/>
  <c r="D149" i="48"/>
  <c r="J149" i="48" s="1"/>
  <c r="B149" i="48"/>
  <c r="C149" i="48" s="1"/>
  <c r="K147" i="48"/>
  <c r="J147" i="48"/>
  <c r="K153" i="48"/>
  <c r="J153" i="48"/>
  <c r="K154" i="48"/>
  <c r="J154" i="48"/>
  <c r="K155" i="48"/>
  <c r="J155" i="48"/>
  <c r="K156" i="48"/>
  <c r="J156" i="48"/>
  <c r="K157" i="48"/>
  <c r="J157" i="48"/>
  <c r="K158" i="48"/>
  <c r="J158" i="48"/>
  <c r="K159" i="48"/>
  <c r="J159" i="48"/>
  <c r="H161" i="48"/>
  <c r="I157" i="48" s="1"/>
  <c r="F161" i="48"/>
  <c r="G159" i="48" s="1"/>
  <c r="D161" i="48"/>
  <c r="E157" i="48" s="1"/>
  <c r="B161" i="48"/>
  <c r="C159" i="48" s="1"/>
  <c r="K152" i="48"/>
  <c r="J152" i="48"/>
  <c r="I163" i="48"/>
  <c r="G163" i="48"/>
  <c r="E163" i="48"/>
  <c r="C163" i="48"/>
  <c r="K163" i="48"/>
  <c r="J163" i="48"/>
  <c r="B166" i="48"/>
  <c r="D166" i="48" s="1"/>
  <c r="H166" i="48" s="1"/>
  <c r="K169" i="48"/>
  <c r="J169" i="48"/>
  <c r="K170" i="48"/>
  <c r="J170" i="48"/>
  <c r="K171" i="48"/>
  <c r="J171" i="48"/>
  <c r="K172" i="48"/>
  <c r="J172" i="48"/>
  <c r="K173" i="48"/>
  <c r="J173" i="48"/>
  <c r="K174" i="48"/>
  <c r="J174" i="48"/>
  <c r="K175" i="48"/>
  <c r="J175" i="48"/>
  <c r="H177" i="48"/>
  <c r="I174" i="48" s="1"/>
  <c r="F177" i="48"/>
  <c r="G175" i="48" s="1"/>
  <c r="D177" i="48"/>
  <c r="E172" i="48" s="1"/>
  <c r="B177" i="48"/>
  <c r="C175" i="48" s="1"/>
  <c r="K168" i="48"/>
  <c r="J168" i="48"/>
  <c r="K181" i="48"/>
  <c r="J181" i="48"/>
  <c r="K182" i="48"/>
  <c r="J182" i="48"/>
  <c r="K183" i="48"/>
  <c r="J183" i="48"/>
  <c r="H185" i="48"/>
  <c r="I181" i="48" s="1"/>
  <c r="F185" i="48"/>
  <c r="G183" i="48" s="1"/>
  <c r="D185" i="48"/>
  <c r="E181" i="48" s="1"/>
  <c r="B185" i="48"/>
  <c r="C183" i="48" s="1"/>
  <c r="K180" i="48"/>
  <c r="J180" i="48"/>
  <c r="I187" i="48"/>
  <c r="G187" i="48"/>
  <c r="E187" i="48"/>
  <c r="C187" i="48"/>
  <c r="K187" i="48"/>
  <c r="J187" i="48"/>
  <c r="B190" i="48"/>
  <c r="D190" i="48" s="1"/>
  <c r="H190" i="48" s="1"/>
  <c r="K193" i="48"/>
  <c r="J193" i="48"/>
  <c r="K194" i="48"/>
  <c r="J194" i="48"/>
  <c r="K195" i="48"/>
  <c r="J195" i="48"/>
  <c r="K196" i="48"/>
  <c r="J196" i="48"/>
  <c r="K197" i="48"/>
  <c r="J197" i="48"/>
  <c r="K198" i="48"/>
  <c r="J198" i="48"/>
  <c r="K199" i="48"/>
  <c r="J199" i="48"/>
  <c r="K200" i="48"/>
  <c r="J200" i="48"/>
  <c r="H202" i="48"/>
  <c r="I199" i="48" s="1"/>
  <c r="F202" i="48"/>
  <c r="G200" i="48" s="1"/>
  <c r="D202" i="48"/>
  <c r="E199" i="48" s="1"/>
  <c r="B202" i="48"/>
  <c r="C200" i="48" s="1"/>
  <c r="K192" i="48"/>
  <c r="J192" i="48"/>
  <c r="K206" i="48"/>
  <c r="J206" i="48"/>
  <c r="K207" i="48"/>
  <c r="J207" i="48"/>
  <c r="K208" i="48"/>
  <c r="J208" i="48"/>
  <c r="K209" i="48"/>
  <c r="J209" i="48"/>
  <c r="K210" i="48"/>
  <c r="J210" i="48"/>
  <c r="K211" i="48"/>
  <c r="J211" i="48"/>
  <c r="K212" i="48"/>
  <c r="J212" i="48"/>
  <c r="K213" i="48"/>
  <c r="J213" i="48"/>
  <c r="K214" i="48"/>
  <c r="J214" i="48"/>
  <c r="K215" i="48"/>
  <c r="J215" i="48"/>
  <c r="K216" i="48"/>
  <c r="J216" i="48"/>
  <c r="K217" i="48"/>
  <c r="J217" i="48"/>
  <c r="K218" i="48"/>
  <c r="J218" i="48"/>
  <c r="H220" i="48"/>
  <c r="I217" i="48" s="1"/>
  <c r="F220" i="48"/>
  <c r="G218" i="48" s="1"/>
  <c r="D220" i="48"/>
  <c r="E218" i="48" s="1"/>
  <c r="B220" i="48"/>
  <c r="C218" i="48" s="1"/>
  <c r="K205" i="48"/>
  <c r="J205" i="48"/>
  <c r="K224" i="48"/>
  <c r="J224" i="48"/>
  <c r="K225" i="48"/>
  <c r="J225" i="48"/>
  <c r="K226" i="48"/>
  <c r="J226" i="48"/>
  <c r="K227" i="48"/>
  <c r="J227" i="48"/>
  <c r="K228" i="48"/>
  <c r="J228" i="48"/>
  <c r="K229" i="48"/>
  <c r="J229" i="48"/>
  <c r="K230" i="48"/>
  <c r="J230" i="48"/>
  <c r="K231" i="48"/>
  <c r="J231" i="48"/>
  <c r="H233" i="48"/>
  <c r="I230" i="48" s="1"/>
  <c r="F233" i="48"/>
  <c r="G231" i="48" s="1"/>
  <c r="D233" i="48"/>
  <c r="E229" i="48" s="1"/>
  <c r="B233" i="48"/>
  <c r="C231" i="48" s="1"/>
  <c r="K223" i="48"/>
  <c r="J223" i="48"/>
  <c r="I235" i="48"/>
  <c r="G235" i="48"/>
  <c r="E235" i="48"/>
  <c r="C235" i="48"/>
  <c r="J235" i="48"/>
  <c r="K235" i="48"/>
  <c r="I239" i="48"/>
  <c r="G239" i="48"/>
  <c r="E239" i="48"/>
  <c r="C239" i="48"/>
  <c r="H237" i="48"/>
  <c r="I237" i="48" s="1"/>
  <c r="F237" i="48"/>
  <c r="G237" i="48" s="1"/>
  <c r="D237" i="48"/>
  <c r="E237" i="48" s="1"/>
  <c r="B237" i="48"/>
  <c r="C237" i="48" s="1"/>
  <c r="K239" i="48"/>
  <c r="J239" i="48"/>
  <c r="K241" i="48"/>
  <c r="J241" i="48"/>
  <c r="I241" i="48"/>
  <c r="G241" i="48"/>
  <c r="E241" i="48"/>
  <c r="C241" i="48"/>
  <c r="J192" i="55"/>
  <c r="K73" i="54"/>
  <c r="J73" i="54"/>
  <c r="K56" i="53"/>
  <c r="J56"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31" i="47"/>
  <c r="J31" i="47" s="1"/>
  <c r="G31" i="47"/>
  <c r="I31" i="47" s="1"/>
  <c r="H32" i="47"/>
  <c r="J32" i="47" s="1"/>
  <c r="G32" i="47"/>
  <c r="I32" i="47" s="1"/>
  <c r="H33" i="47"/>
  <c r="J33" i="47" s="1"/>
  <c r="G33" i="47"/>
  <c r="I33" i="47" s="1"/>
  <c r="H34" i="47"/>
  <c r="J34" i="47" s="1"/>
  <c r="G34" i="47"/>
  <c r="I34" i="47" s="1"/>
  <c r="H25" i="46"/>
  <c r="E25" i="46"/>
  <c r="J25" i="46" s="1"/>
  <c r="D25" i="46"/>
  <c r="C25" i="46"/>
  <c r="B25" i="46"/>
  <c r="G25" i="46" s="1"/>
  <c r="H19" i="46"/>
  <c r="E19" i="46"/>
  <c r="J19" i="46" s="1"/>
  <c r="D19" i="46"/>
  <c r="C19" i="46"/>
  <c r="B19" i="46"/>
  <c r="G19" i="46" s="1"/>
  <c r="H13" i="46"/>
  <c r="E13" i="46"/>
  <c r="J13" i="46" s="1"/>
  <c r="D13" i="46"/>
  <c r="C13" i="46"/>
  <c r="I13" i="46" s="1"/>
  <c r="B13" i="46"/>
  <c r="G13" i="46" s="1"/>
  <c r="H7" i="46"/>
  <c r="E7" i="46"/>
  <c r="J7" i="46" s="1"/>
  <c r="D7" i="46"/>
  <c r="C7" i="46"/>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 i="26"/>
  <c r="J7" i="26" s="1"/>
  <c r="G7" i="26"/>
  <c r="I7" i="26" s="1"/>
  <c r="H8" i="26"/>
  <c r="J8" i="26" s="1"/>
  <c r="G8" i="26"/>
  <c r="I8" i="26" s="1"/>
  <c r="H9" i="26"/>
  <c r="J9" i="26" s="1"/>
  <c r="G9" i="26"/>
  <c r="I9" i="26" s="1"/>
  <c r="H10" i="26"/>
  <c r="J10" i="26" s="1"/>
  <c r="G10" i="26"/>
  <c r="I10" i="26" s="1"/>
  <c r="J11" i="26"/>
  <c r="I11" i="26"/>
  <c r="H11" i="26"/>
  <c r="G11" i="26"/>
  <c r="H12" i="26"/>
  <c r="J12" i="26" s="1"/>
  <c r="G12" i="26"/>
  <c r="I12" i="26" s="1"/>
  <c r="I13" i="26"/>
  <c r="H13" i="26"/>
  <c r="J13" i="26" s="1"/>
  <c r="G13" i="26"/>
  <c r="I14" i="26"/>
  <c r="H14" i="26"/>
  <c r="J14" i="26" s="1"/>
  <c r="G14" i="26"/>
  <c r="H15" i="26"/>
  <c r="J15" i="26" s="1"/>
  <c r="G15" i="26"/>
  <c r="I15" i="26" s="1"/>
  <c r="H16" i="26"/>
  <c r="J16" i="26" s="1"/>
  <c r="G16" i="26"/>
  <c r="I16" i="26" s="1"/>
  <c r="H17" i="26"/>
  <c r="J17" i="26" s="1"/>
  <c r="G17" i="26"/>
  <c r="I17" i="26" s="1"/>
  <c r="J18" i="26"/>
  <c r="I18" i="26"/>
  <c r="H18" i="26"/>
  <c r="G18" i="26"/>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I32" i="26"/>
  <c r="H32" i="26"/>
  <c r="J32" i="26" s="1"/>
  <c r="G32" i="26"/>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H45" i="26"/>
  <c r="J45" i="26" s="1"/>
  <c r="G45" i="26"/>
  <c r="I45" i="26" s="1"/>
  <c r="I46" i="26"/>
  <c r="H46" i="26"/>
  <c r="J46" i="26" s="1"/>
  <c r="G46" i="26"/>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I7" i="46" l="1"/>
  <c r="I19" i="46"/>
  <c r="I25" i="46"/>
  <c r="K149" i="48"/>
  <c r="C7" i="56"/>
  <c r="G7" i="56"/>
  <c r="E7" i="56"/>
  <c r="I7" i="56"/>
  <c r="C8" i="56"/>
  <c r="G8" i="56"/>
  <c r="E8" i="56"/>
  <c r="I8" i="56"/>
  <c r="C9" i="56"/>
  <c r="G9" i="56"/>
  <c r="E9" i="56"/>
  <c r="I9" i="56"/>
  <c r="C10" i="56"/>
  <c r="G10" i="56"/>
  <c r="E10" i="56"/>
  <c r="I10" i="56"/>
  <c r="C11" i="56"/>
  <c r="G11" i="56"/>
  <c r="E11" i="56"/>
  <c r="I11" i="56"/>
  <c r="E12" i="56"/>
  <c r="I12" i="56"/>
  <c r="C12" i="56"/>
  <c r="G12" i="56"/>
  <c r="C13" i="56"/>
  <c r="G13" i="56"/>
  <c r="E13" i="56"/>
  <c r="I13" i="56"/>
  <c r="C14" i="56"/>
  <c r="G14" i="56"/>
  <c r="E14" i="56"/>
  <c r="I14" i="56"/>
  <c r="C15" i="56"/>
  <c r="G15" i="56"/>
  <c r="E15" i="56"/>
  <c r="I15" i="56"/>
  <c r="C16" i="56"/>
  <c r="G16" i="56"/>
  <c r="E16" i="56"/>
  <c r="I16" i="56"/>
  <c r="C17" i="56"/>
  <c r="G17" i="56"/>
  <c r="E17" i="56"/>
  <c r="I17" i="56"/>
  <c r="E18" i="56"/>
  <c r="I18" i="56"/>
  <c r="C18" i="56"/>
  <c r="G18" i="56"/>
  <c r="C19" i="56"/>
  <c r="G19" i="56"/>
  <c r="E19" i="56"/>
  <c r="I19" i="56"/>
  <c r="C20" i="56"/>
  <c r="G20" i="56"/>
  <c r="E20" i="56"/>
  <c r="I20" i="56"/>
  <c r="C21" i="56"/>
  <c r="G21" i="56"/>
  <c r="E21" i="56"/>
  <c r="I21" i="56"/>
  <c r="C22" i="56"/>
  <c r="G22" i="56"/>
  <c r="E22" i="56"/>
  <c r="I22" i="56"/>
  <c r="C23" i="56"/>
  <c r="G23" i="56"/>
  <c r="E23" i="56"/>
  <c r="I23" i="56"/>
  <c r="C24" i="56"/>
  <c r="G24" i="56"/>
  <c r="E24" i="56"/>
  <c r="I24" i="56"/>
  <c r="C25" i="56"/>
  <c r="G25" i="56"/>
  <c r="E25" i="56"/>
  <c r="I25" i="56"/>
  <c r="C26" i="56"/>
  <c r="G26" i="56"/>
  <c r="E26" i="56"/>
  <c r="I26" i="56"/>
  <c r="C27" i="56"/>
  <c r="G27" i="56"/>
  <c r="E27" i="56"/>
  <c r="I27" i="56"/>
  <c r="C28" i="56"/>
  <c r="G28" i="56"/>
  <c r="J31" i="56"/>
  <c r="K31" i="56"/>
  <c r="E29" i="56"/>
  <c r="I29" i="56"/>
  <c r="F5" i="56"/>
  <c r="C7" i="57"/>
  <c r="G7" i="57"/>
  <c r="E7" i="57"/>
  <c r="I7" i="57"/>
  <c r="C8" i="57"/>
  <c r="G8" i="57"/>
  <c r="E8" i="57"/>
  <c r="I8" i="57"/>
  <c r="C9" i="57"/>
  <c r="G9" i="57"/>
  <c r="E9" i="57"/>
  <c r="I9" i="57"/>
  <c r="C10" i="57"/>
  <c r="G10" i="57"/>
  <c r="E10" i="57"/>
  <c r="I10" i="57"/>
  <c r="C11" i="57"/>
  <c r="G11" i="57"/>
  <c r="E11" i="57"/>
  <c r="I11" i="57"/>
  <c r="C12" i="57"/>
  <c r="G12" i="57"/>
  <c r="E12" i="57"/>
  <c r="I12" i="57"/>
  <c r="E13" i="57"/>
  <c r="I13" i="57"/>
  <c r="C13" i="57"/>
  <c r="G13" i="57"/>
  <c r="E14" i="57"/>
  <c r="I14" i="57"/>
  <c r="C14" i="57"/>
  <c r="G14" i="57"/>
  <c r="C15" i="57"/>
  <c r="G15" i="57"/>
  <c r="E15" i="57"/>
  <c r="I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E23" i="57"/>
  <c r="I23" i="57"/>
  <c r="C24" i="57"/>
  <c r="G24" i="57"/>
  <c r="J27" i="57"/>
  <c r="K27" i="57"/>
  <c r="E25" i="57"/>
  <c r="I25" i="57"/>
  <c r="F5" i="57"/>
  <c r="C7" i="58"/>
  <c r="G7" i="58"/>
  <c r="E7" i="58"/>
  <c r="I7" i="58"/>
  <c r="C8" i="58"/>
  <c r="G8" i="58"/>
  <c r="E8" i="58"/>
  <c r="I8" i="58"/>
  <c r="E9" i="58"/>
  <c r="I9" i="58"/>
  <c r="C9" i="58"/>
  <c r="G9" i="58"/>
  <c r="C10" i="58"/>
  <c r="G10" i="58"/>
  <c r="E10" i="58"/>
  <c r="I10" i="58"/>
  <c r="C11" i="58"/>
  <c r="G11" i="58"/>
  <c r="E11" i="58"/>
  <c r="I11" i="58"/>
  <c r="C12" i="58"/>
  <c r="G12" i="58"/>
  <c r="E12" i="58"/>
  <c r="I12" i="58"/>
  <c r="C13" i="58"/>
  <c r="G13" i="58"/>
  <c r="E13" i="58"/>
  <c r="I13" i="58"/>
  <c r="C14" i="58"/>
  <c r="G14" i="58"/>
  <c r="E14" i="58"/>
  <c r="I14" i="58"/>
  <c r="E15" i="58"/>
  <c r="I15" i="58"/>
  <c r="C15" i="58"/>
  <c r="G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C23" i="58"/>
  <c r="G23" i="58"/>
  <c r="E23" i="58"/>
  <c r="I23" i="58"/>
  <c r="C24" i="58"/>
  <c r="G24" i="58"/>
  <c r="E24" i="58"/>
  <c r="I24" i="58"/>
  <c r="E25" i="58"/>
  <c r="I25" i="58"/>
  <c r="C25" i="58"/>
  <c r="G25" i="58"/>
  <c r="C26" i="58"/>
  <c r="G26" i="58"/>
  <c r="E26" i="58"/>
  <c r="I26" i="58"/>
  <c r="C27" i="58"/>
  <c r="G27" i="58"/>
  <c r="E27" i="58"/>
  <c r="I27" i="58"/>
  <c r="E28" i="58"/>
  <c r="I28" i="58"/>
  <c r="C28" i="58"/>
  <c r="G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E39" i="58"/>
  <c r="I39" i="58"/>
  <c r="C39" i="58"/>
  <c r="G39" i="58"/>
  <c r="C40" i="58"/>
  <c r="G40" i="58"/>
  <c r="E40" i="58"/>
  <c r="I40" i="58"/>
  <c r="C41" i="58"/>
  <c r="G41" i="58"/>
  <c r="E41" i="58"/>
  <c r="I41" i="58"/>
  <c r="C42" i="58"/>
  <c r="G42" i="58"/>
  <c r="E42" i="58"/>
  <c r="I42" i="58"/>
  <c r="E43" i="58"/>
  <c r="I43" i="58"/>
  <c r="C43" i="58"/>
  <c r="G43" i="58"/>
  <c r="E44" i="58"/>
  <c r="I44" i="58"/>
  <c r="C44" i="58"/>
  <c r="G44" i="58"/>
  <c r="C45" i="58"/>
  <c r="G45" i="58"/>
  <c r="E45" i="58"/>
  <c r="K48" i="58"/>
  <c r="J48" i="58"/>
  <c r="I46" i="58"/>
  <c r="F5" i="58"/>
  <c r="C7" i="50"/>
  <c r="G7" i="50"/>
  <c r="E7" i="50"/>
  <c r="I7" i="50"/>
  <c r="C8" i="50"/>
  <c r="G8" i="50"/>
  <c r="E8" i="50"/>
  <c r="I8" i="50"/>
  <c r="C9" i="50"/>
  <c r="G9" i="50"/>
  <c r="E9" i="50"/>
  <c r="I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E17" i="50"/>
  <c r="I17" i="50"/>
  <c r="C17" i="50"/>
  <c r="G17" i="50"/>
  <c r="C18" i="50"/>
  <c r="G18" i="50"/>
  <c r="E18" i="50"/>
  <c r="I18" i="50"/>
  <c r="C19" i="50"/>
  <c r="G19" i="50"/>
  <c r="E19" i="50"/>
  <c r="I19" i="50"/>
  <c r="C20" i="50"/>
  <c r="G20" i="50"/>
  <c r="E20" i="50"/>
  <c r="I20" i="50"/>
  <c r="C21" i="50"/>
  <c r="G21" i="50"/>
  <c r="E21" i="50"/>
  <c r="I21" i="50"/>
  <c r="C22" i="50"/>
  <c r="G22" i="50"/>
  <c r="E22" i="50"/>
  <c r="I22" i="50"/>
  <c r="C23" i="50"/>
  <c r="G23" i="50"/>
  <c r="E23" i="50"/>
  <c r="I23" i="50"/>
  <c r="E24" i="50"/>
  <c r="I24" i="50"/>
  <c r="C24" i="50"/>
  <c r="G24" i="50"/>
  <c r="C25" i="50"/>
  <c r="G25" i="50"/>
  <c r="E25" i="50"/>
  <c r="I25" i="50"/>
  <c r="C26" i="50"/>
  <c r="G26" i="50"/>
  <c r="E26" i="50"/>
  <c r="I26" i="50"/>
  <c r="C27" i="50"/>
  <c r="G27" i="50"/>
  <c r="E27" i="50"/>
  <c r="I27" i="50"/>
  <c r="C28" i="50"/>
  <c r="G28" i="50"/>
  <c r="E28" i="50"/>
  <c r="I28" i="50"/>
  <c r="C29" i="50"/>
  <c r="G29" i="50"/>
  <c r="E29" i="50"/>
  <c r="I29" i="50"/>
  <c r="C30" i="50"/>
  <c r="G30" i="50"/>
  <c r="E30" i="50"/>
  <c r="I30" i="50"/>
  <c r="C31" i="50"/>
  <c r="G31" i="50"/>
  <c r="E31" i="50"/>
  <c r="I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I41" i="50"/>
  <c r="C42" i="50"/>
  <c r="G42" i="50"/>
  <c r="E42" i="50"/>
  <c r="I42" i="50"/>
  <c r="C43" i="50"/>
  <c r="G43" i="50"/>
  <c r="E43" i="50"/>
  <c r="I43" i="50"/>
  <c r="C44" i="50"/>
  <c r="G44" i="50"/>
  <c r="E44" i="50"/>
  <c r="I44" i="50"/>
  <c r="C45" i="50"/>
  <c r="G45" i="50"/>
  <c r="J48" i="50"/>
  <c r="K48" i="50"/>
  <c r="E46" i="50"/>
  <c r="I46" i="50"/>
  <c r="F5" i="50"/>
  <c r="E38" i="53"/>
  <c r="I38" i="53"/>
  <c r="E54" i="53"/>
  <c r="I54" i="53"/>
  <c r="E25" i="53"/>
  <c r="I25" i="53"/>
  <c r="E35" i="53"/>
  <c r="I35" i="53"/>
  <c r="E7" i="53"/>
  <c r="I7" i="53"/>
  <c r="E22" i="53"/>
  <c r="I22" i="53"/>
  <c r="C38" i="53"/>
  <c r="G38" i="53"/>
  <c r="C54" i="53"/>
  <c r="G54" i="53"/>
  <c r="C25" i="53"/>
  <c r="G25" i="53"/>
  <c r="C35" i="53"/>
  <c r="G35" i="53"/>
  <c r="C7" i="53"/>
  <c r="G7" i="53"/>
  <c r="C22" i="53"/>
  <c r="G22" i="53"/>
  <c r="F5" i="53"/>
  <c r="E8" i="53"/>
  <c r="I8" i="53"/>
  <c r="C8" i="53"/>
  <c r="G8" i="53"/>
  <c r="C9" i="53"/>
  <c r="G9" i="53"/>
  <c r="E9" i="53"/>
  <c r="I9" i="53"/>
  <c r="C10" i="53"/>
  <c r="G10" i="53"/>
  <c r="E10" i="53"/>
  <c r="I10" i="53"/>
  <c r="C11" i="53"/>
  <c r="G11" i="53"/>
  <c r="E11" i="53"/>
  <c r="I11" i="53"/>
  <c r="C12" i="53"/>
  <c r="G12" i="53"/>
  <c r="E12" i="53"/>
  <c r="I12" i="53"/>
  <c r="C13" i="53"/>
  <c r="G13" i="53"/>
  <c r="E13" i="53"/>
  <c r="I13" i="53"/>
  <c r="E14" i="53"/>
  <c r="I14" i="53"/>
  <c r="C14" i="53"/>
  <c r="G14" i="53"/>
  <c r="C15" i="53"/>
  <c r="G15" i="53"/>
  <c r="E15" i="53"/>
  <c r="I15" i="53"/>
  <c r="C16" i="53"/>
  <c r="G16" i="53"/>
  <c r="E16" i="53"/>
  <c r="I16" i="53"/>
  <c r="C17" i="53"/>
  <c r="G17" i="53"/>
  <c r="E17" i="53"/>
  <c r="I17" i="53"/>
  <c r="C18" i="53"/>
  <c r="G18" i="53"/>
  <c r="E18" i="53"/>
  <c r="I18" i="53"/>
  <c r="C19" i="53"/>
  <c r="G19" i="53"/>
  <c r="J22" i="53"/>
  <c r="K22" i="53"/>
  <c r="E20" i="53"/>
  <c r="I20" i="53"/>
  <c r="E26" i="53"/>
  <c r="I26" i="53"/>
  <c r="C26" i="53"/>
  <c r="G26" i="53"/>
  <c r="C27" i="53"/>
  <c r="G27" i="53"/>
  <c r="E27" i="53"/>
  <c r="I27" i="53"/>
  <c r="C28" i="53"/>
  <c r="G28" i="53"/>
  <c r="E28" i="53"/>
  <c r="I28" i="53"/>
  <c r="C29" i="53"/>
  <c r="G29" i="53"/>
  <c r="E29" i="53"/>
  <c r="I29" i="53"/>
  <c r="C30" i="53"/>
  <c r="G30" i="53"/>
  <c r="I30" i="53"/>
  <c r="C31" i="53"/>
  <c r="G31" i="53"/>
  <c r="J35" i="53"/>
  <c r="E31" i="53"/>
  <c r="C32" i="53"/>
  <c r="G32" i="53"/>
  <c r="K35" i="53"/>
  <c r="E32" i="53"/>
  <c r="I32" i="53"/>
  <c r="E33" i="53"/>
  <c r="I33" i="53"/>
  <c r="C39" i="53"/>
  <c r="G39" i="53"/>
  <c r="E39" i="53"/>
  <c r="I39" i="53"/>
  <c r="C40" i="53"/>
  <c r="G40" i="53"/>
  <c r="E40" i="53"/>
  <c r="I40" i="53"/>
  <c r="C41" i="53"/>
  <c r="G41" i="53"/>
  <c r="E41" i="53"/>
  <c r="I41" i="53"/>
  <c r="C42" i="53"/>
  <c r="G42" i="53"/>
  <c r="E42" i="53"/>
  <c r="I42" i="53"/>
  <c r="C43" i="53"/>
  <c r="G43" i="53"/>
  <c r="E43" i="53"/>
  <c r="I43" i="53"/>
  <c r="C44" i="53"/>
  <c r="G44" i="53"/>
  <c r="E44" i="53"/>
  <c r="I44" i="53"/>
  <c r="C45" i="53"/>
  <c r="G45" i="53"/>
  <c r="E45" i="53"/>
  <c r="I45" i="53"/>
  <c r="C46" i="53"/>
  <c r="G46" i="53"/>
  <c r="E46" i="53"/>
  <c r="I46" i="53"/>
  <c r="C47" i="53"/>
  <c r="G47" i="53"/>
  <c r="E47" i="53"/>
  <c r="I47" i="53"/>
  <c r="E48" i="53"/>
  <c r="I48" i="53"/>
  <c r="C48" i="53"/>
  <c r="G48" i="53"/>
  <c r="E49" i="53"/>
  <c r="I49" i="53"/>
  <c r="C49" i="53"/>
  <c r="G49" i="53"/>
  <c r="C50" i="53"/>
  <c r="G50" i="53"/>
  <c r="E50" i="53"/>
  <c r="I50" i="53"/>
  <c r="C51" i="53"/>
  <c r="G51" i="53"/>
  <c r="J54" i="53"/>
  <c r="K54" i="53"/>
  <c r="E52" i="53"/>
  <c r="I52" i="53"/>
  <c r="E53" i="54"/>
  <c r="I53" i="54"/>
  <c r="E71" i="54"/>
  <c r="I71" i="54"/>
  <c r="E40" i="54"/>
  <c r="I40" i="54"/>
  <c r="E50" i="54"/>
  <c r="I50" i="54"/>
  <c r="E27" i="54"/>
  <c r="I27" i="54"/>
  <c r="E37" i="54"/>
  <c r="I37" i="54"/>
  <c r="E19" i="54"/>
  <c r="I19" i="54"/>
  <c r="E24" i="54"/>
  <c r="I24" i="54"/>
  <c r="J16" i="54"/>
  <c r="K16" i="54"/>
  <c r="E14" i="54"/>
  <c r="I14" i="54"/>
  <c r="E16" i="54"/>
  <c r="I16" i="54"/>
  <c r="E7" i="54"/>
  <c r="I7" i="54"/>
  <c r="E11" i="54"/>
  <c r="I11" i="54"/>
  <c r="C53" i="54"/>
  <c r="G53" i="54"/>
  <c r="C71" i="54"/>
  <c r="G71" i="54"/>
  <c r="C40" i="54"/>
  <c r="G40" i="54"/>
  <c r="C50" i="54"/>
  <c r="G50" i="54"/>
  <c r="C27" i="54"/>
  <c r="G27" i="54"/>
  <c r="C37" i="54"/>
  <c r="G37" i="54"/>
  <c r="C19" i="54"/>
  <c r="G19" i="54"/>
  <c r="C24" i="54"/>
  <c r="G24" i="54"/>
  <c r="C14" i="54"/>
  <c r="G14" i="54"/>
  <c r="C7" i="54"/>
  <c r="G7" i="54"/>
  <c r="C11" i="54"/>
  <c r="G11" i="54"/>
  <c r="F5" i="54"/>
  <c r="C8" i="54"/>
  <c r="G8" i="54"/>
  <c r="J11" i="54"/>
  <c r="K11" i="54"/>
  <c r="E9" i="54"/>
  <c r="I9" i="54"/>
  <c r="C20" i="54"/>
  <c r="G20" i="54"/>
  <c r="E20" i="54"/>
  <c r="I20" i="54"/>
  <c r="E21" i="54"/>
  <c r="C21" i="54"/>
  <c r="G21" i="54"/>
  <c r="K24" i="54"/>
  <c r="J24" i="54"/>
  <c r="I22" i="54"/>
  <c r="C28" i="54"/>
  <c r="G28" i="54"/>
  <c r="E28" i="54"/>
  <c r="I28" i="54"/>
  <c r="C29" i="54"/>
  <c r="G29" i="54"/>
  <c r="E29" i="54"/>
  <c r="I29" i="54"/>
  <c r="C30" i="54"/>
  <c r="G30" i="54"/>
  <c r="E30" i="54"/>
  <c r="I30" i="54"/>
  <c r="C31" i="54"/>
  <c r="G31" i="54"/>
  <c r="E31" i="54"/>
  <c r="I31" i="54"/>
  <c r="C32" i="54"/>
  <c r="G32" i="54"/>
  <c r="E32" i="54"/>
  <c r="I32" i="54"/>
  <c r="C33" i="54"/>
  <c r="G33" i="54"/>
  <c r="E33" i="54"/>
  <c r="I33" i="54"/>
  <c r="C34" i="54"/>
  <c r="G34" i="54"/>
  <c r="J37" i="54"/>
  <c r="K37" i="54"/>
  <c r="E35" i="54"/>
  <c r="I35" i="54"/>
  <c r="C41" i="54"/>
  <c r="G41" i="54"/>
  <c r="E41" i="54"/>
  <c r="I41" i="54"/>
  <c r="C42" i="54"/>
  <c r="G42" i="54"/>
  <c r="E42" i="54"/>
  <c r="I42" i="54"/>
  <c r="C43" i="54"/>
  <c r="G43" i="54"/>
  <c r="E43" i="54"/>
  <c r="I43" i="54"/>
  <c r="C44" i="54"/>
  <c r="G44" i="54"/>
  <c r="E44" i="54"/>
  <c r="I44" i="54"/>
  <c r="C45" i="54"/>
  <c r="G45" i="54"/>
  <c r="E45" i="54"/>
  <c r="I45" i="54"/>
  <c r="C46" i="54"/>
  <c r="G46" i="54"/>
  <c r="E46" i="54"/>
  <c r="I46" i="54"/>
  <c r="C47" i="54"/>
  <c r="G47" i="54"/>
  <c r="J50" i="54"/>
  <c r="K50" i="54"/>
  <c r="E48" i="54"/>
  <c r="I48" i="54"/>
  <c r="E54" i="54"/>
  <c r="I54" i="54"/>
  <c r="C54" i="54"/>
  <c r="G54" i="54"/>
  <c r="E55" i="54"/>
  <c r="I55" i="54"/>
  <c r="C55" i="54"/>
  <c r="G55" i="54"/>
  <c r="C56" i="54"/>
  <c r="G56" i="54"/>
  <c r="E56" i="54"/>
  <c r="I56" i="54"/>
  <c r="C57" i="54"/>
  <c r="G57" i="54"/>
  <c r="E57" i="54"/>
  <c r="I57"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C67" i="54"/>
  <c r="G67" i="54"/>
  <c r="E67" i="54"/>
  <c r="I67" i="54"/>
  <c r="C68" i="54"/>
  <c r="G68" i="54"/>
  <c r="J71" i="54"/>
  <c r="K71" i="54"/>
  <c r="E69" i="54"/>
  <c r="I69" i="54"/>
  <c r="C176" i="55"/>
  <c r="G176" i="55"/>
  <c r="C188" i="55"/>
  <c r="G188" i="55"/>
  <c r="C170" i="55"/>
  <c r="G170" i="55"/>
  <c r="C173" i="55"/>
  <c r="G173" i="55"/>
  <c r="C144" i="55"/>
  <c r="G144" i="55"/>
  <c r="C163" i="55"/>
  <c r="G163" i="55"/>
  <c r="C115" i="55"/>
  <c r="G115" i="55"/>
  <c r="C141" i="55"/>
  <c r="G141" i="55"/>
  <c r="C94" i="55"/>
  <c r="G94" i="55"/>
  <c r="C108" i="55"/>
  <c r="G108" i="55"/>
  <c r="C69" i="55"/>
  <c r="G69" i="55"/>
  <c r="C91" i="55"/>
  <c r="G91" i="55"/>
  <c r="E51" i="55"/>
  <c r="I51" i="55"/>
  <c r="E62" i="55"/>
  <c r="I62" i="55"/>
  <c r="E28" i="55"/>
  <c r="I28" i="55"/>
  <c r="E48" i="55"/>
  <c r="I48" i="55"/>
  <c r="C7" i="55"/>
  <c r="G7" i="55"/>
  <c r="C21" i="55"/>
  <c r="G21" i="55"/>
  <c r="K192" i="55"/>
  <c r="E176" i="55"/>
  <c r="I176" i="55"/>
  <c r="E188" i="55"/>
  <c r="I188" i="55"/>
  <c r="E170" i="55"/>
  <c r="I170" i="55"/>
  <c r="D168" i="55"/>
  <c r="H168" i="55" s="1"/>
  <c r="E144" i="55"/>
  <c r="I144" i="55"/>
  <c r="E163" i="55"/>
  <c r="I163" i="55"/>
  <c r="E115" i="55"/>
  <c r="I115" i="55"/>
  <c r="E141" i="55"/>
  <c r="I141" i="55"/>
  <c r="D113" i="55"/>
  <c r="H113" i="55" s="1"/>
  <c r="E94" i="55"/>
  <c r="I94" i="55"/>
  <c r="E108" i="55"/>
  <c r="I108" i="55"/>
  <c r="E69" i="55"/>
  <c r="I69" i="55"/>
  <c r="E91" i="55"/>
  <c r="I91" i="55"/>
  <c r="C51" i="55"/>
  <c r="G51" i="55"/>
  <c r="C62" i="55"/>
  <c r="G62" i="55"/>
  <c r="C28" i="55"/>
  <c r="G28" i="55"/>
  <c r="C48" i="55"/>
  <c r="G48" i="55"/>
  <c r="E7" i="55"/>
  <c r="I7" i="55"/>
  <c r="E21" i="55"/>
  <c r="I21" i="55"/>
  <c r="D5" i="55"/>
  <c r="H5" i="55" s="1"/>
  <c r="C8" i="55"/>
  <c r="G8" i="55"/>
  <c r="E8" i="55"/>
  <c r="I8" i="55"/>
  <c r="C9" i="55"/>
  <c r="G9" i="55"/>
  <c r="E9" i="55"/>
  <c r="I9" i="55"/>
  <c r="C10" i="55"/>
  <c r="G10" i="55"/>
  <c r="E10" i="55"/>
  <c r="I10" i="55"/>
  <c r="C11" i="55"/>
  <c r="G11" i="55"/>
  <c r="E11" i="55"/>
  <c r="I11" i="55"/>
  <c r="C12" i="55"/>
  <c r="G12" i="55"/>
  <c r="E12" i="55"/>
  <c r="I12" i="55"/>
  <c r="C13" i="55"/>
  <c r="G13" i="55"/>
  <c r="E13" i="55"/>
  <c r="I13" i="55"/>
  <c r="C14" i="55"/>
  <c r="G14" i="55"/>
  <c r="E14" i="55"/>
  <c r="I14" i="55"/>
  <c r="C15" i="55"/>
  <c r="G15" i="55"/>
  <c r="E15" i="55"/>
  <c r="K21" i="55"/>
  <c r="I16" i="55"/>
  <c r="C16" i="55"/>
  <c r="G16" i="55"/>
  <c r="J21" i="55"/>
  <c r="E17" i="55"/>
  <c r="I17" i="55"/>
  <c r="C17" i="55"/>
  <c r="G17" i="55"/>
  <c r="C18" i="55"/>
  <c r="G18" i="55"/>
  <c r="E18" i="55"/>
  <c r="I18" i="55"/>
  <c r="E19" i="55"/>
  <c r="I19" i="55"/>
  <c r="F26" i="55"/>
  <c r="C29" i="55"/>
  <c r="G29" i="55"/>
  <c r="E29" i="55"/>
  <c r="I29" i="55"/>
  <c r="C30" i="55"/>
  <c r="G30" i="55"/>
  <c r="E30" i="55"/>
  <c r="I30" i="55"/>
  <c r="E31" i="55"/>
  <c r="I31" i="55"/>
  <c r="C31" i="55"/>
  <c r="G31" i="55"/>
  <c r="C32" i="55"/>
  <c r="G32" i="55"/>
  <c r="E32" i="55"/>
  <c r="I32" i="55"/>
  <c r="C33" i="55"/>
  <c r="G33" i="55"/>
  <c r="E33" i="55"/>
  <c r="I33" i="55"/>
  <c r="C34" i="55"/>
  <c r="G34" i="55"/>
  <c r="E34" i="55"/>
  <c r="I34" i="55"/>
  <c r="C35" i="55"/>
  <c r="G35" i="55"/>
  <c r="E35" i="55"/>
  <c r="I35" i="55"/>
  <c r="E36" i="55"/>
  <c r="I36" i="55"/>
  <c r="C36" i="55"/>
  <c r="G36" i="55"/>
  <c r="C37" i="55"/>
  <c r="G37" i="55"/>
  <c r="E37" i="55"/>
  <c r="I37" i="55"/>
  <c r="C38" i="55"/>
  <c r="G38" i="55"/>
  <c r="E38" i="55"/>
  <c r="I38" i="55"/>
  <c r="C39" i="55"/>
  <c r="G39" i="55"/>
  <c r="E39" i="55"/>
  <c r="I39" i="55"/>
  <c r="E40" i="55"/>
  <c r="I40" i="55"/>
  <c r="C40" i="55"/>
  <c r="G40" i="55"/>
  <c r="C41" i="55"/>
  <c r="G41" i="55"/>
  <c r="E41" i="55"/>
  <c r="I41" i="55"/>
  <c r="C42" i="55"/>
  <c r="G42" i="55"/>
  <c r="E42" i="55"/>
  <c r="I42" i="55"/>
  <c r="C43" i="55"/>
  <c r="G43" i="55"/>
  <c r="E43" i="55"/>
  <c r="I43" i="55"/>
  <c r="C44" i="55"/>
  <c r="G44" i="55"/>
  <c r="C45" i="55"/>
  <c r="G45" i="55"/>
  <c r="J48" i="55"/>
  <c r="K48" i="55"/>
  <c r="E45" i="55"/>
  <c r="I45" i="55"/>
  <c r="E46" i="55"/>
  <c r="I46" i="55"/>
  <c r="C52" i="55"/>
  <c r="G52" i="55"/>
  <c r="E52" i="55"/>
  <c r="I52" i="55"/>
  <c r="C53" i="55"/>
  <c r="G53" i="55"/>
  <c r="E53" i="55"/>
  <c r="I53" i="55"/>
  <c r="E54" i="55"/>
  <c r="I54" i="55"/>
  <c r="C54" i="55"/>
  <c r="G54" i="55"/>
  <c r="C55" i="55"/>
  <c r="G55" i="55"/>
  <c r="E55" i="55"/>
  <c r="I55" i="55"/>
  <c r="C56" i="55"/>
  <c r="G56" i="55"/>
  <c r="E56" i="55"/>
  <c r="I56" i="55"/>
  <c r="C57" i="55"/>
  <c r="G57" i="55"/>
  <c r="E57" i="55"/>
  <c r="I57" i="55"/>
  <c r="C58" i="55"/>
  <c r="G58" i="55"/>
  <c r="E58" i="55"/>
  <c r="I58" i="55"/>
  <c r="E59" i="55"/>
  <c r="I59" i="55"/>
  <c r="C59" i="55"/>
  <c r="G59" i="55"/>
  <c r="J62" i="55"/>
  <c r="K62" i="55"/>
  <c r="F67" i="55"/>
  <c r="C70" i="55"/>
  <c r="G70" i="55"/>
  <c r="E70" i="55"/>
  <c r="I70" i="55"/>
  <c r="C71" i="55"/>
  <c r="G71" i="55"/>
  <c r="E71" i="55"/>
  <c r="I71" i="55"/>
  <c r="C72" i="55"/>
  <c r="G72" i="55"/>
  <c r="E72" i="55"/>
  <c r="I72" i="55"/>
  <c r="C73" i="55"/>
  <c r="G73" i="55"/>
  <c r="E73" i="55"/>
  <c r="I73" i="55"/>
  <c r="C74" i="55"/>
  <c r="G74" i="55"/>
  <c r="E74" i="55"/>
  <c r="I74" i="55"/>
  <c r="C75" i="55"/>
  <c r="G75" i="55"/>
  <c r="E75" i="55"/>
  <c r="I75" i="55"/>
  <c r="C76" i="55"/>
  <c r="G76" i="55"/>
  <c r="E76" i="55"/>
  <c r="I76" i="55"/>
  <c r="E77" i="55"/>
  <c r="I77" i="55"/>
  <c r="C77" i="55"/>
  <c r="G77" i="55"/>
  <c r="C78" i="55"/>
  <c r="G78" i="55"/>
  <c r="E78" i="55"/>
  <c r="I78" i="55"/>
  <c r="C79" i="55"/>
  <c r="G79" i="55"/>
  <c r="E79" i="55"/>
  <c r="I79" i="55"/>
  <c r="C80" i="55"/>
  <c r="G80" i="55"/>
  <c r="E80" i="55"/>
  <c r="I80" i="55"/>
  <c r="E81" i="55"/>
  <c r="I81" i="55"/>
  <c r="C81" i="55"/>
  <c r="G81" i="55"/>
  <c r="C82" i="55"/>
  <c r="G82" i="55"/>
  <c r="E82" i="55"/>
  <c r="I82" i="55"/>
  <c r="C83" i="55"/>
  <c r="G83" i="55"/>
  <c r="E83" i="55"/>
  <c r="I83" i="55"/>
  <c r="C84" i="55"/>
  <c r="G84" i="55"/>
  <c r="E84" i="55"/>
  <c r="I84" i="55"/>
  <c r="C85" i="55"/>
  <c r="G85" i="55"/>
  <c r="E85" i="55"/>
  <c r="I85" i="55"/>
  <c r="E86" i="55"/>
  <c r="I86" i="55"/>
  <c r="C86" i="55"/>
  <c r="G86" i="55"/>
  <c r="C87" i="55"/>
  <c r="G87" i="55"/>
  <c r="E87" i="55"/>
  <c r="I87" i="55"/>
  <c r="C88" i="55"/>
  <c r="G88" i="55"/>
  <c r="J91" i="55"/>
  <c r="K91" i="55"/>
  <c r="E89" i="55"/>
  <c r="I89" i="55"/>
  <c r="E95" i="55"/>
  <c r="I95" i="55"/>
  <c r="C95" i="55"/>
  <c r="G95" i="55"/>
  <c r="C96" i="55"/>
  <c r="G96" i="55"/>
  <c r="E96" i="55"/>
  <c r="I96" i="55"/>
  <c r="C97" i="55"/>
  <c r="G97" i="55"/>
  <c r="E97" i="55"/>
  <c r="I97" i="55"/>
  <c r="C98" i="55"/>
  <c r="G98" i="55"/>
  <c r="E98" i="55"/>
  <c r="I98" i="55"/>
  <c r="E99" i="55"/>
  <c r="I99" i="55"/>
  <c r="C99" i="55"/>
  <c r="G99" i="55"/>
  <c r="E100" i="55"/>
  <c r="I100" i="55"/>
  <c r="C100" i="55"/>
  <c r="G100" i="55"/>
  <c r="C101" i="55"/>
  <c r="G101" i="55"/>
  <c r="E101" i="55"/>
  <c r="I101" i="55"/>
  <c r="C102" i="55"/>
  <c r="G102" i="55"/>
  <c r="E102" i="55"/>
  <c r="I102" i="55"/>
  <c r="C103" i="55"/>
  <c r="G103" i="55"/>
  <c r="E103" i="55"/>
  <c r="I103" i="55"/>
  <c r="C104" i="55"/>
  <c r="G104" i="55"/>
  <c r="E104" i="55"/>
  <c r="I104" i="55"/>
  <c r="C105" i="55"/>
  <c r="G105" i="55"/>
  <c r="J108" i="55"/>
  <c r="K108" i="55"/>
  <c r="E106" i="55"/>
  <c r="I106" i="55"/>
  <c r="C116" i="55"/>
  <c r="G116" i="55"/>
  <c r="E116" i="55"/>
  <c r="I116" i="55"/>
  <c r="C117" i="55"/>
  <c r="G117" i="55"/>
  <c r="E117" i="55"/>
  <c r="I117" i="55"/>
  <c r="C118" i="55"/>
  <c r="G118" i="55"/>
  <c r="E118" i="55"/>
  <c r="I118" i="55"/>
  <c r="C119" i="55"/>
  <c r="G119" i="55"/>
  <c r="E119" i="55"/>
  <c r="I119" i="55"/>
  <c r="E120" i="55"/>
  <c r="I120" i="55"/>
  <c r="C120" i="55"/>
  <c r="G120" i="55"/>
  <c r="C121" i="55"/>
  <c r="G121" i="55"/>
  <c r="E121" i="55"/>
  <c r="I121" i="55"/>
  <c r="C122" i="55"/>
  <c r="G122" i="55"/>
  <c r="E122" i="55"/>
  <c r="I122" i="55"/>
  <c r="C123" i="55"/>
  <c r="G123" i="55"/>
  <c r="E123" i="55"/>
  <c r="I123" i="55"/>
  <c r="C124" i="55"/>
  <c r="G124" i="55"/>
  <c r="E124" i="55"/>
  <c r="I124" i="55"/>
  <c r="C125" i="55"/>
  <c r="G125" i="55"/>
  <c r="E125" i="55"/>
  <c r="I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E135" i="55"/>
  <c r="I135" i="55"/>
  <c r="C136" i="55"/>
  <c r="G136" i="55"/>
  <c r="E136" i="55"/>
  <c r="I136" i="55"/>
  <c r="C137" i="55"/>
  <c r="G137" i="55"/>
  <c r="E137" i="55"/>
  <c r="I137" i="55"/>
  <c r="C138" i="55"/>
  <c r="G138" i="55"/>
  <c r="K141" i="55"/>
  <c r="J141" i="55"/>
  <c r="E139" i="55"/>
  <c r="I139" i="55"/>
  <c r="C145" i="55"/>
  <c r="G145" i="55"/>
  <c r="E145" i="55"/>
  <c r="I145" i="55"/>
  <c r="E146" i="55"/>
  <c r="I146" i="55"/>
  <c r="C146" i="55"/>
  <c r="G146" i="55"/>
  <c r="C147" i="55"/>
  <c r="G147" i="55"/>
  <c r="E147" i="55"/>
  <c r="I147" i="55"/>
  <c r="C148" i="55"/>
  <c r="G148" i="55"/>
  <c r="E148" i="55"/>
  <c r="I148" i="55"/>
  <c r="C149" i="55"/>
  <c r="G149" i="55"/>
  <c r="E149" i="55"/>
  <c r="I149" i="55"/>
  <c r="C150" i="55"/>
  <c r="G150" i="55"/>
  <c r="E150" i="55"/>
  <c r="I150" i="55"/>
  <c r="C151" i="55"/>
  <c r="G151" i="55"/>
  <c r="E151" i="55"/>
  <c r="I151" i="55"/>
  <c r="C152" i="55"/>
  <c r="G152" i="55"/>
  <c r="E152" i="55"/>
  <c r="I152" i="55"/>
  <c r="C153" i="55"/>
  <c r="G153" i="55"/>
  <c r="E153" i="55"/>
  <c r="I153" i="55"/>
  <c r="C154" i="55"/>
  <c r="G154" i="55"/>
  <c r="E154" i="55"/>
  <c r="I154" i="55"/>
  <c r="E155" i="55"/>
  <c r="I155" i="55"/>
  <c r="C155" i="55"/>
  <c r="G155" i="55"/>
  <c r="C156" i="55"/>
  <c r="G156" i="55"/>
  <c r="E156" i="55"/>
  <c r="I156" i="55"/>
  <c r="C157" i="55"/>
  <c r="G157" i="55"/>
  <c r="E157" i="55"/>
  <c r="I157" i="55"/>
  <c r="C158" i="55"/>
  <c r="G158" i="55"/>
  <c r="E158" i="55"/>
  <c r="I158" i="55"/>
  <c r="E159" i="55"/>
  <c r="I159" i="55"/>
  <c r="C159" i="55"/>
  <c r="G159" i="55"/>
  <c r="C160" i="55"/>
  <c r="G160" i="55"/>
  <c r="J163" i="55"/>
  <c r="K163" i="55"/>
  <c r="E161" i="55"/>
  <c r="I161" i="55"/>
  <c r="J173" i="55"/>
  <c r="K173" i="55"/>
  <c r="E171" i="55"/>
  <c r="I171" i="55"/>
  <c r="C177" i="55"/>
  <c r="G177" i="55"/>
  <c r="E177" i="55"/>
  <c r="I177" i="55"/>
  <c r="C178" i="55"/>
  <c r="G178" i="55"/>
  <c r="E178" i="55"/>
  <c r="I178" i="55"/>
  <c r="E179" i="55"/>
  <c r="I179" i="55"/>
  <c r="C179" i="55"/>
  <c r="G179" i="55"/>
  <c r="E180" i="55"/>
  <c r="I180" i="55"/>
  <c r="C180" i="55"/>
  <c r="G180" i="55"/>
  <c r="C181" i="55"/>
  <c r="G181" i="55"/>
  <c r="E181" i="55"/>
  <c r="I181" i="55"/>
  <c r="C182" i="55"/>
  <c r="G182" i="55"/>
  <c r="E182" i="55"/>
  <c r="I182" i="55"/>
  <c r="C183" i="55"/>
  <c r="G183" i="55"/>
  <c r="E183" i="55"/>
  <c r="I183" i="55"/>
  <c r="C184" i="55"/>
  <c r="G184" i="55"/>
  <c r="I184" i="55"/>
  <c r="C185" i="55"/>
  <c r="G185" i="55"/>
  <c r="J188" i="55"/>
  <c r="E185" i="55"/>
  <c r="K188" i="55"/>
  <c r="E186" i="55"/>
  <c r="I186" i="55"/>
  <c r="C223" i="48"/>
  <c r="G223" i="48"/>
  <c r="C233" i="48"/>
  <c r="G233" i="48"/>
  <c r="C205" i="48"/>
  <c r="G205" i="48"/>
  <c r="C220" i="48"/>
  <c r="G220" i="48"/>
  <c r="C192" i="48"/>
  <c r="G192" i="48"/>
  <c r="C202" i="48"/>
  <c r="G202" i="48"/>
  <c r="E180" i="48"/>
  <c r="I180" i="48"/>
  <c r="E185" i="48"/>
  <c r="I185" i="48"/>
  <c r="E168" i="48"/>
  <c r="I168" i="48"/>
  <c r="E177" i="48"/>
  <c r="I177" i="48"/>
  <c r="C152" i="48"/>
  <c r="G152" i="48"/>
  <c r="C161" i="48"/>
  <c r="G161" i="48"/>
  <c r="C147" i="48"/>
  <c r="G147" i="48"/>
  <c r="E129" i="48"/>
  <c r="I129" i="48"/>
  <c r="E140" i="48"/>
  <c r="I140" i="48"/>
  <c r="E122" i="48"/>
  <c r="I122" i="48"/>
  <c r="I126" i="48"/>
  <c r="C101" i="48"/>
  <c r="G101" i="48"/>
  <c r="C115" i="48"/>
  <c r="G115" i="48"/>
  <c r="C87" i="48"/>
  <c r="G87" i="48"/>
  <c r="C98" i="48"/>
  <c r="G98" i="48"/>
  <c r="E70" i="48"/>
  <c r="I70" i="48"/>
  <c r="E80" i="48"/>
  <c r="I80" i="48"/>
  <c r="E47" i="48"/>
  <c r="I47" i="48"/>
  <c r="E67" i="48"/>
  <c r="I67" i="48"/>
  <c r="C36" i="48"/>
  <c r="G36" i="48"/>
  <c r="C40" i="48"/>
  <c r="G40" i="48"/>
  <c r="C18" i="48"/>
  <c r="G18" i="48"/>
  <c r="C33" i="48"/>
  <c r="G33" i="48"/>
  <c r="E7" i="48"/>
  <c r="I7" i="48"/>
  <c r="E11" i="48"/>
  <c r="I11" i="48"/>
  <c r="E223" i="48"/>
  <c r="I223" i="48"/>
  <c r="E233" i="48"/>
  <c r="I233" i="48"/>
  <c r="E205" i="48"/>
  <c r="I205" i="48"/>
  <c r="E220" i="48"/>
  <c r="I220" i="48"/>
  <c r="E192" i="48"/>
  <c r="I192" i="48"/>
  <c r="E202" i="48"/>
  <c r="I202" i="48"/>
  <c r="C180" i="48"/>
  <c r="G180" i="48"/>
  <c r="C185" i="48"/>
  <c r="G185" i="48"/>
  <c r="C168" i="48"/>
  <c r="G168" i="48"/>
  <c r="C177" i="48"/>
  <c r="G177" i="48"/>
  <c r="E152" i="48"/>
  <c r="I152" i="48"/>
  <c r="E161" i="48"/>
  <c r="I161" i="48"/>
  <c r="E147" i="48"/>
  <c r="I147" i="48"/>
  <c r="E149" i="48"/>
  <c r="I149" i="48"/>
  <c r="C129" i="48"/>
  <c r="G129" i="48"/>
  <c r="C140" i="48"/>
  <c r="G140" i="48"/>
  <c r="C122" i="48"/>
  <c r="G122" i="48"/>
  <c r="C126" i="48"/>
  <c r="G126" i="48"/>
  <c r="E101" i="48"/>
  <c r="I101" i="48"/>
  <c r="E115" i="48"/>
  <c r="I115" i="48"/>
  <c r="E87" i="48"/>
  <c r="I87" i="48"/>
  <c r="E98" i="48"/>
  <c r="I98" i="48"/>
  <c r="C70" i="48"/>
  <c r="G70" i="48"/>
  <c r="C80" i="48"/>
  <c r="G80" i="48"/>
  <c r="C47" i="48"/>
  <c r="G47" i="48"/>
  <c r="C67" i="48"/>
  <c r="G67" i="48"/>
  <c r="E36" i="48"/>
  <c r="I36" i="48"/>
  <c r="E40" i="48"/>
  <c r="I40" i="48"/>
  <c r="E18" i="48"/>
  <c r="I18" i="48"/>
  <c r="E33" i="48"/>
  <c r="I33" i="48"/>
  <c r="C7" i="48"/>
  <c r="G7" i="48"/>
  <c r="C11" i="48"/>
  <c r="G11" i="48"/>
  <c r="F5" i="48"/>
  <c r="C8" i="48"/>
  <c r="G8" i="48"/>
  <c r="J11" i="48"/>
  <c r="K11" i="48"/>
  <c r="E9" i="48"/>
  <c r="I9" i="48"/>
  <c r="F16" i="48"/>
  <c r="C19" i="48"/>
  <c r="G19" i="48"/>
  <c r="E19" i="48"/>
  <c r="I19" i="48"/>
  <c r="C20" i="48"/>
  <c r="G20" i="48"/>
  <c r="E20" i="48"/>
  <c r="I20" i="48"/>
  <c r="C21" i="48"/>
  <c r="G21" i="48"/>
  <c r="E21" i="48"/>
  <c r="I21" i="48"/>
  <c r="C22" i="48"/>
  <c r="G22" i="48"/>
  <c r="E22" i="48"/>
  <c r="I22" i="48"/>
  <c r="E23" i="48"/>
  <c r="I23" i="48"/>
  <c r="C23" i="48"/>
  <c r="G23" i="48"/>
  <c r="C24" i="48"/>
  <c r="G24" i="48"/>
  <c r="E24" i="48"/>
  <c r="I24" i="48"/>
  <c r="C25" i="48"/>
  <c r="G25" i="48"/>
  <c r="E25" i="48"/>
  <c r="I25" i="48"/>
  <c r="C26" i="48"/>
  <c r="G26" i="48"/>
  <c r="E26" i="48"/>
  <c r="I26" i="48"/>
  <c r="C27" i="48"/>
  <c r="G27" i="48"/>
  <c r="E27" i="48"/>
  <c r="I27" i="48"/>
  <c r="C28" i="48"/>
  <c r="G28" i="48"/>
  <c r="E28" i="48"/>
  <c r="I28" i="48"/>
  <c r="E29" i="48"/>
  <c r="I29" i="48"/>
  <c r="C29" i="48"/>
  <c r="G29" i="48"/>
  <c r="C30" i="48"/>
  <c r="G30" i="48"/>
  <c r="K33" i="48"/>
  <c r="J33" i="48"/>
  <c r="E31" i="48"/>
  <c r="I31" i="48"/>
  <c r="C37" i="48"/>
  <c r="G37" i="48"/>
  <c r="J40" i="48"/>
  <c r="K40" i="48"/>
  <c r="E38" i="48"/>
  <c r="I38" i="48"/>
  <c r="F45" i="48"/>
  <c r="E48" i="48"/>
  <c r="I48" i="48"/>
  <c r="C48" i="48"/>
  <c r="G48" i="48"/>
  <c r="C49" i="48"/>
  <c r="G49" i="48"/>
  <c r="E49" i="48"/>
  <c r="I49" i="48"/>
  <c r="C50" i="48"/>
  <c r="G50" i="48"/>
  <c r="E50" i="48"/>
  <c r="I50" i="48"/>
  <c r="C51" i="48"/>
  <c r="G51" i="48"/>
  <c r="E51" i="48"/>
  <c r="I51" i="48"/>
  <c r="E52" i="48"/>
  <c r="I52" i="48"/>
  <c r="C52" i="48"/>
  <c r="G52" i="48"/>
  <c r="C53" i="48"/>
  <c r="G53" i="48"/>
  <c r="E53" i="48"/>
  <c r="I53" i="48"/>
  <c r="C54" i="48"/>
  <c r="G54" i="48"/>
  <c r="E54" i="48"/>
  <c r="I54" i="48"/>
  <c r="C55" i="48"/>
  <c r="G55" i="48"/>
  <c r="E55" i="48"/>
  <c r="I55" i="48"/>
  <c r="C56" i="48"/>
  <c r="G56" i="48"/>
  <c r="E56" i="48"/>
  <c r="I56" i="48"/>
  <c r="C57" i="48"/>
  <c r="G57" i="48"/>
  <c r="E57" i="48"/>
  <c r="I57" i="48"/>
  <c r="C58" i="48"/>
  <c r="G58" i="48"/>
  <c r="E58" i="48"/>
  <c r="I58" i="48"/>
  <c r="C59" i="48"/>
  <c r="G59" i="48"/>
  <c r="E59" i="48"/>
  <c r="I59" i="48"/>
  <c r="E60" i="48"/>
  <c r="I60" i="48"/>
  <c r="C60" i="48"/>
  <c r="G60" i="48"/>
  <c r="C61" i="48"/>
  <c r="G61" i="48"/>
  <c r="E61" i="48"/>
  <c r="I61" i="48"/>
  <c r="C62" i="48"/>
  <c r="G62" i="48"/>
  <c r="E62" i="48"/>
  <c r="I62" i="48"/>
  <c r="C63" i="48"/>
  <c r="G63" i="48"/>
  <c r="E63" i="48"/>
  <c r="I63" i="48"/>
  <c r="C64" i="48"/>
  <c r="G64" i="48"/>
  <c r="K67" i="48"/>
  <c r="J67" i="48"/>
  <c r="E65" i="48"/>
  <c r="I65" i="48"/>
  <c r="E71" i="48"/>
  <c r="I71" i="48"/>
  <c r="C71" i="48"/>
  <c r="G71" i="48"/>
  <c r="C72" i="48"/>
  <c r="G72" i="48"/>
  <c r="E72" i="48"/>
  <c r="I72" i="48"/>
  <c r="C73" i="48"/>
  <c r="G73" i="48"/>
  <c r="E73" i="48"/>
  <c r="I73" i="48"/>
  <c r="C74" i="48"/>
  <c r="G74" i="48"/>
  <c r="E74" i="48"/>
  <c r="I74" i="48"/>
  <c r="C75" i="48"/>
  <c r="G75" i="48"/>
  <c r="E75" i="48"/>
  <c r="I75" i="48"/>
  <c r="C76" i="48"/>
  <c r="G76" i="48"/>
  <c r="E76" i="48"/>
  <c r="I76" i="48"/>
  <c r="C77" i="48"/>
  <c r="G77" i="48"/>
  <c r="J80" i="48"/>
  <c r="K80" i="48"/>
  <c r="E78" i="48"/>
  <c r="I78" i="48"/>
  <c r="F85" i="48"/>
  <c r="C88" i="48"/>
  <c r="G88" i="48"/>
  <c r="E88" i="48"/>
  <c r="I88" i="48"/>
  <c r="C89" i="48"/>
  <c r="G89" i="48"/>
  <c r="E89" i="48"/>
  <c r="I89" i="48"/>
  <c r="C90" i="48"/>
  <c r="G90" i="48"/>
  <c r="E90" i="48"/>
  <c r="I90" i="48"/>
  <c r="C91" i="48"/>
  <c r="G91" i="48"/>
  <c r="E91" i="48"/>
  <c r="I91" i="48"/>
  <c r="C92" i="48"/>
  <c r="G92" i="48"/>
  <c r="E92" i="48"/>
  <c r="I92" i="48"/>
  <c r="C93" i="48"/>
  <c r="G93" i="48"/>
  <c r="E93" i="48"/>
  <c r="I93" i="48"/>
  <c r="C94" i="48"/>
  <c r="G94" i="48"/>
  <c r="E94" i="48"/>
  <c r="I94" i="48"/>
  <c r="C95" i="48"/>
  <c r="G95" i="48"/>
  <c r="K98" i="48"/>
  <c r="J98" i="48"/>
  <c r="E96" i="48"/>
  <c r="I96" i="48"/>
  <c r="C102" i="48"/>
  <c r="G102" i="48"/>
  <c r="E102" i="48"/>
  <c r="I102" i="48"/>
  <c r="C103" i="48"/>
  <c r="G103" i="48"/>
  <c r="E103" i="48"/>
  <c r="I103" i="48"/>
  <c r="C104" i="48"/>
  <c r="G104" i="48"/>
  <c r="E104" i="48"/>
  <c r="I104" i="48"/>
  <c r="C105" i="48"/>
  <c r="G105" i="48"/>
  <c r="E105" i="48"/>
  <c r="I105" i="48"/>
  <c r="C106" i="48"/>
  <c r="G106" i="48"/>
  <c r="E106" i="48"/>
  <c r="I106" i="48"/>
  <c r="C107" i="48"/>
  <c r="G107" i="48"/>
  <c r="E107" i="48"/>
  <c r="I107" i="48"/>
  <c r="C108" i="48"/>
  <c r="G108" i="48"/>
  <c r="E108" i="48"/>
  <c r="I108" i="48"/>
  <c r="C109" i="48"/>
  <c r="G109" i="48"/>
  <c r="E109" i="48"/>
  <c r="I109" i="48"/>
  <c r="C110" i="48"/>
  <c r="G110" i="48"/>
  <c r="E110" i="48"/>
  <c r="I110" i="48"/>
  <c r="C111" i="48"/>
  <c r="G111" i="48"/>
  <c r="E111" i="48"/>
  <c r="I111" i="48"/>
  <c r="C112" i="48"/>
  <c r="G112" i="48"/>
  <c r="J115" i="48"/>
  <c r="K115" i="48"/>
  <c r="E113" i="48"/>
  <c r="I113" i="48"/>
  <c r="F120" i="48"/>
  <c r="C123" i="48"/>
  <c r="G123" i="48"/>
  <c r="J126" i="48"/>
  <c r="E123" i="48"/>
  <c r="K126" i="48"/>
  <c r="E124" i="48"/>
  <c r="I124" i="48"/>
  <c r="C130" i="48"/>
  <c r="G130" i="48"/>
  <c r="E130" i="48"/>
  <c r="I130" i="48"/>
  <c r="C131" i="48"/>
  <c r="G131" i="48"/>
  <c r="E131" i="48"/>
  <c r="I131" i="48"/>
  <c r="C132" i="48"/>
  <c r="G132" i="48"/>
  <c r="E132" i="48"/>
  <c r="I132" i="48"/>
  <c r="C133" i="48"/>
  <c r="G133" i="48"/>
  <c r="E133" i="48"/>
  <c r="I133" i="48"/>
  <c r="C134" i="48"/>
  <c r="G134" i="48"/>
  <c r="E134" i="48"/>
  <c r="I134" i="48"/>
  <c r="C135" i="48"/>
  <c r="G135" i="48"/>
  <c r="I135" i="48"/>
  <c r="C136" i="48"/>
  <c r="G136" i="48"/>
  <c r="J140" i="48"/>
  <c r="E136" i="48"/>
  <c r="I136" i="48"/>
  <c r="C137" i="48"/>
  <c r="G137" i="48"/>
  <c r="E137" i="48"/>
  <c r="K140" i="48"/>
  <c r="E138" i="48"/>
  <c r="I138" i="48"/>
  <c r="F145" i="48"/>
  <c r="C153" i="48"/>
  <c r="G153" i="48"/>
  <c r="E153" i="48"/>
  <c r="I153" i="48"/>
  <c r="C154" i="48"/>
  <c r="G154" i="48"/>
  <c r="E154" i="48"/>
  <c r="I154" i="48"/>
  <c r="C155" i="48"/>
  <c r="G155" i="48"/>
  <c r="E155" i="48"/>
  <c r="I155" i="48"/>
  <c r="C156" i="48"/>
  <c r="G156" i="48"/>
  <c r="E156" i="48"/>
  <c r="I156" i="48"/>
  <c r="C157" i="48"/>
  <c r="G157" i="48"/>
  <c r="C158" i="48"/>
  <c r="G158" i="48"/>
  <c r="J161" i="48"/>
  <c r="K161" i="48"/>
  <c r="E158" i="48"/>
  <c r="I158" i="48"/>
  <c r="E159" i="48"/>
  <c r="I159" i="48"/>
  <c r="F166" i="48"/>
  <c r="C169" i="48"/>
  <c r="G169" i="48"/>
  <c r="E169" i="48"/>
  <c r="I169" i="48"/>
  <c r="C170" i="48"/>
  <c r="G170" i="48"/>
  <c r="E170" i="48"/>
  <c r="I170" i="48"/>
  <c r="C171" i="48"/>
  <c r="G171" i="48"/>
  <c r="E171" i="48"/>
  <c r="I171" i="48"/>
  <c r="C172" i="48"/>
  <c r="G172" i="48"/>
  <c r="I172" i="48"/>
  <c r="C173" i="48"/>
  <c r="G173" i="48"/>
  <c r="J177" i="48"/>
  <c r="E173" i="48"/>
  <c r="I173" i="48"/>
  <c r="C174" i="48"/>
  <c r="G174" i="48"/>
  <c r="E174" i="48"/>
  <c r="K177" i="48"/>
  <c r="E175" i="48"/>
  <c r="I175" i="48"/>
  <c r="C181" i="48"/>
  <c r="G181" i="48"/>
  <c r="C182" i="48"/>
  <c r="G182" i="48"/>
  <c r="J185" i="48"/>
  <c r="K185" i="48"/>
  <c r="E182" i="48"/>
  <c r="I182" i="48"/>
  <c r="E183" i="48"/>
  <c r="I183" i="48"/>
  <c r="F190" i="48"/>
  <c r="C193" i="48"/>
  <c r="G193" i="48"/>
  <c r="E193" i="48"/>
  <c r="I193" i="48"/>
  <c r="C194" i="48"/>
  <c r="G194" i="48"/>
  <c r="E194" i="48"/>
  <c r="I194" i="48"/>
  <c r="C195" i="48"/>
  <c r="G195" i="48"/>
  <c r="E195" i="48"/>
  <c r="I195" i="48"/>
  <c r="C196" i="48"/>
  <c r="G196" i="48"/>
  <c r="E196" i="48"/>
  <c r="I196" i="48"/>
  <c r="C197" i="48"/>
  <c r="G197" i="48"/>
  <c r="E197" i="48"/>
  <c r="I197" i="48"/>
  <c r="E198" i="48"/>
  <c r="I198" i="48"/>
  <c r="C198" i="48"/>
  <c r="G198" i="48"/>
  <c r="C199" i="48"/>
  <c r="G199" i="48"/>
  <c r="J202" i="48"/>
  <c r="K202" i="48"/>
  <c r="E200" i="48"/>
  <c r="I200" i="48"/>
  <c r="C206" i="48"/>
  <c r="G206" i="48"/>
  <c r="E206" i="48"/>
  <c r="I206" i="48"/>
  <c r="C207" i="48"/>
  <c r="G207" i="48"/>
  <c r="E207" i="48"/>
  <c r="I207" i="48"/>
  <c r="C208" i="48"/>
  <c r="G208" i="48"/>
  <c r="E208" i="48"/>
  <c r="I208" i="48"/>
  <c r="C209" i="48"/>
  <c r="G209" i="48"/>
  <c r="E209" i="48"/>
  <c r="I209" i="48"/>
  <c r="C210" i="48"/>
  <c r="G210" i="48"/>
  <c r="E210" i="48"/>
  <c r="I210" i="48"/>
  <c r="C211" i="48"/>
  <c r="G211" i="48"/>
  <c r="E211" i="48"/>
  <c r="I211" i="48"/>
  <c r="C212" i="48"/>
  <c r="G212" i="48"/>
  <c r="E212" i="48"/>
  <c r="I212" i="48"/>
  <c r="C213" i="48"/>
  <c r="G213" i="48"/>
  <c r="E213" i="48"/>
  <c r="I213" i="48"/>
  <c r="C214" i="48"/>
  <c r="G214" i="48"/>
  <c r="E214" i="48"/>
  <c r="I214" i="48"/>
  <c r="C215" i="48"/>
  <c r="G215" i="48"/>
  <c r="E215" i="48"/>
  <c r="I215" i="48"/>
  <c r="C216" i="48"/>
  <c r="G216" i="48"/>
  <c r="E216" i="48"/>
  <c r="I216" i="48"/>
  <c r="C217" i="48"/>
  <c r="G217" i="48"/>
  <c r="E217" i="48"/>
  <c r="K220" i="48"/>
  <c r="J220" i="48"/>
  <c r="I218" i="48"/>
  <c r="C224" i="48"/>
  <c r="G224" i="48"/>
  <c r="E224" i="48"/>
  <c r="I224" i="48"/>
  <c r="C225" i="48"/>
  <c r="G225" i="48"/>
  <c r="E225" i="48"/>
  <c r="I225" i="48"/>
  <c r="C226" i="48"/>
  <c r="G226" i="48"/>
  <c r="E226" i="48"/>
  <c r="I226" i="48"/>
  <c r="C227" i="48"/>
  <c r="G227" i="48"/>
  <c r="E227" i="48"/>
  <c r="I227" i="48"/>
  <c r="C228" i="48"/>
  <c r="G228" i="48"/>
  <c r="E228" i="48"/>
  <c r="I228" i="48"/>
  <c r="C229" i="48"/>
  <c r="G229" i="48"/>
  <c r="I229" i="48"/>
  <c r="J233" i="48"/>
  <c r="E230" i="48"/>
  <c r="C230" i="48"/>
  <c r="G230" i="48"/>
  <c r="K233" i="48"/>
  <c r="E231" i="48"/>
  <c r="I231" i="48"/>
  <c r="E38" i="47"/>
  <c r="D38" i="47"/>
  <c r="C38" i="47"/>
  <c r="B38" i="47"/>
  <c r="H36" i="47"/>
  <c r="J36" i="47" s="1"/>
  <c r="G36" i="47"/>
  <c r="I36" i="47" s="1"/>
  <c r="H30" i="47"/>
  <c r="J30" i="47" s="1"/>
  <c r="G30" i="47"/>
  <c r="I30" i="47" s="1"/>
  <c r="E27" i="47"/>
  <c r="D27" i="47"/>
  <c r="C27" i="47"/>
  <c r="B27" i="47"/>
  <c r="H25" i="47"/>
  <c r="J25" i="47" s="1"/>
  <c r="G25" i="47"/>
  <c r="I25" i="47" s="1"/>
  <c r="C13" i="51"/>
  <c r="E13" i="51" s="1"/>
  <c r="F24" i="51"/>
  <c r="D24" i="51"/>
  <c r="I15" i="51"/>
  <c r="I24" i="51" s="1"/>
  <c r="H15" i="51"/>
  <c r="H24" i="51" s="1"/>
  <c r="E24" i="51"/>
  <c r="C24" i="51"/>
  <c r="B33" i="46"/>
  <c r="E33" i="46"/>
  <c r="D33" i="46"/>
  <c r="C33" i="46"/>
  <c r="K237" i="48"/>
  <c r="J237" i="48"/>
  <c r="C11" i="44"/>
  <c r="C43" i="44"/>
  <c r="D11" i="44"/>
  <c r="D43" i="44"/>
  <c r="D44" i="44" s="1"/>
  <c r="E11" i="44"/>
  <c r="J11" i="44" s="1"/>
  <c r="E43" i="44"/>
  <c r="B11" i="44"/>
  <c r="B43" i="44"/>
  <c r="E11" i="45"/>
  <c r="D11" i="45"/>
  <c r="C11" i="45"/>
  <c r="B11" i="45"/>
  <c r="E549" i="49"/>
  <c r="D549" i="49"/>
  <c r="C549" i="49"/>
  <c r="B549" i="49"/>
  <c r="B5" i="49"/>
  <c r="C5" i="49" s="1"/>
  <c r="E5" i="49" s="1"/>
  <c r="B5" i="47"/>
  <c r="C5" i="47" s="1"/>
  <c r="E5" i="47" s="1"/>
  <c r="E71" i="26"/>
  <c r="C71" i="26"/>
  <c r="H6" i="26"/>
  <c r="H71" i="26" s="1"/>
  <c r="G6" i="26"/>
  <c r="G71" i="26" s="1"/>
  <c r="D71" i="26"/>
  <c r="B71" i="26"/>
  <c r="B5" i="26"/>
  <c r="C5" i="26" s="1"/>
  <c r="E5" i="26" s="1"/>
  <c r="H26" i="46"/>
  <c r="G26" i="46"/>
  <c r="I26" i="46" s="1"/>
  <c r="J26" i="46"/>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9" i="44"/>
  <c r="I9" i="44"/>
  <c r="H15" i="44"/>
  <c r="J15" i="44" s="1"/>
  <c r="G15" i="44"/>
  <c r="I15" i="44" s="1"/>
  <c r="G9" i="44"/>
  <c r="H9" i="44"/>
  <c r="H6" i="33"/>
  <c r="H71" i="33" s="1"/>
  <c r="G6" i="33"/>
  <c r="G71" i="33" s="1"/>
  <c r="E71" i="33"/>
  <c r="D71" i="33"/>
  <c r="C71" i="33"/>
  <c r="B71" i="33"/>
  <c r="D5" i="49" l="1"/>
  <c r="J15" i="51"/>
  <c r="G549" i="49"/>
  <c r="I549" i="49" s="1"/>
  <c r="H549" i="49"/>
  <c r="J549" i="49" s="1"/>
  <c r="H11" i="44"/>
  <c r="G43" i="44"/>
  <c r="I43" i="44" s="1"/>
  <c r="H43" i="44"/>
  <c r="J43" i="44" s="1"/>
  <c r="B44" i="44"/>
  <c r="E44" i="44"/>
  <c r="C44" i="44"/>
  <c r="C5" i="44"/>
  <c r="E5" i="44" s="1"/>
  <c r="H27" i="47"/>
  <c r="J27" i="47" s="1"/>
  <c r="G27" i="47"/>
  <c r="I27" i="47" s="1"/>
  <c r="H38" i="47"/>
  <c r="J38" i="47" s="1"/>
  <c r="G38" i="47"/>
  <c r="I38" i="47" s="1"/>
  <c r="D5" i="47"/>
  <c r="H33" i="46"/>
  <c r="J33" i="46" s="1"/>
  <c r="G33" i="46"/>
  <c r="I33" i="46" s="1"/>
  <c r="D5" i="46"/>
  <c r="D5" i="33"/>
  <c r="I6" i="26"/>
  <c r="J6" i="26"/>
  <c r="I71" i="26"/>
  <c r="J71" i="26"/>
  <c r="D5" i="26"/>
  <c r="D46" i="45"/>
  <c r="D47" i="45"/>
  <c r="D48" i="45"/>
  <c r="D49" i="45"/>
  <c r="D50" i="45"/>
  <c r="D51" i="45"/>
  <c r="D52" i="45"/>
  <c r="D53" i="45"/>
  <c r="D54" i="45"/>
  <c r="D55" i="45"/>
  <c r="D56" i="45"/>
  <c r="D57" i="45"/>
  <c r="D58" i="45"/>
  <c r="D59" i="45"/>
  <c r="D60" i="45"/>
  <c r="D61" i="45"/>
  <c r="D62" i="45"/>
  <c r="D63" i="45"/>
  <c r="D64" i="45"/>
  <c r="D65" i="45"/>
  <c r="G11" i="45"/>
  <c r="C39" i="45"/>
  <c r="C40" i="45"/>
  <c r="C41" i="45"/>
  <c r="C42" i="45"/>
  <c r="E39" i="45"/>
  <c r="E40" i="45"/>
  <c r="E41" i="45"/>
  <c r="E42" i="45"/>
  <c r="E46" i="45"/>
  <c r="E47" i="45"/>
  <c r="E48" i="45"/>
  <c r="E49" i="45"/>
  <c r="E50" i="45"/>
  <c r="E51" i="45"/>
  <c r="E52" i="45"/>
  <c r="E53" i="45"/>
  <c r="E54" i="45"/>
  <c r="E55" i="45"/>
  <c r="E56" i="45"/>
  <c r="E57" i="45"/>
  <c r="E58" i="45"/>
  <c r="E59" i="45"/>
  <c r="E60" i="45"/>
  <c r="E61" i="45"/>
  <c r="E62" i="45"/>
  <c r="E63" i="45"/>
  <c r="E64" i="45"/>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G40" i="45" s="1"/>
  <c r="B41" i="45"/>
  <c r="G41" i="45" s="1"/>
  <c r="B42" i="45"/>
  <c r="G42" i="45" s="1"/>
  <c r="D39" i="45"/>
  <c r="D40" i="45"/>
  <c r="H40" i="45" s="1"/>
  <c r="D41" i="45"/>
  <c r="D42" i="45"/>
  <c r="H42" i="45" s="1"/>
  <c r="G34" i="45"/>
  <c r="I34" i="45" s="1"/>
  <c r="H34" i="45"/>
  <c r="J34" i="45" s="1"/>
  <c r="H11" i="45"/>
  <c r="J11" i="45" s="1"/>
  <c r="K15" i="51"/>
  <c r="J24" i="51"/>
  <c r="K24" i="51"/>
  <c r="D13" i="51"/>
  <c r="F13" i="51" s="1"/>
  <c r="G11" i="44"/>
  <c r="C6" i="45"/>
  <c r="B38" i="45"/>
  <c r="I11" i="44"/>
  <c r="I11" i="45"/>
  <c r="G44" i="44" l="1"/>
  <c r="I44" i="44" s="1"/>
  <c r="H44" i="44"/>
  <c r="J44" i="44" s="1"/>
  <c r="H57" i="45"/>
  <c r="H64" i="45"/>
  <c r="H62" i="45"/>
  <c r="H56" i="45"/>
  <c r="H39" i="45"/>
  <c r="D43" i="45"/>
  <c r="G39" i="45"/>
  <c r="B43" i="45"/>
  <c r="C66" i="45"/>
  <c r="G64" i="45"/>
  <c r="G62" i="45"/>
  <c r="G60" i="45"/>
  <c r="G58" i="45"/>
  <c r="G56" i="45"/>
  <c r="G54" i="45"/>
  <c r="G52" i="45"/>
  <c r="G50" i="45"/>
  <c r="G48" i="45"/>
  <c r="G46" i="45"/>
  <c r="B66" i="45"/>
  <c r="E66" i="45"/>
  <c r="H41" i="45"/>
  <c r="E43" i="45"/>
  <c r="C43" i="45"/>
  <c r="H65" i="45"/>
  <c r="H63" i="45"/>
  <c r="H61" i="45"/>
  <c r="H59" i="45"/>
  <c r="H55" i="45"/>
  <c r="H53" i="45"/>
  <c r="H51" i="45"/>
  <c r="H49" i="45"/>
  <c r="H47" i="45"/>
  <c r="G65" i="45"/>
  <c r="G63" i="45"/>
  <c r="G61" i="45"/>
  <c r="G59" i="45"/>
  <c r="G57" i="45"/>
  <c r="G55" i="45"/>
  <c r="G53" i="45"/>
  <c r="G51" i="45"/>
  <c r="G49" i="45"/>
  <c r="G47" i="45"/>
  <c r="H60" i="45"/>
  <c r="H58" i="45"/>
  <c r="H54" i="45"/>
  <c r="H52" i="45"/>
  <c r="H50" i="45"/>
  <c r="H48" i="45"/>
  <c r="D66" i="45"/>
  <c r="H66" i="45" s="1"/>
  <c r="H46" i="45"/>
  <c r="C38" i="45"/>
  <c r="E6" i="45"/>
  <c r="E38" i="45" s="1"/>
  <c r="G66" i="45" l="1"/>
  <c r="G43" i="45"/>
  <c r="H43" i="45"/>
</calcChain>
</file>

<file path=xl/sharedStrings.xml><?xml version="1.0" encoding="utf-8"?>
<sst xmlns="http://schemas.openxmlformats.org/spreadsheetml/2006/main" count="1865" uniqueCount="662">
  <si>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</si>
  <si>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</si>
  <si>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</si>
  <si>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</si>
  <si>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</si>
  <si>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</si>
  <si>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</si>
  <si>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</si>
  <si>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</si>
  <si>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</si>
  <si>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</si>
  <si>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</si>
  <si>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</si>
  <si>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</si>
  <si>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</si>
  <si>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</si>
  <si>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</si>
  <si>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</si>
  <si>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</si>
  <si>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</si>
  <si>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</si>
  <si>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</si>
  <si>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</si>
  <si>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</si>
  <si>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</si>
  <si>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</si>
  <si>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</si>
  <si>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</si>
  <si>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</si>
  <si>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</si>
  <si>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</si>
  <si>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</si>
  <si>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</si>
  <si>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</si>
  <si>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</si>
  <si>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</si>
  <si>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</si>
  <si>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</si>
  <si>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</si>
  <si>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Daf</t>
  </si>
  <si>
    <t>Ferrari</t>
  </si>
  <si>
    <t>Fiat</t>
  </si>
  <si>
    <t>Fiat Professional</t>
  </si>
  <si>
    <t>Ford</t>
  </si>
  <si>
    <t>Freightliner</t>
  </si>
  <si>
    <t>Fuso</t>
  </si>
  <si>
    <t>Genesis</t>
  </si>
  <si>
    <t>GWM</t>
  </si>
  <si>
    <t>Hino</t>
  </si>
  <si>
    <t>Holden</t>
  </si>
  <si>
    <t>Honda</t>
  </si>
  <si>
    <t>Hyundai</t>
  </si>
  <si>
    <t>Hyundai Commercial Vehicles</t>
  </si>
  <si>
    <t>Infiniti</t>
  </si>
  <si>
    <t>International</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</si>
  <si>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</si>
  <si>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</si>
  <si>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</si>
  <si>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</si>
  <si>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</si>
  <si>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</si>
  <si>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</si>
  <si>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</si>
  <si>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</si>
  <si>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</si>
  <si>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</si>
  <si>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</si>
  <si>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</si>
  <si>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</si>
  <si>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</si>
  <si>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</si>
  <si>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</si>
  <si>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</si>
  <si>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</si>
  <si>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</si>
  <si>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</si>
  <si>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</si>
  <si>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</si>
  <si>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</si>
  <si>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</si>
  <si>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</si>
  <si>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</si>
  <si>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</si>
  <si>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Rolls-Royce</t>
  </si>
  <si>
    <t>Scania</t>
  </si>
  <si>
    <t>Skoda</t>
  </si>
  <si>
    <t>SsangYong</t>
  </si>
  <si>
    <t>Subaru</t>
  </si>
  <si>
    <t>Suzuki</t>
  </si>
  <si>
    <t>Toyota</t>
  </si>
  <si>
    <t>UD Trucks</t>
  </si>
  <si>
    <t>Volkswagen</t>
  </si>
  <si>
    <t>Volvo Car</t>
  </si>
  <si>
    <t>Volvo Commercial</t>
  </si>
  <si>
    <t>Western Star</t>
  </si>
  <si>
    <t>VFACTS WA REPORT</t>
  </si>
  <si>
    <t>MARCH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</si>
  <si>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</si>
  <si>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</si>
  <si>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</si>
  <si>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</si>
  <si>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</si>
  <si>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</si>
  <si>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</si>
  <si>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</si>
  <si>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7 April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</si>
  <si>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</si>
  <si>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</si>
  <si>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</si>
  <si>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</si>
  <si>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</si>
  <si>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</si>
  <si>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</si>
  <si>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</si>
  <si>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</si>
  <si>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</si>
  <si>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</si>
  <si>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</si>
  <si>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</si>
  <si>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</si>
  <si>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</si>
  <si>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</si>
  <si>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</si>
  <si>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</si>
  <si>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</si>
  <si>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</si>
  <si>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</si>
  <si>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</si>
  <si>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</si>
  <si>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</si>
  <si>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</si>
  <si>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</si>
  <si>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</si>
  <si>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</si>
  <si>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</si>
  <si>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</si>
  <si>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</si>
  <si>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</si>
  <si>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</si>
  <si>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</si>
  <si>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</si>
  <si>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</si>
  <si>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</si>
  <si>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</si>
  <si>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</si>
  <si>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</si>
  <si>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</si>
  <si>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</si>
  <si>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</si>
  <si>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</si>
  <si>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</si>
  <si>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</si>
  <si>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</si>
  <si>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</si>
  <si>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</si>
  <si>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</si>
  <si>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</si>
  <si>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</si>
  <si>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</si>
  <si>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</si>
  <si>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</si>
  <si>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</si>
  <si>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</si>
  <si>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</si>
  <si>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</si>
  <si>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</si>
  <si>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</si>
  <si>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</si>
  <si>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</si>
  <si>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</si>
  <si>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</si>
  <si>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</si>
  <si>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</si>
  <si>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</si>
  <si>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</si>
  <si>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</si>
  <si>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</si>
  <si>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</si>
  <si>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</si>
  <si>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</si>
  <si>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</si>
  <si>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</si>
  <si>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</si>
  <si>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</si>
  <si>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</si>
  <si>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</si>
  <si>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</si>
  <si>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</si>
  <si>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</si>
  <si>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</si>
  <si>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</si>
  <si>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</si>
  <si>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</si>
  <si>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</si>
  <si>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</si>
  <si>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</si>
  <si>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</si>
  <si>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</si>
  <si>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</si>
  <si>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Hyundai Accent</t>
  </si>
  <si>
    <t>Kia Rio</t>
  </si>
  <si>
    <t>Mazda2</t>
  </si>
  <si>
    <t>MG MG3</t>
  </si>
  <si>
    <t>Renault Clio</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</si>
  <si>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</si>
  <si>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</si>
  <si>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</si>
  <si>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</si>
  <si>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</si>
  <si>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</si>
  <si>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</si>
  <si>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</si>
  <si>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</si>
  <si>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</si>
  <si>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</si>
  <si>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</si>
  <si>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</si>
  <si>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</si>
  <si>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</si>
  <si>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</si>
  <si>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</si>
  <si>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</si>
  <si>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Peugeot 308</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</si>
  <si>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</si>
  <si>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</si>
  <si>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</si>
  <si>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</si>
  <si>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</si>
  <si>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</si>
  <si>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</si>
  <si>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</si>
  <si>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</si>
  <si>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</si>
  <si>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</si>
  <si>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</si>
  <si>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</si>
  <si>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</si>
  <si>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</si>
  <si>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</si>
  <si>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</si>
  <si>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</si>
  <si>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</si>
  <si>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</si>
  <si>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Kia Optima</t>
  </si>
  <si>
    <t>Mazda6</t>
  </si>
  <si>
    <t>Peugeot 508</t>
  </si>
  <si>
    <t>Skoda Octavia</t>
  </si>
  <si>
    <t>Subaru Levorg</t>
  </si>
  <si>
    <t>Subaru Liberty</t>
  </si>
  <si>
    <t>Toyota Camry</t>
  </si>
  <si>
    <t>Volkswagen Passat</t>
  </si>
  <si>
    <t>Alfa Romeo Giulia</t>
  </si>
  <si>
    <t>Audi A4</t>
  </si>
  <si>
    <t>Audi A5 Sportback</t>
  </si>
  <si>
    <t>BMW 3 Series</t>
  </si>
  <si>
    <t>Genesis G70</t>
  </si>
  <si>
    <t>Infiniti Q50</t>
  </si>
  <si>
    <t>Jaguar XE</t>
  </si>
  <si>
    <t>Lexus ES</t>
  </si>
  <si>
    <t>Lexus IS</t>
  </si>
  <si>
    <t>Mercedes-Benz C-Class</t>
  </si>
  <si>
    <t>Mercedes-Benz CLA-Class</t>
  </si>
  <si>
    <t>Volvo S60</t>
  </si>
  <si>
    <t>Volvo V60</t>
  </si>
  <si>
    <t>Holden Commodore</t>
  </si>
  <si>
    <t>Kia Stinger</t>
  </si>
  <si>
    <t>Skoda Superb</t>
  </si>
  <si>
    <t>Audi A6</t>
  </si>
  <si>
    <t>Audi A7</t>
  </si>
  <si>
    <t>BMW 5 Series</t>
  </si>
  <si>
    <t>Jaguar XF</t>
  </si>
  <si>
    <t>Lexus GS</t>
  </si>
  <si>
    <t>Maserati Ghibli</t>
  </si>
  <si>
    <t>Mercedes-Benz CLS-Class</t>
  </si>
  <si>
    <t>Mercedes-Benz E-Class</t>
  </si>
  <si>
    <t>Porsche Taycan</t>
  </si>
  <si>
    <t>Volvo V90 CC</t>
  </si>
  <si>
    <t>Chrysler 300</t>
  </si>
  <si>
    <t>Audi A8</t>
  </si>
  <si>
    <t>BMW 7 Series</t>
  </si>
  <si>
    <t>BMW 8 Series Gran Coupe</t>
  </si>
  <si>
    <t>Lexus LS</t>
  </si>
  <si>
    <t>Mercedes-AMG GT 4D</t>
  </si>
  <si>
    <t>Mercedes-Benz S-Class</t>
  </si>
  <si>
    <t>Porsche Panamera</t>
  </si>
  <si>
    <t>Rolls-Royce Sedan</t>
  </si>
  <si>
    <t>Honda Odyssey</t>
  </si>
  <si>
    <t>Hyundai iMAX</t>
  </si>
  <si>
    <t>Kia Carnival</t>
  </si>
  <si>
    <t>LDV G10 Wagon</t>
  </si>
  <si>
    <t>Toyota Tarago</t>
  </si>
  <si>
    <t>Volkswagen Caddy</t>
  </si>
  <si>
    <t>Volkswagen Caravelle</t>
  </si>
  <si>
    <t>Volkswagen Multivan</t>
  </si>
  <si>
    <t>Mercedes-Benz Valente</t>
  </si>
  <si>
    <t>Mercedes-Benz V-Class</t>
  </si>
  <si>
    <t>Toyota Granvia</t>
  </si>
  <si>
    <t>Volkswagen California</t>
  </si>
  <si>
    <t>Audi A3 Convertible</t>
  </si>
  <si>
    <t>BMW 2 Series Coupe/Conv</t>
  </si>
  <si>
    <t>Ford Mustang</t>
  </si>
  <si>
    <t>Hyundai Veloster</t>
  </si>
  <si>
    <t>Mazda MX5</t>
  </si>
  <si>
    <t>MINI Cabrio</t>
  </si>
  <si>
    <t>Nissan 370Z</t>
  </si>
  <si>
    <t>Subaru BRZ</t>
  </si>
  <si>
    <t>Toyota 86</t>
  </si>
  <si>
    <t>Audi A5</t>
  </si>
  <si>
    <t>Audi TT</t>
  </si>
  <si>
    <t>BMW 4 Series Coupe/Conv</t>
  </si>
  <si>
    <t>BMW Z4</t>
  </si>
  <si>
    <t>Infiniti Q60</t>
  </si>
  <si>
    <t>Jaguar F-Type</t>
  </si>
  <si>
    <t>Lexus RC</t>
  </si>
  <si>
    <t>Lotus Elise</t>
  </si>
  <si>
    <t>Lotus Exige</t>
  </si>
  <si>
    <t>Mercedes-Benz C-Class Cpe/Conv</t>
  </si>
  <si>
    <t>Mercedes-Benz E-Class Cpe/Conv</t>
  </si>
  <si>
    <t>Porsche Boxster</t>
  </si>
  <si>
    <t>Porsche Cayman</t>
  </si>
  <si>
    <t>Toyota Supra</t>
  </si>
  <si>
    <t>Aston Martin Coupe/Conv</t>
  </si>
  <si>
    <t>Bentley Coupe/Conv</t>
  </si>
  <si>
    <t>Ferrari Coupe/Conv</t>
  </si>
  <si>
    <t>Lamborghini Coupe/Conv</t>
  </si>
  <si>
    <t>McLaren Coupe/Conv</t>
  </si>
  <si>
    <t>Mercedes-Benz S-Class Cpe/Conv</t>
  </si>
  <si>
    <t>Nissan GT-R</t>
  </si>
  <si>
    <t>Porsche 911</t>
  </si>
  <si>
    <t>Rolls-Royce Coupe/Conv</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</si>
  <si>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</si>
  <si>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</si>
  <si>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</si>
  <si>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</si>
  <si>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</si>
  <si>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</si>
  <si>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</si>
  <si>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</si>
  <si>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</si>
  <si>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</si>
  <si>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</si>
  <si>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</si>
  <si>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</si>
  <si>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</si>
  <si>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</si>
  <si>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Honda HR-V</t>
  </si>
  <si>
    <t>Hyundai Kona</t>
  </si>
  <si>
    <t>Jeep Compass</t>
  </si>
  <si>
    <t>Kia Seltos</t>
  </si>
  <si>
    <t>Mazda CX-30</t>
  </si>
  <si>
    <t>MG ZS</t>
  </si>
  <si>
    <t>Mitsubishi ASX</t>
  </si>
  <si>
    <t>Mitsubishi Eclipse Cross</t>
  </si>
  <si>
    <t>Nissan Qashqai</t>
  </si>
  <si>
    <t>Peugeot 2008</t>
  </si>
  <si>
    <t>Renault Kadjar</t>
  </si>
  <si>
    <t>Skoda Kamiq</t>
  </si>
  <si>
    <t>Subaru XV</t>
  </si>
  <si>
    <t>Suzuki S-Cross</t>
  </si>
  <si>
    <t>Suzuki Vitara</t>
  </si>
  <si>
    <t>Toyota C-HR</t>
  </si>
  <si>
    <t>Volkswagen T-Roc</t>
  </si>
  <si>
    <t>Audi Q2</t>
  </si>
  <si>
    <t>Audi Q3</t>
  </si>
  <si>
    <t>BMW X1</t>
  </si>
  <si>
    <t>BMW X2</t>
  </si>
  <si>
    <t>Infiniti Q30/QX30</t>
  </si>
  <si>
    <t>Jaguar E-Pace</t>
  </si>
  <si>
    <t>Lexus UX</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</si>
  <si>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</si>
  <si>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</si>
  <si>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</si>
  <si>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</si>
  <si>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</si>
  <si>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</si>
  <si>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</si>
  <si>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</si>
  <si>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</si>
  <si>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</si>
  <si>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</si>
  <si>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</si>
  <si>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</si>
  <si>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</si>
  <si>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</si>
  <si>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</si>
  <si>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</si>
  <si>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</si>
  <si>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</si>
  <si>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</si>
  <si>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</si>
  <si>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</si>
  <si>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</si>
  <si>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</si>
  <si>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</si>
  <si>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</si>
  <si>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</si>
  <si>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</si>
  <si>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</si>
  <si>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</si>
  <si>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</si>
  <si>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</si>
  <si>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</si>
  <si>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</si>
  <si>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</si>
  <si>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</si>
  <si>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</si>
  <si>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</si>
  <si>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</si>
  <si>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</si>
  <si>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</si>
  <si>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</si>
  <si>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</si>
  <si>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</si>
  <si>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</si>
  <si>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</si>
  <si>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</si>
  <si>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</si>
  <si>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</si>
  <si>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</si>
  <si>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</si>
  <si>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</si>
  <si>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</si>
  <si>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</si>
  <si>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</si>
  <si>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</si>
  <si>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</si>
  <si>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</si>
  <si>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</si>
  <si>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</si>
  <si>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</si>
  <si>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</si>
  <si>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</si>
  <si>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</si>
  <si>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X5</t>
  </si>
  <si>
    <t>BMW X6</t>
  </si>
  <si>
    <t>Genesis GV80</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</si>
  <si>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</si>
  <si>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</si>
  <si>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</si>
  <si>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</si>
  <si>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</si>
  <si>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</si>
  <si>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</si>
  <si>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</si>
  <si>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</si>
  <si>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</si>
  <si>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</si>
  <si>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</si>
  <si>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</si>
  <si>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</si>
  <si>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</si>
  <si>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</si>
  <si>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</si>
  <si>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</si>
  <si>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</si>
  <si>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</si>
  <si>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</si>
  <si>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</si>
  <si>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</si>
  <si>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</si>
  <si>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</si>
  <si>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</si>
  <si>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Mercedes-Benz Sprinter Bus</t>
  </si>
  <si>
    <t>Renault Master Bus</t>
  </si>
  <si>
    <t>Toyota Hiace Bus</t>
  </si>
  <si>
    <t>Toyota Coaster</t>
  </si>
  <si>
    <t>Fiat Doblo</t>
  </si>
  <si>
    <t>Peugeot Partner</t>
  </si>
  <si>
    <t>Renault Kangoo</t>
  </si>
  <si>
    <t>Volkswagen Caddy Van</t>
  </si>
  <si>
    <t>Ford Transit Custom</t>
  </si>
  <si>
    <t>Hyundai iLOAD</t>
  </si>
  <si>
    <t>LDV G10</t>
  </si>
  <si>
    <t>LDV V80</t>
  </si>
  <si>
    <t>Mercedes-Benz Vito</t>
  </si>
  <si>
    <t>Mitsubishi Express</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</si>
  <si>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</si>
  <si>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</si>
  <si>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</si>
  <si>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</si>
  <si>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</si>
  <si>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</si>
  <si>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</si>
  <si>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</si>
  <si>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</si>
  <si>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</si>
  <si>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</si>
  <si>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</si>
  <si>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</si>
  <si>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</si>
  <si>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</si>
  <si>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</si>
  <si>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</si>
  <si>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</si>
  <si>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</si>
  <si>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</si>
  <si>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</si>
  <si>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X-Class 4X4</t>
  </si>
  <si>
    <t>Mitsubishi Triton 4X4</t>
  </si>
  <si>
    <t>Nissan Navara 4X4</t>
  </si>
  <si>
    <t>RAM 1500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</si>
  <si>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</si>
  <si>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</si>
  <si>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</si>
  <si>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</si>
  <si>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</si>
  <si>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</si>
  <si>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</si>
  <si>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</si>
  <si>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</si>
  <si>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</si>
  <si>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</si>
  <si>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</si>
  <si>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</si>
  <si>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</si>
  <si>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</si>
  <si>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</si>
  <si>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</si>
  <si>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</si>
  <si>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Fuso Fighter (MD)</t>
  </si>
  <si>
    <t>Hino (MD)</t>
  </si>
  <si>
    <t>Isuzu N-Series (MD)</t>
  </si>
  <si>
    <t>Iveco (MD)</t>
  </si>
  <si>
    <t>MAN (MD)</t>
  </si>
  <si>
    <t>Mercedes (MD)</t>
  </si>
  <si>
    <t>Scania (MD)</t>
  </si>
  <si>
    <t>UD Trucks (MD)</t>
  </si>
  <si>
    <t>Volvo Truck (MD)</t>
  </si>
  <si>
    <t>DAF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</si>
  <si>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</si>
  <si>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</si>
  <si>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</si>
  <si>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</si>
  <si>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</si>
  <si>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</si>
  <si>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</si>
  <si>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</si>
  <si>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</si>
  <si>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</si>
  <si>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</si>
  <si>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</si>
  <si>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</si>
  <si>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</si>
  <si>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</si>
  <si>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</si>
  <si>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</si>
  <si>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</si>
  <si>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</si>
  <si>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</si>
  <si>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</si>
  <si>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</si>
  <si>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</si>
  <si>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</si>
  <si>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</si>
  <si>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</si>
  <si>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</si>
  <si>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</si>
  <si>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</si>
  <si>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</si>
  <si>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</si>
  <si>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</si>
  <si>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</si>
  <si>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</si>
  <si>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</si>
  <si>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</si>
  <si>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</si>
  <si>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</si>
  <si>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</si>
  <si>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</si>
  <si>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</si>
  <si>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</si>
  <si>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</si>
  <si>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</si>
  <si>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</si>
  <si>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</si>
  <si>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</si>
  <si>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</si>
  <si>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</si>
  <si>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</si>
  <si>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</si>
  <si>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</si>
  <si>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</si>
  <si>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</si>
  <si>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</si>
  <si>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</si>
  <si>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</si>
  <si>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</si>
  <si>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</si>
  <si>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</si>
  <si>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</si>
  <si>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</si>
  <si>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</si>
  <si>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</si>
  <si>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</si>
  <si>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</si>
  <si>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</si>
  <si>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</si>
  <si>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</si>
  <si>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</si>
  <si>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</si>
  <si>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</si>
  <si>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</si>
  <si>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</si>
  <si>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</si>
  <si>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</si>
  <si>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</si>
  <si>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Daf Total</t>
  </si>
  <si>
    <t>Ferrari Total</t>
  </si>
  <si>
    <t>Fiat Total</t>
  </si>
  <si>
    <t>Fiat Professional Total</t>
  </si>
  <si>
    <t>Ford Total</t>
  </si>
  <si>
    <t>Freightliner Total</t>
  </si>
  <si>
    <t>Fuso Total</t>
  </si>
  <si>
    <t>Genesis Total</t>
  </si>
  <si>
    <t>GWM Total</t>
  </si>
  <si>
    <t>Hino Total</t>
  </si>
  <si>
    <t>Holden Total</t>
  </si>
  <si>
    <t>Honda Total</t>
  </si>
  <si>
    <t>Hyundai Total</t>
  </si>
  <si>
    <t>Hyundai Commercial Vehicles Total</t>
  </si>
  <si>
    <t>Infiniti Total</t>
  </si>
  <si>
    <t>International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</si>
  <si>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</si>
  <si>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</si>
  <si>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</si>
  <si>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</si>
  <si>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</si>
  <si>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</si>
  <si>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</si>
  <si>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</si>
  <si>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</si>
  <si>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</si>
  <si>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</si>
  <si>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</si>
  <si>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</si>
  <si>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</si>
  <si>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</si>
  <si>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</si>
  <si>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</si>
  <si>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</si>
  <si>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</si>
  <si>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</si>
  <si>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</si>
  <si>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</si>
  <si>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</si>
  <si>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</si>
  <si>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</si>
  <si>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</si>
  <si>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</si>
  <si>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</si>
  <si>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Rolls-Royce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</si>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</sst>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95</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96</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97</v>
      </c>
      <c r="C15" s="109">
        <v>1663</v>
      </c>
      <c r="D15" s="110">
        <v>2959</v>
      </c>
      <c r="E15" s="109">
        <v>4356</v>
      </c>
      <c r="F15" s="110">
        <v>6331</v>
      </c>
      <c r="G15" s="111"/>
      <c r="H15" s="109">
        <f t="shared" ref="H15:H22" si="0">C15-D15</f>
        <v>-1296</v>
      </c>
      <c r="I15" s="110">
        <f t="shared" ref="I15:I22" si="1">E15-F15</f>
        <v>-1975</v>
      </c>
      <c r="J15" s="112">
        <f t="shared" ref="J15:J22" si="2">IF(D15=0, "-", IF(H15/D15&lt;10, H15/D15, "&gt;999%"))</f>
        <v>-0.43798580601554582</v>
      </c>
      <c r="K15" s="113">
        <f t="shared" ref="K15:K22" si="3">IF(F15=0, "-", IF(I15/F15&lt;10, I15/F15, "&gt;999%"))</f>
        <v>-0.31195703680303272</v>
      </c>
      <c r="L15" s="99"/>
    </row>
    <row r="16" spans="1:12" ht="15" x14ac:dyDescent="0.2">
      <c r="A16" s="99"/>
      <c r="B16" s="108" t="s">
        <v>98</v>
      </c>
      <c r="C16" s="109">
        <v>32499</v>
      </c>
      <c r="D16" s="110">
        <v>26621</v>
      </c>
      <c r="E16" s="109">
        <v>85328</v>
      </c>
      <c r="F16" s="110">
        <v>74663</v>
      </c>
      <c r="G16" s="111"/>
      <c r="H16" s="109">
        <f t="shared" si="0"/>
        <v>5878</v>
      </c>
      <c r="I16" s="110">
        <f t="shared" si="1"/>
        <v>10665</v>
      </c>
      <c r="J16" s="112">
        <f t="shared" si="2"/>
        <v>0.22080312535216559</v>
      </c>
      <c r="K16" s="113">
        <f t="shared" si="3"/>
        <v>0.14284183598301703</v>
      </c>
      <c r="L16" s="99"/>
    </row>
    <row r="17" spans="1:12" ht="15" x14ac:dyDescent="0.2">
      <c r="A17" s="99"/>
      <c r="B17" s="108" t="s">
        <v>99</v>
      </c>
      <c r="C17" s="109">
        <v>918</v>
      </c>
      <c r="D17" s="110">
        <v>640</v>
      </c>
      <c r="E17" s="109">
        <v>2374</v>
      </c>
      <c r="F17" s="110">
        <v>1714</v>
      </c>
      <c r="G17" s="111"/>
      <c r="H17" s="109">
        <f t="shared" si="0"/>
        <v>278</v>
      </c>
      <c r="I17" s="110">
        <f t="shared" si="1"/>
        <v>660</v>
      </c>
      <c r="J17" s="112">
        <f t="shared" si="2"/>
        <v>0.43437500000000001</v>
      </c>
      <c r="K17" s="113">
        <f t="shared" si="3"/>
        <v>0.38506417736289383</v>
      </c>
      <c r="L17" s="99"/>
    </row>
    <row r="18" spans="1:12" ht="15" x14ac:dyDescent="0.2">
      <c r="A18" s="99"/>
      <c r="B18" s="108" t="s">
        <v>100</v>
      </c>
      <c r="C18" s="109">
        <v>21588</v>
      </c>
      <c r="D18" s="110">
        <v>16272</v>
      </c>
      <c r="E18" s="109">
        <v>56497</v>
      </c>
      <c r="F18" s="110">
        <v>46275</v>
      </c>
      <c r="G18" s="111"/>
      <c r="H18" s="109">
        <f t="shared" si="0"/>
        <v>5316</v>
      </c>
      <c r="I18" s="110">
        <f t="shared" si="1"/>
        <v>10222</v>
      </c>
      <c r="J18" s="112">
        <f t="shared" si="2"/>
        <v>0.32669616519174044</v>
      </c>
      <c r="K18" s="113">
        <f t="shared" si="3"/>
        <v>0.22089681253376553</v>
      </c>
      <c r="L18" s="99"/>
    </row>
    <row r="19" spans="1:12" ht="15" x14ac:dyDescent="0.2">
      <c r="A19" s="99"/>
      <c r="B19" s="108" t="s">
        <v>101</v>
      </c>
      <c r="C19" s="109">
        <v>6389</v>
      </c>
      <c r="D19" s="110">
        <v>4991</v>
      </c>
      <c r="E19" s="109">
        <v>17010</v>
      </c>
      <c r="F19" s="110">
        <v>14607</v>
      </c>
      <c r="G19" s="111"/>
      <c r="H19" s="109">
        <f t="shared" si="0"/>
        <v>1398</v>
      </c>
      <c r="I19" s="110">
        <f t="shared" si="1"/>
        <v>2403</v>
      </c>
      <c r="J19" s="112">
        <f t="shared" si="2"/>
        <v>0.28010418753756761</v>
      </c>
      <c r="K19" s="113">
        <f t="shared" si="3"/>
        <v>0.16451016635859519</v>
      </c>
      <c r="L19" s="99"/>
    </row>
    <row r="20" spans="1:12" ht="15" x14ac:dyDescent="0.2">
      <c r="A20" s="99"/>
      <c r="B20" s="108" t="s">
        <v>102</v>
      </c>
      <c r="C20" s="109">
        <v>1634</v>
      </c>
      <c r="D20" s="110">
        <v>1257</v>
      </c>
      <c r="E20" s="109">
        <v>4245</v>
      </c>
      <c r="F20" s="110">
        <v>3843</v>
      </c>
      <c r="G20" s="111"/>
      <c r="H20" s="109">
        <f t="shared" si="0"/>
        <v>377</v>
      </c>
      <c r="I20" s="110">
        <f t="shared" si="1"/>
        <v>402</v>
      </c>
      <c r="J20" s="112">
        <f t="shared" si="2"/>
        <v>0.29992044550517105</v>
      </c>
      <c r="K20" s="113">
        <f t="shared" si="3"/>
        <v>0.10460577673692428</v>
      </c>
      <c r="L20" s="99"/>
    </row>
    <row r="21" spans="1:12" ht="15" x14ac:dyDescent="0.2">
      <c r="A21" s="99"/>
      <c r="B21" s="108" t="s">
        <v>103</v>
      </c>
      <c r="C21" s="109">
        <v>25800</v>
      </c>
      <c r="D21" s="110">
        <v>21662</v>
      </c>
      <c r="E21" s="109">
        <v>67549</v>
      </c>
      <c r="F21" s="110">
        <v>65027</v>
      </c>
      <c r="G21" s="111"/>
      <c r="H21" s="109">
        <f t="shared" si="0"/>
        <v>4138</v>
      </c>
      <c r="I21" s="110">
        <f t="shared" si="1"/>
        <v>2522</v>
      </c>
      <c r="J21" s="112">
        <f t="shared" si="2"/>
        <v>0.19102575939433108</v>
      </c>
      <c r="K21" s="113">
        <f t="shared" si="3"/>
        <v>3.8783889768865237E-2</v>
      </c>
      <c r="L21" s="99"/>
    </row>
    <row r="22" spans="1:12" ht="15" x14ac:dyDescent="0.2">
      <c r="A22" s="99"/>
      <c r="B22" s="108" t="s">
        <v>104</v>
      </c>
      <c r="C22" s="109">
        <v>9514</v>
      </c>
      <c r="D22" s="110">
        <v>7288</v>
      </c>
      <c r="E22" s="109">
        <v>26289</v>
      </c>
      <c r="F22" s="110">
        <v>20901</v>
      </c>
      <c r="G22" s="111"/>
      <c r="H22" s="109">
        <f t="shared" si="0"/>
        <v>2226</v>
      </c>
      <c r="I22" s="110">
        <f t="shared" si="1"/>
        <v>5388</v>
      </c>
      <c r="J22" s="112">
        <f t="shared" si="2"/>
        <v>0.30543358946212951</v>
      </c>
      <c r="K22" s="113">
        <f t="shared" si="3"/>
        <v>0.25778670876991533</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100005</v>
      </c>
      <c r="D24" s="121">
        <f>SUM(D15:D23)</f>
        <v>81690</v>
      </c>
      <c r="E24" s="120">
        <f>SUM(E15:E23)</f>
        <v>263648</v>
      </c>
      <c r="F24" s="121">
        <f>SUM(F15:F23)</f>
        <v>233361</v>
      </c>
      <c r="G24" s="122"/>
      <c r="H24" s="120">
        <f>SUM(H15:H23)</f>
        <v>18315</v>
      </c>
      <c r="I24" s="121">
        <f>SUM(I15:I23)</f>
        <v>30287</v>
      </c>
      <c r="J24" s="123">
        <f>IF(D24=0, 0, H24/D24)</f>
        <v>0.22420124862284246</v>
      </c>
      <c r="K24" s="124">
        <f>IF(F24=0, 0, I24/F24)</f>
        <v>0.129786039655298</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105</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6"/>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164" t="s">
        <v>117</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117</v>
      </c>
      <c r="B6" s="61" t="s">
        <v>12</v>
      </c>
      <c r="C6" s="62" t="s">
        <v>13</v>
      </c>
      <c r="D6" s="61" t="s">
        <v>12</v>
      </c>
      <c r="E6" s="63" t="s">
        <v>13</v>
      </c>
      <c r="F6" s="62" t="s">
        <v>12</v>
      </c>
      <c r="G6" s="62" t="s">
        <v>13</v>
      </c>
      <c r="H6" s="61" t="s">
        <v>12</v>
      </c>
      <c r="I6" s="63" t="s">
        <v>13</v>
      </c>
      <c r="J6" s="61"/>
      <c r="K6" s="63"/>
    </row>
    <row r="7" spans="1:11" x14ac:dyDescent="0.2">
      <c r="A7" s="7" t="s">
        <v>330</v>
      </c>
      <c r="B7" s="65">
        <v>0</v>
      </c>
      <c r="C7" s="34">
        <f>IF(B21=0, "-", B7/B21)</f>
        <v>0</v>
      </c>
      <c r="D7" s="65">
        <v>0</v>
      </c>
      <c r="E7" s="9">
        <f>IF(D21=0, "-", D7/D21)</f>
        <v>0</v>
      </c>
      <c r="F7" s="81">
        <v>1</v>
      </c>
      <c r="G7" s="34">
        <f>IF(F21=0, "-", F7/F21)</f>
        <v>8.8495575221238937E-4</v>
      </c>
      <c r="H7" s="65">
        <v>2</v>
      </c>
      <c r="I7" s="9">
        <f>IF(H21=0, "-", H7/H21)</f>
        <v>3.4904013961605585E-3</v>
      </c>
      <c r="J7" s="8" t="str">
        <f t="shared" ref="J7:J19" si="0">IF(D7=0, "-", IF((B7-D7)/D7&lt;10, (B7-D7)/D7, "&gt;999%"))</f>
        <v>-</v>
      </c>
      <c r="K7" s="9">
        <f t="shared" ref="K7:K19" si="1">IF(H7=0, "-", IF((F7-H7)/H7&lt;10, (F7-H7)/H7, "&gt;999%"))</f>
        <v>-0.5</v>
      </c>
    </row>
    <row r="8" spans="1:11" x14ac:dyDescent="0.2">
      <c r="A8" s="7" t="s">
        <v>331</v>
      </c>
      <c r="B8" s="65">
        <v>29</v>
      </c>
      <c r="C8" s="34">
        <f>IF(B21=0, "-", B8/B21)</f>
        <v>6.5022421524663671E-2</v>
      </c>
      <c r="D8" s="65">
        <v>0</v>
      </c>
      <c r="E8" s="9">
        <f>IF(D21=0, "-", D8/D21)</f>
        <v>0</v>
      </c>
      <c r="F8" s="81">
        <v>63</v>
      </c>
      <c r="G8" s="34">
        <f>IF(F21=0, "-", F8/F21)</f>
        <v>5.575221238938053E-2</v>
      </c>
      <c r="H8" s="65">
        <v>0</v>
      </c>
      <c r="I8" s="9">
        <f>IF(H21=0, "-", H8/H21)</f>
        <v>0</v>
      </c>
      <c r="J8" s="8" t="str">
        <f t="shared" si="0"/>
        <v>-</v>
      </c>
      <c r="K8" s="9" t="str">
        <f t="shared" si="1"/>
        <v>-</v>
      </c>
    </row>
    <row r="9" spans="1:11" x14ac:dyDescent="0.2">
      <c r="A9" s="7" t="s">
        <v>332</v>
      </c>
      <c r="B9" s="65">
        <v>0</v>
      </c>
      <c r="C9" s="34">
        <f>IF(B21=0, "-", B9/B21)</f>
        <v>0</v>
      </c>
      <c r="D9" s="65">
        <v>90</v>
      </c>
      <c r="E9" s="9">
        <f>IF(D21=0, "-", D9/D21)</f>
        <v>0.43478260869565216</v>
      </c>
      <c r="F9" s="81">
        <v>0</v>
      </c>
      <c r="G9" s="34">
        <f>IF(F21=0, "-", F9/F21)</f>
        <v>0</v>
      </c>
      <c r="H9" s="65">
        <v>162</v>
      </c>
      <c r="I9" s="9">
        <f>IF(H21=0, "-", H9/H21)</f>
        <v>0.28272251308900526</v>
      </c>
      <c r="J9" s="8">
        <f t="shared" si="0"/>
        <v>-1</v>
      </c>
      <c r="K9" s="9">
        <f t="shared" si="1"/>
        <v>-1</v>
      </c>
    </row>
    <row r="10" spans="1:11" x14ac:dyDescent="0.2">
      <c r="A10" s="7" t="s">
        <v>333</v>
      </c>
      <c r="B10" s="65">
        <v>68</v>
      </c>
      <c r="C10" s="34">
        <f>IF(B21=0, "-", B10/B21)</f>
        <v>0.15246636771300448</v>
      </c>
      <c r="D10" s="65">
        <v>29</v>
      </c>
      <c r="E10" s="9">
        <f>IF(D21=0, "-", D10/D21)</f>
        <v>0.14009661835748793</v>
      </c>
      <c r="F10" s="81">
        <v>166</v>
      </c>
      <c r="G10" s="34">
        <f>IF(F21=0, "-", F10/F21)</f>
        <v>0.14690265486725665</v>
      </c>
      <c r="H10" s="65">
        <v>105</v>
      </c>
      <c r="I10" s="9">
        <f>IF(H21=0, "-", H10/H21)</f>
        <v>0.18324607329842932</v>
      </c>
      <c r="J10" s="8">
        <f t="shared" si="0"/>
        <v>1.3448275862068966</v>
      </c>
      <c r="K10" s="9">
        <f t="shared" si="1"/>
        <v>0.580952380952381</v>
      </c>
    </row>
    <row r="11" spans="1:11" x14ac:dyDescent="0.2">
      <c r="A11" s="7" t="s">
        <v>334</v>
      </c>
      <c r="B11" s="65">
        <v>40</v>
      </c>
      <c r="C11" s="34">
        <f>IF(B21=0, "-", B11/B21)</f>
        <v>8.9686098654708515E-2</v>
      </c>
      <c r="D11" s="65">
        <v>0</v>
      </c>
      <c r="E11" s="9">
        <f>IF(D21=0, "-", D11/D21)</f>
        <v>0</v>
      </c>
      <c r="F11" s="81">
        <v>54</v>
      </c>
      <c r="G11" s="34">
        <f>IF(F21=0, "-", F11/F21)</f>
        <v>4.7787610619469026E-2</v>
      </c>
      <c r="H11" s="65">
        <v>0</v>
      </c>
      <c r="I11" s="9">
        <f>IF(H21=0, "-", H11/H21)</f>
        <v>0</v>
      </c>
      <c r="J11" s="8" t="str">
        <f t="shared" si="0"/>
        <v>-</v>
      </c>
      <c r="K11" s="9" t="str">
        <f t="shared" si="1"/>
        <v>-</v>
      </c>
    </row>
    <row r="12" spans="1:11" x14ac:dyDescent="0.2">
      <c r="A12" s="7" t="s">
        <v>335</v>
      </c>
      <c r="B12" s="65">
        <v>134</v>
      </c>
      <c r="C12" s="34">
        <f>IF(B21=0, "-", B12/B21)</f>
        <v>0.30044843049327352</v>
      </c>
      <c r="D12" s="65">
        <v>61</v>
      </c>
      <c r="E12" s="9">
        <f>IF(D21=0, "-", D12/D21)</f>
        <v>0.29468599033816423</v>
      </c>
      <c r="F12" s="81">
        <v>363</v>
      </c>
      <c r="G12" s="34">
        <f>IF(F21=0, "-", F12/F21)</f>
        <v>0.32123893805309733</v>
      </c>
      <c r="H12" s="65">
        <v>239</v>
      </c>
      <c r="I12" s="9">
        <f>IF(H21=0, "-", H12/H21)</f>
        <v>0.41710296684118675</v>
      </c>
      <c r="J12" s="8">
        <f t="shared" si="0"/>
        <v>1.1967213114754098</v>
      </c>
      <c r="K12" s="9">
        <f t="shared" si="1"/>
        <v>0.51882845188284521</v>
      </c>
    </row>
    <row r="13" spans="1:11" x14ac:dyDescent="0.2">
      <c r="A13" s="7" t="s">
        <v>336</v>
      </c>
      <c r="B13" s="65">
        <v>18</v>
      </c>
      <c r="C13" s="34">
        <f>IF(B21=0, "-", B13/B21)</f>
        <v>4.0358744394618833E-2</v>
      </c>
      <c r="D13" s="65">
        <v>2</v>
      </c>
      <c r="E13" s="9">
        <f>IF(D21=0, "-", D13/D21)</f>
        <v>9.6618357487922701E-3</v>
      </c>
      <c r="F13" s="81">
        <v>49</v>
      </c>
      <c r="G13" s="34">
        <f>IF(F21=0, "-", F13/F21)</f>
        <v>4.3362831858407079E-2</v>
      </c>
      <c r="H13" s="65">
        <v>3</v>
      </c>
      <c r="I13" s="9">
        <f>IF(H21=0, "-", H13/H21)</f>
        <v>5.235602094240838E-3</v>
      </c>
      <c r="J13" s="8">
        <f t="shared" si="0"/>
        <v>8</v>
      </c>
      <c r="K13" s="9" t="str">
        <f t="shared" si="1"/>
        <v>&gt;999%</v>
      </c>
    </row>
    <row r="14" spans="1:11" x14ac:dyDescent="0.2">
      <c r="A14" s="7" t="s">
        <v>337</v>
      </c>
      <c r="B14" s="65">
        <v>0</v>
      </c>
      <c r="C14" s="34">
        <f>IF(B21=0, "-", B14/B21)</f>
        <v>0</v>
      </c>
      <c r="D14" s="65">
        <v>0</v>
      </c>
      <c r="E14" s="9">
        <f>IF(D21=0, "-", D14/D21)</f>
        <v>0</v>
      </c>
      <c r="F14" s="81">
        <v>0</v>
      </c>
      <c r="G14" s="34">
        <f>IF(F21=0, "-", F14/F21)</f>
        <v>0</v>
      </c>
      <c r="H14" s="65">
        <v>3</v>
      </c>
      <c r="I14" s="9">
        <f>IF(H21=0, "-", H14/H21)</f>
        <v>5.235602094240838E-3</v>
      </c>
      <c r="J14" s="8" t="str">
        <f t="shared" si="0"/>
        <v>-</v>
      </c>
      <c r="K14" s="9">
        <f t="shared" si="1"/>
        <v>-1</v>
      </c>
    </row>
    <row r="15" spans="1:11" x14ac:dyDescent="0.2">
      <c r="A15" s="7" t="s">
        <v>338</v>
      </c>
      <c r="B15" s="65">
        <v>0</v>
      </c>
      <c r="C15" s="34">
        <f>IF(B21=0, "-", B15/B21)</f>
        <v>0</v>
      </c>
      <c r="D15" s="65">
        <v>1</v>
      </c>
      <c r="E15" s="9">
        <f>IF(D21=0, "-", D15/D21)</f>
        <v>4.830917874396135E-3</v>
      </c>
      <c r="F15" s="81">
        <v>0</v>
      </c>
      <c r="G15" s="34">
        <f>IF(F21=0, "-", F15/F21)</f>
        <v>0</v>
      </c>
      <c r="H15" s="65">
        <v>2</v>
      </c>
      <c r="I15" s="9">
        <f>IF(H21=0, "-", H15/H21)</f>
        <v>3.4904013961605585E-3</v>
      </c>
      <c r="J15" s="8">
        <f t="shared" si="0"/>
        <v>-1</v>
      </c>
      <c r="K15" s="9">
        <f t="shared" si="1"/>
        <v>-1</v>
      </c>
    </row>
    <row r="16" spans="1:11" x14ac:dyDescent="0.2">
      <c r="A16" s="7" t="s">
        <v>339</v>
      </c>
      <c r="B16" s="65">
        <v>9</v>
      </c>
      <c r="C16" s="34">
        <f>IF(B21=0, "-", B16/B21)</f>
        <v>2.0179372197309416E-2</v>
      </c>
      <c r="D16" s="65">
        <v>4</v>
      </c>
      <c r="E16" s="9">
        <f>IF(D21=0, "-", D16/D21)</f>
        <v>1.932367149758454E-2</v>
      </c>
      <c r="F16" s="81">
        <v>36</v>
      </c>
      <c r="G16" s="34">
        <f>IF(F21=0, "-", F16/F21)</f>
        <v>3.1858407079646017E-2</v>
      </c>
      <c r="H16" s="65">
        <v>7</v>
      </c>
      <c r="I16" s="9">
        <f>IF(H21=0, "-", H16/H21)</f>
        <v>1.2216404886561954E-2</v>
      </c>
      <c r="J16" s="8">
        <f t="shared" si="0"/>
        <v>1.25</v>
      </c>
      <c r="K16" s="9">
        <f t="shared" si="1"/>
        <v>4.1428571428571432</v>
      </c>
    </row>
    <row r="17" spans="1:11" x14ac:dyDescent="0.2">
      <c r="A17" s="7" t="s">
        <v>340</v>
      </c>
      <c r="B17" s="65">
        <v>10</v>
      </c>
      <c r="C17" s="34">
        <f>IF(B21=0, "-", B17/B21)</f>
        <v>2.2421524663677129E-2</v>
      </c>
      <c r="D17" s="65">
        <v>20</v>
      </c>
      <c r="E17" s="9">
        <f>IF(D21=0, "-", D17/D21)</f>
        <v>9.6618357487922704E-2</v>
      </c>
      <c r="F17" s="81">
        <v>58</v>
      </c>
      <c r="G17" s="34">
        <f>IF(F21=0, "-", F17/F21)</f>
        <v>5.1327433628318583E-2</v>
      </c>
      <c r="H17" s="65">
        <v>50</v>
      </c>
      <c r="I17" s="9">
        <f>IF(H21=0, "-", H17/H21)</f>
        <v>8.7260034904013961E-2</v>
      </c>
      <c r="J17" s="8">
        <f t="shared" si="0"/>
        <v>-0.5</v>
      </c>
      <c r="K17" s="9">
        <f t="shared" si="1"/>
        <v>0.16</v>
      </c>
    </row>
    <row r="18" spans="1:11" x14ac:dyDescent="0.2">
      <c r="A18" s="7" t="s">
        <v>341</v>
      </c>
      <c r="B18" s="65">
        <v>80</v>
      </c>
      <c r="C18" s="34">
        <f>IF(B21=0, "-", B18/B21)</f>
        <v>0.17937219730941703</v>
      </c>
      <c r="D18" s="65">
        <v>0</v>
      </c>
      <c r="E18" s="9">
        <f>IF(D21=0, "-", D18/D21)</f>
        <v>0</v>
      </c>
      <c r="F18" s="81">
        <v>190</v>
      </c>
      <c r="G18" s="34">
        <f>IF(F21=0, "-", F18/F21)</f>
        <v>0.16814159292035399</v>
      </c>
      <c r="H18" s="65">
        <v>0</v>
      </c>
      <c r="I18" s="9">
        <f>IF(H21=0, "-", H18/H21)</f>
        <v>0</v>
      </c>
      <c r="J18" s="8" t="str">
        <f t="shared" si="0"/>
        <v>-</v>
      </c>
      <c r="K18" s="9" t="str">
        <f t="shared" si="1"/>
        <v>-</v>
      </c>
    </row>
    <row r="19" spans="1:11" x14ac:dyDescent="0.2">
      <c r="A19" s="7" t="s">
        <v>342</v>
      </c>
      <c r="B19" s="65">
        <v>58</v>
      </c>
      <c r="C19" s="34">
        <f>IF(B21=0, "-", B19/B21)</f>
        <v>0.13004484304932734</v>
      </c>
      <c r="D19" s="65">
        <v>0</v>
      </c>
      <c r="E19" s="9">
        <f>IF(D21=0, "-", D19/D21)</f>
        <v>0</v>
      </c>
      <c r="F19" s="81">
        <v>150</v>
      </c>
      <c r="G19" s="34">
        <f>IF(F21=0, "-", F19/F21)</f>
        <v>0.13274336283185842</v>
      </c>
      <c r="H19" s="65">
        <v>0</v>
      </c>
      <c r="I19" s="9">
        <f>IF(H21=0, "-", H19/H21)</f>
        <v>0</v>
      </c>
      <c r="J19" s="8" t="str">
        <f t="shared" si="0"/>
        <v>-</v>
      </c>
      <c r="K19" s="9" t="str">
        <f t="shared" si="1"/>
        <v>-</v>
      </c>
    </row>
    <row r="20" spans="1:11" x14ac:dyDescent="0.2">
      <c r="A20" s="2"/>
      <c r="B20" s="68"/>
      <c r="C20" s="33"/>
      <c r="D20" s="68"/>
      <c r="E20" s="6"/>
      <c r="F20" s="82"/>
      <c r="G20" s="33"/>
      <c r="H20" s="68"/>
      <c r="I20" s="6"/>
      <c r="J20" s="5"/>
      <c r="K20" s="6"/>
    </row>
    <row r="21" spans="1:11" s="43" customFormat="1" x14ac:dyDescent="0.2">
      <c r="A21" s="162" t="s">
        <v>582</v>
      </c>
      <c r="B21" s="71">
        <f>SUM(B7:B20)</f>
        <v>446</v>
      </c>
      <c r="C21" s="40">
        <f>B21/9514</f>
        <v>4.6878284633172167E-2</v>
      </c>
      <c r="D21" s="71">
        <f>SUM(D7:D20)</f>
        <v>207</v>
      </c>
      <c r="E21" s="41">
        <f>D21/7288</f>
        <v>2.8402854006586167E-2</v>
      </c>
      <c r="F21" s="77">
        <f>SUM(F7:F20)</f>
        <v>1130</v>
      </c>
      <c r="G21" s="42">
        <f>F21/26289</f>
        <v>4.298375746509947E-2</v>
      </c>
      <c r="H21" s="71">
        <f>SUM(H7:H20)</f>
        <v>573</v>
      </c>
      <c r="I21" s="41">
        <f>H21/20901</f>
        <v>2.7414956222190326E-2</v>
      </c>
      <c r="J21" s="37">
        <f>IF(D21=0, "-", IF((B21-D21)/D21&lt;10, (B21-D21)/D21, "&gt;999%"))</f>
        <v>1.1545893719806763</v>
      </c>
      <c r="K21" s="38">
        <f>IF(H21=0, "-", IF((F21-H21)/H21&lt;10, (F21-H21)/H21, "&gt;999%"))</f>
        <v>0.97207678883071558</v>
      </c>
    </row>
    <row r="22" spans="1:11" x14ac:dyDescent="0.2">
      <c r="B22" s="83"/>
      <c r="D22" s="83"/>
      <c r="F22" s="83"/>
      <c r="H22" s="83"/>
    </row>
    <row r="23" spans="1:11" s="43" customFormat="1" x14ac:dyDescent="0.2">
      <c r="A23" s="162" t="s">
        <v>582</v>
      </c>
      <c r="B23" s="71">
        <v>446</v>
      </c>
      <c r="C23" s="40">
        <f>B23/9514</f>
        <v>4.6878284633172167E-2</v>
      </c>
      <c r="D23" s="71">
        <v>207</v>
      </c>
      <c r="E23" s="41">
        <f>D23/7288</f>
        <v>2.8402854006586167E-2</v>
      </c>
      <c r="F23" s="77">
        <v>1130</v>
      </c>
      <c r="G23" s="42">
        <f>F23/26289</f>
        <v>4.298375746509947E-2</v>
      </c>
      <c r="H23" s="71">
        <v>573</v>
      </c>
      <c r="I23" s="41">
        <f>H23/20901</f>
        <v>2.7414956222190326E-2</v>
      </c>
      <c r="J23" s="37">
        <f>IF(D23=0, "-", IF((B23-D23)/D23&lt;10, (B23-D23)/D23, "&gt;999%"))</f>
        <v>1.1545893719806763</v>
      </c>
      <c r="K23" s="38">
        <f>IF(H23=0, "-", IF((F23-H23)/H23&lt;10, (F23-H23)/H23, "&gt;999%"))</f>
        <v>0.97207678883071558</v>
      </c>
    </row>
    <row r="24" spans="1:11" x14ac:dyDescent="0.2">
      <c r="B24" s="83"/>
      <c r="D24" s="83"/>
      <c r="F24" s="83"/>
      <c r="H24" s="83"/>
    </row>
    <row r="25" spans="1:11" ht="15.75" x14ac:dyDescent="0.25">
      <c r="A25" s="164" t="s">
        <v>118</v>
      </c>
      <c r="B25" s="196" t="s">
        <v>1</v>
      </c>
      <c r="C25" s="200"/>
      <c r="D25" s="200"/>
      <c r="E25" s="197"/>
      <c r="F25" s="196" t="s">
        <v>14</v>
      </c>
      <c r="G25" s="200"/>
      <c r="H25" s="200"/>
      <c r="I25" s="197"/>
      <c r="J25" s="196" t="s">
        <v>15</v>
      </c>
      <c r="K25" s="197"/>
    </row>
    <row r="26" spans="1:11" x14ac:dyDescent="0.2">
      <c r="A26" s="22"/>
      <c r="B26" s="196">
        <f>VALUE(RIGHT($B$2, 4))</f>
        <v>2021</v>
      </c>
      <c r="C26" s="197"/>
      <c r="D26" s="196">
        <f>B26-1</f>
        <v>2020</v>
      </c>
      <c r="E26" s="204"/>
      <c r="F26" s="196">
        <f>B26</f>
        <v>2021</v>
      </c>
      <c r="G26" s="204"/>
      <c r="H26" s="196">
        <f>D26</f>
        <v>2020</v>
      </c>
      <c r="I26" s="204"/>
      <c r="J26" s="140" t="s">
        <v>4</v>
      </c>
      <c r="K26" s="141" t="s">
        <v>2</v>
      </c>
    </row>
    <row r="27" spans="1:11" x14ac:dyDescent="0.2">
      <c r="A27" s="163" t="s">
        <v>148</v>
      </c>
      <c r="B27" s="61" t="s">
        <v>12</v>
      </c>
      <c r="C27" s="62" t="s">
        <v>13</v>
      </c>
      <c r="D27" s="61" t="s">
        <v>12</v>
      </c>
      <c r="E27" s="63" t="s">
        <v>13</v>
      </c>
      <c r="F27" s="62" t="s">
        <v>12</v>
      </c>
      <c r="G27" s="62" t="s">
        <v>13</v>
      </c>
      <c r="H27" s="61" t="s">
        <v>12</v>
      </c>
      <c r="I27" s="63" t="s">
        <v>13</v>
      </c>
      <c r="J27" s="61"/>
      <c r="K27" s="63"/>
    </row>
    <row r="28" spans="1:11" x14ac:dyDescent="0.2">
      <c r="A28" s="7" t="s">
        <v>343</v>
      </c>
      <c r="B28" s="65">
        <v>0</v>
      </c>
      <c r="C28" s="34">
        <f>IF(B48=0, "-", B28/B48)</f>
        <v>0</v>
      </c>
      <c r="D28" s="65">
        <v>0</v>
      </c>
      <c r="E28" s="9">
        <f>IF(D48=0, "-", D28/D48)</f>
        <v>0</v>
      </c>
      <c r="F28" s="81">
        <v>0</v>
      </c>
      <c r="G28" s="34">
        <f>IF(F48=0, "-", F28/F48)</f>
        <v>0</v>
      </c>
      <c r="H28" s="65">
        <v>1</v>
      </c>
      <c r="I28" s="9">
        <f>IF(H48=0, "-", H28/H48)</f>
        <v>4.6040515653775324E-4</v>
      </c>
      <c r="J28" s="8" t="str">
        <f t="shared" ref="J28:J46" si="2">IF(D28=0, "-", IF((B28-D28)/D28&lt;10, (B28-D28)/D28, "&gt;999%"))</f>
        <v>-</v>
      </c>
      <c r="K28" s="9">
        <f t="shared" ref="K28:K46" si="3">IF(H28=0, "-", IF((F28-H28)/H28&lt;10, (F28-H28)/H28, "&gt;999%"))</f>
        <v>-1</v>
      </c>
    </row>
    <row r="29" spans="1:11" x14ac:dyDescent="0.2">
      <c r="A29" s="7" t="s">
        <v>344</v>
      </c>
      <c r="B29" s="65">
        <v>38</v>
      </c>
      <c r="C29" s="34">
        <f>IF(B48=0, "-", B29/B48)</f>
        <v>3.7438423645320199E-2</v>
      </c>
      <c r="D29" s="65">
        <v>2</v>
      </c>
      <c r="E29" s="9">
        <f>IF(D48=0, "-", D29/D48)</f>
        <v>2.6246719160104987E-3</v>
      </c>
      <c r="F29" s="81">
        <v>78</v>
      </c>
      <c r="G29" s="34">
        <f>IF(F48=0, "-", F29/F48)</f>
        <v>2.5481868670369161E-2</v>
      </c>
      <c r="H29" s="65">
        <v>7</v>
      </c>
      <c r="I29" s="9">
        <f>IF(H48=0, "-", H29/H48)</f>
        <v>3.2228360957642726E-3</v>
      </c>
      <c r="J29" s="8" t="str">
        <f t="shared" si="2"/>
        <v>&gt;999%</v>
      </c>
      <c r="K29" s="9" t="str">
        <f t="shared" si="3"/>
        <v>&gt;999%</v>
      </c>
    </row>
    <row r="30" spans="1:11" x14ac:dyDescent="0.2">
      <c r="A30" s="7" t="s">
        <v>345</v>
      </c>
      <c r="B30" s="65">
        <v>76</v>
      </c>
      <c r="C30" s="34">
        <f>IF(B48=0, "-", B30/B48)</f>
        <v>7.4876847290640397E-2</v>
      </c>
      <c r="D30" s="65">
        <v>75</v>
      </c>
      <c r="E30" s="9">
        <f>IF(D48=0, "-", D30/D48)</f>
        <v>9.8425196850393706E-2</v>
      </c>
      <c r="F30" s="81">
        <v>164</v>
      </c>
      <c r="G30" s="34">
        <f>IF(F48=0, "-", F30/F48)</f>
        <v>5.3577262332571055E-2</v>
      </c>
      <c r="H30" s="65">
        <v>217</v>
      </c>
      <c r="I30" s="9">
        <f>IF(H48=0, "-", H30/H48)</f>
        <v>9.9907918968692444E-2</v>
      </c>
      <c r="J30" s="8">
        <f t="shared" si="2"/>
        <v>1.3333333333333334E-2</v>
      </c>
      <c r="K30" s="9">
        <f t="shared" si="3"/>
        <v>-0.24423963133640553</v>
      </c>
    </row>
    <row r="31" spans="1:11" x14ac:dyDescent="0.2">
      <c r="A31" s="7" t="s">
        <v>346</v>
      </c>
      <c r="B31" s="65">
        <v>136</v>
      </c>
      <c r="C31" s="34">
        <f>IF(B48=0, "-", B31/B48)</f>
        <v>0.13399014778325122</v>
      </c>
      <c r="D31" s="65">
        <v>91</v>
      </c>
      <c r="E31" s="9">
        <f>IF(D48=0, "-", D31/D48)</f>
        <v>0.1194225721784777</v>
      </c>
      <c r="F31" s="81">
        <v>360</v>
      </c>
      <c r="G31" s="34">
        <f>IF(F48=0, "-", F31/F48)</f>
        <v>0.11760862463247304</v>
      </c>
      <c r="H31" s="65">
        <v>269</v>
      </c>
      <c r="I31" s="9">
        <f>IF(H48=0, "-", H31/H48)</f>
        <v>0.12384898710865562</v>
      </c>
      <c r="J31" s="8">
        <f t="shared" si="2"/>
        <v>0.49450549450549453</v>
      </c>
      <c r="K31" s="9">
        <f t="shared" si="3"/>
        <v>0.33828996282527879</v>
      </c>
    </row>
    <row r="32" spans="1:11" x14ac:dyDescent="0.2">
      <c r="A32" s="7" t="s">
        <v>347</v>
      </c>
      <c r="B32" s="65">
        <v>17</v>
      </c>
      <c r="C32" s="34">
        <f>IF(B48=0, "-", B32/B48)</f>
        <v>1.6748768472906402E-2</v>
      </c>
      <c r="D32" s="65">
        <v>0</v>
      </c>
      <c r="E32" s="9">
        <f>IF(D48=0, "-", D32/D48)</f>
        <v>0</v>
      </c>
      <c r="F32" s="81">
        <v>31</v>
      </c>
      <c r="G32" s="34">
        <f>IF(F48=0, "-", F32/F48)</f>
        <v>1.0127409343351846E-2</v>
      </c>
      <c r="H32" s="65">
        <v>12</v>
      </c>
      <c r="I32" s="9">
        <f>IF(H48=0, "-", H32/H48)</f>
        <v>5.5248618784530384E-3</v>
      </c>
      <c r="J32" s="8" t="str">
        <f t="shared" si="2"/>
        <v>-</v>
      </c>
      <c r="K32" s="9">
        <f t="shared" si="3"/>
        <v>1.5833333333333333</v>
      </c>
    </row>
    <row r="33" spans="1:11" x14ac:dyDescent="0.2">
      <c r="A33" s="7" t="s">
        <v>348</v>
      </c>
      <c r="B33" s="65">
        <v>52</v>
      </c>
      <c r="C33" s="34">
        <f>IF(B48=0, "-", B33/B48)</f>
        <v>5.123152709359606E-2</v>
      </c>
      <c r="D33" s="65">
        <v>49</v>
      </c>
      <c r="E33" s="9">
        <f>IF(D48=0, "-", D33/D48)</f>
        <v>6.4304461942257224E-2</v>
      </c>
      <c r="F33" s="81">
        <v>208</v>
      </c>
      <c r="G33" s="34">
        <f>IF(F48=0, "-", F33/F48)</f>
        <v>6.79516497876511E-2</v>
      </c>
      <c r="H33" s="65">
        <v>160</v>
      </c>
      <c r="I33" s="9">
        <f>IF(H48=0, "-", H33/H48)</f>
        <v>7.3664825046040522E-2</v>
      </c>
      <c r="J33" s="8">
        <f t="shared" si="2"/>
        <v>6.1224489795918366E-2</v>
      </c>
      <c r="K33" s="9">
        <f t="shared" si="3"/>
        <v>0.3</v>
      </c>
    </row>
    <row r="34" spans="1:11" x14ac:dyDescent="0.2">
      <c r="A34" s="7" t="s">
        <v>349</v>
      </c>
      <c r="B34" s="65">
        <v>108</v>
      </c>
      <c r="C34" s="34">
        <f>IF(B48=0, "-", B34/B48)</f>
        <v>0.10640394088669951</v>
      </c>
      <c r="D34" s="65">
        <v>54</v>
      </c>
      <c r="E34" s="9">
        <f>IF(D48=0, "-", D34/D48)</f>
        <v>7.0866141732283464E-2</v>
      </c>
      <c r="F34" s="81">
        <v>290</v>
      </c>
      <c r="G34" s="34">
        <f>IF(F48=0, "-", F34/F48)</f>
        <v>9.474028095393662E-2</v>
      </c>
      <c r="H34" s="65">
        <v>142</v>
      </c>
      <c r="I34" s="9">
        <f>IF(H48=0, "-", H34/H48)</f>
        <v>6.5377532228360957E-2</v>
      </c>
      <c r="J34" s="8">
        <f t="shared" si="2"/>
        <v>1</v>
      </c>
      <c r="K34" s="9">
        <f t="shared" si="3"/>
        <v>1.0422535211267605</v>
      </c>
    </row>
    <row r="35" spans="1:11" x14ac:dyDescent="0.2">
      <c r="A35" s="7" t="s">
        <v>350</v>
      </c>
      <c r="B35" s="65">
        <v>124</v>
      </c>
      <c r="C35" s="34">
        <f>IF(B48=0, "-", B35/B48)</f>
        <v>0.12216748768472907</v>
      </c>
      <c r="D35" s="65">
        <v>18</v>
      </c>
      <c r="E35" s="9">
        <f>IF(D48=0, "-", D35/D48)</f>
        <v>2.3622047244094488E-2</v>
      </c>
      <c r="F35" s="81">
        <v>299</v>
      </c>
      <c r="G35" s="34">
        <f>IF(F48=0, "-", F35/F48)</f>
        <v>9.7680496569748448E-2</v>
      </c>
      <c r="H35" s="65">
        <v>56</v>
      </c>
      <c r="I35" s="9">
        <f>IF(H48=0, "-", H35/H48)</f>
        <v>2.5782688766114181E-2</v>
      </c>
      <c r="J35" s="8">
        <f t="shared" si="2"/>
        <v>5.8888888888888893</v>
      </c>
      <c r="K35" s="9">
        <f t="shared" si="3"/>
        <v>4.3392857142857144</v>
      </c>
    </row>
    <row r="36" spans="1:11" x14ac:dyDescent="0.2">
      <c r="A36" s="7" t="s">
        <v>351</v>
      </c>
      <c r="B36" s="65">
        <v>104</v>
      </c>
      <c r="C36" s="34">
        <f>IF(B48=0, "-", B36/B48)</f>
        <v>0.10246305418719212</v>
      </c>
      <c r="D36" s="65">
        <v>234</v>
      </c>
      <c r="E36" s="9">
        <f>IF(D48=0, "-", D36/D48)</f>
        <v>0.30708661417322836</v>
      </c>
      <c r="F36" s="81">
        <v>498</v>
      </c>
      <c r="G36" s="34">
        <f>IF(F48=0, "-", F36/F48)</f>
        <v>0.16269193074158772</v>
      </c>
      <c r="H36" s="65">
        <v>569</v>
      </c>
      <c r="I36" s="9">
        <f>IF(H48=0, "-", H36/H48)</f>
        <v>0.26197053406998161</v>
      </c>
      <c r="J36" s="8">
        <f t="shared" si="2"/>
        <v>-0.55555555555555558</v>
      </c>
      <c r="K36" s="9">
        <f t="shared" si="3"/>
        <v>-0.12478031634446397</v>
      </c>
    </row>
    <row r="37" spans="1:11" x14ac:dyDescent="0.2">
      <c r="A37" s="7" t="s">
        <v>352</v>
      </c>
      <c r="B37" s="65">
        <v>49</v>
      </c>
      <c r="C37" s="34">
        <f>IF(B48=0, "-", B37/B48)</f>
        <v>4.8275862068965517E-2</v>
      </c>
      <c r="D37" s="65">
        <v>26</v>
      </c>
      <c r="E37" s="9">
        <f>IF(D48=0, "-", D37/D48)</f>
        <v>3.4120734908136482E-2</v>
      </c>
      <c r="F37" s="81">
        <v>211</v>
      </c>
      <c r="G37" s="34">
        <f>IF(F48=0, "-", F37/F48)</f>
        <v>6.8931721659588371E-2</v>
      </c>
      <c r="H37" s="65">
        <v>65</v>
      </c>
      <c r="I37" s="9">
        <f>IF(H48=0, "-", H37/H48)</f>
        <v>2.9926335174953959E-2</v>
      </c>
      <c r="J37" s="8">
        <f t="shared" si="2"/>
        <v>0.88461538461538458</v>
      </c>
      <c r="K37" s="9">
        <f t="shared" si="3"/>
        <v>2.2461538461538462</v>
      </c>
    </row>
    <row r="38" spans="1:11" x14ac:dyDescent="0.2">
      <c r="A38" s="7" t="s">
        <v>353</v>
      </c>
      <c r="B38" s="65">
        <v>86</v>
      </c>
      <c r="C38" s="34">
        <f>IF(B48=0, "-", B38/B48)</f>
        <v>8.4729064039408872E-2</v>
      </c>
      <c r="D38" s="65">
        <v>59</v>
      </c>
      <c r="E38" s="9">
        <f>IF(D48=0, "-", D38/D48)</f>
        <v>7.7427821522309717E-2</v>
      </c>
      <c r="F38" s="81">
        <v>254</v>
      </c>
      <c r="G38" s="34">
        <f>IF(F48=0, "-", F38/F48)</f>
        <v>8.2979418490689322E-2</v>
      </c>
      <c r="H38" s="65">
        <v>198</v>
      </c>
      <c r="I38" s="9">
        <f>IF(H48=0, "-", H38/H48)</f>
        <v>9.1160220994475141E-2</v>
      </c>
      <c r="J38" s="8">
        <f t="shared" si="2"/>
        <v>0.4576271186440678</v>
      </c>
      <c r="K38" s="9">
        <f t="shared" si="3"/>
        <v>0.28282828282828282</v>
      </c>
    </row>
    <row r="39" spans="1:11" x14ac:dyDescent="0.2">
      <c r="A39" s="7" t="s">
        <v>354</v>
      </c>
      <c r="B39" s="65">
        <v>4</v>
      </c>
      <c r="C39" s="34">
        <f>IF(B48=0, "-", B39/B48)</f>
        <v>3.9408866995073889E-3</v>
      </c>
      <c r="D39" s="65">
        <v>0</v>
      </c>
      <c r="E39" s="9">
        <f>IF(D48=0, "-", D39/D48)</f>
        <v>0</v>
      </c>
      <c r="F39" s="81">
        <v>8</v>
      </c>
      <c r="G39" s="34">
        <f>IF(F48=0, "-", F39/F48)</f>
        <v>2.6135249918327343E-3</v>
      </c>
      <c r="H39" s="65">
        <v>0</v>
      </c>
      <c r="I39" s="9">
        <f>IF(H48=0, "-", H39/H48)</f>
        <v>0</v>
      </c>
      <c r="J39" s="8" t="str">
        <f t="shared" si="2"/>
        <v>-</v>
      </c>
      <c r="K39" s="9" t="str">
        <f t="shared" si="3"/>
        <v>-</v>
      </c>
    </row>
    <row r="40" spans="1:11" x14ac:dyDescent="0.2">
      <c r="A40" s="7" t="s">
        <v>355</v>
      </c>
      <c r="B40" s="65">
        <v>0</v>
      </c>
      <c r="C40" s="34">
        <f>IF(B48=0, "-", B40/B48)</f>
        <v>0</v>
      </c>
      <c r="D40" s="65">
        <v>3</v>
      </c>
      <c r="E40" s="9">
        <f>IF(D48=0, "-", D40/D48)</f>
        <v>3.937007874015748E-3</v>
      </c>
      <c r="F40" s="81">
        <v>0</v>
      </c>
      <c r="G40" s="34">
        <f>IF(F48=0, "-", F40/F48)</f>
        <v>0</v>
      </c>
      <c r="H40" s="65">
        <v>7</v>
      </c>
      <c r="I40" s="9">
        <f>IF(H48=0, "-", H40/H48)</f>
        <v>3.2228360957642726E-3</v>
      </c>
      <c r="J40" s="8">
        <f t="shared" si="2"/>
        <v>-1</v>
      </c>
      <c r="K40" s="9">
        <f t="shared" si="3"/>
        <v>-1</v>
      </c>
    </row>
    <row r="41" spans="1:11" x14ac:dyDescent="0.2">
      <c r="A41" s="7" t="s">
        <v>356</v>
      </c>
      <c r="B41" s="65">
        <v>6</v>
      </c>
      <c r="C41" s="34">
        <f>IF(B48=0, "-", B41/B48)</f>
        <v>5.9113300492610842E-3</v>
      </c>
      <c r="D41" s="65">
        <v>0</v>
      </c>
      <c r="E41" s="9">
        <f>IF(D48=0, "-", D41/D48)</f>
        <v>0</v>
      </c>
      <c r="F41" s="81">
        <v>33</v>
      </c>
      <c r="G41" s="34">
        <f>IF(F48=0, "-", F41/F48)</f>
        <v>1.0780790591310029E-2</v>
      </c>
      <c r="H41" s="65">
        <v>0</v>
      </c>
      <c r="I41" s="9">
        <f>IF(H48=0, "-", H41/H48)</f>
        <v>0</v>
      </c>
      <c r="J41" s="8" t="str">
        <f t="shared" si="2"/>
        <v>-</v>
      </c>
      <c r="K41" s="9" t="str">
        <f t="shared" si="3"/>
        <v>-</v>
      </c>
    </row>
    <row r="42" spans="1:11" x14ac:dyDescent="0.2">
      <c r="A42" s="7" t="s">
        <v>357</v>
      </c>
      <c r="B42" s="65">
        <v>63</v>
      </c>
      <c r="C42" s="34">
        <f>IF(B48=0, "-", B42/B48)</f>
        <v>6.2068965517241378E-2</v>
      </c>
      <c r="D42" s="65">
        <v>57</v>
      </c>
      <c r="E42" s="9">
        <f>IF(D48=0, "-", D42/D48)</f>
        <v>7.4803149606299218E-2</v>
      </c>
      <c r="F42" s="81">
        <v>223</v>
      </c>
      <c r="G42" s="34">
        <f>IF(F48=0, "-", F42/F48)</f>
        <v>7.2852009147337471E-2</v>
      </c>
      <c r="H42" s="65">
        <v>177</v>
      </c>
      <c r="I42" s="9">
        <f>IF(H48=0, "-", H42/H48)</f>
        <v>8.1491712707182321E-2</v>
      </c>
      <c r="J42" s="8">
        <f t="shared" si="2"/>
        <v>0.10526315789473684</v>
      </c>
      <c r="K42" s="9">
        <f t="shared" si="3"/>
        <v>0.25988700564971751</v>
      </c>
    </row>
    <row r="43" spans="1:11" x14ac:dyDescent="0.2">
      <c r="A43" s="7" t="s">
        <v>358</v>
      </c>
      <c r="B43" s="65">
        <v>8</v>
      </c>
      <c r="C43" s="34">
        <f>IF(B48=0, "-", B43/B48)</f>
        <v>7.8817733990147777E-3</v>
      </c>
      <c r="D43" s="65">
        <v>3</v>
      </c>
      <c r="E43" s="9">
        <f>IF(D48=0, "-", D43/D48)</f>
        <v>3.937007874015748E-3</v>
      </c>
      <c r="F43" s="81">
        <v>20</v>
      </c>
      <c r="G43" s="34">
        <f>IF(F48=0, "-", F43/F48)</f>
        <v>6.533812479581836E-3</v>
      </c>
      <c r="H43" s="65">
        <v>9</v>
      </c>
      <c r="I43" s="9">
        <f>IF(H48=0, "-", H43/H48)</f>
        <v>4.1436464088397788E-3</v>
      </c>
      <c r="J43" s="8">
        <f t="shared" si="2"/>
        <v>1.6666666666666667</v>
      </c>
      <c r="K43" s="9">
        <f t="shared" si="3"/>
        <v>1.2222222222222223</v>
      </c>
    </row>
    <row r="44" spans="1:11" x14ac:dyDescent="0.2">
      <c r="A44" s="7" t="s">
        <v>359</v>
      </c>
      <c r="B44" s="65">
        <v>58</v>
      </c>
      <c r="C44" s="34">
        <f>IF(B48=0, "-", B44/B48)</f>
        <v>5.7142857142857141E-2</v>
      </c>
      <c r="D44" s="65">
        <v>48</v>
      </c>
      <c r="E44" s="9">
        <f>IF(D48=0, "-", D44/D48)</f>
        <v>6.2992125984251968E-2</v>
      </c>
      <c r="F44" s="81">
        <v>145</v>
      </c>
      <c r="G44" s="34">
        <f>IF(F48=0, "-", F44/F48)</f>
        <v>4.737014047696831E-2</v>
      </c>
      <c r="H44" s="65">
        <v>149</v>
      </c>
      <c r="I44" s="9">
        <f>IF(H48=0, "-", H44/H48)</f>
        <v>6.8600368324125235E-2</v>
      </c>
      <c r="J44" s="8">
        <f t="shared" si="2"/>
        <v>0.20833333333333334</v>
      </c>
      <c r="K44" s="9">
        <f t="shared" si="3"/>
        <v>-2.6845637583892617E-2</v>
      </c>
    </row>
    <row r="45" spans="1:11" x14ac:dyDescent="0.2">
      <c r="A45" s="7" t="s">
        <v>360</v>
      </c>
      <c r="B45" s="65">
        <v>77</v>
      </c>
      <c r="C45" s="34">
        <f>IF(B48=0, "-", B45/B48)</f>
        <v>7.586206896551724E-2</v>
      </c>
      <c r="D45" s="65">
        <v>43</v>
      </c>
      <c r="E45" s="9">
        <f>IF(D48=0, "-", D45/D48)</f>
        <v>5.6430446194225721E-2</v>
      </c>
      <c r="F45" s="81">
        <v>208</v>
      </c>
      <c r="G45" s="34">
        <f>IF(F48=0, "-", F45/F48)</f>
        <v>6.79516497876511E-2</v>
      </c>
      <c r="H45" s="65">
        <v>134</v>
      </c>
      <c r="I45" s="9">
        <f>IF(H48=0, "-", H45/H48)</f>
        <v>6.1694290976058934E-2</v>
      </c>
      <c r="J45" s="8">
        <f t="shared" si="2"/>
        <v>0.79069767441860461</v>
      </c>
      <c r="K45" s="9">
        <f t="shared" si="3"/>
        <v>0.55223880597014929</v>
      </c>
    </row>
    <row r="46" spans="1:11" x14ac:dyDescent="0.2">
      <c r="A46" s="7" t="s">
        <v>361</v>
      </c>
      <c r="B46" s="65">
        <v>9</v>
      </c>
      <c r="C46" s="34">
        <f>IF(B48=0, "-", B46/B48)</f>
        <v>8.8669950738916262E-3</v>
      </c>
      <c r="D46" s="65">
        <v>0</v>
      </c>
      <c r="E46" s="9">
        <f>IF(D48=0, "-", D46/D48)</f>
        <v>0</v>
      </c>
      <c r="F46" s="81">
        <v>31</v>
      </c>
      <c r="G46" s="34">
        <f>IF(F48=0, "-", F46/F48)</f>
        <v>1.0127409343351846E-2</v>
      </c>
      <c r="H46" s="65">
        <v>0</v>
      </c>
      <c r="I46" s="9">
        <f>IF(H48=0, "-", H46/H48)</f>
        <v>0</v>
      </c>
      <c r="J46" s="8" t="str">
        <f t="shared" si="2"/>
        <v>-</v>
      </c>
      <c r="K46" s="9" t="str">
        <f t="shared" si="3"/>
        <v>-</v>
      </c>
    </row>
    <row r="47" spans="1:11" x14ac:dyDescent="0.2">
      <c r="A47" s="2"/>
      <c r="B47" s="68"/>
      <c r="C47" s="33"/>
      <c r="D47" s="68"/>
      <c r="E47" s="6"/>
      <c r="F47" s="82"/>
      <c r="G47" s="33"/>
      <c r="H47" s="68"/>
      <c r="I47" s="6"/>
      <c r="J47" s="5"/>
      <c r="K47" s="6"/>
    </row>
    <row r="48" spans="1:11" s="43" customFormat="1" x14ac:dyDescent="0.2">
      <c r="A48" s="162" t="s">
        <v>581</v>
      </c>
      <c r="B48" s="71">
        <f>SUM(B28:B47)</f>
        <v>1015</v>
      </c>
      <c r="C48" s="40">
        <f>B48/9514</f>
        <v>0.10668488543199496</v>
      </c>
      <c r="D48" s="71">
        <f>SUM(D28:D47)</f>
        <v>762</v>
      </c>
      <c r="E48" s="41">
        <f>D48/7288</f>
        <v>0.10455543358946214</v>
      </c>
      <c r="F48" s="77">
        <f>SUM(F28:F47)</f>
        <v>3061</v>
      </c>
      <c r="G48" s="42">
        <f>F48/26289</f>
        <v>0.11643653238997299</v>
      </c>
      <c r="H48" s="71">
        <f>SUM(H28:H47)</f>
        <v>2172</v>
      </c>
      <c r="I48" s="41">
        <f>H48/20901</f>
        <v>0.10391847280034448</v>
      </c>
      <c r="J48" s="37">
        <f>IF(D48=0, "-", IF((B48-D48)/D48&lt;10, (B48-D48)/D48, "&gt;999%"))</f>
        <v>0.33202099737532809</v>
      </c>
      <c r="K48" s="38">
        <f>IF(H48=0, "-", IF((F48-H48)/H48&lt;10, (F48-H48)/H48, "&gt;999%"))</f>
        <v>0.4093001841620626</v>
      </c>
    </row>
    <row r="49" spans="1:11" x14ac:dyDescent="0.2">
      <c r="B49" s="83"/>
      <c r="D49" s="83"/>
      <c r="F49" s="83"/>
      <c r="H49" s="83"/>
    </row>
    <row r="50" spans="1:11" x14ac:dyDescent="0.2">
      <c r="A50" s="163" t="s">
        <v>149</v>
      </c>
      <c r="B50" s="61" t="s">
        <v>12</v>
      </c>
      <c r="C50" s="62" t="s">
        <v>13</v>
      </c>
      <c r="D50" s="61" t="s">
        <v>12</v>
      </c>
      <c r="E50" s="63" t="s">
        <v>13</v>
      </c>
      <c r="F50" s="62" t="s">
        <v>12</v>
      </c>
      <c r="G50" s="62" t="s">
        <v>13</v>
      </c>
      <c r="H50" s="61" t="s">
        <v>12</v>
      </c>
      <c r="I50" s="63" t="s">
        <v>13</v>
      </c>
      <c r="J50" s="61"/>
      <c r="K50" s="63"/>
    </row>
    <row r="51" spans="1:11" x14ac:dyDescent="0.2">
      <c r="A51" s="7" t="s">
        <v>362</v>
      </c>
      <c r="B51" s="65">
        <v>9</v>
      </c>
      <c r="C51" s="34">
        <f>IF(B62=0, "-", B51/B62)</f>
        <v>6.569343065693431E-2</v>
      </c>
      <c r="D51" s="65">
        <v>4</v>
      </c>
      <c r="E51" s="9">
        <f>IF(D62=0, "-", D51/D62)</f>
        <v>4.3010752688172046E-2</v>
      </c>
      <c r="F51" s="81">
        <v>37</v>
      </c>
      <c r="G51" s="34">
        <f>IF(F62=0, "-", F51/F62)</f>
        <v>8.8095238095238101E-2</v>
      </c>
      <c r="H51" s="65">
        <v>34</v>
      </c>
      <c r="I51" s="9">
        <f>IF(H62=0, "-", H51/H62)</f>
        <v>0.12781954887218044</v>
      </c>
      <c r="J51" s="8">
        <f t="shared" ref="J51:J60" si="4">IF(D51=0, "-", IF((B51-D51)/D51&lt;10, (B51-D51)/D51, "&gt;999%"))</f>
        <v>1.25</v>
      </c>
      <c r="K51" s="9">
        <f t="shared" ref="K51:K60" si="5">IF(H51=0, "-", IF((F51-H51)/H51&lt;10, (F51-H51)/H51, "&gt;999%"))</f>
        <v>8.8235294117647065E-2</v>
      </c>
    </row>
    <row r="52" spans="1:11" x14ac:dyDescent="0.2">
      <c r="A52" s="7" t="s">
        <v>363</v>
      </c>
      <c r="B52" s="65">
        <v>59</v>
      </c>
      <c r="C52" s="34">
        <f>IF(B62=0, "-", B52/B62)</f>
        <v>0.43065693430656932</v>
      </c>
      <c r="D52" s="65">
        <v>26</v>
      </c>
      <c r="E52" s="9">
        <f>IF(D62=0, "-", D52/D62)</f>
        <v>0.27956989247311825</v>
      </c>
      <c r="F52" s="81">
        <v>136</v>
      </c>
      <c r="G52" s="34">
        <f>IF(F62=0, "-", F52/F62)</f>
        <v>0.32380952380952382</v>
      </c>
      <c r="H52" s="65">
        <v>68</v>
      </c>
      <c r="I52" s="9">
        <f>IF(H62=0, "-", H52/H62)</f>
        <v>0.25563909774436089</v>
      </c>
      <c r="J52" s="8">
        <f t="shared" si="4"/>
        <v>1.2692307692307692</v>
      </c>
      <c r="K52" s="9">
        <f t="shared" si="5"/>
        <v>1</v>
      </c>
    </row>
    <row r="53" spans="1:11" x14ac:dyDescent="0.2">
      <c r="A53" s="7" t="s">
        <v>364</v>
      </c>
      <c r="B53" s="65">
        <v>8</v>
      </c>
      <c r="C53" s="34">
        <f>IF(B62=0, "-", B53/B62)</f>
        <v>5.8394160583941604E-2</v>
      </c>
      <c r="D53" s="65">
        <v>13</v>
      </c>
      <c r="E53" s="9">
        <f>IF(D62=0, "-", D53/D62)</f>
        <v>0.13978494623655913</v>
      </c>
      <c r="F53" s="81">
        <v>41</v>
      </c>
      <c r="G53" s="34">
        <f>IF(F62=0, "-", F53/F62)</f>
        <v>9.7619047619047619E-2</v>
      </c>
      <c r="H53" s="65">
        <v>33</v>
      </c>
      <c r="I53" s="9">
        <f>IF(H62=0, "-", H53/H62)</f>
        <v>0.12406015037593984</v>
      </c>
      <c r="J53" s="8">
        <f t="shared" si="4"/>
        <v>-0.38461538461538464</v>
      </c>
      <c r="K53" s="9">
        <f t="shared" si="5"/>
        <v>0.24242424242424243</v>
      </c>
    </row>
    <row r="54" spans="1:11" x14ac:dyDescent="0.2">
      <c r="A54" s="7" t="s">
        <v>365</v>
      </c>
      <c r="B54" s="65">
        <v>5</v>
      </c>
      <c r="C54" s="34">
        <f>IF(B62=0, "-", B54/B62)</f>
        <v>3.6496350364963501E-2</v>
      </c>
      <c r="D54" s="65">
        <v>3</v>
      </c>
      <c r="E54" s="9">
        <f>IF(D62=0, "-", D54/D62)</f>
        <v>3.2258064516129031E-2</v>
      </c>
      <c r="F54" s="81">
        <v>27</v>
      </c>
      <c r="G54" s="34">
        <f>IF(F62=0, "-", F54/F62)</f>
        <v>6.4285714285714279E-2</v>
      </c>
      <c r="H54" s="65">
        <v>11</v>
      </c>
      <c r="I54" s="9">
        <f>IF(H62=0, "-", H54/H62)</f>
        <v>4.1353383458646614E-2</v>
      </c>
      <c r="J54" s="8">
        <f t="shared" si="4"/>
        <v>0.66666666666666663</v>
      </c>
      <c r="K54" s="9">
        <f t="shared" si="5"/>
        <v>1.4545454545454546</v>
      </c>
    </row>
    <row r="55" spans="1:11" x14ac:dyDescent="0.2">
      <c r="A55" s="7" t="s">
        <v>366</v>
      </c>
      <c r="B55" s="65">
        <v>0</v>
      </c>
      <c r="C55" s="34">
        <f>IF(B62=0, "-", B55/B62)</f>
        <v>0</v>
      </c>
      <c r="D55" s="65">
        <v>5</v>
      </c>
      <c r="E55" s="9">
        <f>IF(D62=0, "-", D55/D62)</f>
        <v>5.3763440860215055E-2</v>
      </c>
      <c r="F55" s="81">
        <v>0</v>
      </c>
      <c r="G55" s="34">
        <f>IF(F62=0, "-", F55/F62)</f>
        <v>0</v>
      </c>
      <c r="H55" s="65">
        <v>6</v>
      </c>
      <c r="I55" s="9">
        <f>IF(H62=0, "-", H55/H62)</f>
        <v>2.2556390977443608E-2</v>
      </c>
      <c r="J55" s="8">
        <f t="shared" si="4"/>
        <v>-1</v>
      </c>
      <c r="K55" s="9">
        <f t="shared" si="5"/>
        <v>-1</v>
      </c>
    </row>
    <row r="56" spans="1:11" x14ac:dyDescent="0.2">
      <c r="A56" s="7" t="s">
        <v>367</v>
      </c>
      <c r="B56" s="65">
        <v>1</v>
      </c>
      <c r="C56" s="34">
        <f>IF(B62=0, "-", B56/B62)</f>
        <v>7.2992700729927005E-3</v>
      </c>
      <c r="D56" s="65">
        <v>9</v>
      </c>
      <c r="E56" s="9">
        <f>IF(D62=0, "-", D56/D62)</f>
        <v>9.6774193548387094E-2</v>
      </c>
      <c r="F56" s="81">
        <v>7</v>
      </c>
      <c r="G56" s="34">
        <f>IF(F62=0, "-", F56/F62)</f>
        <v>1.6666666666666666E-2</v>
      </c>
      <c r="H56" s="65">
        <v>19</v>
      </c>
      <c r="I56" s="9">
        <f>IF(H62=0, "-", H56/H62)</f>
        <v>7.1428571428571425E-2</v>
      </c>
      <c r="J56" s="8">
        <f t="shared" si="4"/>
        <v>-0.88888888888888884</v>
      </c>
      <c r="K56" s="9">
        <f t="shared" si="5"/>
        <v>-0.63157894736842102</v>
      </c>
    </row>
    <row r="57" spans="1:11" x14ac:dyDescent="0.2">
      <c r="A57" s="7" t="s">
        <v>368</v>
      </c>
      <c r="B57" s="65">
        <v>14</v>
      </c>
      <c r="C57" s="34">
        <f>IF(B62=0, "-", B57/B62)</f>
        <v>0.10218978102189781</v>
      </c>
      <c r="D57" s="65">
        <v>4</v>
      </c>
      <c r="E57" s="9">
        <f>IF(D62=0, "-", D57/D62)</f>
        <v>4.3010752688172046E-2</v>
      </c>
      <c r="F57" s="81">
        <v>38</v>
      </c>
      <c r="G57" s="34">
        <f>IF(F62=0, "-", F57/F62)</f>
        <v>9.0476190476190474E-2</v>
      </c>
      <c r="H57" s="65">
        <v>14</v>
      </c>
      <c r="I57" s="9">
        <f>IF(H62=0, "-", H57/H62)</f>
        <v>5.2631578947368418E-2</v>
      </c>
      <c r="J57" s="8">
        <f t="shared" si="4"/>
        <v>2.5</v>
      </c>
      <c r="K57" s="9">
        <f t="shared" si="5"/>
        <v>1.7142857142857142</v>
      </c>
    </row>
    <row r="58" spans="1:11" x14ac:dyDescent="0.2">
      <c r="A58" s="7" t="s">
        <v>369</v>
      </c>
      <c r="B58" s="65">
        <v>14</v>
      </c>
      <c r="C58" s="34">
        <f>IF(B62=0, "-", B58/B62)</f>
        <v>0.10218978102189781</v>
      </c>
      <c r="D58" s="65">
        <v>12</v>
      </c>
      <c r="E58" s="9">
        <f>IF(D62=0, "-", D58/D62)</f>
        <v>0.12903225806451613</v>
      </c>
      <c r="F58" s="81">
        <v>55</v>
      </c>
      <c r="G58" s="34">
        <f>IF(F62=0, "-", F58/F62)</f>
        <v>0.13095238095238096</v>
      </c>
      <c r="H58" s="65">
        <v>34</v>
      </c>
      <c r="I58" s="9">
        <f>IF(H62=0, "-", H58/H62)</f>
        <v>0.12781954887218044</v>
      </c>
      <c r="J58" s="8">
        <f t="shared" si="4"/>
        <v>0.16666666666666666</v>
      </c>
      <c r="K58" s="9">
        <f t="shared" si="5"/>
        <v>0.61764705882352944</v>
      </c>
    </row>
    <row r="59" spans="1:11" x14ac:dyDescent="0.2">
      <c r="A59" s="7" t="s">
        <v>370</v>
      </c>
      <c r="B59" s="65">
        <v>7</v>
      </c>
      <c r="C59" s="34">
        <f>IF(B62=0, "-", B59/B62)</f>
        <v>5.1094890510948905E-2</v>
      </c>
      <c r="D59" s="65">
        <v>5</v>
      </c>
      <c r="E59" s="9">
        <f>IF(D62=0, "-", D59/D62)</f>
        <v>5.3763440860215055E-2</v>
      </c>
      <c r="F59" s="81">
        <v>19</v>
      </c>
      <c r="G59" s="34">
        <f>IF(F62=0, "-", F59/F62)</f>
        <v>4.5238095238095237E-2</v>
      </c>
      <c r="H59" s="65">
        <v>15</v>
      </c>
      <c r="I59" s="9">
        <f>IF(H62=0, "-", H59/H62)</f>
        <v>5.6390977443609019E-2</v>
      </c>
      <c r="J59" s="8">
        <f t="shared" si="4"/>
        <v>0.4</v>
      </c>
      <c r="K59" s="9">
        <f t="shared" si="5"/>
        <v>0.26666666666666666</v>
      </c>
    </row>
    <row r="60" spans="1:11" x14ac:dyDescent="0.2">
      <c r="A60" s="7" t="s">
        <v>371</v>
      </c>
      <c r="B60" s="65">
        <v>20</v>
      </c>
      <c r="C60" s="34">
        <f>IF(B62=0, "-", B60/B62)</f>
        <v>0.145985401459854</v>
      </c>
      <c r="D60" s="65">
        <v>12</v>
      </c>
      <c r="E60" s="9">
        <f>IF(D62=0, "-", D60/D62)</f>
        <v>0.12903225806451613</v>
      </c>
      <c r="F60" s="81">
        <v>60</v>
      </c>
      <c r="G60" s="34">
        <f>IF(F62=0, "-", F60/F62)</f>
        <v>0.14285714285714285</v>
      </c>
      <c r="H60" s="65">
        <v>32</v>
      </c>
      <c r="I60" s="9">
        <f>IF(H62=0, "-", H60/H62)</f>
        <v>0.12030075187969924</v>
      </c>
      <c r="J60" s="8">
        <f t="shared" si="4"/>
        <v>0.66666666666666663</v>
      </c>
      <c r="K60" s="9">
        <f t="shared" si="5"/>
        <v>0.875</v>
      </c>
    </row>
    <row r="61" spans="1:11" x14ac:dyDescent="0.2">
      <c r="A61" s="2"/>
      <c r="B61" s="68"/>
      <c r="C61" s="33"/>
      <c r="D61" s="68"/>
      <c r="E61" s="6"/>
      <c r="F61" s="82"/>
      <c r="G61" s="33"/>
      <c r="H61" s="68"/>
      <c r="I61" s="6"/>
      <c r="J61" s="5"/>
      <c r="K61" s="6"/>
    </row>
    <row r="62" spans="1:11" s="43" customFormat="1" x14ac:dyDescent="0.2">
      <c r="A62" s="162" t="s">
        <v>580</v>
      </c>
      <c r="B62" s="71">
        <f>SUM(B51:B61)</f>
        <v>137</v>
      </c>
      <c r="C62" s="40">
        <f>B62/9514</f>
        <v>1.4399831826781584E-2</v>
      </c>
      <c r="D62" s="71">
        <f>SUM(D51:D61)</f>
        <v>93</v>
      </c>
      <c r="E62" s="41">
        <f>D62/7288</f>
        <v>1.2760702524698134E-2</v>
      </c>
      <c r="F62" s="77">
        <f>SUM(F51:F61)</f>
        <v>420</v>
      </c>
      <c r="G62" s="42">
        <f>F62/26289</f>
        <v>1.5976263836585645E-2</v>
      </c>
      <c r="H62" s="71">
        <f>SUM(H51:H61)</f>
        <v>266</v>
      </c>
      <c r="I62" s="41">
        <f>H62/20901</f>
        <v>1.2726663795990623E-2</v>
      </c>
      <c r="J62" s="37">
        <f>IF(D62=0, "-", IF((B62-D62)/D62&lt;10, (B62-D62)/D62, "&gt;999%"))</f>
        <v>0.4731182795698925</v>
      </c>
      <c r="K62" s="38">
        <f>IF(H62=0, "-", IF((F62-H62)/H62&lt;10, (F62-H62)/H62, "&gt;999%"))</f>
        <v>0.57894736842105265</v>
      </c>
    </row>
    <row r="63" spans="1:11" x14ac:dyDescent="0.2">
      <c r="B63" s="83"/>
      <c r="D63" s="83"/>
      <c r="F63" s="83"/>
      <c r="H63" s="83"/>
    </row>
    <row r="64" spans="1:11" s="43" customFormat="1" x14ac:dyDescent="0.2">
      <c r="A64" s="162" t="s">
        <v>579</v>
      </c>
      <c r="B64" s="71">
        <v>1152</v>
      </c>
      <c r="C64" s="40">
        <f>B64/9514</f>
        <v>0.12108471725877654</v>
      </c>
      <c r="D64" s="71">
        <v>855</v>
      </c>
      <c r="E64" s="41">
        <f>D64/7288</f>
        <v>0.11731613611416027</v>
      </c>
      <c r="F64" s="77">
        <v>3481</v>
      </c>
      <c r="G64" s="42">
        <f>F64/26289</f>
        <v>0.13241279622655863</v>
      </c>
      <c r="H64" s="71">
        <v>2438</v>
      </c>
      <c r="I64" s="41">
        <f>H64/20901</f>
        <v>0.1166451365963351</v>
      </c>
      <c r="J64" s="37">
        <f>IF(D64=0, "-", IF((B64-D64)/D64&lt;10, (B64-D64)/D64, "&gt;999%"))</f>
        <v>0.3473684210526316</v>
      </c>
      <c r="K64" s="38">
        <f>IF(H64=0, "-", IF((F64-H64)/H64&lt;10, (F64-H64)/H64, "&gt;999%"))</f>
        <v>0.42780968006562758</v>
      </c>
    </row>
    <row r="65" spans="1:11" x14ac:dyDescent="0.2">
      <c r="B65" s="83"/>
      <c r="D65" s="83"/>
      <c r="F65" s="83"/>
      <c r="H65" s="83"/>
    </row>
    <row r="66" spans="1:11" ht="15.75" x14ac:dyDescent="0.25">
      <c r="A66" s="164" t="s">
        <v>119</v>
      </c>
      <c r="B66" s="196" t="s">
        <v>1</v>
      </c>
      <c r="C66" s="200"/>
      <c r="D66" s="200"/>
      <c r="E66" s="197"/>
      <c r="F66" s="196" t="s">
        <v>14</v>
      </c>
      <c r="G66" s="200"/>
      <c r="H66" s="200"/>
      <c r="I66" s="197"/>
      <c r="J66" s="196" t="s">
        <v>15</v>
      </c>
      <c r="K66" s="197"/>
    </row>
    <row r="67" spans="1:11" x14ac:dyDescent="0.2">
      <c r="A67" s="22"/>
      <c r="B67" s="196">
        <f>VALUE(RIGHT($B$2, 4))</f>
        <v>2021</v>
      </c>
      <c r="C67" s="197"/>
      <c r="D67" s="196">
        <f>B67-1</f>
        <v>2020</v>
      </c>
      <c r="E67" s="204"/>
      <c r="F67" s="196">
        <f>B67</f>
        <v>2021</v>
      </c>
      <c r="G67" s="204"/>
      <c r="H67" s="196">
        <f>D67</f>
        <v>2020</v>
      </c>
      <c r="I67" s="204"/>
      <c r="J67" s="140" t="s">
        <v>4</v>
      </c>
      <c r="K67" s="141" t="s">
        <v>2</v>
      </c>
    </row>
    <row r="68" spans="1:11" x14ac:dyDescent="0.2">
      <c r="A68" s="163" t="s">
        <v>150</v>
      </c>
      <c r="B68" s="61" t="s">
        <v>12</v>
      </c>
      <c r="C68" s="62" t="s">
        <v>13</v>
      </c>
      <c r="D68" s="61" t="s">
        <v>12</v>
      </c>
      <c r="E68" s="63" t="s">
        <v>13</v>
      </c>
      <c r="F68" s="62" t="s">
        <v>12</v>
      </c>
      <c r="G68" s="62" t="s">
        <v>13</v>
      </c>
      <c r="H68" s="61" t="s">
        <v>12</v>
      </c>
      <c r="I68" s="63" t="s">
        <v>13</v>
      </c>
      <c r="J68" s="61"/>
      <c r="K68" s="63"/>
    </row>
    <row r="69" spans="1:11" x14ac:dyDescent="0.2">
      <c r="A69" s="7" t="s">
        <v>372</v>
      </c>
      <c r="B69" s="65">
        <v>0</v>
      </c>
      <c r="C69" s="34">
        <f>IF(B91=0, "-", B69/B91)</f>
        <v>0</v>
      </c>
      <c r="D69" s="65">
        <v>0</v>
      </c>
      <c r="E69" s="9">
        <f>IF(D91=0, "-", D69/D91)</f>
        <v>0</v>
      </c>
      <c r="F69" s="81">
        <v>0</v>
      </c>
      <c r="G69" s="34">
        <f>IF(F91=0, "-", F69/F91)</f>
        <v>0</v>
      </c>
      <c r="H69" s="65">
        <v>1</v>
      </c>
      <c r="I69" s="9">
        <f>IF(H91=0, "-", H69/H91)</f>
        <v>2.8312570781426955E-4</v>
      </c>
      <c r="J69" s="8" t="str">
        <f t="shared" ref="J69:J89" si="6">IF(D69=0, "-", IF((B69-D69)/D69&lt;10, (B69-D69)/D69, "&gt;999%"))</f>
        <v>-</v>
      </c>
      <c r="K69" s="9">
        <f t="shared" ref="K69:K89" si="7">IF(H69=0, "-", IF((F69-H69)/H69&lt;10, (F69-H69)/H69, "&gt;999%"))</f>
        <v>-1</v>
      </c>
    </row>
    <row r="70" spans="1:11" x14ac:dyDescent="0.2">
      <c r="A70" s="7" t="s">
        <v>373</v>
      </c>
      <c r="B70" s="65">
        <v>32</v>
      </c>
      <c r="C70" s="34">
        <f>IF(B91=0, "-", B70/B91)</f>
        <v>2.190280629705681E-2</v>
      </c>
      <c r="D70" s="65">
        <v>11</v>
      </c>
      <c r="E70" s="9">
        <f>IF(D91=0, "-", D70/D91)</f>
        <v>9.4664371772805508E-3</v>
      </c>
      <c r="F70" s="81">
        <v>72</v>
      </c>
      <c r="G70" s="34">
        <f>IF(F91=0, "-", F70/F91)</f>
        <v>1.7839444995044598E-2</v>
      </c>
      <c r="H70" s="65">
        <v>59</v>
      </c>
      <c r="I70" s="9">
        <f>IF(H91=0, "-", H70/H91)</f>
        <v>1.6704416761041903E-2</v>
      </c>
      <c r="J70" s="8">
        <f t="shared" si="6"/>
        <v>1.9090909090909092</v>
      </c>
      <c r="K70" s="9">
        <f t="shared" si="7"/>
        <v>0.22033898305084745</v>
      </c>
    </row>
    <row r="71" spans="1:11" x14ac:dyDescent="0.2">
      <c r="A71" s="7" t="s">
        <v>374</v>
      </c>
      <c r="B71" s="65">
        <v>4</v>
      </c>
      <c r="C71" s="34">
        <f>IF(B91=0, "-", B71/B91)</f>
        <v>2.7378507871321013E-3</v>
      </c>
      <c r="D71" s="65">
        <v>3</v>
      </c>
      <c r="E71" s="9">
        <f>IF(D91=0, "-", D71/D91)</f>
        <v>2.5817555938037868E-3</v>
      </c>
      <c r="F71" s="81">
        <v>18</v>
      </c>
      <c r="G71" s="34">
        <f>IF(F91=0, "-", F71/F91)</f>
        <v>4.4598612487611496E-3</v>
      </c>
      <c r="H71" s="65">
        <v>7</v>
      </c>
      <c r="I71" s="9">
        <f>IF(H91=0, "-", H71/H91)</f>
        <v>1.9818799546998866E-3</v>
      </c>
      <c r="J71" s="8">
        <f t="shared" si="6"/>
        <v>0.33333333333333331</v>
      </c>
      <c r="K71" s="9">
        <f t="shared" si="7"/>
        <v>1.5714285714285714</v>
      </c>
    </row>
    <row r="72" spans="1:11" x14ac:dyDescent="0.2">
      <c r="A72" s="7" t="s">
        <v>375</v>
      </c>
      <c r="B72" s="65">
        <v>0</v>
      </c>
      <c r="C72" s="34">
        <f>IF(B91=0, "-", B72/B91)</f>
        <v>0</v>
      </c>
      <c r="D72" s="65">
        <v>35</v>
      </c>
      <c r="E72" s="9">
        <f>IF(D91=0, "-", D72/D91)</f>
        <v>3.0120481927710843E-2</v>
      </c>
      <c r="F72" s="81">
        <v>0</v>
      </c>
      <c r="G72" s="34">
        <f>IF(F91=0, "-", F72/F91)</f>
        <v>0</v>
      </c>
      <c r="H72" s="65">
        <v>48</v>
      </c>
      <c r="I72" s="9">
        <f>IF(H91=0, "-", H72/H91)</f>
        <v>1.3590033975084938E-2</v>
      </c>
      <c r="J72" s="8">
        <f t="shared" si="6"/>
        <v>-1</v>
      </c>
      <c r="K72" s="9">
        <f t="shared" si="7"/>
        <v>-1</v>
      </c>
    </row>
    <row r="73" spans="1:11" x14ac:dyDescent="0.2">
      <c r="A73" s="7" t="s">
        <v>376</v>
      </c>
      <c r="B73" s="65">
        <v>92</v>
      </c>
      <c r="C73" s="34">
        <f>IF(B91=0, "-", B73/B91)</f>
        <v>6.2970568104038324E-2</v>
      </c>
      <c r="D73" s="65">
        <v>94</v>
      </c>
      <c r="E73" s="9">
        <f>IF(D91=0, "-", D73/D91)</f>
        <v>8.0895008605851984E-2</v>
      </c>
      <c r="F73" s="81">
        <v>204</v>
      </c>
      <c r="G73" s="34">
        <f>IF(F91=0, "-", F73/F91)</f>
        <v>5.0545094152626362E-2</v>
      </c>
      <c r="H73" s="65">
        <v>294</v>
      </c>
      <c r="I73" s="9">
        <f>IF(H91=0, "-", H73/H91)</f>
        <v>8.3238958097395246E-2</v>
      </c>
      <c r="J73" s="8">
        <f t="shared" si="6"/>
        <v>-2.1276595744680851E-2</v>
      </c>
      <c r="K73" s="9">
        <f t="shared" si="7"/>
        <v>-0.30612244897959184</v>
      </c>
    </row>
    <row r="74" spans="1:11" x14ac:dyDescent="0.2">
      <c r="A74" s="7" t="s">
        <v>377</v>
      </c>
      <c r="B74" s="65">
        <v>62</v>
      </c>
      <c r="C74" s="34">
        <f>IF(B91=0, "-", B74/B91)</f>
        <v>4.2436687200547572E-2</v>
      </c>
      <c r="D74" s="65">
        <v>102</v>
      </c>
      <c r="E74" s="9">
        <f>IF(D91=0, "-", D74/D91)</f>
        <v>8.7779690189328741E-2</v>
      </c>
      <c r="F74" s="81">
        <v>268</v>
      </c>
      <c r="G74" s="34">
        <f>IF(F91=0, "-", F74/F91)</f>
        <v>6.6402378592666012E-2</v>
      </c>
      <c r="H74" s="65">
        <v>360</v>
      </c>
      <c r="I74" s="9">
        <f>IF(H91=0, "-", H74/H91)</f>
        <v>0.10192525481313704</v>
      </c>
      <c r="J74" s="8">
        <f t="shared" si="6"/>
        <v>-0.39215686274509803</v>
      </c>
      <c r="K74" s="9">
        <f t="shared" si="7"/>
        <v>-0.25555555555555554</v>
      </c>
    </row>
    <row r="75" spans="1:11" x14ac:dyDescent="0.2">
      <c r="A75" s="7" t="s">
        <v>378</v>
      </c>
      <c r="B75" s="65">
        <v>5</v>
      </c>
      <c r="C75" s="34">
        <f>IF(B91=0, "-", B75/B91)</f>
        <v>3.4223134839151265E-3</v>
      </c>
      <c r="D75" s="65">
        <v>1</v>
      </c>
      <c r="E75" s="9">
        <f>IF(D91=0, "-", D75/D91)</f>
        <v>8.6058519793459555E-4</v>
      </c>
      <c r="F75" s="81">
        <v>5</v>
      </c>
      <c r="G75" s="34">
        <f>IF(F91=0, "-", F75/F91)</f>
        <v>1.2388503468780971E-3</v>
      </c>
      <c r="H75" s="65">
        <v>5</v>
      </c>
      <c r="I75" s="9">
        <f>IF(H91=0, "-", H75/H91)</f>
        <v>1.4156285390713476E-3</v>
      </c>
      <c r="J75" s="8">
        <f t="shared" si="6"/>
        <v>4</v>
      </c>
      <c r="K75" s="9">
        <f t="shared" si="7"/>
        <v>0</v>
      </c>
    </row>
    <row r="76" spans="1:11" x14ac:dyDescent="0.2">
      <c r="A76" s="7" t="s">
        <v>379</v>
      </c>
      <c r="B76" s="65">
        <v>64</v>
      </c>
      <c r="C76" s="34">
        <f>IF(B91=0, "-", B76/B91)</f>
        <v>4.380561259411362E-2</v>
      </c>
      <c r="D76" s="65">
        <v>78</v>
      </c>
      <c r="E76" s="9">
        <f>IF(D91=0, "-", D76/D91)</f>
        <v>6.7125645438898457E-2</v>
      </c>
      <c r="F76" s="81">
        <v>186</v>
      </c>
      <c r="G76" s="34">
        <f>IF(F91=0, "-", F76/F91)</f>
        <v>4.6085232903865216E-2</v>
      </c>
      <c r="H76" s="65">
        <v>214</v>
      </c>
      <c r="I76" s="9">
        <f>IF(H91=0, "-", H76/H91)</f>
        <v>6.0588901472253681E-2</v>
      </c>
      <c r="J76" s="8">
        <f t="shared" si="6"/>
        <v>-0.17948717948717949</v>
      </c>
      <c r="K76" s="9">
        <f t="shared" si="7"/>
        <v>-0.13084112149532709</v>
      </c>
    </row>
    <row r="77" spans="1:11" x14ac:dyDescent="0.2">
      <c r="A77" s="7" t="s">
        <v>380</v>
      </c>
      <c r="B77" s="65">
        <v>225</v>
      </c>
      <c r="C77" s="34">
        <f>IF(B91=0, "-", B77/B91)</f>
        <v>0.1540041067761807</v>
      </c>
      <c r="D77" s="65">
        <v>94</v>
      </c>
      <c r="E77" s="9">
        <f>IF(D91=0, "-", D77/D91)</f>
        <v>8.0895008605851984E-2</v>
      </c>
      <c r="F77" s="81">
        <v>602</v>
      </c>
      <c r="G77" s="34">
        <f>IF(F91=0, "-", F77/F91)</f>
        <v>0.14915758176412289</v>
      </c>
      <c r="H77" s="65">
        <v>424</v>
      </c>
      <c r="I77" s="9">
        <f>IF(H91=0, "-", H77/H91)</f>
        <v>0.12004530011325028</v>
      </c>
      <c r="J77" s="8">
        <f t="shared" si="6"/>
        <v>1.3936170212765957</v>
      </c>
      <c r="K77" s="9">
        <f t="shared" si="7"/>
        <v>0.419811320754717</v>
      </c>
    </row>
    <row r="78" spans="1:11" x14ac:dyDescent="0.2">
      <c r="A78" s="7" t="s">
        <v>381</v>
      </c>
      <c r="B78" s="65">
        <v>22</v>
      </c>
      <c r="C78" s="34">
        <f>IF(B91=0, "-", B78/B91)</f>
        <v>1.5058179329226557E-2</v>
      </c>
      <c r="D78" s="65">
        <v>9</v>
      </c>
      <c r="E78" s="9">
        <f>IF(D91=0, "-", D78/D91)</f>
        <v>7.7452667814113599E-3</v>
      </c>
      <c r="F78" s="81">
        <v>66</v>
      </c>
      <c r="G78" s="34">
        <f>IF(F91=0, "-", F78/F91)</f>
        <v>1.6352824578790882E-2</v>
      </c>
      <c r="H78" s="65">
        <v>19</v>
      </c>
      <c r="I78" s="9">
        <f>IF(H91=0, "-", H78/H91)</f>
        <v>5.3793884484711211E-3</v>
      </c>
      <c r="J78" s="8">
        <f t="shared" si="6"/>
        <v>1.4444444444444444</v>
      </c>
      <c r="K78" s="9">
        <f t="shared" si="7"/>
        <v>2.4736842105263159</v>
      </c>
    </row>
    <row r="79" spans="1:11" x14ac:dyDescent="0.2">
      <c r="A79" s="7" t="s">
        <v>382</v>
      </c>
      <c r="B79" s="65">
        <v>127</v>
      </c>
      <c r="C79" s="34">
        <f>IF(B91=0, "-", B79/B91)</f>
        <v>8.6926762491444209E-2</v>
      </c>
      <c r="D79" s="65">
        <v>231</v>
      </c>
      <c r="E79" s="9">
        <f>IF(D91=0, "-", D79/D91)</f>
        <v>0.19879518072289157</v>
      </c>
      <c r="F79" s="81">
        <v>372</v>
      </c>
      <c r="G79" s="34">
        <f>IF(F91=0, "-", F79/F91)</f>
        <v>9.2170465807730431E-2</v>
      </c>
      <c r="H79" s="65">
        <v>478</v>
      </c>
      <c r="I79" s="9">
        <f>IF(H91=0, "-", H79/H91)</f>
        <v>0.13533408833522084</v>
      </c>
      <c r="J79" s="8">
        <f t="shared" si="6"/>
        <v>-0.45021645021645024</v>
      </c>
      <c r="K79" s="9">
        <f t="shared" si="7"/>
        <v>-0.22175732217573221</v>
      </c>
    </row>
    <row r="80" spans="1:11" x14ac:dyDescent="0.2">
      <c r="A80" s="7" t="s">
        <v>383</v>
      </c>
      <c r="B80" s="65">
        <v>329</v>
      </c>
      <c r="C80" s="34">
        <f>IF(B91=0, "-", B80/B91)</f>
        <v>0.22518822724161533</v>
      </c>
      <c r="D80" s="65">
        <v>133</v>
      </c>
      <c r="E80" s="9">
        <f>IF(D91=0, "-", D80/D91)</f>
        <v>0.1144578313253012</v>
      </c>
      <c r="F80" s="81">
        <v>841</v>
      </c>
      <c r="G80" s="34">
        <f>IF(F91=0, "-", F80/F91)</f>
        <v>0.20837462834489592</v>
      </c>
      <c r="H80" s="65">
        <v>406</v>
      </c>
      <c r="I80" s="9">
        <f>IF(H91=0, "-", H80/H91)</f>
        <v>0.11494903737259343</v>
      </c>
      <c r="J80" s="8">
        <f t="shared" si="6"/>
        <v>1.4736842105263157</v>
      </c>
      <c r="K80" s="9">
        <f t="shared" si="7"/>
        <v>1.0714285714285714</v>
      </c>
    </row>
    <row r="81" spans="1:11" x14ac:dyDescent="0.2">
      <c r="A81" s="7" t="s">
        <v>384</v>
      </c>
      <c r="B81" s="65">
        <v>4</v>
      </c>
      <c r="C81" s="34">
        <f>IF(B91=0, "-", B81/B91)</f>
        <v>2.7378507871321013E-3</v>
      </c>
      <c r="D81" s="65">
        <v>0</v>
      </c>
      <c r="E81" s="9">
        <f>IF(D91=0, "-", D81/D91)</f>
        <v>0</v>
      </c>
      <c r="F81" s="81">
        <v>5</v>
      </c>
      <c r="G81" s="34">
        <f>IF(F91=0, "-", F81/F91)</f>
        <v>1.2388503468780971E-3</v>
      </c>
      <c r="H81" s="65">
        <v>3</v>
      </c>
      <c r="I81" s="9">
        <f>IF(H91=0, "-", H81/H91)</f>
        <v>8.4937712344280861E-4</v>
      </c>
      <c r="J81" s="8" t="str">
        <f t="shared" si="6"/>
        <v>-</v>
      </c>
      <c r="K81" s="9">
        <f t="shared" si="7"/>
        <v>0.66666666666666663</v>
      </c>
    </row>
    <row r="82" spans="1:11" x14ac:dyDescent="0.2">
      <c r="A82" s="7" t="s">
        <v>385</v>
      </c>
      <c r="B82" s="65">
        <v>0</v>
      </c>
      <c r="C82" s="34">
        <f>IF(B91=0, "-", B82/B91)</f>
        <v>0</v>
      </c>
      <c r="D82" s="65">
        <v>0</v>
      </c>
      <c r="E82" s="9">
        <f>IF(D91=0, "-", D82/D91)</f>
        <v>0</v>
      </c>
      <c r="F82" s="81">
        <v>1</v>
      </c>
      <c r="G82" s="34">
        <f>IF(F91=0, "-", F82/F91)</f>
        <v>2.4777006937561942E-4</v>
      </c>
      <c r="H82" s="65">
        <v>0</v>
      </c>
      <c r="I82" s="9">
        <f>IF(H91=0, "-", H82/H91)</f>
        <v>0</v>
      </c>
      <c r="J82" s="8" t="str">
        <f t="shared" si="6"/>
        <v>-</v>
      </c>
      <c r="K82" s="9" t="str">
        <f t="shared" si="7"/>
        <v>-</v>
      </c>
    </row>
    <row r="83" spans="1:11" x14ac:dyDescent="0.2">
      <c r="A83" s="7" t="s">
        <v>386</v>
      </c>
      <c r="B83" s="65">
        <v>6</v>
      </c>
      <c r="C83" s="34">
        <f>IF(B91=0, "-", B83/B91)</f>
        <v>4.1067761806981521E-3</v>
      </c>
      <c r="D83" s="65">
        <v>1</v>
      </c>
      <c r="E83" s="9">
        <f>IF(D91=0, "-", D83/D91)</f>
        <v>8.6058519793459555E-4</v>
      </c>
      <c r="F83" s="81">
        <v>14</v>
      </c>
      <c r="G83" s="34">
        <f>IF(F91=0, "-", F83/F91)</f>
        <v>3.4687809712586719E-3</v>
      </c>
      <c r="H83" s="65">
        <v>7</v>
      </c>
      <c r="I83" s="9">
        <f>IF(H91=0, "-", H83/H91)</f>
        <v>1.9818799546998866E-3</v>
      </c>
      <c r="J83" s="8">
        <f t="shared" si="6"/>
        <v>5</v>
      </c>
      <c r="K83" s="9">
        <f t="shared" si="7"/>
        <v>1</v>
      </c>
    </row>
    <row r="84" spans="1:11" x14ac:dyDescent="0.2">
      <c r="A84" s="7" t="s">
        <v>387</v>
      </c>
      <c r="B84" s="65">
        <v>16</v>
      </c>
      <c r="C84" s="34">
        <f>IF(B91=0, "-", B84/B91)</f>
        <v>1.0951403148528405E-2</v>
      </c>
      <c r="D84" s="65">
        <v>2</v>
      </c>
      <c r="E84" s="9">
        <f>IF(D91=0, "-", D84/D91)</f>
        <v>1.7211703958691911E-3</v>
      </c>
      <c r="F84" s="81">
        <v>23</v>
      </c>
      <c r="G84" s="34">
        <f>IF(F91=0, "-", F84/F91)</f>
        <v>5.6987115956392467E-3</v>
      </c>
      <c r="H84" s="65">
        <v>4</v>
      </c>
      <c r="I84" s="9">
        <f>IF(H91=0, "-", H84/H91)</f>
        <v>1.1325028312570782E-3</v>
      </c>
      <c r="J84" s="8">
        <f t="shared" si="6"/>
        <v>7</v>
      </c>
      <c r="K84" s="9">
        <f t="shared" si="7"/>
        <v>4.75</v>
      </c>
    </row>
    <row r="85" spans="1:11" x14ac:dyDescent="0.2">
      <c r="A85" s="7" t="s">
        <v>388</v>
      </c>
      <c r="B85" s="65">
        <v>5</v>
      </c>
      <c r="C85" s="34">
        <f>IF(B91=0, "-", B85/B91)</f>
        <v>3.4223134839151265E-3</v>
      </c>
      <c r="D85" s="65">
        <v>0</v>
      </c>
      <c r="E85" s="9">
        <f>IF(D91=0, "-", D85/D91)</f>
        <v>0</v>
      </c>
      <c r="F85" s="81">
        <v>8</v>
      </c>
      <c r="G85" s="34">
        <f>IF(F91=0, "-", F85/F91)</f>
        <v>1.9821605550049554E-3</v>
      </c>
      <c r="H85" s="65">
        <v>2</v>
      </c>
      <c r="I85" s="9">
        <f>IF(H91=0, "-", H85/H91)</f>
        <v>5.6625141562853911E-4</v>
      </c>
      <c r="J85" s="8" t="str">
        <f t="shared" si="6"/>
        <v>-</v>
      </c>
      <c r="K85" s="9">
        <f t="shared" si="7"/>
        <v>3</v>
      </c>
    </row>
    <row r="86" spans="1:11" x14ac:dyDescent="0.2">
      <c r="A86" s="7" t="s">
        <v>389</v>
      </c>
      <c r="B86" s="65">
        <v>139</v>
      </c>
      <c r="C86" s="34">
        <f>IF(B91=0, "-", B86/B91)</f>
        <v>9.5140314852840524E-2</v>
      </c>
      <c r="D86" s="65">
        <v>91</v>
      </c>
      <c r="E86" s="9">
        <f>IF(D91=0, "-", D86/D91)</f>
        <v>7.8313253012048195E-2</v>
      </c>
      <c r="F86" s="81">
        <v>387</v>
      </c>
      <c r="G86" s="34">
        <f>IF(F91=0, "-", F86/F91)</f>
        <v>9.5887016848364717E-2</v>
      </c>
      <c r="H86" s="65">
        <v>295</v>
      </c>
      <c r="I86" s="9">
        <f>IF(H91=0, "-", H86/H91)</f>
        <v>8.3522083805209507E-2</v>
      </c>
      <c r="J86" s="8">
        <f t="shared" si="6"/>
        <v>0.52747252747252749</v>
      </c>
      <c r="K86" s="9">
        <f t="shared" si="7"/>
        <v>0.31186440677966104</v>
      </c>
    </row>
    <row r="87" spans="1:11" x14ac:dyDescent="0.2">
      <c r="A87" s="7" t="s">
        <v>390</v>
      </c>
      <c r="B87" s="65">
        <v>322</v>
      </c>
      <c r="C87" s="34">
        <f>IF(B91=0, "-", B87/B91)</f>
        <v>0.22039698836413416</v>
      </c>
      <c r="D87" s="65">
        <v>254</v>
      </c>
      <c r="E87" s="9">
        <f>IF(D91=0, "-", D87/D91)</f>
        <v>0.21858864027538727</v>
      </c>
      <c r="F87" s="81">
        <v>944</v>
      </c>
      <c r="G87" s="34">
        <f>IF(F91=0, "-", F87/F91)</f>
        <v>0.23389494549058473</v>
      </c>
      <c r="H87" s="65">
        <v>819</v>
      </c>
      <c r="I87" s="9">
        <f>IF(H91=0, "-", H87/H91)</f>
        <v>0.23187995469988676</v>
      </c>
      <c r="J87" s="8">
        <f t="shared" si="6"/>
        <v>0.26771653543307089</v>
      </c>
      <c r="K87" s="9">
        <f t="shared" si="7"/>
        <v>0.15262515262515264</v>
      </c>
    </row>
    <row r="88" spans="1:11" x14ac:dyDescent="0.2">
      <c r="A88" s="7" t="s">
        <v>391</v>
      </c>
      <c r="B88" s="65">
        <v>0</v>
      </c>
      <c r="C88" s="34">
        <f>IF(B91=0, "-", B88/B91)</f>
        <v>0</v>
      </c>
      <c r="D88" s="65">
        <v>2</v>
      </c>
      <c r="E88" s="9">
        <f>IF(D91=0, "-", D88/D91)</f>
        <v>1.7211703958691911E-3</v>
      </c>
      <c r="F88" s="81">
        <v>0</v>
      </c>
      <c r="G88" s="34">
        <f>IF(F91=0, "-", F88/F91)</f>
        <v>0</v>
      </c>
      <c r="H88" s="65">
        <v>5</v>
      </c>
      <c r="I88" s="9">
        <f>IF(H91=0, "-", H88/H91)</f>
        <v>1.4156285390713476E-3</v>
      </c>
      <c r="J88" s="8">
        <f t="shared" si="6"/>
        <v>-1</v>
      </c>
      <c r="K88" s="9">
        <f t="shared" si="7"/>
        <v>-1</v>
      </c>
    </row>
    <row r="89" spans="1:11" x14ac:dyDescent="0.2">
      <c r="A89" s="7" t="s">
        <v>392</v>
      </c>
      <c r="B89" s="65">
        <v>7</v>
      </c>
      <c r="C89" s="34">
        <f>IF(B91=0, "-", B89/B91)</f>
        <v>4.7912388774811769E-3</v>
      </c>
      <c r="D89" s="65">
        <v>21</v>
      </c>
      <c r="E89" s="9">
        <f>IF(D91=0, "-", D89/D91)</f>
        <v>1.8072289156626505E-2</v>
      </c>
      <c r="F89" s="81">
        <v>20</v>
      </c>
      <c r="G89" s="34">
        <f>IF(F91=0, "-", F89/F91)</f>
        <v>4.9554013875123884E-3</v>
      </c>
      <c r="H89" s="65">
        <v>82</v>
      </c>
      <c r="I89" s="9">
        <f>IF(H91=0, "-", H89/H91)</f>
        <v>2.3216308040770101E-2</v>
      </c>
      <c r="J89" s="8">
        <f t="shared" si="6"/>
        <v>-0.66666666666666663</v>
      </c>
      <c r="K89" s="9">
        <f t="shared" si="7"/>
        <v>-0.75609756097560976</v>
      </c>
    </row>
    <row r="90" spans="1:11" x14ac:dyDescent="0.2">
      <c r="A90" s="2"/>
      <c r="B90" s="68"/>
      <c r="C90" s="33"/>
      <c r="D90" s="68"/>
      <c r="E90" s="6"/>
      <c r="F90" s="82"/>
      <c r="G90" s="33"/>
      <c r="H90" s="68"/>
      <c r="I90" s="6"/>
      <c r="J90" s="5"/>
      <c r="K90" s="6"/>
    </row>
    <row r="91" spans="1:11" s="43" customFormat="1" x14ac:dyDescent="0.2">
      <c r="A91" s="162" t="s">
        <v>578</v>
      </c>
      <c r="B91" s="71">
        <f>SUM(B69:B90)</f>
        <v>1461</v>
      </c>
      <c r="C91" s="40">
        <f>B91/9514</f>
        <v>0.15356317006516712</v>
      </c>
      <c r="D91" s="71">
        <f>SUM(D69:D90)</f>
        <v>1162</v>
      </c>
      <c r="E91" s="41">
        <f>D91/7288</f>
        <v>0.15944017563117455</v>
      </c>
      <c r="F91" s="77">
        <f>SUM(F69:F90)</f>
        <v>4036</v>
      </c>
      <c r="G91" s="42">
        <f>F91/26289</f>
        <v>0.15352428772490395</v>
      </c>
      <c r="H91" s="71">
        <f>SUM(H69:H90)</f>
        <v>3532</v>
      </c>
      <c r="I91" s="41">
        <f>H91/20901</f>
        <v>0.1689871298024018</v>
      </c>
      <c r="J91" s="37">
        <f>IF(D91=0, "-", IF((B91-D91)/D91&lt;10, (B91-D91)/D91, "&gt;999%"))</f>
        <v>0.25731497418244409</v>
      </c>
      <c r="K91" s="38">
        <f>IF(H91=0, "-", IF((F91-H91)/H91&lt;10, (F91-H91)/H91, "&gt;999%"))</f>
        <v>0.14269535673839184</v>
      </c>
    </row>
    <row r="92" spans="1:11" x14ac:dyDescent="0.2">
      <c r="B92" s="83"/>
      <c r="D92" s="83"/>
      <c r="F92" s="83"/>
      <c r="H92" s="83"/>
    </row>
    <row r="93" spans="1:11" x14ac:dyDescent="0.2">
      <c r="A93" s="163" t="s">
        <v>151</v>
      </c>
      <c r="B93" s="61" t="s">
        <v>12</v>
      </c>
      <c r="C93" s="62" t="s">
        <v>13</v>
      </c>
      <c r="D93" s="61" t="s">
        <v>12</v>
      </c>
      <c r="E93" s="63" t="s">
        <v>13</v>
      </c>
      <c r="F93" s="62" t="s">
        <v>12</v>
      </c>
      <c r="G93" s="62" t="s">
        <v>13</v>
      </c>
      <c r="H93" s="61" t="s">
        <v>12</v>
      </c>
      <c r="I93" s="63" t="s">
        <v>13</v>
      </c>
      <c r="J93" s="61"/>
      <c r="K93" s="63"/>
    </row>
    <row r="94" spans="1:11" x14ac:dyDescent="0.2">
      <c r="A94" s="7" t="s">
        <v>393</v>
      </c>
      <c r="B94" s="65">
        <v>1</v>
      </c>
      <c r="C94" s="34">
        <f>IF(B108=0, "-", B94/B108)</f>
        <v>7.575757575757576E-3</v>
      </c>
      <c r="D94" s="65">
        <v>0</v>
      </c>
      <c r="E94" s="9">
        <f>IF(D108=0, "-", D94/D108)</f>
        <v>0</v>
      </c>
      <c r="F94" s="81">
        <v>2</v>
      </c>
      <c r="G94" s="34">
        <f>IF(F108=0, "-", F94/F108)</f>
        <v>4.608294930875576E-3</v>
      </c>
      <c r="H94" s="65">
        <v>5</v>
      </c>
      <c r="I94" s="9">
        <f>IF(H108=0, "-", H94/H108)</f>
        <v>1.3227513227513227E-2</v>
      </c>
      <c r="J94" s="8" t="str">
        <f t="shared" ref="J94:J106" si="8">IF(D94=0, "-", IF((B94-D94)/D94&lt;10, (B94-D94)/D94, "&gt;999%"))</f>
        <v>-</v>
      </c>
      <c r="K94" s="9">
        <f t="shared" ref="K94:K106" si="9">IF(H94=0, "-", IF((F94-H94)/H94&lt;10, (F94-H94)/H94, "&gt;999%"))</f>
        <v>-0.6</v>
      </c>
    </row>
    <row r="95" spans="1:11" x14ac:dyDescent="0.2">
      <c r="A95" s="7" t="s">
        <v>394</v>
      </c>
      <c r="B95" s="65">
        <v>26</v>
      </c>
      <c r="C95" s="34">
        <f>IF(B108=0, "-", B95/B108)</f>
        <v>0.19696969696969696</v>
      </c>
      <c r="D95" s="65">
        <v>33</v>
      </c>
      <c r="E95" s="9">
        <f>IF(D108=0, "-", D95/D108)</f>
        <v>0.23404255319148937</v>
      </c>
      <c r="F95" s="81">
        <v>65</v>
      </c>
      <c r="G95" s="34">
        <f>IF(F108=0, "-", F95/F108)</f>
        <v>0.14976958525345621</v>
      </c>
      <c r="H95" s="65">
        <v>60</v>
      </c>
      <c r="I95" s="9">
        <f>IF(H108=0, "-", H95/H108)</f>
        <v>0.15873015873015872</v>
      </c>
      <c r="J95" s="8">
        <f t="shared" si="8"/>
        <v>-0.21212121212121213</v>
      </c>
      <c r="K95" s="9">
        <f t="shared" si="9"/>
        <v>8.3333333333333329E-2</v>
      </c>
    </row>
    <row r="96" spans="1:11" x14ac:dyDescent="0.2">
      <c r="A96" s="7" t="s">
        <v>395</v>
      </c>
      <c r="B96" s="65">
        <v>15</v>
      </c>
      <c r="C96" s="34">
        <f>IF(B108=0, "-", B96/B108)</f>
        <v>0.11363636363636363</v>
      </c>
      <c r="D96" s="65">
        <v>19</v>
      </c>
      <c r="E96" s="9">
        <f>IF(D108=0, "-", D96/D108)</f>
        <v>0.13475177304964539</v>
      </c>
      <c r="F96" s="81">
        <v>64</v>
      </c>
      <c r="G96" s="34">
        <f>IF(F108=0, "-", F96/F108)</f>
        <v>0.14746543778801843</v>
      </c>
      <c r="H96" s="65">
        <v>44</v>
      </c>
      <c r="I96" s="9">
        <f>IF(H108=0, "-", H96/H108)</f>
        <v>0.1164021164021164</v>
      </c>
      <c r="J96" s="8">
        <f t="shared" si="8"/>
        <v>-0.21052631578947367</v>
      </c>
      <c r="K96" s="9">
        <f t="shared" si="9"/>
        <v>0.45454545454545453</v>
      </c>
    </row>
    <row r="97" spans="1:11" x14ac:dyDescent="0.2">
      <c r="A97" s="7" t="s">
        <v>396</v>
      </c>
      <c r="B97" s="65">
        <v>3</v>
      </c>
      <c r="C97" s="34">
        <f>IF(B108=0, "-", B97/B108)</f>
        <v>2.2727272727272728E-2</v>
      </c>
      <c r="D97" s="65">
        <v>3</v>
      </c>
      <c r="E97" s="9">
        <f>IF(D108=0, "-", D97/D108)</f>
        <v>2.1276595744680851E-2</v>
      </c>
      <c r="F97" s="81">
        <v>11</v>
      </c>
      <c r="G97" s="34">
        <f>IF(F108=0, "-", F97/F108)</f>
        <v>2.5345622119815669E-2</v>
      </c>
      <c r="H97" s="65">
        <v>8</v>
      </c>
      <c r="I97" s="9">
        <f>IF(H108=0, "-", H97/H108)</f>
        <v>2.1164021164021163E-2</v>
      </c>
      <c r="J97" s="8">
        <f t="shared" si="8"/>
        <v>0</v>
      </c>
      <c r="K97" s="9">
        <f t="shared" si="9"/>
        <v>0.375</v>
      </c>
    </row>
    <row r="98" spans="1:11" x14ac:dyDescent="0.2">
      <c r="A98" s="7" t="s">
        <v>397</v>
      </c>
      <c r="B98" s="65">
        <v>7</v>
      </c>
      <c r="C98" s="34">
        <f>IF(B108=0, "-", B98/B108)</f>
        <v>5.3030303030303032E-2</v>
      </c>
      <c r="D98" s="65">
        <v>9</v>
      </c>
      <c r="E98" s="9">
        <f>IF(D108=0, "-", D98/D108)</f>
        <v>6.3829787234042548E-2</v>
      </c>
      <c r="F98" s="81">
        <v>12</v>
      </c>
      <c r="G98" s="34">
        <f>IF(F108=0, "-", F98/F108)</f>
        <v>2.7649769585253458E-2</v>
      </c>
      <c r="H98" s="65">
        <v>29</v>
      </c>
      <c r="I98" s="9">
        <f>IF(H108=0, "-", H98/H108)</f>
        <v>7.6719576719576715E-2</v>
      </c>
      <c r="J98" s="8">
        <f t="shared" si="8"/>
        <v>-0.22222222222222221</v>
      </c>
      <c r="K98" s="9">
        <f t="shared" si="9"/>
        <v>-0.58620689655172409</v>
      </c>
    </row>
    <row r="99" spans="1:11" x14ac:dyDescent="0.2">
      <c r="A99" s="7" t="s">
        <v>398</v>
      </c>
      <c r="B99" s="65">
        <v>9</v>
      </c>
      <c r="C99" s="34">
        <f>IF(B108=0, "-", B99/B108)</f>
        <v>6.8181818181818177E-2</v>
      </c>
      <c r="D99" s="65">
        <v>8</v>
      </c>
      <c r="E99" s="9">
        <f>IF(D108=0, "-", D99/D108)</f>
        <v>5.6737588652482268E-2</v>
      </c>
      <c r="F99" s="81">
        <v>24</v>
      </c>
      <c r="G99" s="34">
        <f>IF(F108=0, "-", F99/F108)</f>
        <v>5.5299539170506916E-2</v>
      </c>
      <c r="H99" s="65">
        <v>26</v>
      </c>
      <c r="I99" s="9">
        <f>IF(H108=0, "-", H99/H108)</f>
        <v>6.8783068783068779E-2</v>
      </c>
      <c r="J99" s="8">
        <f t="shared" si="8"/>
        <v>0.125</v>
      </c>
      <c r="K99" s="9">
        <f t="shared" si="9"/>
        <v>-7.6923076923076927E-2</v>
      </c>
    </row>
    <row r="100" spans="1:11" x14ac:dyDescent="0.2">
      <c r="A100" s="7" t="s">
        <v>399</v>
      </c>
      <c r="B100" s="65">
        <v>13</v>
      </c>
      <c r="C100" s="34">
        <f>IF(B108=0, "-", B100/B108)</f>
        <v>9.8484848484848481E-2</v>
      </c>
      <c r="D100" s="65">
        <v>18</v>
      </c>
      <c r="E100" s="9">
        <f>IF(D108=0, "-", D100/D108)</f>
        <v>0.1276595744680851</v>
      </c>
      <c r="F100" s="81">
        <v>57</v>
      </c>
      <c r="G100" s="34">
        <f>IF(F108=0, "-", F100/F108)</f>
        <v>0.1313364055299539</v>
      </c>
      <c r="H100" s="65">
        <v>59</v>
      </c>
      <c r="I100" s="9">
        <f>IF(H108=0, "-", H100/H108)</f>
        <v>0.15608465608465608</v>
      </c>
      <c r="J100" s="8">
        <f t="shared" si="8"/>
        <v>-0.27777777777777779</v>
      </c>
      <c r="K100" s="9">
        <f t="shared" si="9"/>
        <v>-3.3898305084745763E-2</v>
      </c>
    </row>
    <row r="101" spans="1:11" x14ac:dyDescent="0.2">
      <c r="A101" s="7" t="s">
        <v>400</v>
      </c>
      <c r="B101" s="65">
        <v>0</v>
      </c>
      <c r="C101" s="34">
        <f>IF(B108=0, "-", B101/B108)</f>
        <v>0</v>
      </c>
      <c r="D101" s="65">
        <v>1</v>
      </c>
      <c r="E101" s="9">
        <f>IF(D108=0, "-", D101/D108)</f>
        <v>7.0921985815602835E-3</v>
      </c>
      <c r="F101" s="81">
        <v>0</v>
      </c>
      <c r="G101" s="34">
        <f>IF(F108=0, "-", F101/F108)</f>
        <v>0</v>
      </c>
      <c r="H101" s="65">
        <v>1</v>
      </c>
      <c r="I101" s="9">
        <f>IF(H108=0, "-", H101/H108)</f>
        <v>2.6455026455026454E-3</v>
      </c>
      <c r="J101" s="8">
        <f t="shared" si="8"/>
        <v>-1</v>
      </c>
      <c r="K101" s="9">
        <f t="shared" si="9"/>
        <v>-1</v>
      </c>
    </row>
    <row r="102" spans="1:11" x14ac:dyDescent="0.2">
      <c r="A102" s="7" t="s">
        <v>401</v>
      </c>
      <c r="B102" s="65">
        <v>14</v>
      </c>
      <c r="C102" s="34">
        <f>IF(B108=0, "-", B102/B108)</f>
        <v>0.10606060606060606</v>
      </c>
      <c r="D102" s="65">
        <v>0</v>
      </c>
      <c r="E102" s="9">
        <f>IF(D108=0, "-", D102/D108)</f>
        <v>0</v>
      </c>
      <c r="F102" s="81">
        <v>45</v>
      </c>
      <c r="G102" s="34">
        <f>IF(F108=0, "-", F102/F108)</f>
        <v>0.10368663594470046</v>
      </c>
      <c r="H102" s="65">
        <v>0</v>
      </c>
      <c r="I102" s="9">
        <f>IF(H108=0, "-", H102/H108)</f>
        <v>0</v>
      </c>
      <c r="J102" s="8" t="str">
        <f t="shared" si="8"/>
        <v>-</v>
      </c>
      <c r="K102" s="9" t="str">
        <f t="shared" si="9"/>
        <v>-</v>
      </c>
    </row>
    <row r="103" spans="1:11" x14ac:dyDescent="0.2">
      <c r="A103" s="7" t="s">
        <v>402</v>
      </c>
      <c r="B103" s="65">
        <v>1</v>
      </c>
      <c r="C103" s="34">
        <f>IF(B108=0, "-", B103/B108)</f>
        <v>7.575757575757576E-3</v>
      </c>
      <c r="D103" s="65">
        <v>8</v>
      </c>
      <c r="E103" s="9">
        <f>IF(D108=0, "-", D103/D108)</f>
        <v>5.6737588652482268E-2</v>
      </c>
      <c r="F103" s="81">
        <v>5</v>
      </c>
      <c r="G103" s="34">
        <f>IF(F108=0, "-", F103/F108)</f>
        <v>1.1520737327188941E-2</v>
      </c>
      <c r="H103" s="65">
        <v>17</v>
      </c>
      <c r="I103" s="9">
        <f>IF(H108=0, "-", H103/H108)</f>
        <v>4.4973544973544971E-2</v>
      </c>
      <c r="J103" s="8">
        <f t="shared" si="8"/>
        <v>-0.875</v>
      </c>
      <c r="K103" s="9">
        <f t="shared" si="9"/>
        <v>-0.70588235294117652</v>
      </c>
    </row>
    <row r="104" spans="1:11" x14ac:dyDescent="0.2">
      <c r="A104" s="7" t="s">
        <v>403</v>
      </c>
      <c r="B104" s="65">
        <v>14</v>
      </c>
      <c r="C104" s="34">
        <f>IF(B108=0, "-", B104/B108)</f>
        <v>0.10606060606060606</v>
      </c>
      <c r="D104" s="65">
        <v>18</v>
      </c>
      <c r="E104" s="9">
        <f>IF(D108=0, "-", D104/D108)</f>
        <v>0.1276595744680851</v>
      </c>
      <c r="F104" s="81">
        <v>44</v>
      </c>
      <c r="G104" s="34">
        <f>IF(F108=0, "-", F104/F108)</f>
        <v>0.10138248847926268</v>
      </c>
      <c r="H104" s="65">
        <v>53</v>
      </c>
      <c r="I104" s="9">
        <f>IF(H108=0, "-", H104/H108)</f>
        <v>0.1402116402116402</v>
      </c>
      <c r="J104" s="8">
        <f t="shared" si="8"/>
        <v>-0.22222222222222221</v>
      </c>
      <c r="K104" s="9">
        <f t="shared" si="9"/>
        <v>-0.16981132075471697</v>
      </c>
    </row>
    <row r="105" spans="1:11" x14ac:dyDescent="0.2">
      <c r="A105" s="7" t="s">
        <v>404</v>
      </c>
      <c r="B105" s="65">
        <v>8</v>
      </c>
      <c r="C105" s="34">
        <f>IF(B108=0, "-", B105/B108)</f>
        <v>6.0606060606060608E-2</v>
      </c>
      <c r="D105" s="65">
        <v>17</v>
      </c>
      <c r="E105" s="9">
        <f>IF(D108=0, "-", D105/D108)</f>
        <v>0.12056737588652482</v>
      </c>
      <c r="F105" s="81">
        <v>49</v>
      </c>
      <c r="G105" s="34">
        <f>IF(F108=0, "-", F105/F108)</f>
        <v>0.11290322580645161</v>
      </c>
      <c r="H105" s="65">
        <v>44</v>
      </c>
      <c r="I105" s="9">
        <f>IF(H108=0, "-", H105/H108)</f>
        <v>0.1164021164021164</v>
      </c>
      <c r="J105" s="8">
        <f t="shared" si="8"/>
        <v>-0.52941176470588236</v>
      </c>
      <c r="K105" s="9">
        <f t="shared" si="9"/>
        <v>0.11363636363636363</v>
      </c>
    </row>
    <row r="106" spans="1:11" x14ac:dyDescent="0.2">
      <c r="A106" s="7" t="s">
        <v>405</v>
      </c>
      <c r="B106" s="65">
        <v>21</v>
      </c>
      <c r="C106" s="34">
        <f>IF(B108=0, "-", B106/B108)</f>
        <v>0.15909090909090909</v>
      </c>
      <c r="D106" s="65">
        <v>7</v>
      </c>
      <c r="E106" s="9">
        <f>IF(D108=0, "-", D106/D108)</f>
        <v>4.9645390070921988E-2</v>
      </c>
      <c r="F106" s="81">
        <v>56</v>
      </c>
      <c r="G106" s="34">
        <f>IF(F108=0, "-", F106/F108)</f>
        <v>0.12903225806451613</v>
      </c>
      <c r="H106" s="65">
        <v>32</v>
      </c>
      <c r="I106" s="9">
        <f>IF(H108=0, "-", H106/H108)</f>
        <v>8.4656084656084651E-2</v>
      </c>
      <c r="J106" s="8">
        <f t="shared" si="8"/>
        <v>2</v>
      </c>
      <c r="K106" s="9">
        <f t="shared" si="9"/>
        <v>0.75</v>
      </c>
    </row>
    <row r="107" spans="1:11" x14ac:dyDescent="0.2">
      <c r="A107" s="2"/>
      <c r="B107" s="68"/>
      <c r="C107" s="33"/>
      <c r="D107" s="68"/>
      <c r="E107" s="6"/>
      <c r="F107" s="82"/>
      <c r="G107" s="33"/>
      <c r="H107" s="68"/>
      <c r="I107" s="6"/>
      <c r="J107" s="5"/>
      <c r="K107" s="6"/>
    </row>
    <row r="108" spans="1:11" s="43" customFormat="1" x14ac:dyDescent="0.2">
      <c r="A108" s="162" t="s">
        <v>577</v>
      </c>
      <c r="B108" s="71">
        <f>SUM(B94:B107)</f>
        <v>132</v>
      </c>
      <c r="C108" s="40">
        <f>B108/9514</f>
        <v>1.3874290519234812E-2</v>
      </c>
      <c r="D108" s="71">
        <f>SUM(D94:D107)</f>
        <v>141</v>
      </c>
      <c r="E108" s="41">
        <f>D108/7288</f>
        <v>1.9346871569703623E-2</v>
      </c>
      <c r="F108" s="77">
        <f>SUM(F94:F107)</f>
        <v>434</v>
      </c>
      <c r="G108" s="42">
        <f>F108/26289</f>
        <v>1.6508805964471834E-2</v>
      </c>
      <c r="H108" s="71">
        <f>SUM(H94:H107)</f>
        <v>378</v>
      </c>
      <c r="I108" s="41">
        <f>H108/20901</f>
        <v>1.8085259078512991E-2</v>
      </c>
      <c r="J108" s="37">
        <f>IF(D108=0, "-", IF((B108-D108)/D108&lt;10, (B108-D108)/D108, "&gt;999%"))</f>
        <v>-6.3829787234042548E-2</v>
      </c>
      <c r="K108" s="38">
        <f>IF(H108=0, "-", IF((F108-H108)/H108&lt;10, (F108-H108)/H108, "&gt;999%"))</f>
        <v>0.14814814814814814</v>
      </c>
    </row>
    <row r="109" spans="1:11" x14ac:dyDescent="0.2">
      <c r="B109" s="83"/>
      <c r="D109" s="83"/>
      <c r="F109" s="83"/>
      <c r="H109" s="83"/>
    </row>
    <row r="110" spans="1:11" s="43" customFormat="1" x14ac:dyDescent="0.2">
      <c r="A110" s="162" t="s">
        <v>576</v>
      </c>
      <c r="B110" s="71">
        <v>1593</v>
      </c>
      <c r="C110" s="40">
        <f>B110/9514</f>
        <v>0.16743746058440193</v>
      </c>
      <c r="D110" s="71">
        <v>1303</v>
      </c>
      <c r="E110" s="41">
        <f>D110/7288</f>
        <v>0.17878704720087815</v>
      </c>
      <c r="F110" s="77">
        <v>4470</v>
      </c>
      <c r="G110" s="42">
        <f>F110/26289</f>
        <v>0.17003309368937577</v>
      </c>
      <c r="H110" s="71">
        <v>3910</v>
      </c>
      <c r="I110" s="41">
        <f>H110/20901</f>
        <v>0.18707238888091479</v>
      </c>
      <c r="J110" s="37">
        <f>IF(D110=0, "-", IF((B110-D110)/D110&lt;10, (B110-D110)/D110, "&gt;999%"))</f>
        <v>0.22256331542594013</v>
      </c>
      <c r="K110" s="38">
        <f>IF(H110=0, "-", IF((F110-H110)/H110&lt;10, (F110-H110)/H110, "&gt;999%"))</f>
        <v>0.14322250639386189</v>
      </c>
    </row>
    <row r="111" spans="1:11" x14ac:dyDescent="0.2">
      <c r="B111" s="83"/>
      <c r="D111" s="83"/>
      <c r="F111" s="83"/>
      <c r="H111" s="83"/>
    </row>
    <row r="112" spans="1:11" ht="15.75" x14ac:dyDescent="0.25">
      <c r="A112" s="164" t="s">
        <v>120</v>
      </c>
      <c r="B112" s="196" t="s">
        <v>1</v>
      </c>
      <c r="C112" s="200"/>
      <c r="D112" s="200"/>
      <c r="E112" s="197"/>
      <c r="F112" s="196" t="s">
        <v>14</v>
      </c>
      <c r="G112" s="200"/>
      <c r="H112" s="200"/>
      <c r="I112" s="197"/>
      <c r="J112" s="196" t="s">
        <v>15</v>
      </c>
      <c r="K112" s="197"/>
    </row>
    <row r="113" spans="1:11" x14ac:dyDescent="0.2">
      <c r="A113" s="22"/>
      <c r="B113" s="196">
        <f>VALUE(RIGHT($B$2, 4))</f>
        <v>2021</v>
      </c>
      <c r="C113" s="197"/>
      <c r="D113" s="196">
        <f>B113-1</f>
        <v>2020</v>
      </c>
      <c r="E113" s="204"/>
      <c r="F113" s="196">
        <f>B113</f>
        <v>2021</v>
      </c>
      <c r="G113" s="204"/>
      <c r="H113" s="196">
        <f>D113</f>
        <v>2020</v>
      </c>
      <c r="I113" s="204"/>
      <c r="J113" s="140" t="s">
        <v>4</v>
      </c>
      <c r="K113" s="141" t="s">
        <v>2</v>
      </c>
    </row>
    <row r="114" spans="1:11" x14ac:dyDescent="0.2">
      <c r="A114" s="163" t="s">
        <v>152</v>
      </c>
      <c r="B114" s="61" t="s">
        <v>12</v>
      </c>
      <c r="C114" s="62" t="s">
        <v>13</v>
      </c>
      <c r="D114" s="61" t="s">
        <v>12</v>
      </c>
      <c r="E114" s="63" t="s">
        <v>13</v>
      </c>
      <c r="F114" s="62" t="s">
        <v>12</v>
      </c>
      <c r="G114" s="62" t="s">
        <v>13</v>
      </c>
      <c r="H114" s="61" t="s">
        <v>12</v>
      </c>
      <c r="I114" s="63" t="s">
        <v>13</v>
      </c>
      <c r="J114" s="61"/>
      <c r="K114" s="63"/>
    </row>
    <row r="115" spans="1:11" x14ac:dyDescent="0.2">
      <c r="A115" s="7" t="s">
        <v>406</v>
      </c>
      <c r="B115" s="65">
        <v>0</v>
      </c>
      <c r="C115" s="34">
        <f>IF(B141=0, "-", B115/B141)</f>
        <v>0</v>
      </c>
      <c r="D115" s="65">
        <v>6</v>
      </c>
      <c r="E115" s="9">
        <f>IF(D141=0, "-", D115/D141)</f>
        <v>7.2289156626506026E-3</v>
      </c>
      <c r="F115" s="81">
        <v>1</v>
      </c>
      <c r="G115" s="34">
        <f>IF(F141=0, "-", F115/F141)</f>
        <v>3.7313432835820896E-4</v>
      </c>
      <c r="H115" s="65">
        <v>16</v>
      </c>
      <c r="I115" s="9">
        <f>IF(H141=0, "-", H115/H141)</f>
        <v>6.672226855713094E-3</v>
      </c>
      <c r="J115" s="8">
        <f t="shared" ref="J115:J139" si="10">IF(D115=0, "-", IF((B115-D115)/D115&lt;10, (B115-D115)/D115, "&gt;999%"))</f>
        <v>-1</v>
      </c>
      <c r="K115" s="9">
        <f t="shared" ref="K115:K139" si="11">IF(H115=0, "-", IF((F115-H115)/H115&lt;10, (F115-H115)/H115, "&gt;999%"))</f>
        <v>-0.9375</v>
      </c>
    </row>
    <row r="116" spans="1:11" x14ac:dyDescent="0.2">
      <c r="A116" s="7" t="s">
        <v>407</v>
      </c>
      <c r="B116" s="65">
        <v>83</v>
      </c>
      <c r="C116" s="34">
        <f>IF(B141=0, "-", B116/B141)</f>
        <v>8.45213849287169E-2</v>
      </c>
      <c r="D116" s="65">
        <v>64</v>
      </c>
      <c r="E116" s="9">
        <f>IF(D141=0, "-", D116/D141)</f>
        <v>7.7108433734939766E-2</v>
      </c>
      <c r="F116" s="81">
        <v>213</v>
      </c>
      <c r="G116" s="34">
        <f>IF(F141=0, "-", F116/F141)</f>
        <v>7.9477611940298509E-2</v>
      </c>
      <c r="H116" s="65">
        <v>166</v>
      </c>
      <c r="I116" s="9">
        <f>IF(H141=0, "-", H116/H141)</f>
        <v>6.9224353628023358E-2</v>
      </c>
      <c r="J116" s="8">
        <f t="shared" si="10"/>
        <v>0.296875</v>
      </c>
      <c r="K116" s="9">
        <f t="shared" si="11"/>
        <v>0.28313253012048195</v>
      </c>
    </row>
    <row r="117" spans="1:11" x14ac:dyDescent="0.2">
      <c r="A117" s="7" t="s">
        <v>408</v>
      </c>
      <c r="B117" s="65">
        <v>4</v>
      </c>
      <c r="C117" s="34">
        <f>IF(B141=0, "-", B117/B141)</f>
        <v>4.0733197556008143E-3</v>
      </c>
      <c r="D117" s="65">
        <v>3</v>
      </c>
      <c r="E117" s="9">
        <f>IF(D141=0, "-", D117/D141)</f>
        <v>3.6144578313253013E-3</v>
      </c>
      <c r="F117" s="81">
        <v>10</v>
      </c>
      <c r="G117" s="34">
        <f>IF(F141=0, "-", F117/F141)</f>
        <v>3.7313432835820895E-3</v>
      </c>
      <c r="H117" s="65">
        <v>8</v>
      </c>
      <c r="I117" s="9">
        <f>IF(H141=0, "-", H117/H141)</f>
        <v>3.336113427856547E-3</v>
      </c>
      <c r="J117" s="8">
        <f t="shared" si="10"/>
        <v>0.33333333333333331</v>
      </c>
      <c r="K117" s="9">
        <f t="shared" si="11"/>
        <v>0.25</v>
      </c>
    </row>
    <row r="118" spans="1:11" x14ac:dyDescent="0.2">
      <c r="A118" s="7" t="s">
        <v>409</v>
      </c>
      <c r="B118" s="65">
        <v>0</v>
      </c>
      <c r="C118" s="34">
        <f>IF(B141=0, "-", B118/B141)</f>
        <v>0</v>
      </c>
      <c r="D118" s="65">
        <v>30</v>
      </c>
      <c r="E118" s="9">
        <f>IF(D141=0, "-", D118/D141)</f>
        <v>3.614457831325301E-2</v>
      </c>
      <c r="F118" s="81">
        <v>0</v>
      </c>
      <c r="G118" s="34">
        <f>IF(F141=0, "-", F118/F141)</f>
        <v>0</v>
      </c>
      <c r="H118" s="65">
        <v>62</v>
      </c>
      <c r="I118" s="9">
        <f>IF(H141=0, "-", H118/H141)</f>
        <v>2.585487906588824E-2</v>
      </c>
      <c r="J118" s="8">
        <f t="shared" si="10"/>
        <v>-1</v>
      </c>
      <c r="K118" s="9">
        <f t="shared" si="11"/>
        <v>-1</v>
      </c>
    </row>
    <row r="119" spans="1:11" x14ac:dyDescent="0.2">
      <c r="A119" s="7" t="s">
        <v>410</v>
      </c>
      <c r="B119" s="65">
        <v>0</v>
      </c>
      <c r="C119" s="34">
        <f>IF(B141=0, "-", B119/B141)</f>
        <v>0</v>
      </c>
      <c r="D119" s="65">
        <v>32</v>
      </c>
      <c r="E119" s="9">
        <f>IF(D141=0, "-", D119/D141)</f>
        <v>3.8554216867469883E-2</v>
      </c>
      <c r="F119" s="81">
        <v>0</v>
      </c>
      <c r="G119" s="34">
        <f>IF(F141=0, "-", F119/F141)</f>
        <v>0</v>
      </c>
      <c r="H119" s="65">
        <v>53</v>
      </c>
      <c r="I119" s="9">
        <f>IF(H141=0, "-", H119/H141)</f>
        <v>2.2101751459549623E-2</v>
      </c>
      <c r="J119" s="8">
        <f t="shared" si="10"/>
        <v>-1</v>
      </c>
      <c r="K119" s="9">
        <f t="shared" si="11"/>
        <v>-1</v>
      </c>
    </row>
    <row r="120" spans="1:11" x14ac:dyDescent="0.2">
      <c r="A120" s="7" t="s">
        <v>411</v>
      </c>
      <c r="B120" s="65">
        <v>42</v>
      </c>
      <c r="C120" s="34">
        <f>IF(B141=0, "-", B120/B141)</f>
        <v>4.2769857433808553E-2</v>
      </c>
      <c r="D120" s="65">
        <v>0</v>
      </c>
      <c r="E120" s="9">
        <f>IF(D141=0, "-", D120/D141)</f>
        <v>0</v>
      </c>
      <c r="F120" s="81">
        <v>79</v>
      </c>
      <c r="G120" s="34">
        <f>IF(F141=0, "-", F120/F141)</f>
        <v>2.9477611940298507E-2</v>
      </c>
      <c r="H120" s="65">
        <v>0</v>
      </c>
      <c r="I120" s="9">
        <f>IF(H141=0, "-", H120/H141)</f>
        <v>0</v>
      </c>
      <c r="J120" s="8" t="str">
        <f t="shared" si="10"/>
        <v>-</v>
      </c>
      <c r="K120" s="9" t="str">
        <f t="shared" si="11"/>
        <v>-</v>
      </c>
    </row>
    <row r="121" spans="1:11" x14ac:dyDescent="0.2">
      <c r="A121" s="7" t="s">
        <v>412</v>
      </c>
      <c r="B121" s="65">
        <v>26</v>
      </c>
      <c r="C121" s="34">
        <f>IF(B141=0, "-", B121/B141)</f>
        <v>2.6476578411405296E-2</v>
      </c>
      <c r="D121" s="65">
        <v>32</v>
      </c>
      <c r="E121" s="9">
        <f>IF(D141=0, "-", D121/D141)</f>
        <v>3.8554216867469883E-2</v>
      </c>
      <c r="F121" s="81">
        <v>127</v>
      </c>
      <c r="G121" s="34">
        <f>IF(F141=0, "-", F121/F141)</f>
        <v>4.7388059701492534E-2</v>
      </c>
      <c r="H121" s="65">
        <v>111</v>
      </c>
      <c r="I121" s="9">
        <f>IF(H141=0, "-", H121/H141)</f>
        <v>4.6288573811509588E-2</v>
      </c>
      <c r="J121" s="8">
        <f t="shared" si="10"/>
        <v>-0.1875</v>
      </c>
      <c r="K121" s="9">
        <f t="shared" si="11"/>
        <v>0.14414414414414414</v>
      </c>
    </row>
    <row r="122" spans="1:11" x14ac:dyDescent="0.2">
      <c r="A122" s="7" t="s">
        <v>413</v>
      </c>
      <c r="B122" s="65">
        <v>172</v>
      </c>
      <c r="C122" s="34">
        <f>IF(B141=0, "-", B122/B141)</f>
        <v>0.17515274949083504</v>
      </c>
      <c r="D122" s="65">
        <v>67</v>
      </c>
      <c r="E122" s="9">
        <f>IF(D141=0, "-", D122/D141)</f>
        <v>8.0722891566265054E-2</v>
      </c>
      <c r="F122" s="81">
        <v>372</v>
      </c>
      <c r="G122" s="34">
        <f>IF(F141=0, "-", F122/F141)</f>
        <v>0.13880597014925372</v>
      </c>
      <c r="H122" s="65">
        <v>154</v>
      </c>
      <c r="I122" s="9">
        <f>IF(H141=0, "-", H122/H141)</f>
        <v>6.4220183486238536E-2</v>
      </c>
      <c r="J122" s="8">
        <f t="shared" si="10"/>
        <v>1.5671641791044777</v>
      </c>
      <c r="K122" s="9">
        <f t="shared" si="11"/>
        <v>1.4155844155844155</v>
      </c>
    </row>
    <row r="123" spans="1:11" x14ac:dyDescent="0.2">
      <c r="A123" s="7" t="s">
        <v>414</v>
      </c>
      <c r="B123" s="65">
        <v>29</v>
      </c>
      <c r="C123" s="34">
        <f>IF(B141=0, "-", B123/B141)</f>
        <v>2.9531568228105907E-2</v>
      </c>
      <c r="D123" s="65">
        <v>12</v>
      </c>
      <c r="E123" s="9">
        <f>IF(D141=0, "-", D123/D141)</f>
        <v>1.4457831325301205E-2</v>
      </c>
      <c r="F123" s="81">
        <v>66</v>
      </c>
      <c r="G123" s="34">
        <f>IF(F141=0, "-", F123/F141)</f>
        <v>2.4626865671641792E-2</v>
      </c>
      <c r="H123" s="65">
        <v>43</v>
      </c>
      <c r="I123" s="9">
        <f>IF(H141=0, "-", H123/H141)</f>
        <v>1.7931609674728941E-2</v>
      </c>
      <c r="J123" s="8">
        <f t="shared" si="10"/>
        <v>1.4166666666666667</v>
      </c>
      <c r="K123" s="9">
        <f t="shared" si="11"/>
        <v>0.53488372093023251</v>
      </c>
    </row>
    <row r="124" spans="1:11" x14ac:dyDescent="0.2">
      <c r="A124" s="7" t="s">
        <v>415</v>
      </c>
      <c r="B124" s="65">
        <v>9</v>
      </c>
      <c r="C124" s="34">
        <f>IF(B141=0, "-", B124/B141)</f>
        <v>9.1649694501018328E-3</v>
      </c>
      <c r="D124" s="65">
        <v>4</v>
      </c>
      <c r="E124" s="9">
        <f>IF(D141=0, "-", D124/D141)</f>
        <v>4.8192771084337354E-3</v>
      </c>
      <c r="F124" s="81">
        <v>31</v>
      </c>
      <c r="G124" s="34">
        <f>IF(F141=0, "-", F124/F141)</f>
        <v>1.1567164179104477E-2</v>
      </c>
      <c r="H124" s="65">
        <v>14</v>
      </c>
      <c r="I124" s="9">
        <f>IF(H141=0, "-", H124/H141)</f>
        <v>5.8381984987489572E-3</v>
      </c>
      <c r="J124" s="8">
        <f t="shared" si="10"/>
        <v>1.25</v>
      </c>
      <c r="K124" s="9">
        <f t="shared" si="11"/>
        <v>1.2142857142857142</v>
      </c>
    </row>
    <row r="125" spans="1:11" x14ac:dyDescent="0.2">
      <c r="A125" s="7" t="s">
        <v>416</v>
      </c>
      <c r="B125" s="65">
        <v>41</v>
      </c>
      <c r="C125" s="34">
        <f>IF(B141=0, "-", B125/B141)</f>
        <v>4.1751527494908347E-2</v>
      </c>
      <c r="D125" s="65">
        <v>9</v>
      </c>
      <c r="E125" s="9">
        <f>IF(D141=0, "-", D125/D141)</f>
        <v>1.0843373493975903E-2</v>
      </c>
      <c r="F125" s="81">
        <v>165</v>
      </c>
      <c r="G125" s="34">
        <f>IF(F141=0, "-", F125/F141)</f>
        <v>6.1567164179104475E-2</v>
      </c>
      <c r="H125" s="65">
        <v>43</v>
      </c>
      <c r="I125" s="9">
        <f>IF(H141=0, "-", H125/H141)</f>
        <v>1.7931609674728941E-2</v>
      </c>
      <c r="J125" s="8">
        <f t="shared" si="10"/>
        <v>3.5555555555555554</v>
      </c>
      <c r="K125" s="9">
        <f t="shared" si="11"/>
        <v>2.8372093023255816</v>
      </c>
    </row>
    <row r="126" spans="1:11" x14ac:dyDescent="0.2">
      <c r="A126" s="7" t="s">
        <v>417</v>
      </c>
      <c r="B126" s="65">
        <v>6</v>
      </c>
      <c r="C126" s="34">
        <f>IF(B141=0, "-", B126/B141)</f>
        <v>6.1099796334012219E-3</v>
      </c>
      <c r="D126" s="65">
        <v>2</v>
      </c>
      <c r="E126" s="9">
        <f>IF(D141=0, "-", D126/D141)</f>
        <v>2.4096385542168677E-3</v>
      </c>
      <c r="F126" s="81">
        <v>22</v>
      </c>
      <c r="G126" s="34">
        <f>IF(F141=0, "-", F126/F141)</f>
        <v>8.2089552238805968E-3</v>
      </c>
      <c r="H126" s="65">
        <v>6</v>
      </c>
      <c r="I126" s="9">
        <f>IF(H141=0, "-", H126/H141)</f>
        <v>2.5020850708924102E-3</v>
      </c>
      <c r="J126" s="8">
        <f t="shared" si="10"/>
        <v>2</v>
      </c>
      <c r="K126" s="9">
        <f t="shared" si="11"/>
        <v>2.6666666666666665</v>
      </c>
    </row>
    <row r="127" spans="1:11" x14ac:dyDescent="0.2">
      <c r="A127" s="7" t="s">
        <v>418</v>
      </c>
      <c r="B127" s="65">
        <v>37</v>
      </c>
      <c r="C127" s="34">
        <f>IF(B141=0, "-", B127/B141)</f>
        <v>3.7678207739307537E-2</v>
      </c>
      <c r="D127" s="65">
        <v>18</v>
      </c>
      <c r="E127" s="9">
        <f>IF(D141=0, "-", D127/D141)</f>
        <v>2.1686746987951807E-2</v>
      </c>
      <c r="F127" s="81">
        <v>123</v>
      </c>
      <c r="G127" s="34">
        <f>IF(F141=0, "-", F127/F141)</f>
        <v>4.5895522388059704E-2</v>
      </c>
      <c r="H127" s="65">
        <v>45</v>
      </c>
      <c r="I127" s="9">
        <f>IF(H141=0, "-", H127/H141)</f>
        <v>1.8765638031693076E-2</v>
      </c>
      <c r="J127" s="8">
        <f t="shared" si="10"/>
        <v>1.0555555555555556</v>
      </c>
      <c r="K127" s="9">
        <f t="shared" si="11"/>
        <v>1.7333333333333334</v>
      </c>
    </row>
    <row r="128" spans="1:11" x14ac:dyDescent="0.2">
      <c r="A128" s="7" t="s">
        <v>419</v>
      </c>
      <c r="B128" s="65">
        <v>58</v>
      </c>
      <c r="C128" s="34">
        <f>IF(B141=0, "-", B128/B141)</f>
        <v>5.9063136456211814E-2</v>
      </c>
      <c r="D128" s="65">
        <v>48</v>
      </c>
      <c r="E128" s="9">
        <f>IF(D141=0, "-", D128/D141)</f>
        <v>5.7831325301204821E-2</v>
      </c>
      <c r="F128" s="81">
        <v>138</v>
      </c>
      <c r="G128" s="34">
        <f>IF(F141=0, "-", F128/F141)</f>
        <v>5.1492537313432833E-2</v>
      </c>
      <c r="H128" s="65">
        <v>127</v>
      </c>
      <c r="I128" s="9">
        <f>IF(H141=0, "-", H128/H141)</f>
        <v>5.2960800667222682E-2</v>
      </c>
      <c r="J128" s="8">
        <f t="shared" si="10"/>
        <v>0.20833333333333334</v>
      </c>
      <c r="K128" s="9">
        <f t="shared" si="11"/>
        <v>8.6614173228346455E-2</v>
      </c>
    </row>
    <row r="129" spans="1:11" x14ac:dyDescent="0.2">
      <c r="A129" s="7" t="s">
        <v>420</v>
      </c>
      <c r="B129" s="65">
        <v>36</v>
      </c>
      <c r="C129" s="34">
        <f>IF(B141=0, "-", B129/B141)</f>
        <v>3.6659877800407331E-2</v>
      </c>
      <c r="D129" s="65">
        <v>63</v>
      </c>
      <c r="E129" s="9">
        <f>IF(D141=0, "-", D129/D141)</f>
        <v>7.5903614457831323E-2</v>
      </c>
      <c r="F129" s="81">
        <v>101</v>
      </c>
      <c r="G129" s="34">
        <f>IF(F141=0, "-", F129/F141)</f>
        <v>3.7686567164179105E-2</v>
      </c>
      <c r="H129" s="65">
        <v>130</v>
      </c>
      <c r="I129" s="9">
        <f>IF(H141=0, "-", H129/H141)</f>
        <v>5.4211843202668891E-2</v>
      </c>
      <c r="J129" s="8">
        <f t="shared" si="10"/>
        <v>-0.42857142857142855</v>
      </c>
      <c r="K129" s="9">
        <f t="shared" si="11"/>
        <v>-0.22307692307692309</v>
      </c>
    </row>
    <row r="130" spans="1:11" x14ac:dyDescent="0.2">
      <c r="A130" s="7" t="s">
        <v>421</v>
      </c>
      <c r="B130" s="65">
        <v>73</v>
      </c>
      <c r="C130" s="34">
        <f>IF(B141=0, "-", B130/B141)</f>
        <v>7.4338085539714868E-2</v>
      </c>
      <c r="D130" s="65">
        <v>82</v>
      </c>
      <c r="E130" s="9">
        <f>IF(D141=0, "-", D130/D141)</f>
        <v>9.8795180722891562E-2</v>
      </c>
      <c r="F130" s="81">
        <v>162</v>
      </c>
      <c r="G130" s="34">
        <f>IF(F141=0, "-", F130/F141)</f>
        <v>6.044776119402985E-2</v>
      </c>
      <c r="H130" s="65">
        <v>208</v>
      </c>
      <c r="I130" s="9">
        <f>IF(H141=0, "-", H130/H141)</f>
        <v>8.6738949124270229E-2</v>
      </c>
      <c r="J130" s="8">
        <f t="shared" si="10"/>
        <v>-0.10975609756097561</v>
      </c>
      <c r="K130" s="9">
        <f t="shared" si="11"/>
        <v>-0.22115384615384615</v>
      </c>
    </row>
    <row r="131" spans="1:11" x14ac:dyDescent="0.2">
      <c r="A131" s="7" t="s">
        <v>422</v>
      </c>
      <c r="B131" s="65">
        <v>0</v>
      </c>
      <c r="C131" s="34">
        <f>IF(B141=0, "-", B131/B141)</f>
        <v>0</v>
      </c>
      <c r="D131" s="65">
        <v>9</v>
      </c>
      <c r="E131" s="9">
        <f>IF(D141=0, "-", D131/D141)</f>
        <v>1.0843373493975903E-2</v>
      </c>
      <c r="F131" s="81">
        <v>4</v>
      </c>
      <c r="G131" s="34">
        <f>IF(F141=0, "-", F131/F141)</f>
        <v>1.4925373134328358E-3</v>
      </c>
      <c r="H131" s="65">
        <v>20</v>
      </c>
      <c r="I131" s="9">
        <f>IF(H141=0, "-", H131/H141)</f>
        <v>8.3402835696413675E-3</v>
      </c>
      <c r="J131" s="8">
        <f t="shared" si="10"/>
        <v>-1</v>
      </c>
      <c r="K131" s="9">
        <f t="shared" si="11"/>
        <v>-0.8</v>
      </c>
    </row>
    <row r="132" spans="1:11" x14ac:dyDescent="0.2">
      <c r="A132" s="7" t="s">
        <v>423</v>
      </c>
      <c r="B132" s="65">
        <v>15</v>
      </c>
      <c r="C132" s="34">
        <f>IF(B141=0, "-", B132/B141)</f>
        <v>1.5274949083503055E-2</v>
      </c>
      <c r="D132" s="65">
        <v>5</v>
      </c>
      <c r="E132" s="9">
        <f>IF(D141=0, "-", D132/D141)</f>
        <v>6.024096385542169E-3</v>
      </c>
      <c r="F132" s="81">
        <v>41</v>
      </c>
      <c r="G132" s="34">
        <f>IF(F141=0, "-", F132/F141)</f>
        <v>1.5298507462686567E-2</v>
      </c>
      <c r="H132" s="65">
        <v>24</v>
      </c>
      <c r="I132" s="9">
        <f>IF(H141=0, "-", H132/H141)</f>
        <v>1.0008340283569641E-2</v>
      </c>
      <c r="J132" s="8">
        <f t="shared" si="10"/>
        <v>2</v>
      </c>
      <c r="K132" s="9">
        <f t="shared" si="11"/>
        <v>0.70833333333333337</v>
      </c>
    </row>
    <row r="133" spans="1:11" x14ac:dyDescent="0.2">
      <c r="A133" s="7" t="s">
        <v>424</v>
      </c>
      <c r="B133" s="65">
        <v>2</v>
      </c>
      <c r="C133" s="34">
        <f>IF(B141=0, "-", B133/B141)</f>
        <v>2.0366598778004071E-3</v>
      </c>
      <c r="D133" s="65">
        <v>1</v>
      </c>
      <c r="E133" s="9">
        <f>IF(D141=0, "-", D133/D141)</f>
        <v>1.2048192771084338E-3</v>
      </c>
      <c r="F133" s="81">
        <v>11</v>
      </c>
      <c r="G133" s="34">
        <f>IF(F141=0, "-", F133/F141)</f>
        <v>4.1044776119402984E-3</v>
      </c>
      <c r="H133" s="65">
        <v>3</v>
      </c>
      <c r="I133" s="9">
        <f>IF(H141=0, "-", H133/H141)</f>
        <v>1.2510425354462051E-3</v>
      </c>
      <c r="J133" s="8">
        <f t="shared" si="10"/>
        <v>1</v>
      </c>
      <c r="K133" s="9">
        <f t="shared" si="11"/>
        <v>2.6666666666666665</v>
      </c>
    </row>
    <row r="134" spans="1:11" x14ac:dyDescent="0.2">
      <c r="A134" s="7" t="s">
        <v>425</v>
      </c>
      <c r="B134" s="65">
        <v>142</v>
      </c>
      <c r="C134" s="34">
        <f>IF(B141=0, "-", B134/B141)</f>
        <v>0.14460285132382891</v>
      </c>
      <c r="D134" s="65">
        <v>39</v>
      </c>
      <c r="E134" s="9">
        <f>IF(D141=0, "-", D134/D141)</f>
        <v>4.6987951807228916E-2</v>
      </c>
      <c r="F134" s="81">
        <v>211</v>
      </c>
      <c r="G134" s="34">
        <f>IF(F141=0, "-", F134/F141)</f>
        <v>7.8731343283582084E-2</v>
      </c>
      <c r="H134" s="65">
        <v>114</v>
      </c>
      <c r="I134" s="9">
        <f>IF(H141=0, "-", H134/H141)</f>
        <v>4.7539616346955797E-2</v>
      </c>
      <c r="J134" s="8">
        <f t="shared" si="10"/>
        <v>2.641025641025641</v>
      </c>
      <c r="K134" s="9">
        <f t="shared" si="11"/>
        <v>0.85087719298245612</v>
      </c>
    </row>
    <row r="135" spans="1:11" x14ac:dyDescent="0.2">
      <c r="A135" s="7" t="s">
        <v>426</v>
      </c>
      <c r="B135" s="65">
        <v>35</v>
      </c>
      <c r="C135" s="34">
        <f>IF(B141=0, "-", B135/B141)</f>
        <v>3.5641547861507125E-2</v>
      </c>
      <c r="D135" s="65">
        <v>32</v>
      </c>
      <c r="E135" s="9">
        <f>IF(D141=0, "-", D135/D141)</f>
        <v>3.8554216867469883E-2</v>
      </c>
      <c r="F135" s="81">
        <v>111</v>
      </c>
      <c r="G135" s="34">
        <f>IF(F141=0, "-", F135/F141)</f>
        <v>4.1417910447761191E-2</v>
      </c>
      <c r="H135" s="65">
        <v>109</v>
      </c>
      <c r="I135" s="9">
        <f>IF(H141=0, "-", H135/H141)</f>
        <v>4.5454545454545456E-2</v>
      </c>
      <c r="J135" s="8">
        <f t="shared" si="10"/>
        <v>9.375E-2</v>
      </c>
      <c r="K135" s="9">
        <f t="shared" si="11"/>
        <v>1.834862385321101E-2</v>
      </c>
    </row>
    <row r="136" spans="1:11" x14ac:dyDescent="0.2">
      <c r="A136" s="7" t="s">
        <v>427</v>
      </c>
      <c r="B136" s="65">
        <v>7</v>
      </c>
      <c r="C136" s="34">
        <f>IF(B141=0, "-", B136/B141)</f>
        <v>7.1283095723014261E-3</v>
      </c>
      <c r="D136" s="65">
        <v>83</v>
      </c>
      <c r="E136" s="9">
        <f>IF(D141=0, "-", D136/D141)</f>
        <v>0.1</v>
      </c>
      <c r="F136" s="81">
        <v>17</v>
      </c>
      <c r="G136" s="34">
        <f>IF(F141=0, "-", F136/F141)</f>
        <v>6.3432835820895518E-3</v>
      </c>
      <c r="H136" s="65">
        <v>289</v>
      </c>
      <c r="I136" s="9">
        <f>IF(H141=0, "-", H136/H141)</f>
        <v>0.12051709758131776</v>
      </c>
      <c r="J136" s="8">
        <f t="shared" si="10"/>
        <v>-0.91566265060240959</v>
      </c>
      <c r="K136" s="9">
        <f t="shared" si="11"/>
        <v>-0.94117647058823528</v>
      </c>
    </row>
    <row r="137" spans="1:11" x14ac:dyDescent="0.2">
      <c r="A137" s="7" t="s">
        <v>428</v>
      </c>
      <c r="B137" s="65">
        <v>119</v>
      </c>
      <c r="C137" s="34">
        <f>IF(B141=0, "-", B137/B141)</f>
        <v>0.12118126272912423</v>
      </c>
      <c r="D137" s="65">
        <v>177</v>
      </c>
      <c r="E137" s="9">
        <f>IF(D141=0, "-", D137/D141)</f>
        <v>0.21325301204819277</v>
      </c>
      <c r="F137" s="81">
        <v>568</v>
      </c>
      <c r="G137" s="34">
        <f>IF(F141=0, "-", F137/F141)</f>
        <v>0.21194029850746268</v>
      </c>
      <c r="H137" s="65">
        <v>599</v>
      </c>
      <c r="I137" s="9">
        <f>IF(H141=0, "-", H137/H141)</f>
        <v>0.24979149291075897</v>
      </c>
      <c r="J137" s="8">
        <f t="shared" si="10"/>
        <v>-0.32768361581920902</v>
      </c>
      <c r="K137" s="9">
        <f t="shared" si="11"/>
        <v>-5.1752921535893157E-2</v>
      </c>
    </row>
    <row r="138" spans="1:11" x14ac:dyDescent="0.2">
      <c r="A138" s="7" t="s">
        <v>429</v>
      </c>
      <c r="B138" s="65">
        <v>1</v>
      </c>
      <c r="C138" s="34">
        <f>IF(B141=0, "-", B138/B141)</f>
        <v>1.0183299389002036E-3</v>
      </c>
      <c r="D138" s="65">
        <v>0</v>
      </c>
      <c r="E138" s="9">
        <f>IF(D141=0, "-", D138/D141)</f>
        <v>0</v>
      </c>
      <c r="F138" s="81">
        <v>1</v>
      </c>
      <c r="G138" s="34">
        <f>IF(F141=0, "-", F138/F141)</f>
        <v>3.7313432835820896E-4</v>
      </c>
      <c r="H138" s="65">
        <v>0</v>
      </c>
      <c r="I138" s="9">
        <f>IF(H141=0, "-", H138/H141)</f>
        <v>0</v>
      </c>
      <c r="J138" s="8" t="str">
        <f t="shared" si="10"/>
        <v>-</v>
      </c>
      <c r="K138" s="9" t="str">
        <f t="shared" si="11"/>
        <v>-</v>
      </c>
    </row>
    <row r="139" spans="1:11" x14ac:dyDescent="0.2">
      <c r="A139" s="7" t="s">
        <v>430</v>
      </c>
      <c r="B139" s="65">
        <v>45</v>
      </c>
      <c r="C139" s="34">
        <f>IF(B141=0, "-", B139/B141)</f>
        <v>4.5824847250509164E-2</v>
      </c>
      <c r="D139" s="65">
        <v>12</v>
      </c>
      <c r="E139" s="9">
        <f>IF(D141=0, "-", D139/D141)</f>
        <v>1.4457831325301205E-2</v>
      </c>
      <c r="F139" s="81">
        <v>106</v>
      </c>
      <c r="G139" s="34">
        <f>IF(F141=0, "-", F139/F141)</f>
        <v>3.9552238805970148E-2</v>
      </c>
      <c r="H139" s="65">
        <v>54</v>
      </c>
      <c r="I139" s="9">
        <f>IF(H141=0, "-", H139/H141)</f>
        <v>2.2518765638031693E-2</v>
      </c>
      <c r="J139" s="8">
        <f t="shared" si="10"/>
        <v>2.75</v>
      </c>
      <c r="K139" s="9">
        <f t="shared" si="11"/>
        <v>0.96296296296296291</v>
      </c>
    </row>
    <row r="140" spans="1:11" x14ac:dyDescent="0.2">
      <c r="A140" s="2"/>
      <c r="B140" s="68"/>
      <c r="C140" s="33"/>
      <c r="D140" s="68"/>
      <c r="E140" s="6"/>
      <c r="F140" s="82"/>
      <c r="G140" s="33"/>
      <c r="H140" s="68"/>
      <c r="I140" s="6"/>
      <c r="J140" s="5"/>
      <c r="K140" s="6"/>
    </row>
    <row r="141" spans="1:11" s="43" customFormat="1" x14ac:dyDescent="0.2">
      <c r="A141" s="162" t="s">
        <v>575</v>
      </c>
      <c r="B141" s="71">
        <f>SUM(B115:B140)</f>
        <v>982</v>
      </c>
      <c r="C141" s="40">
        <f>B141/9514</f>
        <v>0.10321631280218625</v>
      </c>
      <c r="D141" s="71">
        <f>SUM(D115:D140)</f>
        <v>830</v>
      </c>
      <c r="E141" s="41">
        <f>D141/7288</f>
        <v>0.11388583973655324</v>
      </c>
      <c r="F141" s="77">
        <f>SUM(F115:F140)</f>
        <v>2680</v>
      </c>
      <c r="G141" s="42">
        <f>F141/26289</f>
        <v>0.10194377876678459</v>
      </c>
      <c r="H141" s="71">
        <f>SUM(H115:H140)</f>
        <v>2398</v>
      </c>
      <c r="I141" s="41">
        <f>H141/20901</f>
        <v>0.11473135256686283</v>
      </c>
      <c r="J141" s="37">
        <f>IF(D141=0, "-", IF((B141-D141)/D141&lt;10, (B141-D141)/D141, "&gt;999%"))</f>
        <v>0.18313253012048192</v>
      </c>
      <c r="K141" s="38">
        <f>IF(H141=0, "-", IF((F141-H141)/H141&lt;10, (F141-H141)/H141, "&gt;999%"))</f>
        <v>0.11759799833194329</v>
      </c>
    </row>
    <row r="142" spans="1:11" x14ac:dyDescent="0.2">
      <c r="B142" s="83"/>
      <c r="D142" s="83"/>
      <c r="F142" s="83"/>
      <c r="H142" s="83"/>
    </row>
    <row r="143" spans="1:11" x14ac:dyDescent="0.2">
      <c r="A143" s="163" t="s">
        <v>153</v>
      </c>
      <c r="B143" s="61" t="s">
        <v>12</v>
      </c>
      <c r="C143" s="62" t="s">
        <v>13</v>
      </c>
      <c r="D143" s="61" t="s">
        <v>12</v>
      </c>
      <c r="E143" s="63" t="s">
        <v>13</v>
      </c>
      <c r="F143" s="62" t="s">
        <v>12</v>
      </c>
      <c r="G143" s="62" t="s">
        <v>13</v>
      </c>
      <c r="H143" s="61" t="s">
        <v>12</v>
      </c>
      <c r="I143" s="63" t="s">
        <v>13</v>
      </c>
      <c r="J143" s="61"/>
      <c r="K143" s="63"/>
    </row>
    <row r="144" spans="1:11" x14ac:dyDescent="0.2">
      <c r="A144" s="7" t="s">
        <v>431</v>
      </c>
      <c r="B144" s="65">
        <v>3</v>
      </c>
      <c r="C144" s="34">
        <f>IF(B163=0, "-", B144/B163)</f>
        <v>3.0612244897959183E-2</v>
      </c>
      <c r="D144" s="65">
        <v>0</v>
      </c>
      <c r="E144" s="9">
        <f>IF(D163=0, "-", D144/D163)</f>
        <v>0</v>
      </c>
      <c r="F144" s="81">
        <v>5</v>
      </c>
      <c r="G144" s="34">
        <f>IF(F163=0, "-", F144/F163)</f>
        <v>1.5923566878980892E-2</v>
      </c>
      <c r="H144" s="65">
        <v>0</v>
      </c>
      <c r="I144" s="9">
        <f>IF(H163=0, "-", H144/H163)</f>
        <v>0</v>
      </c>
      <c r="J144" s="8" t="str">
        <f t="shared" ref="J144:J161" si="12">IF(D144=0, "-", IF((B144-D144)/D144&lt;10, (B144-D144)/D144, "&gt;999%"))</f>
        <v>-</v>
      </c>
      <c r="K144" s="9" t="str">
        <f t="shared" ref="K144:K161" si="13">IF(H144=0, "-", IF((F144-H144)/H144&lt;10, (F144-H144)/H144, "&gt;999%"))</f>
        <v>-</v>
      </c>
    </row>
    <row r="145" spans="1:11" x14ac:dyDescent="0.2">
      <c r="A145" s="7" t="s">
        <v>432</v>
      </c>
      <c r="B145" s="65">
        <v>7</v>
      </c>
      <c r="C145" s="34">
        <f>IF(B163=0, "-", B145/B163)</f>
        <v>7.1428571428571425E-2</v>
      </c>
      <c r="D145" s="65">
        <v>2</v>
      </c>
      <c r="E145" s="9">
        <f>IF(D163=0, "-", D145/D163)</f>
        <v>2.3255813953488372E-2</v>
      </c>
      <c r="F145" s="81">
        <v>22</v>
      </c>
      <c r="G145" s="34">
        <f>IF(F163=0, "-", F145/F163)</f>
        <v>7.0063694267515922E-2</v>
      </c>
      <c r="H145" s="65">
        <v>22</v>
      </c>
      <c r="I145" s="9">
        <f>IF(H163=0, "-", H145/H163)</f>
        <v>8.0291970802919707E-2</v>
      </c>
      <c r="J145" s="8">
        <f t="shared" si="12"/>
        <v>2.5</v>
      </c>
      <c r="K145" s="9">
        <f t="shared" si="13"/>
        <v>0</v>
      </c>
    </row>
    <row r="146" spans="1:11" x14ac:dyDescent="0.2">
      <c r="A146" s="7" t="s">
        <v>433</v>
      </c>
      <c r="B146" s="65">
        <v>6</v>
      </c>
      <c r="C146" s="34">
        <f>IF(B163=0, "-", B146/B163)</f>
        <v>6.1224489795918366E-2</v>
      </c>
      <c r="D146" s="65">
        <v>10</v>
      </c>
      <c r="E146" s="9">
        <f>IF(D163=0, "-", D146/D163)</f>
        <v>0.11627906976744186</v>
      </c>
      <c r="F146" s="81">
        <v>36</v>
      </c>
      <c r="G146" s="34">
        <f>IF(F163=0, "-", F146/F163)</f>
        <v>0.11464968152866242</v>
      </c>
      <c r="H146" s="65">
        <v>24</v>
      </c>
      <c r="I146" s="9">
        <f>IF(H163=0, "-", H146/H163)</f>
        <v>8.7591240875912413E-2</v>
      </c>
      <c r="J146" s="8">
        <f t="shared" si="12"/>
        <v>-0.4</v>
      </c>
      <c r="K146" s="9">
        <f t="shared" si="13"/>
        <v>0.5</v>
      </c>
    </row>
    <row r="147" spans="1:11" x14ac:dyDescent="0.2">
      <c r="A147" s="7" t="s">
        <v>434</v>
      </c>
      <c r="B147" s="65">
        <v>3</v>
      </c>
      <c r="C147" s="34">
        <f>IF(B163=0, "-", B147/B163)</f>
        <v>3.0612244897959183E-2</v>
      </c>
      <c r="D147" s="65">
        <v>5</v>
      </c>
      <c r="E147" s="9">
        <f>IF(D163=0, "-", D147/D163)</f>
        <v>5.8139534883720929E-2</v>
      </c>
      <c r="F147" s="81">
        <v>6</v>
      </c>
      <c r="G147" s="34">
        <f>IF(F163=0, "-", F147/F163)</f>
        <v>1.9108280254777069E-2</v>
      </c>
      <c r="H147" s="65">
        <v>13</v>
      </c>
      <c r="I147" s="9">
        <f>IF(H163=0, "-", H147/H163)</f>
        <v>4.7445255474452552E-2</v>
      </c>
      <c r="J147" s="8">
        <f t="shared" si="12"/>
        <v>-0.4</v>
      </c>
      <c r="K147" s="9">
        <f t="shared" si="13"/>
        <v>-0.53846153846153844</v>
      </c>
    </row>
    <row r="148" spans="1:11" x14ac:dyDescent="0.2">
      <c r="A148" s="7" t="s">
        <v>435</v>
      </c>
      <c r="B148" s="65">
        <v>2</v>
      </c>
      <c r="C148" s="34">
        <f>IF(B163=0, "-", B148/B163)</f>
        <v>2.0408163265306121E-2</v>
      </c>
      <c r="D148" s="65">
        <v>0</v>
      </c>
      <c r="E148" s="9">
        <f>IF(D163=0, "-", D148/D163)</f>
        <v>0</v>
      </c>
      <c r="F148" s="81">
        <v>5</v>
      </c>
      <c r="G148" s="34">
        <f>IF(F163=0, "-", F148/F163)</f>
        <v>1.5923566878980892E-2</v>
      </c>
      <c r="H148" s="65">
        <v>0</v>
      </c>
      <c r="I148" s="9">
        <f>IF(H163=0, "-", H148/H163)</f>
        <v>0</v>
      </c>
      <c r="J148" s="8" t="str">
        <f t="shared" si="12"/>
        <v>-</v>
      </c>
      <c r="K148" s="9" t="str">
        <f t="shared" si="13"/>
        <v>-</v>
      </c>
    </row>
    <row r="149" spans="1:11" x14ac:dyDescent="0.2">
      <c r="A149" s="7" t="s">
        <v>436</v>
      </c>
      <c r="B149" s="65">
        <v>3</v>
      </c>
      <c r="C149" s="34">
        <f>IF(B163=0, "-", B149/B163)</f>
        <v>3.0612244897959183E-2</v>
      </c>
      <c r="D149" s="65">
        <v>1</v>
      </c>
      <c r="E149" s="9">
        <f>IF(D163=0, "-", D149/D163)</f>
        <v>1.1627906976744186E-2</v>
      </c>
      <c r="F149" s="81">
        <v>3</v>
      </c>
      <c r="G149" s="34">
        <f>IF(F163=0, "-", F149/F163)</f>
        <v>9.5541401273885346E-3</v>
      </c>
      <c r="H149" s="65">
        <v>7</v>
      </c>
      <c r="I149" s="9">
        <f>IF(H163=0, "-", H149/H163)</f>
        <v>2.5547445255474453E-2</v>
      </c>
      <c r="J149" s="8">
        <f t="shared" si="12"/>
        <v>2</v>
      </c>
      <c r="K149" s="9">
        <f t="shared" si="13"/>
        <v>-0.5714285714285714</v>
      </c>
    </row>
    <row r="150" spans="1:11" x14ac:dyDescent="0.2">
      <c r="A150" s="7" t="s">
        <v>437</v>
      </c>
      <c r="B150" s="65">
        <v>0</v>
      </c>
      <c r="C150" s="34">
        <f>IF(B163=0, "-", B150/B163)</f>
        <v>0</v>
      </c>
      <c r="D150" s="65">
        <v>0</v>
      </c>
      <c r="E150" s="9">
        <f>IF(D163=0, "-", D150/D163)</f>
        <v>0</v>
      </c>
      <c r="F150" s="81">
        <v>1</v>
      </c>
      <c r="G150" s="34">
        <f>IF(F163=0, "-", F150/F163)</f>
        <v>3.1847133757961785E-3</v>
      </c>
      <c r="H150" s="65">
        <v>1</v>
      </c>
      <c r="I150" s="9">
        <f>IF(H163=0, "-", H150/H163)</f>
        <v>3.6496350364963502E-3</v>
      </c>
      <c r="J150" s="8" t="str">
        <f t="shared" si="12"/>
        <v>-</v>
      </c>
      <c r="K150" s="9">
        <f t="shared" si="13"/>
        <v>0</v>
      </c>
    </row>
    <row r="151" spans="1:11" x14ac:dyDescent="0.2">
      <c r="A151" s="7" t="s">
        <v>438</v>
      </c>
      <c r="B151" s="65">
        <v>11</v>
      </c>
      <c r="C151" s="34">
        <f>IF(B163=0, "-", B151/B163)</f>
        <v>0.11224489795918367</v>
      </c>
      <c r="D151" s="65">
        <v>0</v>
      </c>
      <c r="E151" s="9">
        <f>IF(D163=0, "-", D151/D163)</f>
        <v>0</v>
      </c>
      <c r="F151" s="81">
        <v>47</v>
      </c>
      <c r="G151" s="34">
        <f>IF(F163=0, "-", F151/F163)</f>
        <v>0.14968152866242038</v>
      </c>
      <c r="H151" s="65">
        <v>0</v>
      </c>
      <c r="I151" s="9">
        <f>IF(H163=0, "-", H151/H163)</f>
        <v>0</v>
      </c>
      <c r="J151" s="8" t="str">
        <f t="shared" si="12"/>
        <v>-</v>
      </c>
      <c r="K151" s="9" t="str">
        <f t="shared" si="13"/>
        <v>-</v>
      </c>
    </row>
    <row r="152" spans="1:11" x14ac:dyDescent="0.2">
      <c r="A152" s="7" t="s">
        <v>439</v>
      </c>
      <c r="B152" s="65">
        <v>17</v>
      </c>
      <c r="C152" s="34">
        <f>IF(B163=0, "-", B152/B163)</f>
        <v>0.17346938775510204</v>
      </c>
      <c r="D152" s="65">
        <v>14</v>
      </c>
      <c r="E152" s="9">
        <f>IF(D163=0, "-", D152/D163)</f>
        <v>0.16279069767441862</v>
      </c>
      <c r="F152" s="81">
        <v>41</v>
      </c>
      <c r="G152" s="34">
        <f>IF(F163=0, "-", F152/F163)</f>
        <v>0.13057324840764331</v>
      </c>
      <c r="H152" s="65">
        <v>49</v>
      </c>
      <c r="I152" s="9">
        <f>IF(H163=0, "-", H152/H163)</f>
        <v>0.17883211678832117</v>
      </c>
      <c r="J152" s="8">
        <f t="shared" si="12"/>
        <v>0.21428571428571427</v>
      </c>
      <c r="K152" s="9">
        <f t="shared" si="13"/>
        <v>-0.16326530612244897</v>
      </c>
    </row>
    <row r="153" spans="1:11" x14ac:dyDescent="0.2">
      <c r="A153" s="7" t="s">
        <v>440</v>
      </c>
      <c r="B153" s="65">
        <v>4</v>
      </c>
      <c r="C153" s="34">
        <f>IF(B163=0, "-", B153/B163)</f>
        <v>4.0816326530612242E-2</v>
      </c>
      <c r="D153" s="65">
        <v>3</v>
      </c>
      <c r="E153" s="9">
        <f>IF(D163=0, "-", D153/D163)</f>
        <v>3.4883720930232558E-2</v>
      </c>
      <c r="F153" s="81">
        <v>4</v>
      </c>
      <c r="G153" s="34">
        <f>IF(F163=0, "-", F153/F163)</f>
        <v>1.2738853503184714E-2</v>
      </c>
      <c r="H153" s="65">
        <v>6</v>
      </c>
      <c r="I153" s="9">
        <f>IF(H163=0, "-", H153/H163)</f>
        <v>2.1897810218978103E-2</v>
      </c>
      <c r="J153" s="8">
        <f t="shared" si="12"/>
        <v>0.33333333333333331</v>
      </c>
      <c r="K153" s="9">
        <f t="shared" si="13"/>
        <v>-0.33333333333333331</v>
      </c>
    </row>
    <row r="154" spans="1:11" x14ac:dyDescent="0.2">
      <c r="A154" s="7" t="s">
        <v>441</v>
      </c>
      <c r="B154" s="65">
        <v>6</v>
      </c>
      <c r="C154" s="34">
        <f>IF(B163=0, "-", B154/B163)</f>
        <v>6.1224489795918366E-2</v>
      </c>
      <c r="D154" s="65">
        <v>7</v>
      </c>
      <c r="E154" s="9">
        <f>IF(D163=0, "-", D154/D163)</f>
        <v>8.1395348837209308E-2</v>
      </c>
      <c r="F154" s="81">
        <v>34</v>
      </c>
      <c r="G154" s="34">
        <f>IF(F163=0, "-", F154/F163)</f>
        <v>0.10828025477707007</v>
      </c>
      <c r="H154" s="65">
        <v>25</v>
      </c>
      <c r="I154" s="9">
        <f>IF(H163=0, "-", H154/H163)</f>
        <v>9.1240875912408759E-2</v>
      </c>
      <c r="J154" s="8">
        <f t="shared" si="12"/>
        <v>-0.14285714285714285</v>
      </c>
      <c r="K154" s="9">
        <f t="shared" si="13"/>
        <v>0.36</v>
      </c>
    </row>
    <row r="155" spans="1:11" x14ac:dyDescent="0.2">
      <c r="A155" s="7" t="s">
        <v>442</v>
      </c>
      <c r="B155" s="65">
        <v>8</v>
      </c>
      <c r="C155" s="34">
        <f>IF(B163=0, "-", B155/B163)</f>
        <v>8.1632653061224483E-2</v>
      </c>
      <c r="D155" s="65">
        <v>1</v>
      </c>
      <c r="E155" s="9">
        <f>IF(D163=0, "-", D155/D163)</f>
        <v>1.1627906976744186E-2</v>
      </c>
      <c r="F155" s="81">
        <v>9</v>
      </c>
      <c r="G155" s="34">
        <f>IF(F163=0, "-", F155/F163)</f>
        <v>2.8662420382165606E-2</v>
      </c>
      <c r="H155" s="65">
        <v>4</v>
      </c>
      <c r="I155" s="9">
        <f>IF(H163=0, "-", H155/H163)</f>
        <v>1.4598540145985401E-2</v>
      </c>
      <c r="J155" s="8">
        <f t="shared" si="12"/>
        <v>7</v>
      </c>
      <c r="K155" s="9">
        <f t="shared" si="13"/>
        <v>1.25</v>
      </c>
    </row>
    <row r="156" spans="1:11" x14ac:dyDescent="0.2">
      <c r="A156" s="7" t="s">
        <v>443</v>
      </c>
      <c r="B156" s="65">
        <v>5</v>
      </c>
      <c r="C156" s="34">
        <f>IF(B163=0, "-", B156/B163)</f>
        <v>5.1020408163265307E-2</v>
      </c>
      <c r="D156" s="65">
        <v>0</v>
      </c>
      <c r="E156" s="9">
        <f>IF(D163=0, "-", D156/D163)</f>
        <v>0</v>
      </c>
      <c r="F156" s="81">
        <v>13</v>
      </c>
      <c r="G156" s="34">
        <f>IF(F163=0, "-", F156/F163)</f>
        <v>4.1401273885350316E-2</v>
      </c>
      <c r="H156" s="65">
        <v>1</v>
      </c>
      <c r="I156" s="9">
        <f>IF(H163=0, "-", H156/H163)</f>
        <v>3.6496350364963502E-3</v>
      </c>
      <c r="J156" s="8" t="str">
        <f t="shared" si="12"/>
        <v>-</v>
      </c>
      <c r="K156" s="9" t="str">
        <f t="shared" si="13"/>
        <v>&gt;999%</v>
      </c>
    </row>
    <row r="157" spans="1:11" x14ac:dyDescent="0.2">
      <c r="A157" s="7" t="s">
        <v>444</v>
      </c>
      <c r="B157" s="65">
        <v>9</v>
      </c>
      <c r="C157" s="34">
        <f>IF(B163=0, "-", B157/B163)</f>
        <v>9.1836734693877556E-2</v>
      </c>
      <c r="D157" s="65">
        <v>25</v>
      </c>
      <c r="E157" s="9">
        <f>IF(D163=0, "-", D157/D163)</f>
        <v>0.29069767441860467</v>
      </c>
      <c r="F157" s="81">
        <v>31</v>
      </c>
      <c r="G157" s="34">
        <f>IF(F163=0, "-", F157/F163)</f>
        <v>9.8726114649681534E-2</v>
      </c>
      <c r="H157" s="65">
        <v>55</v>
      </c>
      <c r="I157" s="9">
        <f>IF(H163=0, "-", H157/H163)</f>
        <v>0.20072992700729927</v>
      </c>
      <c r="J157" s="8">
        <f t="shared" si="12"/>
        <v>-0.64</v>
      </c>
      <c r="K157" s="9">
        <f t="shared" si="13"/>
        <v>-0.43636363636363634</v>
      </c>
    </row>
    <row r="158" spans="1:11" x14ac:dyDescent="0.2">
      <c r="A158" s="7" t="s">
        <v>445</v>
      </c>
      <c r="B158" s="65">
        <v>1</v>
      </c>
      <c r="C158" s="34">
        <f>IF(B163=0, "-", B158/B163)</f>
        <v>1.020408163265306E-2</v>
      </c>
      <c r="D158" s="65">
        <v>4</v>
      </c>
      <c r="E158" s="9">
        <f>IF(D163=0, "-", D158/D163)</f>
        <v>4.6511627906976744E-2</v>
      </c>
      <c r="F158" s="81">
        <v>7</v>
      </c>
      <c r="G158" s="34">
        <f>IF(F163=0, "-", F158/F163)</f>
        <v>2.2292993630573247E-2</v>
      </c>
      <c r="H158" s="65">
        <v>16</v>
      </c>
      <c r="I158" s="9">
        <f>IF(H163=0, "-", H158/H163)</f>
        <v>5.8394160583941604E-2</v>
      </c>
      <c r="J158" s="8">
        <f t="shared" si="12"/>
        <v>-0.75</v>
      </c>
      <c r="K158" s="9">
        <f t="shared" si="13"/>
        <v>-0.5625</v>
      </c>
    </row>
    <row r="159" spans="1:11" x14ac:dyDescent="0.2">
      <c r="A159" s="7" t="s">
        <v>446</v>
      </c>
      <c r="B159" s="65">
        <v>0</v>
      </c>
      <c r="C159" s="34">
        <f>IF(B163=0, "-", B159/B163)</f>
        <v>0</v>
      </c>
      <c r="D159" s="65">
        <v>5</v>
      </c>
      <c r="E159" s="9">
        <f>IF(D163=0, "-", D159/D163)</f>
        <v>5.8139534883720929E-2</v>
      </c>
      <c r="F159" s="81">
        <v>8</v>
      </c>
      <c r="G159" s="34">
        <f>IF(F163=0, "-", F159/F163)</f>
        <v>2.5477707006369428E-2</v>
      </c>
      <c r="H159" s="65">
        <v>14</v>
      </c>
      <c r="I159" s="9">
        <f>IF(H163=0, "-", H159/H163)</f>
        <v>5.1094890510948905E-2</v>
      </c>
      <c r="J159" s="8">
        <f t="shared" si="12"/>
        <v>-1</v>
      </c>
      <c r="K159" s="9">
        <f t="shared" si="13"/>
        <v>-0.42857142857142855</v>
      </c>
    </row>
    <row r="160" spans="1:11" x14ac:dyDescent="0.2">
      <c r="A160" s="7" t="s">
        <v>447</v>
      </c>
      <c r="B160" s="65">
        <v>6</v>
      </c>
      <c r="C160" s="34">
        <f>IF(B163=0, "-", B160/B163)</f>
        <v>6.1224489795918366E-2</v>
      </c>
      <c r="D160" s="65">
        <v>5</v>
      </c>
      <c r="E160" s="9">
        <f>IF(D163=0, "-", D160/D163)</f>
        <v>5.8139534883720929E-2</v>
      </c>
      <c r="F160" s="81">
        <v>26</v>
      </c>
      <c r="G160" s="34">
        <f>IF(F163=0, "-", F160/F163)</f>
        <v>8.2802547770700632E-2</v>
      </c>
      <c r="H160" s="65">
        <v>23</v>
      </c>
      <c r="I160" s="9">
        <f>IF(H163=0, "-", H160/H163)</f>
        <v>8.3941605839416053E-2</v>
      </c>
      <c r="J160" s="8">
        <f t="shared" si="12"/>
        <v>0.2</v>
      </c>
      <c r="K160" s="9">
        <f t="shared" si="13"/>
        <v>0.13043478260869565</v>
      </c>
    </row>
    <row r="161" spans="1:11" x14ac:dyDescent="0.2">
      <c r="A161" s="7" t="s">
        <v>448</v>
      </c>
      <c r="B161" s="65">
        <v>7</v>
      </c>
      <c r="C161" s="34">
        <f>IF(B163=0, "-", B161/B163)</f>
        <v>7.1428571428571425E-2</v>
      </c>
      <c r="D161" s="65">
        <v>4</v>
      </c>
      <c r="E161" s="9">
        <f>IF(D163=0, "-", D161/D163)</f>
        <v>4.6511627906976744E-2</v>
      </c>
      <c r="F161" s="81">
        <v>16</v>
      </c>
      <c r="G161" s="34">
        <f>IF(F163=0, "-", F161/F163)</f>
        <v>5.0955414012738856E-2</v>
      </c>
      <c r="H161" s="65">
        <v>14</v>
      </c>
      <c r="I161" s="9">
        <f>IF(H163=0, "-", H161/H163)</f>
        <v>5.1094890510948905E-2</v>
      </c>
      <c r="J161" s="8">
        <f t="shared" si="12"/>
        <v>0.75</v>
      </c>
      <c r="K161" s="9">
        <f t="shared" si="13"/>
        <v>0.14285714285714285</v>
      </c>
    </row>
    <row r="162" spans="1:11" x14ac:dyDescent="0.2">
      <c r="A162" s="2"/>
      <c r="B162" s="68"/>
      <c r="C162" s="33"/>
      <c r="D162" s="68"/>
      <c r="E162" s="6"/>
      <c r="F162" s="82"/>
      <c r="G162" s="33"/>
      <c r="H162" s="68"/>
      <c r="I162" s="6"/>
      <c r="J162" s="5"/>
      <c r="K162" s="6"/>
    </row>
    <row r="163" spans="1:11" s="43" customFormat="1" x14ac:dyDescent="0.2">
      <c r="A163" s="162" t="s">
        <v>574</v>
      </c>
      <c r="B163" s="71">
        <f>SUM(B144:B162)</f>
        <v>98</v>
      </c>
      <c r="C163" s="40">
        <f>B163/9514</f>
        <v>1.0300609627916754E-2</v>
      </c>
      <c r="D163" s="71">
        <f>SUM(D144:D162)</f>
        <v>86</v>
      </c>
      <c r="E163" s="41">
        <f>D163/7288</f>
        <v>1.1800219538968168E-2</v>
      </c>
      <c r="F163" s="77">
        <f>SUM(F144:F162)</f>
        <v>314</v>
      </c>
      <c r="G163" s="42">
        <f>F163/26289</f>
        <v>1.1944159154018792E-2</v>
      </c>
      <c r="H163" s="71">
        <f>SUM(H144:H162)</f>
        <v>274</v>
      </c>
      <c r="I163" s="41">
        <f>H163/20901</f>
        <v>1.3109420601885077E-2</v>
      </c>
      <c r="J163" s="37">
        <f>IF(D163=0, "-", IF((B163-D163)/D163&lt;10, (B163-D163)/D163, "&gt;999%"))</f>
        <v>0.13953488372093023</v>
      </c>
      <c r="K163" s="38">
        <f>IF(H163=0, "-", IF((F163-H163)/H163&lt;10, (F163-H163)/H163, "&gt;999%"))</f>
        <v>0.145985401459854</v>
      </c>
    </row>
    <row r="164" spans="1:11" x14ac:dyDescent="0.2">
      <c r="B164" s="83"/>
      <c r="D164" s="83"/>
      <c r="F164" s="83"/>
      <c r="H164" s="83"/>
    </row>
    <row r="165" spans="1:11" s="43" customFormat="1" x14ac:dyDescent="0.2">
      <c r="A165" s="162" t="s">
        <v>573</v>
      </c>
      <c r="B165" s="71">
        <v>1080</v>
      </c>
      <c r="C165" s="40">
        <f>B165/9514</f>
        <v>0.113516922430103</v>
      </c>
      <c r="D165" s="71">
        <v>916</v>
      </c>
      <c r="E165" s="41">
        <f>D165/7288</f>
        <v>0.1256860592755214</v>
      </c>
      <c r="F165" s="77">
        <v>2994</v>
      </c>
      <c r="G165" s="42">
        <f>F165/26289</f>
        <v>0.11388793792080337</v>
      </c>
      <c r="H165" s="71">
        <v>2672</v>
      </c>
      <c r="I165" s="41">
        <f>H165/20901</f>
        <v>0.1278407731687479</v>
      </c>
      <c r="J165" s="37">
        <f>IF(D165=0, "-", IF((B165-D165)/D165&lt;10, (B165-D165)/D165, "&gt;999%"))</f>
        <v>0.17903930131004367</v>
      </c>
      <c r="K165" s="38">
        <f>IF(H165=0, "-", IF((F165-H165)/H165&lt;10, (F165-H165)/H165, "&gt;999%"))</f>
        <v>0.12050898203592815</v>
      </c>
    </row>
    <row r="166" spans="1:11" x14ac:dyDescent="0.2">
      <c r="B166" s="83"/>
      <c r="D166" s="83"/>
      <c r="F166" s="83"/>
      <c r="H166" s="83"/>
    </row>
    <row r="167" spans="1:11" ht="15.75" x14ac:dyDescent="0.25">
      <c r="A167" s="164" t="s">
        <v>121</v>
      </c>
      <c r="B167" s="196" t="s">
        <v>1</v>
      </c>
      <c r="C167" s="200"/>
      <c r="D167" s="200"/>
      <c r="E167" s="197"/>
      <c r="F167" s="196" t="s">
        <v>14</v>
      </c>
      <c r="G167" s="200"/>
      <c r="H167" s="200"/>
      <c r="I167" s="197"/>
      <c r="J167" s="196" t="s">
        <v>15</v>
      </c>
      <c r="K167" s="197"/>
    </row>
    <row r="168" spans="1:11" x14ac:dyDescent="0.2">
      <c r="A168" s="22"/>
      <c r="B168" s="196">
        <f>VALUE(RIGHT($B$2, 4))</f>
        <v>2021</v>
      </c>
      <c r="C168" s="197"/>
      <c r="D168" s="196">
        <f>B168-1</f>
        <v>2020</v>
      </c>
      <c r="E168" s="204"/>
      <c r="F168" s="196">
        <f>B168</f>
        <v>2021</v>
      </c>
      <c r="G168" s="204"/>
      <c r="H168" s="196">
        <f>D168</f>
        <v>2020</v>
      </c>
      <c r="I168" s="204"/>
      <c r="J168" s="140" t="s">
        <v>4</v>
      </c>
      <c r="K168" s="141" t="s">
        <v>2</v>
      </c>
    </row>
    <row r="169" spans="1:11" x14ac:dyDescent="0.2">
      <c r="A169" s="163" t="s">
        <v>154</v>
      </c>
      <c r="B169" s="61" t="s">
        <v>12</v>
      </c>
      <c r="C169" s="62" t="s">
        <v>13</v>
      </c>
      <c r="D169" s="61" t="s">
        <v>12</v>
      </c>
      <c r="E169" s="63" t="s">
        <v>13</v>
      </c>
      <c r="F169" s="62" t="s">
        <v>12</v>
      </c>
      <c r="G169" s="62" t="s">
        <v>13</v>
      </c>
      <c r="H169" s="61" t="s">
        <v>12</v>
      </c>
      <c r="I169" s="63" t="s">
        <v>13</v>
      </c>
      <c r="J169" s="61"/>
      <c r="K169" s="63"/>
    </row>
    <row r="170" spans="1:11" x14ac:dyDescent="0.2">
      <c r="A170" s="7" t="s">
        <v>449</v>
      </c>
      <c r="B170" s="65">
        <v>49</v>
      </c>
      <c r="C170" s="34">
        <f>IF(B173=0, "-", B170/B173)</f>
        <v>0.12158808933002481</v>
      </c>
      <c r="D170" s="65">
        <v>35</v>
      </c>
      <c r="E170" s="9">
        <f>IF(D173=0, "-", D170/D173)</f>
        <v>0.17073170731707318</v>
      </c>
      <c r="F170" s="81">
        <v>154</v>
      </c>
      <c r="G170" s="34">
        <f>IF(F173=0, "-", F170/F173)</f>
        <v>0.14624881291547959</v>
      </c>
      <c r="H170" s="65">
        <v>80</v>
      </c>
      <c r="I170" s="9">
        <f>IF(H173=0, "-", H170/H173)</f>
        <v>0.13582342954159593</v>
      </c>
      <c r="J170" s="8">
        <f>IF(D170=0, "-", IF((B170-D170)/D170&lt;10, (B170-D170)/D170, "&gt;999%"))</f>
        <v>0.4</v>
      </c>
      <c r="K170" s="9">
        <f>IF(H170=0, "-", IF((F170-H170)/H170&lt;10, (F170-H170)/H170, "&gt;999%"))</f>
        <v>0.92500000000000004</v>
      </c>
    </row>
    <row r="171" spans="1:11" x14ac:dyDescent="0.2">
      <c r="A171" s="7" t="s">
        <v>450</v>
      </c>
      <c r="B171" s="65">
        <v>354</v>
      </c>
      <c r="C171" s="34">
        <f>IF(B173=0, "-", B171/B173)</f>
        <v>0.87841191066997515</v>
      </c>
      <c r="D171" s="65">
        <v>170</v>
      </c>
      <c r="E171" s="9">
        <f>IF(D173=0, "-", D171/D173)</f>
        <v>0.82926829268292679</v>
      </c>
      <c r="F171" s="81">
        <v>899</v>
      </c>
      <c r="G171" s="34">
        <f>IF(F173=0, "-", F171/F173)</f>
        <v>0.85375118708452047</v>
      </c>
      <c r="H171" s="65">
        <v>509</v>
      </c>
      <c r="I171" s="9">
        <f>IF(H173=0, "-", H171/H173)</f>
        <v>0.86417657045840413</v>
      </c>
      <c r="J171" s="8">
        <f>IF(D171=0, "-", IF((B171-D171)/D171&lt;10, (B171-D171)/D171, "&gt;999%"))</f>
        <v>1.0823529411764705</v>
      </c>
      <c r="K171" s="9">
        <f>IF(H171=0, "-", IF((F171-H171)/H171&lt;10, (F171-H171)/H171, "&gt;999%"))</f>
        <v>0.76620825147347738</v>
      </c>
    </row>
    <row r="172" spans="1:11" x14ac:dyDescent="0.2">
      <c r="A172" s="2"/>
      <c r="B172" s="68"/>
      <c r="C172" s="33"/>
      <c r="D172" s="68"/>
      <c r="E172" s="6"/>
      <c r="F172" s="82"/>
      <c r="G172" s="33"/>
      <c r="H172" s="68"/>
      <c r="I172" s="6"/>
      <c r="J172" s="5"/>
      <c r="K172" s="6"/>
    </row>
    <row r="173" spans="1:11" s="43" customFormat="1" x14ac:dyDescent="0.2">
      <c r="A173" s="162" t="s">
        <v>572</v>
      </c>
      <c r="B173" s="71">
        <f>SUM(B170:B172)</f>
        <v>403</v>
      </c>
      <c r="C173" s="40">
        <f>B173/9514</f>
        <v>4.2358629388269918E-2</v>
      </c>
      <c r="D173" s="71">
        <f>SUM(D170:D172)</f>
        <v>205</v>
      </c>
      <c r="E173" s="41">
        <f>D173/7288</f>
        <v>2.8128430296377606E-2</v>
      </c>
      <c r="F173" s="77">
        <f>SUM(F170:F172)</f>
        <v>1053</v>
      </c>
      <c r="G173" s="42">
        <f>F173/26289</f>
        <v>4.0054775761725434E-2</v>
      </c>
      <c r="H173" s="71">
        <f>SUM(H170:H172)</f>
        <v>589</v>
      </c>
      <c r="I173" s="41">
        <f>H173/20901</f>
        <v>2.8180469833979236E-2</v>
      </c>
      <c r="J173" s="37">
        <f>IF(D173=0, "-", IF((B173-D173)/D173&lt;10, (B173-D173)/D173, "&gt;999%"))</f>
        <v>0.96585365853658534</v>
      </c>
      <c r="K173" s="38">
        <f>IF(H173=0, "-", IF((F173-H173)/H173&lt;10, (F173-H173)/H173, "&gt;999%"))</f>
        <v>0.78777589134125636</v>
      </c>
    </row>
    <row r="174" spans="1:11" x14ac:dyDescent="0.2">
      <c r="B174" s="83"/>
      <c r="D174" s="83"/>
      <c r="F174" s="83"/>
      <c r="H174" s="83"/>
    </row>
    <row r="175" spans="1:11" x14ac:dyDescent="0.2">
      <c r="A175" s="163" t="s">
        <v>155</v>
      </c>
      <c r="B175" s="61" t="s">
        <v>12</v>
      </c>
      <c r="C175" s="62" t="s">
        <v>13</v>
      </c>
      <c r="D175" s="61" t="s">
        <v>12</v>
      </c>
      <c r="E175" s="63" t="s">
        <v>13</v>
      </c>
      <c r="F175" s="62" t="s">
        <v>12</v>
      </c>
      <c r="G175" s="62" t="s">
        <v>13</v>
      </c>
      <c r="H175" s="61" t="s">
        <v>12</v>
      </c>
      <c r="I175" s="63" t="s">
        <v>13</v>
      </c>
      <c r="J175" s="61"/>
      <c r="K175" s="63"/>
    </row>
    <row r="176" spans="1:11" x14ac:dyDescent="0.2">
      <c r="A176" s="7" t="s">
        <v>451</v>
      </c>
      <c r="B176" s="65">
        <v>1</v>
      </c>
      <c r="C176" s="34">
        <f>IF(B188=0, "-", B176/B188)</f>
        <v>6.6666666666666666E-2</v>
      </c>
      <c r="D176" s="65">
        <v>0</v>
      </c>
      <c r="E176" s="9">
        <f>IF(D188=0, "-", D176/D188)</f>
        <v>0</v>
      </c>
      <c r="F176" s="81">
        <v>1</v>
      </c>
      <c r="G176" s="34">
        <f>IF(F188=0, "-", F176/F188)</f>
        <v>2.1276595744680851E-2</v>
      </c>
      <c r="H176" s="65">
        <v>0</v>
      </c>
      <c r="I176" s="9">
        <f>IF(H188=0, "-", H176/H188)</f>
        <v>0</v>
      </c>
      <c r="J176" s="8" t="str">
        <f t="shared" ref="J176:J186" si="14">IF(D176=0, "-", IF((B176-D176)/D176&lt;10, (B176-D176)/D176, "&gt;999%"))</f>
        <v>-</v>
      </c>
      <c r="K176" s="9" t="str">
        <f t="shared" ref="K176:K186" si="15">IF(H176=0, "-", IF((F176-H176)/H176&lt;10, (F176-H176)/H176, "&gt;999%"))</f>
        <v>-</v>
      </c>
    </row>
    <row r="177" spans="1:11" x14ac:dyDescent="0.2">
      <c r="A177" s="7" t="s">
        <v>452</v>
      </c>
      <c r="B177" s="65">
        <v>1</v>
      </c>
      <c r="C177" s="34">
        <f>IF(B188=0, "-", B177/B188)</f>
        <v>6.6666666666666666E-2</v>
      </c>
      <c r="D177" s="65">
        <v>2</v>
      </c>
      <c r="E177" s="9">
        <f>IF(D188=0, "-", D177/D188)</f>
        <v>0.15384615384615385</v>
      </c>
      <c r="F177" s="81">
        <v>3</v>
      </c>
      <c r="G177" s="34">
        <f>IF(F188=0, "-", F177/F188)</f>
        <v>6.3829787234042548E-2</v>
      </c>
      <c r="H177" s="65">
        <v>3</v>
      </c>
      <c r="I177" s="9">
        <f>IF(H188=0, "-", H177/H188)</f>
        <v>6.3829787234042548E-2</v>
      </c>
      <c r="J177" s="8">
        <f t="shared" si="14"/>
        <v>-0.5</v>
      </c>
      <c r="K177" s="9">
        <f t="shared" si="15"/>
        <v>0</v>
      </c>
    </row>
    <row r="178" spans="1:11" x14ac:dyDescent="0.2">
      <c r="A178" s="7" t="s">
        <v>453</v>
      </c>
      <c r="B178" s="65">
        <v>0</v>
      </c>
      <c r="C178" s="34">
        <f>IF(B188=0, "-", B178/B188)</f>
        <v>0</v>
      </c>
      <c r="D178" s="65">
        <v>1</v>
      </c>
      <c r="E178" s="9">
        <f>IF(D188=0, "-", D178/D188)</f>
        <v>7.6923076923076927E-2</v>
      </c>
      <c r="F178" s="81">
        <v>2</v>
      </c>
      <c r="G178" s="34">
        <f>IF(F188=0, "-", F178/F188)</f>
        <v>4.2553191489361701E-2</v>
      </c>
      <c r="H178" s="65">
        <v>3</v>
      </c>
      <c r="I178" s="9">
        <f>IF(H188=0, "-", H178/H188)</f>
        <v>6.3829787234042548E-2</v>
      </c>
      <c r="J178" s="8">
        <f t="shared" si="14"/>
        <v>-1</v>
      </c>
      <c r="K178" s="9">
        <f t="shared" si="15"/>
        <v>-0.33333333333333331</v>
      </c>
    </row>
    <row r="179" spans="1:11" x14ac:dyDescent="0.2">
      <c r="A179" s="7" t="s">
        <v>454</v>
      </c>
      <c r="B179" s="65">
        <v>2</v>
      </c>
      <c r="C179" s="34">
        <f>IF(B188=0, "-", B179/B188)</f>
        <v>0.13333333333333333</v>
      </c>
      <c r="D179" s="65">
        <v>2</v>
      </c>
      <c r="E179" s="9">
        <f>IF(D188=0, "-", D179/D188)</f>
        <v>0.15384615384615385</v>
      </c>
      <c r="F179" s="81">
        <v>6</v>
      </c>
      <c r="G179" s="34">
        <f>IF(F188=0, "-", F179/F188)</f>
        <v>0.1276595744680851</v>
      </c>
      <c r="H179" s="65">
        <v>3</v>
      </c>
      <c r="I179" s="9">
        <f>IF(H188=0, "-", H179/H188)</f>
        <v>6.3829787234042548E-2</v>
      </c>
      <c r="J179" s="8">
        <f t="shared" si="14"/>
        <v>0</v>
      </c>
      <c r="K179" s="9">
        <f t="shared" si="15"/>
        <v>1</v>
      </c>
    </row>
    <row r="180" spans="1:11" x14ac:dyDescent="0.2">
      <c r="A180" s="7" t="s">
        <v>455</v>
      </c>
      <c r="B180" s="65">
        <v>1</v>
      </c>
      <c r="C180" s="34">
        <f>IF(B188=0, "-", B180/B188)</f>
        <v>6.6666666666666666E-2</v>
      </c>
      <c r="D180" s="65">
        <v>1</v>
      </c>
      <c r="E180" s="9">
        <f>IF(D188=0, "-", D180/D188)</f>
        <v>7.6923076923076927E-2</v>
      </c>
      <c r="F180" s="81">
        <v>1</v>
      </c>
      <c r="G180" s="34">
        <f>IF(F188=0, "-", F180/F188)</f>
        <v>2.1276595744680851E-2</v>
      </c>
      <c r="H180" s="65">
        <v>2</v>
      </c>
      <c r="I180" s="9">
        <f>IF(H188=0, "-", H180/H188)</f>
        <v>4.2553191489361701E-2</v>
      </c>
      <c r="J180" s="8">
        <f t="shared" si="14"/>
        <v>0</v>
      </c>
      <c r="K180" s="9">
        <f t="shared" si="15"/>
        <v>-0.5</v>
      </c>
    </row>
    <row r="181" spans="1:11" x14ac:dyDescent="0.2">
      <c r="A181" s="7" t="s">
        <v>456</v>
      </c>
      <c r="B181" s="65">
        <v>0</v>
      </c>
      <c r="C181" s="34">
        <f>IF(B188=0, "-", B181/B188)</f>
        <v>0</v>
      </c>
      <c r="D181" s="65">
        <v>3</v>
      </c>
      <c r="E181" s="9">
        <f>IF(D188=0, "-", D181/D188)</f>
        <v>0.23076923076923078</v>
      </c>
      <c r="F181" s="81">
        <v>1</v>
      </c>
      <c r="G181" s="34">
        <f>IF(F188=0, "-", F181/F188)</f>
        <v>2.1276595744680851E-2</v>
      </c>
      <c r="H181" s="65">
        <v>16</v>
      </c>
      <c r="I181" s="9">
        <f>IF(H188=0, "-", H181/H188)</f>
        <v>0.34042553191489361</v>
      </c>
      <c r="J181" s="8">
        <f t="shared" si="14"/>
        <v>-1</v>
      </c>
      <c r="K181" s="9">
        <f t="shared" si="15"/>
        <v>-0.9375</v>
      </c>
    </row>
    <row r="182" spans="1:11" x14ac:dyDescent="0.2">
      <c r="A182" s="7" t="s">
        <v>457</v>
      </c>
      <c r="B182" s="65">
        <v>2</v>
      </c>
      <c r="C182" s="34">
        <f>IF(B188=0, "-", B182/B188)</f>
        <v>0.13333333333333333</v>
      </c>
      <c r="D182" s="65">
        <v>0</v>
      </c>
      <c r="E182" s="9">
        <f>IF(D188=0, "-", D182/D188)</f>
        <v>0</v>
      </c>
      <c r="F182" s="81">
        <v>4</v>
      </c>
      <c r="G182" s="34">
        <f>IF(F188=0, "-", F182/F188)</f>
        <v>8.5106382978723402E-2</v>
      </c>
      <c r="H182" s="65">
        <v>3</v>
      </c>
      <c r="I182" s="9">
        <f>IF(H188=0, "-", H182/H188)</f>
        <v>6.3829787234042548E-2</v>
      </c>
      <c r="J182" s="8" t="str">
        <f t="shared" si="14"/>
        <v>-</v>
      </c>
      <c r="K182" s="9">
        <f t="shared" si="15"/>
        <v>0.33333333333333331</v>
      </c>
    </row>
    <row r="183" spans="1:11" x14ac:dyDescent="0.2">
      <c r="A183" s="7" t="s">
        <v>458</v>
      </c>
      <c r="B183" s="65">
        <v>4</v>
      </c>
      <c r="C183" s="34">
        <f>IF(B188=0, "-", B183/B188)</f>
        <v>0.26666666666666666</v>
      </c>
      <c r="D183" s="65">
        <v>0</v>
      </c>
      <c r="E183" s="9">
        <f>IF(D188=0, "-", D183/D188)</f>
        <v>0</v>
      </c>
      <c r="F183" s="81">
        <v>11</v>
      </c>
      <c r="G183" s="34">
        <f>IF(F188=0, "-", F183/F188)</f>
        <v>0.23404255319148937</v>
      </c>
      <c r="H183" s="65">
        <v>5</v>
      </c>
      <c r="I183" s="9">
        <f>IF(H188=0, "-", H183/H188)</f>
        <v>0.10638297872340426</v>
      </c>
      <c r="J183" s="8" t="str">
        <f t="shared" si="14"/>
        <v>-</v>
      </c>
      <c r="K183" s="9">
        <f t="shared" si="15"/>
        <v>1.2</v>
      </c>
    </row>
    <row r="184" spans="1:11" x14ac:dyDescent="0.2">
      <c r="A184" s="7" t="s">
        <v>459</v>
      </c>
      <c r="B184" s="65">
        <v>2</v>
      </c>
      <c r="C184" s="34">
        <f>IF(B188=0, "-", B184/B188)</f>
        <v>0.13333333333333333</v>
      </c>
      <c r="D184" s="65">
        <v>0</v>
      </c>
      <c r="E184" s="9">
        <f>IF(D188=0, "-", D184/D188)</f>
        <v>0</v>
      </c>
      <c r="F184" s="81">
        <v>10</v>
      </c>
      <c r="G184" s="34">
        <f>IF(F188=0, "-", F184/F188)</f>
        <v>0.21276595744680851</v>
      </c>
      <c r="H184" s="65">
        <v>1</v>
      </c>
      <c r="I184" s="9">
        <f>IF(H188=0, "-", H184/H188)</f>
        <v>2.1276595744680851E-2</v>
      </c>
      <c r="J184" s="8" t="str">
        <f t="shared" si="14"/>
        <v>-</v>
      </c>
      <c r="K184" s="9">
        <f t="shared" si="15"/>
        <v>9</v>
      </c>
    </row>
    <row r="185" spans="1:11" x14ac:dyDescent="0.2">
      <c r="A185" s="7" t="s">
        <v>460</v>
      </c>
      <c r="B185" s="65">
        <v>2</v>
      </c>
      <c r="C185" s="34">
        <f>IF(B188=0, "-", B185/B188)</f>
        <v>0.13333333333333333</v>
      </c>
      <c r="D185" s="65">
        <v>4</v>
      </c>
      <c r="E185" s="9">
        <f>IF(D188=0, "-", D185/D188)</f>
        <v>0.30769230769230771</v>
      </c>
      <c r="F185" s="81">
        <v>8</v>
      </c>
      <c r="G185" s="34">
        <f>IF(F188=0, "-", F185/F188)</f>
        <v>0.1702127659574468</v>
      </c>
      <c r="H185" s="65">
        <v>10</v>
      </c>
      <c r="I185" s="9">
        <f>IF(H188=0, "-", H185/H188)</f>
        <v>0.21276595744680851</v>
      </c>
      <c r="J185" s="8">
        <f t="shared" si="14"/>
        <v>-0.5</v>
      </c>
      <c r="K185" s="9">
        <f t="shared" si="15"/>
        <v>-0.2</v>
      </c>
    </row>
    <row r="186" spans="1:11" x14ac:dyDescent="0.2">
      <c r="A186" s="7" t="s">
        <v>461</v>
      </c>
      <c r="B186" s="65">
        <v>0</v>
      </c>
      <c r="C186" s="34">
        <f>IF(B188=0, "-", B186/B188)</f>
        <v>0</v>
      </c>
      <c r="D186" s="65">
        <v>0</v>
      </c>
      <c r="E186" s="9">
        <f>IF(D188=0, "-", D186/D188)</f>
        <v>0</v>
      </c>
      <c r="F186" s="81">
        <v>0</v>
      </c>
      <c r="G186" s="34">
        <f>IF(F188=0, "-", F186/F188)</f>
        <v>0</v>
      </c>
      <c r="H186" s="65">
        <v>1</v>
      </c>
      <c r="I186" s="9">
        <f>IF(H188=0, "-", H186/H188)</f>
        <v>2.1276595744680851E-2</v>
      </c>
      <c r="J186" s="8" t="str">
        <f t="shared" si="14"/>
        <v>-</v>
      </c>
      <c r="K186" s="9">
        <f t="shared" si="15"/>
        <v>-1</v>
      </c>
    </row>
    <row r="187" spans="1:11" x14ac:dyDescent="0.2">
      <c r="A187" s="2"/>
      <c r="B187" s="68"/>
      <c r="C187" s="33"/>
      <c r="D187" s="68"/>
      <c r="E187" s="6"/>
      <c r="F187" s="82"/>
      <c r="G187" s="33"/>
      <c r="H187" s="68"/>
      <c r="I187" s="6"/>
      <c r="J187" s="5"/>
      <c r="K187" s="6"/>
    </row>
    <row r="188" spans="1:11" s="43" customFormat="1" x14ac:dyDescent="0.2">
      <c r="A188" s="162" t="s">
        <v>571</v>
      </c>
      <c r="B188" s="71">
        <f>SUM(B176:B187)</f>
        <v>15</v>
      </c>
      <c r="C188" s="40">
        <f>B188/9514</f>
        <v>1.5766239226403195E-3</v>
      </c>
      <c r="D188" s="71">
        <f>SUM(D176:D187)</f>
        <v>13</v>
      </c>
      <c r="E188" s="41">
        <f>D188/7288</f>
        <v>1.7837541163556532E-3</v>
      </c>
      <c r="F188" s="77">
        <f>SUM(F176:F187)</f>
        <v>47</v>
      </c>
      <c r="G188" s="42">
        <f>F188/26289</f>
        <v>1.7878200007607746E-3</v>
      </c>
      <c r="H188" s="71">
        <f>SUM(H176:H187)</f>
        <v>47</v>
      </c>
      <c r="I188" s="41">
        <f>H188/20901</f>
        <v>2.2486962346299219E-3</v>
      </c>
      <c r="J188" s="37">
        <f>IF(D188=0, "-", IF((B188-D188)/D188&lt;10, (B188-D188)/D188, "&gt;999%"))</f>
        <v>0.15384615384615385</v>
      </c>
      <c r="K188" s="38">
        <f>IF(H188=0, "-", IF((F188-H188)/H188&lt;10, (F188-H188)/H188, "&gt;999%"))</f>
        <v>0</v>
      </c>
    </row>
    <row r="189" spans="1:11" x14ac:dyDescent="0.2">
      <c r="B189" s="83"/>
      <c r="D189" s="83"/>
      <c r="F189" s="83"/>
      <c r="H189" s="83"/>
    </row>
    <row r="190" spans="1:11" s="43" customFormat="1" x14ac:dyDescent="0.2">
      <c r="A190" s="162" t="s">
        <v>570</v>
      </c>
      <c r="B190" s="71">
        <v>418</v>
      </c>
      <c r="C190" s="40">
        <f>B190/9514</f>
        <v>4.3935253310910236E-2</v>
      </c>
      <c r="D190" s="71">
        <v>218</v>
      </c>
      <c r="E190" s="41">
        <f>D190/7288</f>
        <v>2.9912184412733259E-2</v>
      </c>
      <c r="F190" s="77">
        <v>1100</v>
      </c>
      <c r="G190" s="42">
        <f>F190/26289</f>
        <v>4.1842595762486209E-2</v>
      </c>
      <c r="H190" s="71">
        <v>636</v>
      </c>
      <c r="I190" s="41">
        <f>H190/20901</f>
        <v>3.0429166068609157E-2</v>
      </c>
      <c r="J190" s="37">
        <f>IF(D190=0, "-", IF((B190-D190)/D190&lt;10, (B190-D190)/D190, "&gt;999%"))</f>
        <v>0.91743119266055051</v>
      </c>
      <c r="K190" s="38">
        <f>IF(H190=0, "-", IF((F190-H190)/H190&lt;10, (F190-H190)/H190, "&gt;999%"))</f>
        <v>0.72955974842767291</v>
      </c>
    </row>
    <row r="191" spans="1:11" x14ac:dyDescent="0.2">
      <c r="B191" s="83"/>
      <c r="D191" s="83"/>
      <c r="F191" s="83"/>
      <c r="H191" s="83"/>
    </row>
    <row r="192" spans="1:11" x14ac:dyDescent="0.2">
      <c r="A192" s="27" t="s">
        <v>568</v>
      </c>
      <c r="B192" s="71">
        <f>B196-B194</f>
        <v>4307</v>
      </c>
      <c r="C192" s="40">
        <f>B192/9514</f>
        <v>0.45270128232079043</v>
      </c>
      <c r="D192" s="71">
        <f>D196-D194</f>
        <v>3166</v>
      </c>
      <c r="E192" s="41">
        <f>D192/7288</f>
        <v>0.43441273326015367</v>
      </c>
      <c r="F192" s="77">
        <f>F196-F194</f>
        <v>11960</v>
      </c>
      <c r="G192" s="42">
        <f>F192/26289</f>
        <v>0.45494313210848641</v>
      </c>
      <c r="H192" s="71">
        <f>H196-H194</f>
        <v>9264</v>
      </c>
      <c r="I192" s="41">
        <f>H192/20901</f>
        <v>0.44323238122577868</v>
      </c>
      <c r="J192" s="37">
        <f>IF(D192=0, "-", IF((B192-D192)/D192&lt;10, (B192-D192)/D192, "&gt;999%"))</f>
        <v>0.36039166140240053</v>
      </c>
      <c r="K192" s="38">
        <f>IF(H192=0, "-", IF((F192-H192)/H192&lt;10, (F192-H192)/H192, "&gt;999%"))</f>
        <v>0.2910189982728843</v>
      </c>
    </row>
    <row r="193" spans="1:11" x14ac:dyDescent="0.2">
      <c r="A193" s="27"/>
      <c r="B193" s="71"/>
      <c r="C193" s="40"/>
      <c r="D193" s="71"/>
      <c r="E193" s="41"/>
      <c r="F193" s="77"/>
      <c r="G193" s="42"/>
      <c r="H193" s="71"/>
      <c r="I193" s="41"/>
      <c r="J193" s="37"/>
      <c r="K193" s="38"/>
    </row>
    <row r="194" spans="1:11" x14ac:dyDescent="0.2">
      <c r="A194" s="27" t="s">
        <v>569</v>
      </c>
      <c r="B194" s="71">
        <v>382</v>
      </c>
      <c r="C194" s="40">
        <f>B194/9514</f>
        <v>4.0151355896573468E-2</v>
      </c>
      <c r="D194" s="71">
        <v>333</v>
      </c>
      <c r="E194" s="41">
        <f>D194/7288</f>
        <v>4.5691547749725579E-2</v>
      </c>
      <c r="F194" s="77">
        <v>1215</v>
      </c>
      <c r="G194" s="42">
        <f>F194/26289</f>
        <v>4.6217048955837045E-2</v>
      </c>
      <c r="H194" s="71">
        <v>965</v>
      </c>
      <c r="I194" s="41">
        <f>H194/20901</f>
        <v>4.6170039711018608E-2</v>
      </c>
      <c r="J194" s="37">
        <f>IF(D194=0, "-", IF((B194-D194)/D194&lt;10, (B194-D194)/D194, "&gt;999%"))</f>
        <v>0.14714714714714713</v>
      </c>
      <c r="K194" s="38">
        <f>IF(H194=0, "-", IF((F194-H194)/H194&lt;10, (F194-H194)/H194, "&gt;999%"))</f>
        <v>0.25906735751295334</v>
      </c>
    </row>
    <row r="195" spans="1:11" x14ac:dyDescent="0.2">
      <c r="A195" s="27"/>
      <c r="B195" s="71"/>
      <c r="C195" s="40"/>
      <c r="D195" s="71"/>
      <c r="E195" s="41"/>
      <c r="F195" s="77"/>
      <c r="G195" s="42"/>
      <c r="H195" s="71"/>
      <c r="I195" s="41"/>
      <c r="J195" s="37"/>
      <c r="K195" s="38"/>
    </row>
    <row r="196" spans="1:11" x14ac:dyDescent="0.2">
      <c r="A196" s="27" t="s">
        <v>567</v>
      </c>
      <c r="B196" s="71">
        <v>4689</v>
      </c>
      <c r="C196" s="40">
        <f>B196/9514</f>
        <v>0.49285263821736386</v>
      </c>
      <c r="D196" s="71">
        <v>3499</v>
      </c>
      <c r="E196" s="41">
        <f>D196/7288</f>
        <v>0.48010428100987923</v>
      </c>
      <c r="F196" s="77">
        <v>13175</v>
      </c>
      <c r="G196" s="42">
        <f>F196/26289</f>
        <v>0.50116018106432347</v>
      </c>
      <c r="H196" s="71">
        <v>10229</v>
      </c>
      <c r="I196" s="41">
        <f>H196/20901</f>
        <v>0.48940242093679726</v>
      </c>
      <c r="J196" s="37">
        <f>IF(D196=0, "-", IF((B196-D196)/D196&lt;10, (B196-D196)/D196, "&gt;999%"))</f>
        <v>0.34009717062017719</v>
      </c>
      <c r="K196" s="38">
        <f>IF(H196=0, "-", IF((F196-H196)/H196&lt;10, (F196-H196)/H196, "&gt;999%"))</f>
        <v>0.28800469254081534</v>
      </c>
    </row>
  </sheetData>
  <mergeCells count="37">
    <mergeCell ref="B1:K1"/>
    <mergeCell ref="B2:K2"/>
    <mergeCell ref="B167:E167"/>
    <mergeCell ref="F167:I167"/>
    <mergeCell ref="J167:K167"/>
    <mergeCell ref="B168:C168"/>
    <mergeCell ref="D168:E168"/>
    <mergeCell ref="F168:G168"/>
    <mergeCell ref="H168:I168"/>
    <mergeCell ref="B112:E112"/>
    <mergeCell ref="F112:I112"/>
    <mergeCell ref="J112:K112"/>
    <mergeCell ref="B113:C113"/>
    <mergeCell ref="D113:E113"/>
    <mergeCell ref="F113:G113"/>
    <mergeCell ref="H113:I113"/>
    <mergeCell ref="B66:E66"/>
    <mergeCell ref="F66:I66"/>
    <mergeCell ref="J66:K66"/>
    <mergeCell ref="B67:C67"/>
    <mergeCell ref="D67:E67"/>
    <mergeCell ref="F67:G67"/>
    <mergeCell ref="H67:I67"/>
    <mergeCell ref="B25:E25"/>
    <mergeCell ref="F25:I25"/>
    <mergeCell ref="J25:K25"/>
    <mergeCell ref="B26:C26"/>
    <mergeCell ref="D26:E26"/>
    <mergeCell ref="F26:G26"/>
    <mergeCell ref="H26:I26"/>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0" max="16383" man="1"/>
    <brk id="166" max="16383" man="1"/>
    <brk id="19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595</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IF(B48=0, "-", B7/B48)</f>
        <v>2.1326508850501172E-4</v>
      </c>
      <c r="D7" s="65">
        <v>0</v>
      </c>
      <c r="E7" s="21">
        <f>IF(D48=0, "-", D7/D48)</f>
        <v>0</v>
      </c>
      <c r="F7" s="81">
        <v>2</v>
      </c>
      <c r="G7" s="39">
        <f>IF(F48=0, "-", F7/F48)</f>
        <v>1.5180265654648957E-4</v>
      </c>
      <c r="H7" s="65">
        <v>5</v>
      </c>
      <c r="I7" s="21">
        <f>IF(H48=0, "-", H7/H48)</f>
        <v>4.8880633493010074E-4</v>
      </c>
      <c r="J7" s="20" t="str">
        <f t="shared" ref="J7:J46" si="0">IF(D7=0, "-", IF((B7-D7)/D7&lt;10, (B7-D7)/D7, "&gt;999%"))</f>
        <v>-</v>
      </c>
      <c r="K7" s="21">
        <f t="shared" ref="K7:K46" si="1">IF(H7=0, "-", IF((F7-H7)/H7&lt;10, (F7-H7)/H7, "&gt;999%"))</f>
        <v>-0.6</v>
      </c>
    </row>
    <row r="8" spans="1:11" x14ac:dyDescent="0.2">
      <c r="A8" s="7" t="s">
        <v>32</v>
      </c>
      <c r="B8" s="65">
        <v>1</v>
      </c>
      <c r="C8" s="39">
        <f>IF(B48=0, "-", B8/B48)</f>
        <v>2.1326508850501172E-4</v>
      </c>
      <c r="D8" s="65">
        <v>0</v>
      </c>
      <c r="E8" s="21">
        <f>IF(D48=0, "-", D8/D48)</f>
        <v>0</v>
      </c>
      <c r="F8" s="81">
        <v>1</v>
      </c>
      <c r="G8" s="39">
        <f>IF(F48=0, "-", F8/F48)</f>
        <v>7.5901328273244787E-5</v>
      </c>
      <c r="H8" s="65">
        <v>0</v>
      </c>
      <c r="I8" s="21">
        <f>IF(H48=0, "-", H8/H48)</f>
        <v>0</v>
      </c>
      <c r="J8" s="20" t="str">
        <f t="shared" si="0"/>
        <v>-</v>
      </c>
      <c r="K8" s="21" t="str">
        <f t="shared" si="1"/>
        <v>-</v>
      </c>
    </row>
    <row r="9" spans="1:11" x14ac:dyDescent="0.2">
      <c r="A9" s="7" t="s">
        <v>33</v>
      </c>
      <c r="B9" s="65">
        <v>105</v>
      </c>
      <c r="C9" s="39">
        <f>IF(B48=0, "-", B9/B48)</f>
        <v>2.2392834293026232E-2</v>
      </c>
      <c r="D9" s="65">
        <v>67</v>
      </c>
      <c r="E9" s="21">
        <f>IF(D48=0, "-", D9/D48)</f>
        <v>1.914832809374107E-2</v>
      </c>
      <c r="F9" s="81">
        <v>268</v>
      </c>
      <c r="G9" s="39">
        <f>IF(F48=0, "-", F9/F48)</f>
        <v>2.03415559772296E-2</v>
      </c>
      <c r="H9" s="65">
        <v>187</v>
      </c>
      <c r="I9" s="21">
        <f>IF(H48=0, "-", H9/H48)</f>
        <v>1.8281356926385765E-2</v>
      </c>
      <c r="J9" s="20">
        <f t="shared" si="0"/>
        <v>0.56716417910447758</v>
      </c>
      <c r="K9" s="21">
        <f t="shared" si="1"/>
        <v>0.43315508021390375</v>
      </c>
    </row>
    <row r="10" spans="1:11" x14ac:dyDescent="0.2">
      <c r="A10" s="7" t="s">
        <v>34</v>
      </c>
      <c r="B10" s="65">
        <v>0</v>
      </c>
      <c r="C10" s="39">
        <f>IF(B48=0, "-", B10/B48)</f>
        <v>0</v>
      </c>
      <c r="D10" s="65">
        <v>1</v>
      </c>
      <c r="E10" s="21">
        <f>IF(D48=0, "-", D10/D48)</f>
        <v>2.857959416976279E-4</v>
      </c>
      <c r="F10" s="81">
        <v>2</v>
      </c>
      <c r="G10" s="39">
        <f>IF(F48=0, "-", F10/F48)</f>
        <v>1.5180265654648957E-4</v>
      </c>
      <c r="H10" s="65">
        <v>3</v>
      </c>
      <c r="I10" s="21">
        <f>IF(H48=0, "-", H10/H48)</f>
        <v>2.9328380095806043E-4</v>
      </c>
      <c r="J10" s="20">
        <f t="shared" si="0"/>
        <v>-1</v>
      </c>
      <c r="K10" s="21">
        <f t="shared" si="1"/>
        <v>-0.33333333333333331</v>
      </c>
    </row>
    <row r="11" spans="1:11" x14ac:dyDescent="0.2">
      <c r="A11" s="7" t="s">
        <v>35</v>
      </c>
      <c r="B11" s="65">
        <v>42</v>
      </c>
      <c r="C11" s="39">
        <f>IF(B48=0, "-", B11/B48)</f>
        <v>8.9571337172104932E-3</v>
      </c>
      <c r="D11" s="65">
        <v>55</v>
      </c>
      <c r="E11" s="21">
        <f>IF(D48=0, "-", D11/D48)</f>
        <v>1.5718776793369534E-2</v>
      </c>
      <c r="F11" s="81">
        <v>191</v>
      </c>
      <c r="G11" s="39">
        <f>IF(F48=0, "-", F11/F48)</f>
        <v>1.4497153700189754E-2</v>
      </c>
      <c r="H11" s="65">
        <v>136</v>
      </c>
      <c r="I11" s="21">
        <f>IF(H48=0, "-", H11/H48)</f>
        <v>1.3295532310098739E-2</v>
      </c>
      <c r="J11" s="20">
        <f t="shared" si="0"/>
        <v>-0.23636363636363636</v>
      </c>
      <c r="K11" s="21">
        <f t="shared" si="1"/>
        <v>0.40441176470588236</v>
      </c>
    </row>
    <row r="12" spans="1:11" x14ac:dyDescent="0.2">
      <c r="A12" s="7" t="s">
        <v>38</v>
      </c>
      <c r="B12" s="65">
        <v>0</v>
      </c>
      <c r="C12" s="39">
        <f>IF(B48=0, "-", B12/B48)</f>
        <v>0</v>
      </c>
      <c r="D12" s="65">
        <v>0</v>
      </c>
      <c r="E12" s="21">
        <f>IF(D48=0, "-", D12/D48)</f>
        <v>0</v>
      </c>
      <c r="F12" s="81">
        <v>0</v>
      </c>
      <c r="G12" s="39">
        <f>IF(F48=0, "-", F12/F48)</f>
        <v>0</v>
      </c>
      <c r="H12" s="65">
        <v>1</v>
      </c>
      <c r="I12" s="21">
        <f>IF(H48=0, "-", H12/H48)</f>
        <v>9.776126698602014E-5</v>
      </c>
      <c r="J12" s="20" t="str">
        <f t="shared" si="0"/>
        <v>-</v>
      </c>
      <c r="K12" s="21">
        <f t="shared" si="1"/>
        <v>-1</v>
      </c>
    </row>
    <row r="13" spans="1:11" x14ac:dyDescent="0.2">
      <c r="A13" s="7" t="s">
        <v>41</v>
      </c>
      <c r="B13" s="65">
        <v>0</v>
      </c>
      <c r="C13" s="39">
        <f>IF(B48=0, "-", B13/B48)</f>
        <v>0</v>
      </c>
      <c r="D13" s="65">
        <v>0</v>
      </c>
      <c r="E13" s="21">
        <f>IF(D48=0, "-", D13/D48)</f>
        <v>0</v>
      </c>
      <c r="F13" s="81">
        <v>0</v>
      </c>
      <c r="G13" s="39">
        <f>IF(F48=0, "-", F13/F48)</f>
        <v>0</v>
      </c>
      <c r="H13" s="65">
        <v>1</v>
      </c>
      <c r="I13" s="21">
        <f>IF(H48=0, "-", H13/H48)</f>
        <v>9.776126698602014E-5</v>
      </c>
      <c r="J13" s="20" t="str">
        <f t="shared" si="0"/>
        <v>-</v>
      </c>
      <c r="K13" s="21">
        <f t="shared" si="1"/>
        <v>-1</v>
      </c>
    </row>
    <row r="14" spans="1:11" x14ac:dyDescent="0.2">
      <c r="A14" s="7" t="s">
        <v>43</v>
      </c>
      <c r="B14" s="65">
        <v>144</v>
      </c>
      <c r="C14" s="39">
        <f>IF(B48=0, "-", B14/B48)</f>
        <v>3.0710172744721688E-2</v>
      </c>
      <c r="D14" s="65">
        <v>81</v>
      </c>
      <c r="E14" s="21">
        <f>IF(D48=0, "-", D14/D48)</f>
        <v>2.3149471277507858E-2</v>
      </c>
      <c r="F14" s="81">
        <v>350</v>
      </c>
      <c r="G14" s="39">
        <f>IF(F48=0, "-", F14/F48)</f>
        <v>2.6565464895635674E-2</v>
      </c>
      <c r="H14" s="65">
        <v>243</v>
      </c>
      <c r="I14" s="21">
        <f>IF(H48=0, "-", H14/H48)</f>
        <v>2.3755987877602892E-2</v>
      </c>
      <c r="J14" s="20">
        <f t="shared" si="0"/>
        <v>0.77777777777777779</v>
      </c>
      <c r="K14" s="21">
        <f t="shared" si="1"/>
        <v>0.44032921810699588</v>
      </c>
    </row>
    <row r="15" spans="1:11" x14ac:dyDescent="0.2">
      <c r="A15" s="7" t="s">
        <v>46</v>
      </c>
      <c r="B15" s="65">
        <v>2</v>
      </c>
      <c r="C15" s="39">
        <f>IF(B48=0, "-", B15/B48)</f>
        <v>4.2653017701002344E-4</v>
      </c>
      <c r="D15" s="65">
        <v>0</v>
      </c>
      <c r="E15" s="21">
        <f>IF(D48=0, "-", D15/D48)</f>
        <v>0</v>
      </c>
      <c r="F15" s="81">
        <v>5</v>
      </c>
      <c r="G15" s="39">
        <f>IF(F48=0, "-", F15/F48)</f>
        <v>3.7950664136622391E-4</v>
      </c>
      <c r="H15" s="65">
        <v>0</v>
      </c>
      <c r="I15" s="21">
        <f>IF(H48=0, "-", H15/H48)</f>
        <v>0</v>
      </c>
      <c r="J15" s="20" t="str">
        <f t="shared" si="0"/>
        <v>-</v>
      </c>
      <c r="K15" s="21" t="str">
        <f t="shared" si="1"/>
        <v>-</v>
      </c>
    </row>
    <row r="16" spans="1:11" x14ac:dyDescent="0.2">
      <c r="A16" s="7" t="s">
        <v>47</v>
      </c>
      <c r="B16" s="65">
        <v>46</v>
      </c>
      <c r="C16" s="39">
        <f>IF(B48=0, "-", B16/B48)</f>
        <v>9.8101940712305401E-3</v>
      </c>
      <c r="D16" s="65">
        <v>8</v>
      </c>
      <c r="E16" s="21">
        <f>IF(D48=0, "-", D16/D48)</f>
        <v>2.2863675335810232E-3</v>
      </c>
      <c r="F16" s="81">
        <v>106</v>
      </c>
      <c r="G16" s="39">
        <f>IF(F48=0, "-", F16/F48)</f>
        <v>8.0455407969639466E-3</v>
      </c>
      <c r="H16" s="65">
        <v>22</v>
      </c>
      <c r="I16" s="21">
        <f>IF(H48=0, "-", H16/H48)</f>
        <v>2.1507478736924432E-3</v>
      </c>
      <c r="J16" s="20">
        <f t="shared" si="0"/>
        <v>4.75</v>
      </c>
      <c r="K16" s="21">
        <f t="shared" si="1"/>
        <v>3.8181818181818183</v>
      </c>
    </row>
    <row r="17" spans="1:11" x14ac:dyDescent="0.2">
      <c r="A17" s="7" t="s">
        <v>49</v>
      </c>
      <c r="B17" s="65">
        <v>0</v>
      </c>
      <c r="C17" s="39">
        <f>IF(B48=0, "-", B17/B48)</f>
        <v>0</v>
      </c>
      <c r="D17" s="65">
        <v>187</v>
      </c>
      <c r="E17" s="21">
        <f>IF(D48=0, "-", D17/D48)</f>
        <v>5.3443841097456417E-2</v>
      </c>
      <c r="F17" s="81">
        <v>0</v>
      </c>
      <c r="G17" s="39">
        <f>IF(F48=0, "-", F17/F48)</f>
        <v>0</v>
      </c>
      <c r="H17" s="65">
        <v>325</v>
      </c>
      <c r="I17" s="21">
        <f>IF(H48=0, "-", H17/H48)</f>
        <v>3.1772411770456546E-2</v>
      </c>
      <c r="J17" s="20">
        <f t="shared" si="0"/>
        <v>-1</v>
      </c>
      <c r="K17" s="21">
        <f t="shared" si="1"/>
        <v>-1</v>
      </c>
    </row>
    <row r="18" spans="1:11" x14ac:dyDescent="0.2">
      <c r="A18" s="7" t="s">
        <v>50</v>
      </c>
      <c r="B18" s="65">
        <v>168</v>
      </c>
      <c r="C18" s="39">
        <f>IF(B48=0, "-", B18/B48)</f>
        <v>3.5828534868841973E-2</v>
      </c>
      <c r="D18" s="65">
        <v>169</v>
      </c>
      <c r="E18" s="21">
        <f>IF(D48=0, "-", D18/D48)</f>
        <v>4.8299514146899113E-2</v>
      </c>
      <c r="F18" s="81">
        <v>368</v>
      </c>
      <c r="G18" s="39">
        <f>IF(F48=0, "-", F18/F48)</f>
        <v>2.7931688804554079E-2</v>
      </c>
      <c r="H18" s="65">
        <v>511</v>
      </c>
      <c r="I18" s="21">
        <f>IF(H48=0, "-", H18/H48)</f>
        <v>4.9956007429856293E-2</v>
      </c>
      <c r="J18" s="20">
        <f t="shared" si="0"/>
        <v>-5.9171597633136093E-3</v>
      </c>
      <c r="K18" s="21">
        <f t="shared" si="1"/>
        <v>-0.27984344422700586</v>
      </c>
    </row>
    <row r="19" spans="1:11" x14ac:dyDescent="0.2">
      <c r="A19" s="7" t="s">
        <v>51</v>
      </c>
      <c r="B19" s="65">
        <v>334</v>
      </c>
      <c r="C19" s="39">
        <f>IF(B48=0, "-", B19/B48)</f>
        <v>7.1230539560673919E-2</v>
      </c>
      <c r="D19" s="65">
        <v>254</v>
      </c>
      <c r="E19" s="21">
        <f>IF(D48=0, "-", D19/D48)</f>
        <v>7.2592169191197486E-2</v>
      </c>
      <c r="F19" s="81">
        <v>1000</v>
      </c>
      <c r="G19" s="39">
        <f>IF(F48=0, "-", F19/F48)</f>
        <v>7.5901328273244778E-2</v>
      </c>
      <c r="H19" s="65">
        <v>845</v>
      </c>
      <c r="I19" s="21">
        <f>IF(H48=0, "-", H19/H48)</f>
        <v>8.2608270603187012E-2</v>
      </c>
      <c r="J19" s="20">
        <f t="shared" si="0"/>
        <v>0.31496062992125984</v>
      </c>
      <c r="K19" s="21">
        <f t="shared" si="1"/>
        <v>0.18343195266272189</v>
      </c>
    </row>
    <row r="20" spans="1:11" x14ac:dyDescent="0.2">
      <c r="A20" s="7" t="s">
        <v>53</v>
      </c>
      <c r="B20" s="65">
        <v>0</v>
      </c>
      <c r="C20" s="39">
        <f>IF(B48=0, "-", B20/B48)</f>
        <v>0</v>
      </c>
      <c r="D20" s="65">
        <v>5</v>
      </c>
      <c r="E20" s="21">
        <f>IF(D48=0, "-", D20/D48)</f>
        <v>1.4289797084881394E-3</v>
      </c>
      <c r="F20" s="81">
        <v>0</v>
      </c>
      <c r="G20" s="39">
        <f>IF(F48=0, "-", F20/F48)</f>
        <v>0</v>
      </c>
      <c r="H20" s="65">
        <v>6</v>
      </c>
      <c r="I20" s="21">
        <f>IF(H48=0, "-", H20/H48)</f>
        <v>5.8656760191612087E-4</v>
      </c>
      <c r="J20" s="20">
        <f t="shared" si="0"/>
        <v>-1</v>
      </c>
      <c r="K20" s="21">
        <f t="shared" si="1"/>
        <v>-1</v>
      </c>
    </row>
    <row r="21" spans="1:11" x14ac:dyDescent="0.2">
      <c r="A21" s="7" t="s">
        <v>56</v>
      </c>
      <c r="B21" s="65">
        <v>172</v>
      </c>
      <c r="C21" s="39">
        <f>IF(B48=0, "-", B21/B48)</f>
        <v>3.6681595222862018E-2</v>
      </c>
      <c r="D21" s="65">
        <v>67</v>
      </c>
      <c r="E21" s="21">
        <f>IF(D48=0, "-", D21/D48)</f>
        <v>1.914832809374107E-2</v>
      </c>
      <c r="F21" s="81">
        <v>372</v>
      </c>
      <c r="G21" s="39">
        <f>IF(F48=0, "-", F21/F48)</f>
        <v>2.823529411764706E-2</v>
      </c>
      <c r="H21" s="65">
        <v>154</v>
      </c>
      <c r="I21" s="21">
        <f>IF(H48=0, "-", H21/H48)</f>
        <v>1.5055235115847101E-2</v>
      </c>
      <c r="J21" s="20">
        <f t="shared" si="0"/>
        <v>1.5671641791044777</v>
      </c>
      <c r="K21" s="21">
        <f t="shared" si="1"/>
        <v>1.4155844155844155</v>
      </c>
    </row>
    <row r="22" spans="1:11" x14ac:dyDescent="0.2">
      <c r="A22" s="7" t="s">
        <v>58</v>
      </c>
      <c r="B22" s="65">
        <v>4</v>
      </c>
      <c r="C22" s="39">
        <f>IF(B48=0, "-", B22/B48)</f>
        <v>8.5306035402004689E-4</v>
      </c>
      <c r="D22" s="65">
        <v>10</v>
      </c>
      <c r="E22" s="21">
        <f>IF(D48=0, "-", D22/D48)</f>
        <v>2.8579594169762788E-3</v>
      </c>
      <c r="F22" s="81">
        <v>11</v>
      </c>
      <c r="G22" s="39">
        <f>IF(F48=0, "-", F22/F48)</f>
        <v>8.3491461100569262E-4</v>
      </c>
      <c r="H22" s="65">
        <v>27</v>
      </c>
      <c r="I22" s="21">
        <f>IF(H48=0, "-", H22/H48)</f>
        <v>2.6395542086225438E-3</v>
      </c>
      <c r="J22" s="20">
        <f t="shared" si="0"/>
        <v>-0.6</v>
      </c>
      <c r="K22" s="21">
        <f t="shared" si="1"/>
        <v>-0.59259259259259256</v>
      </c>
    </row>
    <row r="23" spans="1:11" x14ac:dyDescent="0.2">
      <c r="A23" s="7" t="s">
        <v>59</v>
      </c>
      <c r="B23" s="65">
        <v>60</v>
      </c>
      <c r="C23" s="39">
        <f>IF(B48=0, "-", B23/B48)</f>
        <v>1.2795905310300703E-2</v>
      </c>
      <c r="D23" s="65">
        <v>17</v>
      </c>
      <c r="E23" s="21">
        <f>IF(D48=0, "-", D23/D48)</f>
        <v>4.8585310088596744E-3</v>
      </c>
      <c r="F23" s="81">
        <v>133</v>
      </c>
      <c r="G23" s="39">
        <f>IF(F48=0, "-", F23/F48)</f>
        <v>1.0094876660341557E-2</v>
      </c>
      <c r="H23" s="65">
        <v>74</v>
      </c>
      <c r="I23" s="21">
        <f>IF(H48=0, "-", H23/H48)</f>
        <v>7.2343337569654902E-3</v>
      </c>
      <c r="J23" s="20">
        <f t="shared" si="0"/>
        <v>2.5294117647058822</v>
      </c>
      <c r="K23" s="21">
        <f t="shared" si="1"/>
        <v>0.79729729729729726</v>
      </c>
    </row>
    <row r="24" spans="1:11" x14ac:dyDescent="0.2">
      <c r="A24" s="7" t="s">
        <v>61</v>
      </c>
      <c r="B24" s="65">
        <v>197</v>
      </c>
      <c r="C24" s="39">
        <f>IF(B48=0, "-", B24/B48)</f>
        <v>4.2013222435487309E-2</v>
      </c>
      <c r="D24" s="65">
        <v>136</v>
      </c>
      <c r="E24" s="21">
        <f>IF(D48=0, "-", D24/D48)</f>
        <v>3.8868248070877395E-2</v>
      </c>
      <c r="F24" s="81">
        <v>613</v>
      </c>
      <c r="G24" s="39">
        <f>IF(F48=0, "-", F24/F48)</f>
        <v>4.6527514231499048E-2</v>
      </c>
      <c r="H24" s="65">
        <v>417</v>
      </c>
      <c r="I24" s="21">
        <f>IF(H48=0, "-", H24/H48)</f>
        <v>4.0766448333170398E-2</v>
      </c>
      <c r="J24" s="20">
        <f t="shared" si="0"/>
        <v>0.4485294117647059</v>
      </c>
      <c r="K24" s="21">
        <f t="shared" si="1"/>
        <v>0.47002398081534774</v>
      </c>
    </row>
    <row r="25" spans="1:11" x14ac:dyDescent="0.2">
      <c r="A25" s="7" t="s">
        <v>62</v>
      </c>
      <c r="B25" s="65">
        <v>1</v>
      </c>
      <c r="C25" s="39">
        <f>IF(B48=0, "-", B25/B48)</f>
        <v>2.1326508850501172E-4</v>
      </c>
      <c r="D25" s="65">
        <v>1</v>
      </c>
      <c r="E25" s="21">
        <f>IF(D48=0, "-", D25/D48)</f>
        <v>2.857959416976279E-4</v>
      </c>
      <c r="F25" s="81">
        <v>1</v>
      </c>
      <c r="G25" s="39">
        <f>IF(F48=0, "-", F25/F48)</f>
        <v>7.5901328273244787E-5</v>
      </c>
      <c r="H25" s="65">
        <v>2</v>
      </c>
      <c r="I25" s="21">
        <f>IF(H48=0, "-", H25/H48)</f>
        <v>1.9552253397204028E-4</v>
      </c>
      <c r="J25" s="20">
        <f t="shared" si="0"/>
        <v>0</v>
      </c>
      <c r="K25" s="21">
        <f t="shared" si="1"/>
        <v>-0.5</v>
      </c>
    </row>
    <row r="26" spans="1:11" x14ac:dyDescent="0.2">
      <c r="A26" s="7" t="s">
        <v>63</v>
      </c>
      <c r="B26" s="65">
        <v>50</v>
      </c>
      <c r="C26" s="39">
        <f>IF(B48=0, "-", B26/B48)</f>
        <v>1.0663254425250587E-2</v>
      </c>
      <c r="D26" s="65">
        <v>37</v>
      </c>
      <c r="E26" s="21">
        <f>IF(D48=0, "-", D26/D48)</f>
        <v>1.0574449842812233E-2</v>
      </c>
      <c r="F26" s="81">
        <v>133</v>
      </c>
      <c r="G26" s="39">
        <f>IF(F48=0, "-", F26/F48)</f>
        <v>1.0094876660341557E-2</v>
      </c>
      <c r="H26" s="65">
        <v>129</v>
      </c>
      <c r="I26" s="21">
        <f>IF(H48=0, "-", H26/H48)</f>
        <v>1.2611203441196598E-2</v>
      </c>
      <c r="J26" s="20">
        <f t="shared" si="0"/>
        <v>0.35135135135135137</v>
      </c>
      <c r="K26" s="21">
        <f t="shared" si="1"/>
        <v>3.1007751937984496E-2</v>
      </c>
    </row>
    <row r="27" spans="1:11" x14ac:dyDescent="0.2">
      <c r="A27" s="7" t="s">
        <v>64</v>
      </c>
      <c r="B27" s="65">
        <v>6</v>
      </c>
      <c r="C27" s="39">
        <f>IF(B48=0, "-", B27/B48)</f>
        <v>1.2795905310300703E-3</v>
      </c>
      <c r="D27" s="65">
        <v>2</v>
      </c>
      <c r="E27" s="21">
        <f>IF(D48=0, "-", D27/D48)</f>
        <v>5.715918833952558E-4</v>
      </c>
      <c r="F27" s="81">
        <v>22</v>
      </c>
      <c r="G27" s="39">
        <f>IF(F48=0, "-", F27/F48)</f>
        <v>1.6698292220113852E-3</v>
      </c>
      <c r="H27" s="65">
        <v>6</v>
      </c>
      <c r="I27" s="21">
        <f>IF(H48=0, "-", H27/H48)</f>
        <v>5.8656760191612087E-4</v>
      </c>
      <c r="J27" s="20">
        <f t="shared" si="0"/>
        <v>2</v>
      </c>
      <c r="K27" s="21">
        <f t="shared" si="1"/>
        <v>2.6666666666666665</v>
      </c>
    </row>
    <row r="28" spans="1:11" x14ac:dyDescent="0.2">
      <c r="A28" s="7" t="s">
        <v>65</v>
      </c>
      <c r="B28" s="65">
        <v>37</v>
      </c>
      <c r="C28" s="39">
        <f>IF(B48=0, "-", B28/B48)</f>
        <v>7.8908082746854333E-3</v>
      </c>
      <c r="D28" s="65">
        <v>29</v>
      </c>
      <c r="E28" s="21">
        <f>IF(D48=0, "-", D28/D48)</f>
        <v>8.2880823092312088E-3</v>
      </c>
      <c r="F28" s="81">
        <v>140</v>
      </c>
      <c r="G28" s="39">
        <f>IF(F48=0, "-", F28/F48)</f>
        <v>1.0626185958254269E-2</v>
      </c>
      <c r="H28" s="65">
        <v>103</v>
      </c>
      <c r="I28" s="21">
        <f>IF(H48=0, "-", H28/H48)</f>
        <v>1.0069410499560075E-2</v>
      </c>
      <c r="J28" s="20">
        <f t="shared" si="0"/>
        <v>0.27586206896551724</v>
      </c>
      <c r="K28" s="21">
        <f t="shared" si="1"/>
        <v>0.35922330097087379</v>
      </c>
    </row>
    <row r="29" spans="1:11" x14ac:dyDescent="0.2">
      <c r="A29" s="7" t="s">
        <v>69</v>
      </c>
      <c r="B29" s="65">
        <v>8</v>
      </c>
      <c r="C29" s="39">
        <f>IF(B48=0, "-", B29/B48)</f>
        <v>1.7061207080400938E-3</v>
      </c>
      <c r="D29" s="65">
        <v>1</v>
      </c>
      <c r="E29" s="21">
        <f>IF(D48=0, "-", D29/D48)</f>
        <v>2.857959416976279E-4</v>
      </c>
      <c r="F29" s="81">
        <v>9</v>
      </c>
      <c r="G29" s="39">
        <f>IF(F48=0, "-", F29/F48)</f>
        <v>6.83111954459203E-4</v>
      </c>
      <c r="H29" s="65">
        <v>4</v>
      </c>
      <c r="I29" s="21">
        <f>IF(H48=0, "-", H29/H48)</f>
        <v>3.9104506794408056E-4</v>
      </c>
      <c r="J29" s="20">
        <f t="shared" si="0"/>
        <v>7</v>
      </c>
      <c r="K29" s="21">
        <f t="shared" si="1"/>
        <v>1.25</v>
      </c>
    </row>
    <row r="30" spans="1:11" x14ac:dyDescent="0.2">
      <c r="A30" s="7" t="s">
        <v>70</v>
      </c>
      <c r="B30" s="65">
        <v>562</v>
      </c>
      <c r="C30" s="39">
        <f>IF(B48=0, "-", B30/B48)</f>
        <v>0.1198549797398166</v>
      </c>
      <c r="D30" s="65">
        <v>275</v>
      </c>
      <c r="E30" s="21">
        <f>IF(D48=0, "-", D30/D48)</f>
        <v>7.8593883966847675E-2</v>
      </c>
      <c r="F30" s="81">
        <v>1516</v>
      </c>
      <c r="G30" s="39">
        <f>IF(F48=0, "-", F30/F48)</f>
        <v>0.11506641366223909</v>
      </c>
      <c r="H30" s="65">
        <v>977</v>
      </c>
      <c r="I30" s="21">
        <f>IF(H48=0, "-", H30/H48)</f>
        <v>9.5512757845341675E-2</v>
      </c>
      <c r="J30" s="20">
        <f t="shared" si="0"/>
        <v>1.0436363636363637</v>
      </c>
      <c r="K30" s="21">
        <f t="shared" si="1"/>
        <v>0.5516888433981576</v>
      </c>
    </row>
    <row r="31" spans="1:11" x14ac:dyDescent="0.2">
      <c r="A31" s="7" t="s">
        <v>72</v>
      </c>
      <c r="B31" s="65">
        <v>61</v>
      </c>
      <c r="C31" s="39">
        <f>IF(B48=0, "-", B31/B48)</f>
        <v>1.3009170398805716E-2</v>
      </c>
      <c r="D31" s="65">
        <v>68</v>
      </c>
      <c r="E31" s="21">
        <f>IF(D48=0, "-", D31/D48)</f>
        <v>1.9434124035438698E-2</v>
      </c>
      <c r="F31" s="81">
        <v>211</v>
      </c>
      <c r="G31" s="39">
        <f>IF(F48=0, "-", F31/F48)</f>
        <v>1.6015180265654648E-2</v>
      </c>
      <c r="H31" s="65">
        <v>172</v>
      </c>
      <c r="I31" s="21">
        <f>IF(H48=0, "-", H31/H48)</f>
        <v>1.6814937921595465E-2</v>
      </c>
      <c r="J31" s="20">
        <f t="shared" si="0"/>
        <v>-0.10294117647058823</v>
      </c>
      <c r="K31" s="21">
        <f t="shared" si="1"/>
        <v>0.22674418604651161</v>
      </c>
    </row>
    <row r="32" spans="1:11" x14ac:dyDescent="0.2">
      <c r="A32" s="7" t="s">
        <v>75</v>
      </c>
      <c r="B32" s="65">
        <v>146</v>
      </c>
      <c r="C32" s="39">
        <f>IF(B48=0, "-", B32/B48)</f>
        <v>3.1136702921731714E-2</v>
      </c>
      <c r="D32" s="65">
        <v>27</v>
      </c>
      <c r="E32" s="21">
        <f>IF(D48=0, "-", D32/D48)</f>
        <v>7.7164904258359528E-3</v>
      </c>
      <c r="F32" s="81">
        <v>365</v>
      </c>
      <c r="G32" s="39">
        <f>IF(F48=0, "-", F32/F48)</f>
        <v>2.7703984819734344E-2</v>
      </c>
      <c r="H32" s="65">
        <v>75</v>
      </c>
      <c r="I32" s="21">
        <f>IF(H48=0, "-", H32/H48)</f>
        <v>7.3320950239515103E-3</v>
      </c>
      <c r="J32" s="20">
        <f t="shared" si="0"/>
        <v>4.4074074074074074</v>
      </c>
      <c r="K32" s="21">
        <f t="shared" si="1"/>
        <v>3.8666666666666667</v>
      </c>
    </row>
    <row r="33" spans="1:11" x14ac:dyDescent="0.2">
      <c r="A33" s="7" t="s">
        <v>76</v>
      </c>
      <c r="B33" s="65">
        <v>7</v>
      </c>
      <c r="C33" s="39">
        <f>IF(B48=0, "-", B33/B48)</f>
        <v>1.4928556195350821E-3</v>
      </c>
      <c r="D33" s="65">
        <v>5</v>
      </c>
      <c r="E33" s="21">
        <f>IF(D48=0, "-", D33/D48)</f>
        <v>1.4289797084881394E-3</v>
      </c>
      <c r="F33" s="81">
        <v>19</v>
      </c>
      <c r="G33" s="39">
        <f>IF(F48=0, "-", F33/F48)</f>
        <v>1.4421252371916509E-3</v>
      </c>
      <c r="H33" s="65">
        <v>15</v>
      </c>
      <c r="I33" s="21">
        <f>IF(H48=0, "-", H33/H48)</f>
        <v>1.4664190047903021E-3</v>
      </c>
      <c r="J33" s="20">
        <f t="shared" si="0"/>
        <v>0.4</v>
      </c>
      <c r="K33" s="21">
        <f t="shared" si="1"/>
        <v>0.26666666666666666</v>
      </c>
    </row>
    <row r="34" spans="1:11" x14ac:dyDescent="0.2">
      <c r="A34" s="7" t="s">
        <v>77</v>
      </c>
      <c r="B34" s="65">
        <v>389</v>
      </c>
      <c r="C34" s="39">
        <f>IF(B48=0, "-", B34/B48)</f>
        <v>8.2960119428449566E-2</v>
      </c>
      <c r="D34" s="65">
        <v>636</v>
      </c>
      <c r="E34" s="21">
        <f>IF(D48=0, "-", D34/D48)</f>
        <v>0.18176621891969133</v>
      </c>
      <c r="F34" s="81">
        <v>1344</v>
      </c>
      <c r="G34" s="39">
        <f>IF(F48=0, "-", F34/F48)</f>
        <v>0.10201138519924098</v>
      </c>
      <c r="H34" s="65">
        <v>1450</v>
      </c>
      <c r="I34" s="21">
        <f>IF(H48=0, "-", H34/H48)</f>
        <v>0.14175383712972919</v>
      </c>
      <c r="J34" s="20">
        <f t="shared" si="0"/>
        <v>-0.38836477987421386</v>
      </c>
      <c r="K34" s="21">
        <f t="shared" si="1"/>
        <v>-7.3103448275862071E-2</v>
      </c>
    </row>
    <row r="35" spans="1:11" x14ac:dyDescent="0.2">
      <c r="A35" s="7" t="s">
        <v>78</v>
      </c>
      <c r="B35" s="65">
        <v>482</v>
      </c>
      <c r="C35" s="39">
        <f>IF(B48=0, "-", B35/B48)</f>
        <v>0.10279377265941565</v>
      </c>
      <c r="D35" s="65">
        <v>238</v>
      </c>
      <c r="E35" s="21">
        <f>IF(D48=0, "-", D35/D48)</f>
        <v>6.8019434124035438E-2</v>
      </c>
      <c r="F35" s="81">
        <v>1302</v>
      </c>
      <c r="G35" s="39">
        <f>IF(F48=0, "-", F35/F48)</f>
        <v>9.8823529411764699E-2</v>
      </c>
      <c r="H35" s="65">
        <v>707</v>
      </c>
      <c r="I35" s="21">
        <f>IF(H48=0, "-", H35/H48)</f>
        <v>6.9117215759116238E-2</v>
      </c>
      <c r="J35" s="20">
        <f t="shared" si="0"/>
        <v>1.0252100840336134</v>
      </c>
      <c r="K35" s="21">
        <f t="shared" si="1"/>
        <v>0.84158415841584155</v>
      </c>
    </row>
    <row r="36" spans="1:11" x14ac:dyDescent="0.2">
      <c r="A36" s="7" t="s">
        <v>79</v>
      </c>
      <c r="B36" s="65">
        <v>8</v>
      </c>
      <c r="C36" s="39">
        <f>IF(B48=0, "-", B36/B48)</f>
        <v>1.7061207080400938E-3</v>
      </c>
      <c r="D36" s="65">
        <v>0</v>
      </c>
      <c r="E36" s="21">
        <f>IF(D48=0, "-", D36/D48)</f>
        <v>0</v>
      </c>
      <c r="F36" s="81">
        <v>14</v>
      </c>
      <c r="G36" s="39">
        <f>IF(F48=0, "-", F36/F48)</f>
        <v>1.062618595825427E-3</v>
      </c>
      <c r="H36" s="65">
        <v>3</v>
      </c>
      <c r="I36" s="21">
        <f>IF(H48=0, "-", H36/H48)</f>
        <v>2.9328380095806043E-4</v>
      </c>
      <c r="J36" s="20" t="str">
        <f t="shared" si="0"/>
        <v>-</v>
      </c>
      <c r="K36" s="21">
        <f t="shared" si="1"/>
        <v>3.6666666666666665</v>
      </c>
    </row>
    <row r="37" spans="1:11" x14ac:dyDescent="0.2">
      <c r="A37" s="7" t="s">
        <v>80</v>
      </c>
      <c r="B37" s="65">
        <v>9</v>
      </c>
      <c r="C37" s="39">
        <f>IF(B48=0, "-", B37/B48)</f>
        <v>1.9193857965451055E-3</v>
      </c>
      <c r="D37" s="65">
        <v>26</v>
      </c>
      <c r="E37" s="21">
        <f>IF(D48=0, "-", D37/D48)</f>
        <v>7.4306944841383256E-3</v>
      </c>
      <c r="F37" s="81">
        <v>64</v>
      </c>
      <c r="G37" s="39">
        <f>IF(F48=0, "-", F37/F48)</f>
        <v>4.8576850094876663E-3</v>
      </c>
      <c r="H37" s="65">
        <v>74</v>
      </c>
      <c r="I37" s="21">
        <f>IF(H48=0, "-", H37/H48)</f>
        <v>7.2343337569654902E-3</v>
      </c>
      <c r="J37" s="20">
        <f t="shared" si="0"/>
        <v>-0.65384615384615385</v>
      </c>
      <c r="K37" s="21">
        <f t="shared" si="1"/>
        <v>-0.13513513513513514</v>
      </c>
    </row>
    <row r="38" spans="1:11" x14ac:dyDescent="0.2">
      <c r="A38" s="7" t="s">
        <v>82</v>
      </c>
      <c r="B38" s="65">
        <v>6</v>
      </c>
      <c r="C38" s="39">
        <f>IF(B48=0, "-", B38/B48)</f>
        <v>1.2795905310300703E-3</v>
      </c>
      <c r="D38" s="65">
        <v>4</v>
      </c>
      <c r="E38" s="21">
        <f>IF(D48=0, "-", D38/D48)</f>
        <v>1.1431837667905116E-3</v>
      </c>
      <c r="F38" s="81">
        <v>14</v>
      </c>
      <c r="G38" s="39">
        <f>IF(F48=0, "-", F38/F48)</f>
        <v>1.062618595825427E-3</v>
      </c>
      <c r="H38" s="65">
        <v>17</v>
      </c>
      <c r="I38" s="21">
        <f>IF(H48=0, "-", H38/H48)</f>
        <v>1.6619415387623424E-3</v>
      </c>
      <c r="J38" s="20">
        <f t="shared" si="0"/>
        <v>0.5</v>
      </c>
      <c r="K38" s="21">
        <f t="shared" si="1"/>
        <v>-0.17647058823529413</v>
      </c>
    </row>
    <row r="39" spans="1:11" x14ac:dyDescent="0.2">
      <c r="A39" s="7" t="s">
        <v>83</v>
      </c>
      <c r="B39" s="65">
        <v>0</v>
      </c>
      <c r="C39" s="39">
        <f>IF(B48=0, "-", B39/B48)</f>
        <v>0</v>
      </c>
      <c r="D39" s="65">
        <v>0</v>
      </c>
      <c r="E39" s="21">
        <f>IF(D48=0, "-", D39/D48)</f>
        <v>0</v>
      </c>
      <c r="F39" s="81">
        <v>0</v>
      </c>
      <c r="G39" s="39">
        <f>IF(F48=0, "-", F39/F48)</f>
        <v>0</v>
      </c>
      <c r="H39" s="65">
        <v>1</v>
      </c>
      <c r="I39" s="21">
        <f>IF(H48=0, "-", H39/H48)</f>
        <v>9.776126698602014E-5</v>
      </c>
      <c r="J39" s="20" t="str">
        <f t="shared" si="0"/>
        <v>-</v>
      </c>
      <c r="K39" s="21">
        <f t="shared" si="1"/>
        <v>-1</v>
      </c>
    </row>
    <row r="40" spans="1:11" x14ac:dyDescent="0.2">
      <c r="A40" s="7" t="s">
        <v>85</v>
      </c>
      <c r="B40" s="65">
        <v>37</v>
      </c>
      <c r="C40" s="39">
        <f>IF(B48=0, "-", B40/B48)</f>
        <v>7.8908082746854333E-3</v>
      </c>
      <c r="D40" s="65">
        <v>7</v>
      </c>
      <c r="E40" s="21">
        <f>IF(D48=0, "-", D40/D48)</f>
        <v>2.0005715918833952E-3</v>
      </c>
      <c r="F40" s="81">
        <v>97</v>
      </c>
      <c r="G40" s="39">
        <f>IF(F48=0, "-", F40/F48)</f>
        <v>7.3624288425047438E-3</v>
      </c>
      <c r="H40" s="65">
        <v>28</v>
      </c>
      <c r="I40" s="21">
        <f>IF(H48=0, "-", H40/H48)</f>
        <v>2.737315475608564E-3</v>
      </c>
      <c r="J40" s="20">
        <f t="shared" si="0"/>
        <v>4.2857142857142856</v>
      </c>
      <c r="K40" s="21">
        <f t="shared" si="1"/>
        <v>2.4642857142857144</v>
      </c>
    </row>
    <row r="41" spans="1:11" x14ac:dyDescent="0.2">
      <c r="A41" s="7" t="s">
        <v>86</v>
      </c>
      <c r="B41" s="65">
        <v>7</v>
      </c>
      <c r="C41" s="39">
        <f>IF(B48=0, "-", B41/B48)</f>
        <v>1.4928556195350821E-3</v>
      </c>
      <c r="D41" s="65">
        <v>2</v>
      </c>
      <c r="E41" s="21">
        <f>IF(D48=0, "-", D41/D48)</f>
        <v>5.715918833952558E-4</v>
      </c>
      <c r="F41" s="81">
        <v>19</v>
      </c>
      <c r="G41" s="39">
        <f>IF(F48=0, "-", F41/F48)</f>
        <v>1.4421252371916509E-3</v>
      </c>
      <c r="H41" s="65">
        <v>7</v>
      </c>
      <c r="I41" s="21">
        <f>IF(H48=0, "-", H41/H48)</f>
        <v>6.8432886890214099E-4</v>
      </c>
      <c r="J41" s="20">
        <f t="shared" si="0"/>
        <v>2.5</v>
      </c>
      <c r="K41" s="21">
        <f t="shared" si="1"/>
        <v>1.7142857142857142</v>
      </c>
    </row>
    <row r="42" spans="1:11" x14ac:dyDescent="0.2">
      <c r="A42" s="7" t="s">
        <v>87</v>
      </c>
      <c r="B42" s="65">
        <v>344</v>
      </c>
      <c r="C42" s="39">
        <f>IF(B48=0, "-", B42/B48)</f>
        <v>7.3363190445724036E-2</v>
      </c>
      <c r="D42" s="65">
        <v>187</v>
      </c>
      <c r="E42" s="21">
        <f>IF(D48=0, "-", D42/D48)</f>
        <v>5.3443841097456417E-2</v>
      </c>
      <c r="F42" s="81">
        <v>821</v>
      </c>
      <c r="G42" s="39">
        <f>IF(F48=0, "-", F42/F48)</f>
        <v>6.2314990512333968E-2</v>
      </c>
      <c r="H42" s="65">
        <v>586</v>
      </c>
      <c r="I42" s="21">
        <f>IF(H48=0, "-", H42/H48)</f>
        <v>5.7288102453807804E-2</v>
      </c>
      <c r="J42" s="20">
        <f t="shared" si="0"/>
        <v>0.83957219251336901</v>
      </c>
      <c r="K42" s="21">
        <f t="shared" si="1"/>
        <v>0.40102389078498296</v>
      </c>
    </row>
    <row r="43" spans="1:11" x14ac:dyDescent="0.2">
      <c r="A43" s="7" t="s">
        <v>88</v>
      </c>
      <c r="B43" s="65">
        <v>85</v>
      </c>
      <c r="C43" s="39">
        <f>IF(B48=0, "-", B43/B48)</f>
        <v>1.8127532522925996E-2</v>
      </c>
      <c r="D43" s="65">
        <v>75</v>
      </c>
      <c r="E43" s="21">
        <f>IF(D48=0, "-", D43/D48)</f>
        <v>2.1434695627322094E-2</v>
      </c>
      <c r="F43" s="81">
        <v>259</v>
      </c>
      <c r="G43" s="39">
        <f>IF(F48=0, "-", F43/F48)</f>
        <v>1.9658444022770397E-2</v>
      </c>
      <c r="H43" s="65">
        <v>215</v>
      </c>
      <c r="I43" s="21">
        <f>IF(H48=0, "-", H43/H48)</f>
        <v>2.1018672401994329E-2</v>
      </c>
      <c r="J43" s="20">
        <f t="shared" si="0"/>
        <v>0.13333333333333333</v>
      </c>
      <c r="K43" s="21">
        <f t="shared" si="1"/>
        <v>0.20465116279069767</v>
      </c>
    </row>
    <row r="44" spans="1:11" x14ac:dyDescent="0.2">
      <c r="A44" s="7" t="s">
        <v>89</v>
      </c>
      <c r="B44" s="65">
        <v>994</v>
      </c>
      <c r="C44" s="39">
        <f>IF(B48=0, "-", B44/B48)</f>
        <v>0.21198549797398167</v>
      </c>
      <c r="D44" s="65">
        <v>759</v>
      </c>
      <c r="E44" s="21">
        <f>IF(D48=0, "-", D44/D48)</f>
        <v>0.21691911974849956</v>
      </c>
      <c r="F44" s="81">
        <v>2937</v>
      </c>
      <c r="G44" s="39">
        <f>IF(F48=0, "-", F44/F48)</f>
        <v>0.22292220113851993</v>
      </c>
      <c r="H44" s="65">
        <v>2459</v>
      </c>
      <c r="I44" s="21">
        <f>IF(H48=0, "-", H44/H48)</f>
        <v>0.24039495551862353</v>
      </c>
      <c r="J44" s="20">
        <f t="shared" si="0"/>
        <v>0.30961791831357049</v>
      </c>
      <c r="K44" s="21">
        <f t="shared" si="1"/>
        <v>0.19438796258641725</v>
      </c>
    </row>
    <row r="45" spans="1:11" x14ac:dyDescent="0.2">
      <c r="A45" s="7" t="s">
        <v>91</v>
      </c>
      <c r="B45" s="65">
        <v>126</v>
      </c>
      <c r="C45" s="39">
        <f>IF(B48=0, "-", B45/B48)</f>
        <v>2.6871401151631478E-2</v>
      </c>
      <c r="D45" s="65">
        <v>40</v>
      </c>
      <c r="E45" s="21">
        <f>IF(D48=0, "-", D45/D48)</f>
        <v>1.1431837667905115E-2</v>
      </c>
      <c r="F45" s="81">
        <v>334</v>
      </c>
      <c r="G45" s="39">
        <f>IF(F48=0, "-", F45/F48)</f>
        <v>2.5351043643263758E-2</v>
      </c>
      <c r="H45" s="65">
        <v>164</v>
      </c>
      <c r="I45" s="21">
        <f>IF(H48=0, "-", H45/H48)</f>
        <v>1.6032847785707304E-2</v>
      </c>
      <c r="J45" s="20">
        <f t="shared" si="0"/>
        <v>2.15</v>
      </c>
      <c r="K45" s="21">
        <f t="shared" si="1"/>
        <v>1.0365853658536586</v>
      </c>
    </row>
    <row r="46" spans="1:11" x14ac:dyDescent="0.2">
      <c r="A46" s="7" t="s">
        <v>92</v>
      </c>
      <c r="B46" s="65">
        <v>48</v>
      </c>
      <c r="C46" s="39">
        <f>IF(B48=0, "-", B46/B48)</f>
        <v>1.0236724248240563E-2</v>
      </c>
      <c r="D46" s="65">
        <v>23</v>
      </c>
      <c r="E46" s="21">
        <f>IF(D48=0, "-", D46/D48)</f>
        <v>6.5733066590454416E-3</v>
      </c>
      <c r="F46" s="81">
        <v>132</v>
      </c>
      <c r="G46" s="39">
        <f>IF(F48=0, "-", F46/F48)</f>
        <v>1.0018975332068311E-2</v>
      </c>
      <c r="H46" s="65">
        <v>78</v>
      </c>
      <c r="I46" s="21">
        <f>IF(H48=0, "-", H46/H48)</f>
        <v>7.6253788249095707E-3</v>
      </c>
      <c r="J46" s="20">
        <f t="shared" si="0"/>
        <v>1.0869565217391304</v>
      </c>
      <c r="K46" s="21">
        <f t="shared" si="1"/>
        <v>0.69230769230769229</v>
      </c>
    </row>
    <row r="47" spans="1:11" x14ac:dyDescent="0.2">
      <c r="A47" s="2"/>
      <c r="B47" s="68"/>
      <c r="C47" s="33"/>
      <c r="D47" s="68"/>
      <c r="E47" s="6"/>
      <c r="F47" s="82"/>
      <c r="G47" s="33"/>
      <c r="H47" s="68"/>
      <c r="I47" s="6"/>
      <c r="J47" s="5"/>
      <c r="K47" s="6"/>
    </row>
    <row r="48" spans="1:11" s="43" customFormat="1" x14ac:dyDescent="0.2">
      <c r="A48" s="162" t="s">
        <v>567</v>
      </c>
      <c r="B48" s="71">
        <f>SUM(B7:B47)</f>
        <v>4689</v>
      </c>
      <c r="C48" s="40">
        <v>1</v>
      </c>
      <c r="D48" s="71">
        <f>SUM(D7:D47)</f>
        <v>3499</v>
      </c>
      <c r="E48" s="41">
        <v>1</v>
      </c>
      <c r="F48" s="77">
        <f>SUM(F7:F47)</f>
        <v>13175</v>
      </c>
      <c r="G48" s="42">
        <v>1</v>
      </c>
      <c r="H48" s="71">
        <f>SUM(H7:H47)</f>
        <v>10229</v>
      </c>
      <c r="I48" s="41">
        <v>1</v>
      </c>
      <c r="J48" s="37">
        <f>IF(D48=0, "-", (B48-D48)/D48)</f>
        <v>0.34009717062017719</v>
      </c>
      <c r="K48" s="38">
        <f>IF(H48=0, "-", (F48-H48)/H48)</f>
        <v>0.28800469254081534</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164" t="s">
        <v>122</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124</v>
      </c>
      <c r="B6" s="61" t="s">
        <v>12</v>
      </c>
      <c r="C6" s="62" t="s">
        <v>13</v>
      </c>
      <c r="D6" s="61" t="s">
        <v>12</v>
      </c>
      <c r="E6" s="63" t="s">
        <v>13</v>
      </c>
      <c r="F6" s="62" t="s">
        <v>12</v>
      </c>
      <c r="G6" s="62" t="s">
        <v>13</v>
      </c>
      <c r="H6" s="61" t="s">
        <v>12</v>
      </c>
      <c r="I6" s="63" t="s">
        <v>13</v>
      </c>
      <c r="J6" s="61"/>
      <c r="K6" s="63"/>
    </row>
    <row r="7" spans="1:11" x14ac:dyDescent="0.2">
      <c r="A7" s="7" t="s">
        <v>462</v>
      </c>
      <c r="B7" s="65">
        <v>2</v>
      </c>
      <c r="C7" s="34">
        <f>IF(B11=0, "-", B7/B11)</f>
        <v>3.2786885245901641E-2</v>
      </c>
      <c r="D7" s="65">
        <v>0</v>
      </c>
      <c r="E7" s="9">
        <f>IF(D11=0, "-", D7/D11)</f>
        <v>0</v>
      </c>
      <c r="F7" s="81">
        <v>3</v>
      </c>
      <c r="G7" s="34">
        <f>IF(F11=0, "-", F7/F11)</f>
        <v>1.7341040462427744E-2</v>
      </c>
      <c r="H7" s="65">
        <v>4</v>
      </c>
      <c r="I7" s="9">
        <f>IF(H11=0, "-", H7/H11)</f>
        <v>2.9629629629629631E-2</v>
      </c>
      <c r="J7" s="8" t="str">
        <f>IF(D7=0, "-", IF((B7-D7)/D7&lt;10, (B7-D7)/D7, "&gt;999%"))</f>
        <v>-</v>
      </c>
      <c r="K7" s="9">
        <f>IF(H7=0, "-", IF((F7-H7)/H7&lt;10, (F7-H7)/H7, "&gt;999%"))</f>
        <v>-0.25</v>
      </c>
    </row>
    <row r="8" spans="1:11" x14ac:dyDescent="0.2">
      <c r="A8" s="7" t="s">
        <v>463</v>
      </c>
      <c r="B8" s="65">
        <v>1</v>
      </c>
      <c r="C8" s="34">
        <f>IF(B11=0, "-", B8/B11)</f>
        <v>1.6393442622950821E-2</v>
      </c>
      <c r="D8" s="65">
        <v>0</v>
      </c>
      <c r="E8" s="9">
        <f>IF(D11=0, "-", D8/D11)</f>
        <v>0</v>
      </c>
      <c r="F8" s="81">
        <v>1</v>
      </c>
      <c r="G8" s="34">
        <f>IF(F11=0, "-", F8/F11)</f>
        <v>5.7803468208092483E-3</v>
      </c>
      <c r="H8" s="65">
        <v>0</v>
      </c>
      <c r="I8" s="9">
        <f>IF(H11=0, "-", H8/H11)</f>
        <v>0</v>
      </c>
      <c r="J8" s="8" t="str">
        <f>IF(D8=0, "-", IF((B8-D8)/D8&lt;10, (B8-D8)/D8, "&gt;999%"))</f>
        <v>-</v>
      </c>
      <c r="K8" s="9" t="str">
        <f>IF(H8=0, "-", IF((F8-H8)/H8&lt;10, (F8-H8)/H8, "&gt;999%"))</f>
        <v>-</v>
      </c>
    </row>
    <row r="9" spans="1:11" x14ac:dyDescent="0.2">
      <c r="A9" s="7" t="s">
        <v>464</v>
      </c>
      <c r="B9" s="65">
        <v>58</v>
      </c>
      <c r="C9" s="34">
        <f>IF(B11=0, "-", B9/B11)</f>
        <v>0.95081967213114749</v>
      </c>
      <c r="D9" s="65">
        <v>43</v>
      </c>
      <c r="E9" s="9">
        <f>IF(D11=0, "-", D9/D11)</f>
        <v>1</v>
      </c>
      <c r="F9" s="81">
        <v>169</v>
      </c>
      <c r="G9" s="34">
        <f>IF(F11=0, "-", F9/F11)</f>
        <v>0.97687861271676302</v>
      </c>
      <c r="H9" s="65">
        <v>131</v>
      </c>
      <c r="I9" s="9">
        <f>IF(H11=0, "-", H9/H11)</f>
        <v>0.97037037037037033</v>
      </c>
      <c r="J9" s="8">
        <f>IF(D9=0, "-", IF((B9-D9)/D9&lt;10, (B9-D9)/D9, "&gt;999%"))</f>
        <v>0.34883720930232559</v>
      </c>
      <c r="K9" s="9">
        <f>IF(H9=0, "-", IF((F9-H9)/H9&lt;10, (F9-H9)/H9, "&gt;999%"))</f>
        <v>0.29007633587786258</v>
      </c>
    </row>
    <row r="10" spans="1:11" x14ac:dyDescent="0.2">
      <c r="A10" s="2"/>
      <c r="B10" s="68"/>
      <c r="C10" s="33"/>
      <c r="D10" s="68"/>
      <c r="E10" s="6"/>
      <c r="F10" s="82"/>
      <c r="G10" s="33"/>
      <c r="H10" s="68"/>
      <c r="I10" s="6"/>
      <c r="J10" s="5"/>
      <c r="K10" s="6"/>
    </row>
    <row r="11" spans="1:11" s="43" customFormat="1" x14ac:dyDescent="0.2">
      <c r="A11" s="162" t="s">
        <v>589</v>
      </c>
      <c r="B11" s="71">
        <f>SUM(B7:B10)</f>
        <v>61</v>
      </c>
      <c r="C11" s="40">
        <f>B11/9514</f>
        <v>6.4116039520706325E-3</v>
      </c>
      <c r="D11" s="71">
        <f>SUM(D7:D10)</f>
        <v>43</v>
      </c>
      <c r="E11" s="41">
        <f>D11/7288</f>
        <v>5.9001097694840838E-3</v>
      </c>
      <c r="F11" s="77">
        <f>SUM(F7:F10)</f>
        <v>173</v>
      </c>
      <c r="G11" s="42">
        <f>F11/26289</f>
        <v>6.5806991517364678E-3</v>
      </c>
      <c r="H11" s="71">
        <f>SUM(H7:H10)</f>
        <v>135</v>
      </c>
      <c r="I11" s="41">
        <f>H11/20901</f>
        <v>6.459021099468925E-3</v>
      </c>
      <c r="J11" s="37">
        <f>IF(D11=0, "-", IF((B11-D11)/D11&lt;10, (B11-D11)/D11, "&gt;999%"))</f>
        <v>0.41860465116279072</v>
      </c>
      <c r="K11" s="38">
        <f>IF(H11=0, "-", IF((F11-H11)/H11&lt;10, (F11-H11)/H11, "&gt;999%"))</f>
        <v>0.2814814814814815</v>
      </c>
    </row>
    <row r="12" spans="1:11" x14ac:dyDescent="0.2">
      <c r="B12" s="83"/>
      <c r="D12" s="83"/>
      <c r="F12" s="83"/>
      <c r="H12" s="83"/>
    </row>
    <row r="13" spans="1:11" x14ac:dyDescent="0.2">
      <c r="A13" s="163" t="s">
        <v>125</v>
      </c>
      <c r="B13" s="61" t="s">
        <v>12</v>
      </c>
      <c r="C13" s="62" t="s">
        <v>13</v>
      </c>
      <c r="D13" s="61" t="s">
        <v>12</v>
      </c>
      <c r="E13" s="63" t="s">
        <v>13</v>
      </c>
      <c r="F13" s="62" t="s">
        <v>12</v>
      </c>
      <c r="G13" s="62" t="s">
        <v>13</v>
      </c>
      <c r="H13" s="61" t="s">
        <v>12</v>
      </c>
      <c r="I13" s="63" t="s">
        <v>13</v>
      </c>
      <c r="J13" s="61"/>
      <c r="K13" s="63"/>
    </row>
    <row r="14" spans="1:11" x14ac:dyDescent="0.2">
      <c r="A14" s="7" t="s">
        <v>465</v>
      </c>
      <c r="B14" s="65">
        <v>2</v>
      </c>
      <c r="C14" s="34">
        <f>IF(B16=0, "-", B14/B16)</f>
        <v>1</v>
      </c>
      <c r="D14" s="65">
        <v>8</v>
      </c>
      <c r="E14" s="9">
        <f>IF(D16=0, "-", D14/D16)</f>
        <v>1</v>
      </c>
      <c r="F14" s="81">
        <v>14</v>
      </c>
      <c r="G14" s="34">
        <f>IF(F16=0, "-", F14/F16)</f>
        <v>1</v>
      </c>
      <c r="H14" s="65">
        <v>26</v>
      </c>
      <c r="I14" s="9">
        <f>IF(H16=0, "-", H14/H16)</f>
        <v>1</v>
      </c>
      <c r="J14" s="8">
        <f>IF(D14=0, "-", IF((B14-D14)/D14&lt;10, (B14-D14)/D14, "&gt;999%"))</f>
        <v>-0.75</v>
      </c>
      <c r="K14" s="9">
        <f>IF(H14=0, "-", IF((F14-H14)/H14&lt;10, (F14-H14)/H14, "&gt;999%"))</f>
        <v>-0.46153846153846156</v>
      </c>
    </row>
    <row r="15" spans="1:11" x14ac:dyDescent="0.2">
      <c r="A15" s="2"/>
      <c r="B15" s="68"/>
      <c r="C15" s="33"/>
      <c r="D15" s="68"/>
      <c r="E15" s="6"/>
      <c r="F15" s="82"/>
      <c r="G15" s="33"/>
      <c r="H15" s="68"/>
      <c r="I15" s="6"/>
      <c r="J15" s="5"/>
      <c r="K15" s="6"/>
    </row>
    <row r="16" spans="1:11" s="43" customFormat="1" x14ac:dyDescent="0.2">
      <c r="A16" s="162" t="s">
        <v>588</v>
      </c>
      <c r="B16" s="71">
        <f>SUM(B14:B15)</f>
        <v>2</v>
      </c>
      <c r="C16" s="40">
        <f>B16/9514</f>
        <v>2.1021652301870928E-4</v>
      </c>
      <c r="D16" s="71">
        <f>SUM(D14:D15)</f>
        <v>8</v>
      </c>
      <c r="E16" s="41">
        <f>D16/7288</f>
        <v>1.0976948408342481E-3</v>
      </c>
      <c r="F16" s="77">
        <f>SUM(F14:F15)</f>
        <v>14</v>
      </c>
      <c r="G16" s="42">
        <f>F16/26289</f>
        <v>5.3254212788618818E-4</v>
      </c>
      <c r="H16" s="71">
        <f>SUM(H14:H15)</f>
        <v>26</v>
      </c>
      <c r="I16" s="41">
        <f>H16/20901</f>
        <v>1.2439596191569781E-3</v>
      </c>
      <c r="J16" s="37">
        <f>IF(D16=0, "-", IF((B16-D16)/D16&lt;10, (B16-D16)/D16, "&gt;999%"))</f>
        <v>-0.75</v>
      </c>
      <c r="K16" s="38">
        <f>IF(H16=0, "-", IF((F16-H16)/H16&lt;10, (F16-H16)/H16, "&gt;999%"))</f>
        <v>-0.46153846153846156</v>
      </c>
    </row>
    <row r="17" spans="1:11" x14ac:dyDescent="0.2">
      <c r="B17" s="83"/>
      <c r="D17" s="83"/>
      <c r="F17" s="83"/>
      <c r="H17" s="83"/>
    </row>
    <row r="18" spans="1:11" x14ac:dyDescent="0.2">
      <c r="A18" s="163" t="s">
        <v>126</v>
      </c>
      <c r="B18" s="61" t="s">
        <v>12</v>
      </c>
      <c r="C18" s="62" t="s">
        <v>13</v>
      </c>
      <c r="D18" s="61" t="s">
        <v>12</v>
      </c>
      <c r="E18" s="63" t="s">
        <v>13</v>
      </c>
      <c r="F18" s="62" t="s">
        <v>12</v>
      </c>
      <c r="G18" s="62" t="s">
        <v>13</v>
      </c>
      <c r="H18" s="61" t="s">
        <v>12</v>
      </c>
      <c r="I18" s="63" t="s">
        <v>13</v>
      </c>
      <c r="J18" s="61"/>
      <c r="K18" s="63"/>
    </row>
    <row r="19" spans="1:11" x14ac:dyDescent="0.2">
      <c r="A19" s="7" t="s">
        <v>466</v>
      </c>
      <c r="B19" s="65">
        <v>0</v>
      </c>
      <c r="C19" s="34">
        <f>IF(B24=0, "-", B19/B24)</f>
        <v>0</v>
      </c>
      <c r="D19" s="65">
        <v>0</v>
      </c>
      <c r="E19" s="9">
        <f>IF(D24=0, "-", D19/D24)</f>
        <v>0</v>
      </c>
      <c r="F19" s="81">
        <v>0</v>
      </c>
      <c r="G19" s="34">
        <f>IF(F24=0, "-", F19/F24)</f>
        <v>0</v>
      </c>
      <c r="H19" s="65">
        <v>1</v>
      </c>
      <c r="I19" s="9">
        <f>IF(H24=0, "-", H19/H24)</f>
        <v>3.2258064516129031E-2</v>
      </c>
      <c r="J19" s="8" t="str">
        <f>IF(D19=0, "-", IF((B19-D19)/D19&lt;10, (B19-D19)/D19, "&gt;999%"))</f>
        <v>-</v>
      </c>
      <c r="K19" s="9">
        <f>IF(H19=0, "-", IF((F19-H19)/H19&lt;10, (F19-H19)/H19, "&gt;999%"))</f>
        <v>-1</v>
      </c>
    </row>
    <row r="20" spans="1:11" x14ac:dyDescent="0.2">
      <c r="A20" s="7" t="s">
        <v>467</v>
      </c>
      <c r="B20" s="65">
        <v>1</v>
      </c>
      <c r="C20" s="34">
        <f>IF(B24=0, "-", B20/B24)</f>
        <v>0.33333333333333331</v>
      </c>
      <c r="D20" s="65">
        <v>0</v>
      </c>
      <c r="E20" s="9">
        <f>IF(D24=0, "-", D20/D24)</f>
        <v>0</v>
      </c>
      <c r="F20" s="81">
        <v>1</v>
      </c>
      <c r="G20" s="34">
        <f>IF(F24=0, "-", F20/F24)</f>
        <v>4.1666666666666664E-2</v>
      </c>
      <c r="H20" s="65">
        <v>1</v>
      </c>
      <c r="I20" s="9">
        <f>IF(H24=0, "-", H20/H24)</f>
        <v>3.2258064516129031E-2</v>
      </c>
      <c r="J20" s="8" t="str">
        <f>IF(D20=0, "-", IF((B20-D20)/D20&lt;10, (B20-D20)/D20, "&gt;999%"))</f>
        <v>-</v>
      </c>
      <c r="K20" s="9">
        <f>IF(H20=0, "-", IF((F20-H20)/H20&lt;10, (F20-H20)/H20, "&gt;999%"))</f>
        <v>0</v>
      </c>
    </row>
    <row r="21" spans="1:11" x14ac:dyDescent="0.2">
      <c r="A21" s="7" t="s">
        <v>468</v>
      </c>
      <c r="B21" s="65">
        <v>1</v>
      </c>
      <c r="C21" s="34">
        <f>IF(B24=0, "-", B21/B24)</f>
        <v>0.33333333333333331</v>
      </c>
      <c r="D21" s="65">
        <v>0</v>
      </c>
      <c r="E21" s="9">
        <f>IF(D24=0, "-", D21/D24)</f>
        <v>0</v>
      </c>
      <c r="F21" s="81">
        <v>12</v>
      </c>
      <c r="G21" s="34">
        <f>IF(F24=0, "-", F21/F24)</f>
        <v>0.5</v>
      </c>
      <c r="H21" s="65">
        <v>9</v>
      </c>
      <c r="I21" s="9">
        <f>IF(H24=0, "-", H21/H24)</f>
        <v>0.29032258064516131</v>
      </c>
      <c r="J21" s="8" t="str">
        <f>IF(D21=0, "-", IF((B21-D21)/D21&lt;10, (B21-D21)/D21, "&gt;999%"))</f>
        <v>-</v>
      </c>
      <c r="K21" s="9">
        <f>IF(H21=0, "-", IF((F21-H21)/H21&lt;10, (F21-H21)/H21, "&gt;999%"))</f>
        <v>0.33333333333333331</v>
      </c>
    </row>
    <row r="22" spans="1:11" x14ac:dyDescent="0.2">
      <c r="A22" s="7" t="s">
        <v>469</v>
      </c>
      <c r="B22" s="65">
        <v>1</v>
      </c>
      <c r="C22" s="34">
        <f>IF(B24=0, "-", B22/B24)</f>
        <v>0.33333333333333331</v>
      </c>
      <c r="D22" s="65">
        <v>13</v>
      </c>
      <c r="E22" s="9">
        <f>IF(D24=0, "-", D22/D24)</f>
        <v>1</v>
      </c>
      <c r="F22" s="81">
        <v>11</v>
      </c>
      <c r="G22" s="34">
        <f>IF(F24=0, "-", F22/F24)</f>
        <v>0.45833333333333331</v>
      </c>
      <c r="H22" s="65">
        <v>20</v>
      </c>
      <c r="I22" s="9">
        <f>IF(H24=0, "-", H22/H24)</f>
        <v>0.64516129032258063</v>
      </c>
      <c r="J22" s="8">
        <f>IF(D22=0, "-", IF((B22-D22)/D22&lt;10, (B22-D22)/D22, "&gt;999%"))</f>
        <v>-0.92307692307692313</v>
      </c>
      <c r="K22" s="9">
        <f>IF(H22=0, "-", IF((F22-H22)/H22&lt;10, (F22-H22)/H22, "&gt;999%"))</f>
        <v>-0.45</v>
      </c>
    </row>
    <row r="23" spans="1:11" x14ac:dyDescent="0.2">
      <c r="A23" s="2"/>
      <c r="B23" s="68"/>
      <c r="C23" s="33"/>
      <c r="D23" s="68"/>
      <c r="E23" s="6"/>
      <c r="F23" s="82"/>
      <c r="G23" s="33"/>
      <c r="H23" s="68"/>
      <c r="I23" s="6"/>
      <c r="J23" s="5"/>
      <c r="K23" s="6"/>
    </row>
    <row r="24" spans="1:11" s="43" customFormat="1" x14ac:dyDescent="0.2">
      <c r="A24" s="162" t="s">
        <v>587</v>
      </c>
      <c r="B24" s="71">
        <f>SUM(B19:B23)</f>
        <v>3</v>
      </c>
      <c r="C24" s="40">
        <f>B24/9514</f>
        <v>3.153247845280639E-4</v>
      </c>
      <c r="D24" s="71">
        <f>SUM(D19:D23)</f>
        <v>13</v>
      </c>
      <c r="E24" s="41">
        <f>D24/7288</f>
        <v>1.7837541163556532E-3</v>
      </c>
      <c r="F24" s="77">
        <f>SUM(F19:F23)</f>
        <v>24</v>
      </c>
      <c r="G24" s="42">
        <f>F24/26289</f>
        <v>9.1292936209060819E-4</v>
      </c>
      <c r="H24" s="71">
        <f>SUM(H19:H23)</f>
        <v>31</v>
      </c>
      <c r="I24" s="41">
        <f>H24/20901</f>
        <v>1.4831826228410125E-3</v>
      </c>
      <c r="J24" s="37">
        <f>IF(D24=0, "-", IF((B24-D24)/D24&lt;10, (B24-D24)/D24, "&gt;999%"))</f>
        <v>-0.76923076923076927</v>
      </c>
      <c r="K24" s="38">
        <f>IF(H24=0, "-", IF((F24-H24)/H24&lt;10, (F24-H24)/H24, "&gt;999%"))</f>
        <v>-0.22580645161290322</v>
      </c>
    </row>
    <row r="25" spans="1:11" x14ac:dyDescent="0.2">
      <c r="B25" s="83"/>
      <c r="D25" s="83"/>
      <c r="F25" s="83"/>
      <c r="H25" s="83"/>
    </row>
    <row r="26" spans="1:11" x14ac:dyDescent="0.2">
      <c r="A26" s="163" t="s">
        <v>127</v>
      </c>
      <c r="B26" s="61" t="s">
        <v>12</v>
      </c>
      <c r="C26" s="62" t="s">
        <v>13</v>
      </c>
      <c r="D26" s="61" t="s">
        <v>12</v>
      </c>
      <c r="E26" s="63" t="s">
        <v>13</v>
      </c>
      <c r="F26" s="62" t="s">
        <v>12</v>
      </c>
      <c r="G26" s="62" t="s">
        <v>13</v>
      </c>
      <c r="H26" s="61" t="s">
        <v>12</v>
      </c>
      <c r="I26" s="63" t="s">
        <v>13</v>
      </c>
      <c r="J26" s="61"/>
      <c r="K26" s="63"/>
    </row>
    <row r="27" spans="1:11" x14ac:dyDescent="0.2">
      <c r="A27" s="7" t="s">
        <v>470</v>
      </c>
      <c r="B27" s="65">
        <v>30</v>
      </c>
      <c r="C27" s="34">
        <f>IF(B37=0, "-", B27/B37)</f>
        <v>0.20689655172413793</v>
      </c>
      <c r="D27" s="65">
        <v>4</v>
      </c>
      <c r="E27" s="9">
        <f>IF(D37=0, "-", D27/D37)</f>
        <v>5.9701492537313432E-2</v>
      </c>
      <c r="F27" s="81">
        <v>89</v>
      </c>
      <c r="G27" s="34">
        <f>IF(F37=0, "-", F27/F37)</f>
        <v>0.20941176470588235</v>
      </c>
      <c r="H27" s="65">
        <v>44</v>
      </c>
      <c r="I27" s="9">
        <f>IF(H37=0, "-", H27/H37)</f>
        <v>0.19909502262443438</v>
      </c>
      <c r="J27" s="8">
        <f t="shared" ref="J27:J35" si="0">IF(D27=0, "-", IF((B27-D27)/D27&lt;10, (B27-D27)/D27, "&gt;999%"))</f>
        <v>6.5</v>
      </c>
      <c r="K27" s="9">
        <f t="shared" ref="K27:K35" si="1">IF(H27=0, "-", IF((F27-H27)/H27&lt;10, (F27-H27)/H27, "&gt;999%"))</f>
        <v>1.0227272727272727</v>
      </c>
    </row>
    <row r="28" spans="1:11" x14ac:dyDescent="0.2">
      <c r="A28" s="7" t="s">
        <v>471</v>
      </c>
      <c r="B28" s="65">
        <v>30</v>
      </c>
      <c r="C28" s="34">
        <f>IF(B37=0, "-", B28/B37)</f>
        <v>0.20689655172413793</v>
      </c>
      <c r="D28" s="65">
        <v>17</v>
      </c>
      <c r="E28" s="9">
        <f>IF(D37=0, "-", D28/D37)</f>
        <v>0.2537313432835821</v>
      </c>
      <c r="F28" s="81">
        <v>76</v>
      </c>
      <c r="G28" s="34">
        <f>IF(F37=0, "-", F28/F37)</f>
        <v>0.17882352941176471</v>
      </c>
      <c r="H28" s="65">
        <v>65</v>
      </c>
      <c r="I28" s="9">
        <f>IF(H37=0, "-", H28/H37)</f>
        <v>0.29411764705882354</v>
      </c>
      <c r="J28" s="8">
        <f t="shared" si="0"/>
        <v>0.76470588235294112</v>
      </c>
      <c r="K28" s="9">
        <f t="shared" si="1"/>
        <v>0.16923076923076924</v>
      </c>
    </row>
    <row r="29" spans="1:11" x14ac:dyDescent="0.2">
      <c r="A29" s="7" t="s">
        <v>472</v>
      </c>
      <c r="B29" s="65">
        <v>8</v>
      </c>
      <c r="C29" s="34">
        <f>IF(B37=0, "-", B29/B37)</f>
        <v>5.5172413793103448E-2</v>
      </c>
      <c r="D29" s="65">
        <v>4</v>
      </c>
      <c r="E29" s="9">
        <f>IF(D37=0, "-", D29/D37)</f>
        <v>5.9701492537313432E-2</v>
      </c>
      <c r="F29" s="81">
        <v>25</v>
      </c>
      <c r="G29" s="34">
        <f>IF(F37=0, "-", F29/F37)</f>
        <v>5.8823529411764705E-2</v>
      </c>
      <c r="H29" s="65">
        <v>15</v>
      </c>
      <c r="I29" s="9">
        <f>IF(H37=0, "-", H29/H37)</f>
        <v>6.7873303167420809E-2</v>
      </c>
      <c r="J29" s="8">
        <f t="shared" si="0"/>
        <v>1</v>
      </c>
      <c r="K29" s="9">
        <f t="shared" si="1"/>
        <v>0.66666666666666663</v>
      </c>
    </row>
    <row r="30" spans="1:11" x14ac:dyDescent="0.2">
      <c r="A30" s="7" t="s">
        <v>473</v>
      </c>
      <c r="B30" s="65">
        <v>2</v>
      </c>
      <c r="C30" s="34">
        <f>IF(B37=0, "-", B30/B37)</f>
        <v>1.3793103448275862E-2</v>
      </c>
      <c r="D30" s="65">
        <v>1</v>
      </c>
      <c r="E30" s="9">
        <f>IF(D37=0, "-", D30/D37)</f>
        <v>1.4925373134328358E-2</v>
      </c>
      <c r="F30" s="81">
        <v>3</v>
      </c>
      <c r="G30" s="34">
        <f>IF(F37=0, "-", F30/F37)</f>
        <v>7.058823529411765E-3</v>
      </c>
      <c r="H30" s="65">
        <v>1</v>
      </c>
      <c r="I30" s="9">
        <f>IF(H37=0, "-", H30/H37)</f>
        <v>4.5248868778280547E-3</v>
      </c>
      <c r="J30" s="8">
        <f t="shared" si="0"/>
        <v>1</v>
      </c>
      <c r="K30" s="9">
        <f t="shared" si="1"/>
        <v>2</v>
      </c>
    </row>
    <row r="31" spans="1:11" x14ac:dyDescent="0.2">
      <c r="A31" s="7" t="s">
        <v>474</v>
      </c>
      <c r="B31" s="65">
        <v>6</v>
      </c>
      <c r="C31" s="34">
        <f>IF(B37=0, "-", B31/B37)</f>
        <v>4.1379310344827586E-2</v>
      </c>
      <c r="D31" s="65">
        <v>9</v>
      </c>
      <c r="E31" s="9">
        <f>IF(D37=0, "-", D31/D37)</f>
        <v>0.13432835820895522</v>
      </c>
      <c r="F31" s="81">
        <v>9</v>
      </c>
      <c r="G31" s="34">
        <f>IF(F37=0, "-", F31/F37)</f>
        <v>2.1176470588235293E-2</v>
      </c>
      <c r="H31" s="65">
        <v>15</v>
      </c>
      <c r="I31" s="9">
        <f>IF(H37=0, "-", H31/H37)</f>
        <v>6.7873303167420809E-2</v>
      </c>
      <c r="J31" s="8">
        <f t="shared" si="0"/>
        <v>-0.33333333333333331</v>
      </c>
      <c r="K31" s="9">
        <f t="shared" si="1"/>
        <v>-0.4</v>
      </c>
    </row>
    <row r="32" spans="1:11" x14ac:dyDescent="0.2">
      <c r="A32" s="7" t="s">
        <v>475</v>
      </c>
      <c r="B32" s="65">
        <v>6</v>
      </c>
      <c r="C32" s="34">
        <f>IF(B37=0, "-", B32/B37)</f>
        <v>4.1379310344827586E-2</v>
      </c>
      <c r="D32" s="65">
        <v>0</v>
      </c>
      <c r="E32" s="9">
        <f>IF(D37=0, "-", D32/D37)</f>
        <v>0</v>
      </c>
      <c r="F32" s="81">
        <v>14</v>
      </c>
      <c r="G32" s="34">
        <f>IF(F37=0, "-", F32/F37)</f>
        <v>3.2941176470588238E-2</v>
      </c>
      <c r="H32" s="65">
        <v>0</v>
      </c>
      <c r="I32" s="9">
        <f>IF(H37=0, "-", H32/H37)</f>
        <v>0</v>
      </c>
      <c r="J32" s="8" t="str">
        <f t="shared" si="0"/>
        <v>-</v>
      </c>
      <c r="K32" s="9" t="str">
        <f t="shared" si="1"/>
        <v>-</v>
      </c>
    </row>
    <row r="33" spans="1:11" x14ac:dyDescent="0.2">
      <c r="A33" s="7" t="s">
        <v>476</v>
      </c>
      <c r="B33" s="65">
        <v>19</v>
      </c>
      <c r="C33" s="34">
        <f>IF(B37=0, "-", B33/B37)</f>
        <v>0.1310344827586207</v>
      </c>
      <c r="D33" s="65">
        <v>10</v>
      </c>
      <c r="E33" s="9">
        <f>IF(D37=0, "-", D33/D37)</f>
        <v>0.14925373134328357</v>
      </c>
      <c r="F33" s="81">
        <v>53</v>
      </c>
      <c r="G33" s="34">
        <f>IF(F37=0, "-", F33/F37)</f>
        <v>0.12470588235294118</v>
      </c>
      <c r="H33" s="65">
        <v>21</v>
      </c>
      <c r="I33" s="9">
        <f>IF(H37=0, "-", H33/H37)</f>
        <v>9.5022624434389136E-2</v>
      </c>
      <c r="J33" s="8">
        <f t="shared" si="0"/>
        <v>0.9</v>
      </c>
      <c r="K33" s="9">
        <f t="shared" si="1"/>
        <v>1.5238095238095237</v>
      </c>
    </row>
    <row r="34" spans="1:11" x14ac:dyDescent="0.2">
      <c r="A34" s="7" t="s">
        <v>477</v>
      </c>
      <c r="B34" s="65">
        <v>37</v>
      </c>
      <c r="C34" s="34">
        <f>IF(B37=0, "-", B34/B37)</f>
        <v>0.25517241379310346</v>
      </c>
      <c r="D34" s="65">
        <v>21</v>
      </c>
      <c r="E34" s="9">
        <f>IF(D37=0, "-", D34/D37)</f>
        <v>0.31343283582089554</v>
      </c>
      <c r="F34" s="81">
        <v>144</v>
      </c>
      <c r="G34" s="34">
        <f>IF(F37=0, "-", F34/F37)</f>
        <v>0.33882352941176469</v>
      </c>
      <c r="H34" s="65">
        <v>53</v>
      </c>
      <c r="I34" s="9">
        <f>IF(H37=0, "-", H34/H37)</f>
        <v>0.23981900452488689</v>
      </c>
      <c r="J34" s="8">
        <f t="shared" si="0"/>
        <v>0.76190476190476186</v>
      </c>
      <c r="K34" s="9">
        <f t="shared" si="1"/>
        <v>1.7169811320754718</v>
      </c>
    </row>
    <row r="35" spans="1:11" x14ac:dyDescent="0.2">
      <c r="A35" s="7" t="s">
        <v>478</v>
      </c>
      <c r="B35" s="65">
        <v>7</v>
      </c>
      <c r="C35" s="34">
        <f>IF(B37=0, "-", B35/B37)</f>
        <v>4.8275862068965517E-2</v>
      </c>
      <c r="D35" s="65">
        <v>1</v>
      </c>
      <c r="E35" s="9">
        <f>IF(D37=0, "-", D35/D37)</f>
        <v>1.4925373134328358E-2</v>
      </c>
      <c r="F35" s="81">
        <v>12</v>
      </c>
      <c r="G35" s="34">
        <f>IF(F37=0, "-", F35/F37)</f>
        <v>2.823529411764706E-2</v>
      </c>
      <c r="H35" s="65">
        <v>7</v>
      </c>
      <c r="I35" s="9">
        <f>IF(H37=0, "-", H35/H37)</f>
        <v>3.1674208144796379E-2</v>
      </c>
      <c r="J35" s="8">
        <f t="shared" si="0"/>
        <v>6</v>
      </c>
      <c r="K35" s="9">
        <f t="shared" si="1"/>
        <v>0.7142857142857143</v>
      </c>
    </row>
    <row r="36" spans="1:11" x14ac:dyDescent="0.2">
      <c r="A36" s="2"/>
      <c r="B36" s="68"/>
      <c r="C36" s="33"/>
      <c r="D36" s="68"/>
      <c r="E36" s="6"/>
      <c r="F36" s="82"/>
      <c r="G36" s="33"/>
      <c r="H36" s="68"/>
      <c r="I36" s="6"/>
      <c r="J36" s="5"/>
      <c r="K36" s="6"/>
    </row>
    <row r="37" spans="1:11" s="43" customFormat="1" x14ac:dyDescent="0.2">
      <c r="A37" s="162" t="s">
        <v>586</v>
      </c>
      <c r="B37" s="71">
        <f>SUM(B27:B36)</f>
        <v>145</v>
      </c>
      <c r="C37" s="40">
        <f>B37/9514</f>
        <v>1.5240697918856422E-2</v>
      </c>
      <c r="D37" s="71">
        <f>SUM(D27:D36)</f>
        <v>67</v>
      </c>
      <c r="E37" s="41">
        <f>D37/7288</f>
        <v>9.1931942919868271E-3</v>
      </c>
      <c r="F37" s="77">
        <f>SUM(F27:F36)</f>
        <v>425</v>
      </c>
      <c r="G37" s="42">
        <f>F37/26289</f>
        <v>1.6166457453687853E-2</v>
      </c>
      <c r="H37" s="71">
        <f>SUM(H27:H36)</f>
        <v>221</v>
      </c>
      <c r="I37" s="41">
        <f>H37/20901</f>
        <v>1.0573656762834314E-2</v>
      </c>
      <c r="J37" s="37">
        <f>IF(D37=0, "-", IF((B37-D37)/D37&lt;10, (B37-D37)/D37, "&gt;999%"))</f>
        <v>1.164179104477612</v>
      </c>
      <c r="K37" s="38">
        <f>IF(H37=0, "-", IF((F37-H37)/H37&lt;10, (F37-H37)/H37, "&gt;999%"))</f>
        <v>0.92307692307692313</v>
      </c>
    </row>
    <row r="38" spans="1:11" x14ac:dyDescent="0.2">
      <c r="B38" s="83"/>
      <c r="D38" s="83"/>
      <c r="F38" s="83"/>
      <c r="H38" s="83"/>
    </row>
    <row r="39" spans="1:11" x14ac:dyDescent="0.2">
      <c r="A39" s="163" t="s">
        <v>128</v>
      </c>
      <c r="B39" s="61" t="s">
        <v>12</v>
      </c>
      <c r="C39" s="62" t="s">
        <v>13</v>
      </c>
      <c r="D39" s="61" t="s">
        <v>12</v>
      </c>
      <c r="E39" s="63" t="s">
        <v>13</v>
      </c>
      <c r="F39" s="62" t="s">
        <v>12</v>
      </c>
      <c r="G39" s="62" t="s">
        <v>13</v>
      </c>
      <c r="H39" s="61" t="s">
        <v>12</v>
      </c>
      <c r="I39" s="63" t="s">
        <v>13</v>
      </c>
      <c r="J39" s="61"/>
      <c r="K39" s="63"/>
    </row>
    <row r="40" spans="1:11" x14ac:dyDescent="0.2">
      <c r="A40" s="7" t="s">
        <v>479</v>
      </c>
      <c r="B40" s="65">
        <v>24</v>
      </c>
      <c r="C40" s="34">
        <f>IF(B50=0, "-", B40/B50)</f>
        <v>9.6000000000000002E-2</v>
      </c>
      <c r="D40" s="65">
        <v>17</v>
      </c>
      <c r="E40" s="9">
        <f>IF(D50=0, "-", D40/D50)</f>
        <v>9.5505617977528087E-2</v>
      </c>
      <c r="F40" s="81">
        <v>87</v>
      </c>
      <c r="G40" s="34">
        <f>IF(F50=0, "-", F40/F50)</f>
        <v>0.13242009132420091</v>
      </c>
      <c r="H40" s="65">
        <v>56</v>
      </c>
      <c r="I40" s="9">
        <f>IF(H50=0, "-", H40/H50)</f>
        <v>0.11067193675889328</v>
      </c>
      <c r="J40" s="8">
        <f t="shared" ref="J40:J48" si="2">IF(D40=0, "-", IF((B40-D40)/D40&lt;10, (B40-D40)/D40, "&gt;999%"))</f>
        <v>0.41176470588235292</v>
      </c>
      <c r="K40" s="9">
        <f t="shared" ref="K40:K48" si="3">IF(H40=0, "-", IF((F40-H40)/H40&lt;10, (F40-H40)/H40, "&gt;999%"))</f>
        <v>0.5535714285714286</v>
      </c>
    </row>
    <row r="41" spans="1:11" x14ac:dyDescent="0.2">
      <c r="A41" s="7" t="s">
        <v>480</v>
      </c>
      <c r="B41" s="65">
        <v>3</v>
      </c>
      <c r="C41" s="34">
        <f>IF(B50=0, "-", B41/B50)</f>
        <v>1.2E-2</v>
      </c>
      <c r="D41" s="65">
        <v>4</v>
      </c>
      <c r="E41" s="9">
        <f>IF(D50=0, "-", D41/D50)</f>
        <v>2.247191011235955E-2</v>
      </c>
      <c r="F41" s="81">
        <v>17</v>
      </c>
      <c r="G41" s="34">
        <f>IF(F50=0, "-", F41/F50)</f>
        <v>2.5875190258751901E-2</v>
      </c>
      <c r="H41" s="65">
        <v>9</v>
      </c>
      <c r="I41" s="9">
        <f>IF(H50=0, "-", H41/H50)</f>
        <v>1.7786561264822136E-2</v>
      </c>
      <c r="J41" s="8">
        <f t="shared" si="2"/>
        <v>-0.25</v>
      </c>
      <c r="K41" s="9">
        <f t="shared" si="3"/>
        <v>0.88888888888888884</v>
      </c>
    </row>
    <row r="42" spans="1:11" x14ac:dyDescent="0.2">
      <c r="A42" s="7" t="s">
        <v>481</v>
      </c>
      <c r="B42" s="65">
        <v>0</v>
      </c>
      <c r="C42" s="34">
        <f>IF(B50=0, "-", B42/B50)</f>
        <v>0</v>
      </c>
      <c r="D42" s="65">
        <v>14</v>
      </c>
      <c r="E42" s="9">
        <f>IF(D50=0, "-", D42/D50)</f>
        <v>7.8651685393258425E-2</v>
      </c>
      <c r="F42" s="81">
        <v>0</v>
      </c>
      <c r="G42" s="34">
        <f>IF(F50=0, "-", F42/F50)</f>
        <v>0</v>
      </c>
      <c r="H42" s="65">
        <v>21</v>
      </c>
      <c r="I42" s="9">
        <f>IF(H50=0, "-", H42/H50)</f>
        <v>4.1501976284584984E-2</v>
      </c>
      <c r="J42" s="8">
        <f t="shared" si="2"/>
        <v>-1</v>
      </c>
      <c r="K42" s="9">
        <f t="shared" si="3"/>
        <v>-1</v>
      </c>
    </row>
    <row r="43" spans="1:11" x14ac:dyDescent="0.2">
      <c r="A43" s="7" t="s">
        <v>482</v>
      </c>
      <c r="B43" s="65">
        <v>37</v>
      </c>
      <c r="C43" s="34">
        <f>IF(B50=0, "-", B43/B50)</f>
        <v>0.14799999999999999</v>
      </c>
      <c r="D43" s="65">
        <v>25</v>
      </c>
      <c r="E43" s="9">
        <f>IF(D50=0, "-", D43/D50)</f>
        <v>0.1404494382022472</v>
      </c>
      <c r="F43" s="81">
        <v>128</v>
      </c>
      <c r="G43" s="34">
        <f>IF(F50=0, "-", F43/F50)</f>
        <v>0.19482496194824961</v>
      </c>
      <c r="H43" s="65">
        <v>83</v>
      </c>
      <c r="I43" s="9">
        <f>IF(H50=0, "-", H43/H50)</f>
        <v>0.16403162055335968</v>
      </c>
      <c r="J43" s="8">
        <f t="shared" si="2"/>
        <v>0.48</v>
      </c>
      <c r="K43" s="9">
        <f t="shared" si="3"/>
        <v>0.54216867469879515</v>
      </c>
    </row>
    <row r="44" spans="1:11" x14ac:dyDescent="0.2">
      <c r="A44" s="7" t="s">
        <v>483</v>
      </c>
      <c r="B44" s="65">
        <v>7</v>
      </c>
      <c r="C44" s="34">
        <f>IF(B50=0, "-", B44/B50)</f>
        <v>2.8000000000000001E-2</v>
      </c>
      <c r="D44" s="65">
        <v>7</v>
      </c>
      <c r="E44" s="9">
        <f>IF(D50=0, "-", D44/D50)</f>
        <v>3.9325842696629212E-2</v>
      </c>
      <c r="F44" s="81">
        <v>19</v>
      </c>
      <c r="G44" s="34">
        <f>IF(F50=0, "-", F44/F50)</f>
        <v>2.8919330289193301E-2</v>
      </c>
      <c r="H44" s="65">
        <v>16</v>
      </c>
      <c r="I44" s="9">
        <f>IF(H50=0, "-", H44/H50)</f>
        <v>3.1620553359683792E-2</v>
      </c>
      <c r="J44" s="8">
        <f t="shared" si="2"/>
        <v>0</v>
      </c>
      <c r="K44" s="9">
        <f t="shared" si="3"/>
        <v>0.1875</v>
      </c>
    </row>
    <row r="45" spans="1:11" x14ac:dyDescent="0.2">
      <c r="A45" s="7" t="s">
        <v>484</v>
      </c>
      <c r="B45" s="65">
        <v>0</v>
      </c>
      <c r="C45" s="34">
        <f>IF(B50=0, "-", B45/B50)</f>
        <v>0</v>
      </c>
      <c r="D45" s="65">
        <v>0</v>
      </c>
      <c r="E45" s="9">
        <f>IF(D50=0, "-", D45/D50)</f>
        <v>0</v>
      </c>
      <c r="F45" s="81">
        <v>0</v>
      </c>
      <c r="G45" s="34">
        <f>IF(F50=0, "-", F45/F50)</f>
        <v>0</v>
      </c>
      <c r="H45" s="65">
        <v>1</v>
      </c>
      <c r="I45" s="9">
        <f>IF(H50=0, "-", H45/H50)</f>
        <v>1.976284584980237E-3</v>
      </c>
      <c r="J45" s="8" t="str">
        <f t="shared" si="2"/>
        <v>-</v>
      </c>
      <c r="K45" s="9">
        <f t="shared" si="3"/>
        <v>-1</v>
      </c>
    </row>
    <row r="46" spans="1:11" x14ac:dyDescent="0.2">
      <c r="A46" s="7" t="s">
        <v>485</v>
      </c>
      <c r="B46" s="65">
        <v>36</v>
      </c>
      <c r="C46" s="34">
        <f>IF(B50=0, "-", B46/B50)</f>
        <v>0.14399999999999999</v>
      </c>
      <c r="D46" s="65">
        <v>38</v>
      </c>
      <c r="E46" s="9">
        <f>IF(D50=0, "-", D46/D50)</f>
        <v>0.21348314606741572</v>
      </c>
      <c r="F46" s="81">
        <v>80</v>
      </c>
      <c r="G46" s="34">
        <f>IF(F50=0, "-", F46/F50)</f>
        <v>0.12176560121765601</v>
      </c>
      <c r="H46" s="65">
        <v>86</v>
      </c>
      <c r="I46" s="9">
        <f>IF(H50=0, "-", H46/H50)</f>
        <v>0.16996047430830039</v>
      </c>
      <c r="J46" s="8">
        <f t="shared" si="2"/>
        <v>-5.2631578947368418E-2</v>
      </c>
      <c r="K46" s="9">
        <f t="shared" si="3"/>
        <v>-6.9767441860465115E-2</v>
      </c>
    </row>
    <row r="47" spans="1:11" x14ac:dyDescent="0.2">
      <c r="A47" s="7" t="s">
        <v>486</v>
      </c>
      <c r="B47" s="65">
        <v>10</v>
      </c>
      <c r="C47" s="34">
        <f>IF(B50=0, "-", B47/B50)</f>
        <v>0.04</v>
      </c>
      <c r="D47" s="65">
        <v>12</v>
      </c>
      <c r="E47" s="9">
        <f>IF(D50=0, "-", D47/D50)</f>
        <v>6.741573033707865E-2</v>
      </c>
      <c r="F47" s="81">
        <v>22</v>
      </c>
      <c r="G47" s="34">
        <f>IF(F50=0, "-", F47/F50)</f>
        <v>3.3485540334855401E-2</v>
      </c>
      <c r="H47" s="65">
        <v>36</v>
      </c>
      <c r="I47" s="9">
        <f>IF(H50=0, "-", H47/H50)</f>
        <v>7.1146245059288543E-2</v>
      </c>
      <c r="J47" s="8">
        <f t="shared" si="2"/>
        <v>-0.16666666666666666</v>
      </c>
      <c r="K47" s="9">
        <f t="shared" si="3"/>
        <v>-0.3888888888888889</v>
      </c>
    </row>
    <row r="48" spans="1:11" x14ac:dyDescent="0.2">
      <c r="A48" s="7" t="s">
        <v>487</v>
      </c>
      <c r="B48" s="65">
        <v>133</v>
      </c>
      <c r="C48" s="34">
        <f>IF(B50=0, "-", B48/B50)</f>
        <v>0.53200000000000003</v>
      </c>
      <c r="D48" s="65">
        <v>61</v>
      </c>
      <c r="E48" s="9">
        <f>IF(D50=0, "-", D48/D50)</f>
        <v>0.34269662921348315</v>
      </c>
      <c r="F48" s="81">
        <v>304</v>
      </c>
      <c r="G48" s="34">
        <f>IF(F50=0, "-", F48/F50)</f>
        <v>0.46270928462709282</v>
      </c>
      <c r="H48" s="65">
        <v>198</v>
      </c>
      <c r="I48" s="9">
        <f>IF(H50=0, "-", H48/H50)</f>
        <v>0.39130434782608697</v>
      </c>
      <c r="J48" s="8">
        <f t="shared" si="2"/>
        <v>1.180327868852459</v>
      </c>
      <c r="K48" s="9">
        <f t="shared" si="3"/>
        <v>0.53535353535353536</v>
      </c>
    </row>
    <row r="49" spans="1:11" x14ac:dyDescent="0.2">
      <c r="A49" s="2"/>
      <c r="B49" s="68"/>
      <c r="C49" s="33"/>
      <c r="D49" s="68"/>
      <c r="E49" s="6"/>
      <c r="F49" s="82"/>
      <c r="G49" s="33"/>
      <c r="H49" s="68"/>
      <c r="I49" s="6"/>
      <c r="J49" s="5"/>
      <c r="K49" s="6"/>
    </row>
    <row r="50" spans="1:11" s="43" customFormat="1" x14ac:dyDescent="0.2">
      <c r="A50" s="162" t="s">
        <v>585</v>
      </c>
      <c r="B50" s="71">
        <f>SUM(B40:B49)</f>
        <v>250</v>
      </c>
      <c r="C50" s="40">
        <f>B50/9514</f>
        <v>2.6277065377338659E-2</v>
      </c>
      <c r="D50" s="71">
        <f>SUM(D40:D49)</f>
        <v>178</v>
      </c>
      <c r="E50" s="41">
        <f>D50/7288</f>
        <v>2.442371020856202E-2</v>
      </c>
      <c r="F50" s="77">
        <f>SUM(F40:F49)</f>
        <v>657</v>
      </c>
      <c r="G50" s="42">
        <f>F50/26289</f>
        <v>2.4991441287230399E-2</v>
      </c>
      <c r="H50" s="71">
        <f>SUM(H40:H49)</f>
        <v>506</v>
      </c>
      <c r="I50" s="41">
        <f>H50/20901</f>
        <v>2.4209367972824268E-2</v>
      </c>
      <c r="J50" s="37">
        <f>IF(D50=0, "-", IF((B50-D50)/D50&lt;10, (B50-D50)/D50, "&gt;999%"))</f>
        <v>0.4044943820224719</v>
      </c>
      <c r="K50" s="38">
        <f>IF(H50=0, "-", IF((F50-H50)/H50&lt;10, (F50-H50)/H50, "&gt;999%"))</f>
        <v>0.29841897233201581</v>
      </c>
    </row>
    <row r="51" spans="1:11" x14ac:dyDescent="0.2">
      <c r="B51" s="83"/>
      <c r="D51" s="83"/>
      <c r="F51" s="83"/>
      <c r="H51" s="83"/>
    </row>
    <row r="52" spans="1:11" x14ac:dyDescent="0.2">
      <c r="A52" s="163" t="s">
        <v>129</v>
      </c>
      <c r="B52" s="61" t="s">
        <v>12</v>
      </c>
      <c r="C52" s="62" t="s">
        <v>13</v>
      </c>
      <c r="D52" s="61" t="s">
        <v>12</v>
      </c>
      <c r="E52" s="63" t="s">
        <v>13</v>
      </c>
      <c r="F52" s="62" t="s">
        <v>12</v>
      </c>
      <c r="G52" s="62" t="s">
        <v>13</v>
      </c>
      <c r="H52" s="61" t="s">
        <v>12</v>
      </c>
      <c r="I52" s="63" t="s">
        <v>13</v>
      </c>
      <c r="J52" s="61"/>
      <c r="K52" s="63"/>
    </row>
    <row r="53" spans="1:11" x14ac:dyDescent="0.2">
      <c r="A53" s="7" t="s">
        <v>488</v>
      </c>
      <c r="B53" s="65">
        <v>16</v>
      </c>
      <c r="C53" s="34">
        <f>IF(B71=0, "-", B53/B71)</f>
        <v>8.0482897384305842E-3</v>
      </c>
      <c r="D53" s="65">
        <v>0</v>
      </c>
      <c r="E53" s="9">
        <f>IF(D71=0, "-", D53/D71)</f>
        <v>0</v>
      </c>
      <c r="F53" s="81">
        <v>26</v>
      </c>
      <c r="G53" s="34">
        <f>IF(F71=0, "-", F53/F71)</f>
        <v>4.7041794825402571E-3</v>
      </c>
      <c r="H53" s="65">
        <v>0</v>
      </c>
      <c r="I53" s="9">
        <f>IF(H71=0, "-", H53/H71)</f>
        <v>0</v>
      </c>
      <c r="J53" s="8" t="str">
        <f t="shared" ref="J53:J69" si="4">IF(D53=0, "-", IF((B53-D53)/D53&lt;10, (B53-D53)/D53, "&gt;999%"))</f>
        <v>-</v>
      </c>
      <c r="K53" s="9" t="str">
        <f t="shared" ref="K53:K69" si="5">IF(H53=0, "-", IF((F53-H53)/H53&lt;10, (F53-H53)/H53, "&gt;999%"))</f>
        <v>-</v>
      </c>
    </row>
    <row r="54" spans="1:11" x14ac:dyDescent="0.2">
      <c r="A54" s="7" t="s">
        <v>489</v>
      </c>
      <c r="B54" s="65">
        <v>377</v>
      </c>
      <c r="C54" s="34">
        <f>IF(B71=0, "-", B54/B71)</f>
        <v>0.18963782696177062</v>
      </c>
      <c r="D54" s="65">
        <v>241</v>
      </c>
      <c r="E54" s="9">
        <f>IF(D71=0, "-", D54/D71)</f>
        <v>0.15233881163084703</v>
      </c>
      <c r="F54" s="81">
        <v>1044</v>
      </c>
      <c r="G54" s="34">
        <f>IF(F71=0, "-", F54/F71)</f>
        <v>0.18889089922200109</v>
      </c>
      <c r="H54" s="65">
        <v>733</v>
      </c>
      <c r="I54" s="9">
        <f>IF(H71=0, "-", H54/H71)</f>
        <v>0.18202135584802581</v>
      </c>
      <c r="J54" s="8">
        <f t="shared" si="4"/>
        <v>0.56431535269709543</v>
      </c>
      <c r="K54" s="9">
        <f t="shared" si="5"/>
        <v>0.42428376534788542</v>
      </c>
    </row>
    <row r="55" spans="1:11" x14ac:dyDescent="0.2">
      <c r="A55" s="7" t="s">
        <v>490</v>
      </c>
      <c r="B55" s="65">
        <v>7</v>
      </c>
      <c r="C55" s="34">
        <f>IF(B71=0, "-", B55/B71)</f>
        <v>3.5211267605633804E-3</v>
      </c>
      <c r="D55" s="65">
        <v>4</v>
      </c>
      <c r="E55" s="9">
        <f>IF(D71=0, "-", D55/D71)</f>
        <v>2.5284450063211127E-3</v>
      </c>
      <c r="F55" s="81">
        <v>11</v>
      </c>
      <c r="G55" s="34">
        <f>IF(F71=0, "-", F55/F71)</f>
        <v>1.990229781074724E-3</v>
      </c>
      <c r="H55" s="65">
        <v>8</v>
      </c>
      <c r="I55" s="9">
        <f>IF(H71=0, "-", H55/H71)</f>
        <v>1.9865905140302956E-3</v>
      </c>
      <c r="J55" s="8">
        <f t="shared" si="4"/>
        <v>0.75</v>
      </c>
      <c r="K55" s="9">
        <f t="shared" si="5"/>
        <v>0.375</v>
      </c>
    </row>
    <row r="56" spans="1:11" x14ac:dyDescent="0.2">
      <c r="A56" s="7" t="s">
        <v>491</v>
      </c>
      <c r="B56" s="65">
        <v>12</v>
      </c>
      <c r="C56" s="34">
        <f>IF(B71=0, "-", B56/B71)</f>
        <v>6.0362173038229373E-3</v>
      </c>
      <c r="D56" s="65">
        <v>0</v>
      </c>
      <c r="E56" s="9">
        <f>IF(D71=0, "-", D56/D71)</f>
        <v>0</v>
      </c>
      <c r="F56" s="81">
        <v>55</v>
      </c>
      <c r="G56" s="34">
        <f>IF(F71=0, "-", F56/F71)</f>
        <v>9.9511489053736198E-3</v>
      </c>
      <c r="H56" s="65">
        <v>0</v>
      </c>
      <c r="I56" s="9">
        <f>IF(H71=0, "-", H56/H71)</f>
        <v>0</v>
      </c>
      <c r="J56" s="8" t="str">
        <f t="shared" si="4"/>
        <v>-</v>
      </c>
      <c r="K56" s="9" t="str">
        <f t="shared" si="5"/>
        <v>-</v>
      </c>
    </row>
    <row r="57" spans="1:11" x14ac:dyDescent="0.2">
      <c r="A57" s="7" t="s">
        <v>492</v>
      </c>
      <c r="B57" s="65">
        <v>0</v>
      </c>
      <c r="C57" s="34">
        <f>IF(B71=0, "-", B57/B71)</f>
        <v>0</v>
      </c>
      <c r="D57" s="65">
        <v>184</v>
      </c>
      <c r="E57" s="9">
        <f>IF(D71=0, "-", D57/D71)</f>
        <v>0.11630847029077118</v>
      </c>
      <c r="F57" s="81">
        <v>0</v>
      </c>
      <c r="G57" s="34">
        <f>IF(F71=0, "-", F57/F71)</f>
        <v>0</v>
      </c>
      <c r="H57" s="65">
        <v>290</v>
      </c>
      <c r="I57" s="9">
        <f>IF(H71=0, "-", H57/H71)</f>
        <v>7.2013906133598218E-2</v>
      </c>
      <c r="J57" s="8">
        <f t="shared" si="4"/>
        <v>-1</v>
      </c>
      <c r="K57" s="9">
        <f t="shared" si="5"/>
        <v>-1</v>
      </c>
    </row>
    <row r="58" spans="1:11" x14ac:dyDescent="0.2">
      <c r="A58" s="7" t="s">
        <v>493</v>
      </c>
      <c r="B58" s="65">
        <v>196</v>
      </c>
      <c r="C58" s="34">
        <f>IF(B71=0, "-", B58/B71)</f>
        <v>9.8591549295774641E-2</v>
      </c>
      <c r="D58" s="65">
        <v>126</v>
      </c>
      <c r="E58" s="9">
        <f>IF(D71=0, "-", D58/D71)</f>
        <v>7.9646017699115043E-2</v>
      </c>
      <c r="F58" s="81">
        <v>584</v>
      </c>
      <c r="G58" s="34">
        <f>IF(F71=0, "-", F58/F71)</f>
        <v>0.10566310837705808</v>
      </c>
      <c r="H58" s="65">
        <v>225</v>
      </c>
      <c r="I58" s="9">
        <f>IF(H71=0, "-", H58/H71)</f>
        <v>5.5872858207102062E-2</v>
      </c>
      <c r="J58" s="8">
        <f t="shared" si="4"/>
        <v>0.55555555555555558</v>
      </c>
      <c r="K58" s="9">
        <f t="shared" si="5"/>
        <v>1.5955555555555556</v>
      </c>
    </row>
    <row r="59" spans="1:11" x14ac:dyDescent="0.2">
      <c r="A59" s="7" t="s">
        <v>494</v>
      </c>
      <c r="B59" s="65">
        <v>13</v>
      </c>
      <c r="C59" s="34">
        <f>IF(B71=0, "-", B59/B71)</f>
        <v>6.5392354124748494E-3</v>
      </c>
      <c r="D59" s="65">
        <v>0</v>
      </c>
      <c r="E59" s="9">
        <f>IF(D71=0, "-", D59/D71)</f>
        <v>0</v>
      </c>
      <c r="F59" s="81">
        <v>22</v>
      </c>
      <c r="G59" s="34">
        <f>IF(F71=0, "-", F59/F71)</f>
        <v>3.9804595621494481E-3</v>
      </c>
      <c r="H59" s="65">
        <v>0</v>
      </c>
      <c r="I59" s="9">
        <f>IF(H71=0, "-", H59/H71)</f>
        <v>0</v>
      </c>
      <c r="J59" s="8" t="str">
        <f t="shared" si="4"/>
        <v>-</v>
      </c>
      <c r="K59" s="9" t="str">
        <f t="shared" si="5"/>
        <v>-</v>
      </c>
    </row>
    <row r="60" spans="1:11" x14ac:dyDescent="0.2">
      <c r="A60" s="7" t="s">
        <v>495</v>
      </c>
      <c r="B60" s="65">
        <v>48</v>
      </c>
      <c r="C60" s="34">
        <f>IF(B71=0, "-", B60/B71)</f>
        <v>2.4144869215291749E-2</v>
      </c>
      <c r="D60" s="65">
        <v>21</v>
      </c>
      <c r="E60" s="9">
        <f>IF(D71=0, "-", D60/D71)</f>
        <v>1.3274336283185841E-2</v>
      </c>
      <c r="F60" s="81">
        <v>97</v>
      </c>
      <c r="G60" s="34">
        <f>IF(F71=0, "-", F60/F71)</f>
        <v>1.7550208069477113E-2</v>
      </c>
      <c r="H60" s="65">
        <v>74</v>
      </c>
      <c r="I60" s="9">
        <f>IF(H71=0, "-", H60/H71)</f>
        <v>1.8375962254780234E-2</v>
      </c>
      <c r="J60" s="8">
        <f t="shared" si="4"/>
        <v>1.2857142857142858</v>
      </c>
      <c r="K60" s="9">
        <f t="shared" si="5"/>
        <v>0.3108108108108108</v>
      </c>
    </row>
    <row r="61" spans="1:11" x14ac:dyDescent="0.2">
      <c r="A61" s="7" t="s">
        <v>496</v>
      </c>
      <c r="B61" s="65">
        <v>74</v>
      </c>
      <c r="C61" s="34">
        <f>IF(B71=0, "-", B61/B71)</f>
        <v>3.722334004024145E-2</v>
      </c>
      <c r="D61" s="65">
        <v>38</v>
      </c>
      <c r="E61" s="9">
        <f>IF(D71=0, "-", D61/D71)</f>
        <v>2.402022756005057E-2</v>
      </c>
      <c r="F61" s="81">
        <v>184</v>
      </c>
      <c r="G61" s="34">
        <f>IF(F71=0, "-", F61/F71)</f>
        <v>3.3291116337977204E-2</v>
      </c>
      <c r="H61" s="65">
        <v>113</v>
      </c>
      <c r="I61" s="9">
        <f>IF(H71=0, "-", H61/H71)</f>
        <v>2.8060591010677923E-2</v>
      </c>
      <c r="J61" s="8">
        <f t="shared" si="4"/>
        <v>0.94736842105263153</v>
      </c>
      <c r="K61" s="9">
        <f t="shared" si="5"/>
        <v>0.62831858407079644</v>
      </c>
    </row>
    <row r="62" spans="1:11" x14ac:dyDescent="0.2">
      <c r="A62" s="7" t="s">
        <v>497</v>
      </c>
      <c r="B62" s="65">
        <v>0</v>
      </c>
      <c r="C62" s="34">
        <f>IF(B71=0, "-", B62/B71)</f>
        <v>0</v>
      </c>
      <c r="D62" s="65">
        <v>16</v>
      </c>
      <c r="E62" s="9">
        <f>IF(D71=0, "-", D62/D71)</f>
        <v>1.0113780025284451E-2</v>
      </c>
      <c r="F62" s="81">
        <v>2</v>
      </c>
      <c r="G62" s="34">
        <f>IF(F71=0, "-", F62/F71)</f>
        <v>3.6185996019540438E-4</v>
      </c>
      <c r="H62" s="65">
        <v>38</v>
      </c>
      <c r="I62" s="9">
        <f>IF(H71=0, "-", H62/H71)</f>
        <v>9.436304941643903E-3</v>
      </c>
      <c r="J62" s="8">
        <f t="shared" si="4"/>
        <v>-1</v>
      </c>
      <c r="K62" s="9">
        <f t="shared" si="5"/>
        <v>-0.94736842105263153</v>
      </c>
    </row>
    <row r="63" spans="1:11" x14ac:dyDescent="0.2">
      <c r="A63" s="7" t="s">
        <v>498</v>
      </c>
      <c r="B63" s="65">
        <v>204</v>
      </c>
      <c r="C63" s="34">
        <f>IF(B71=0, "-", B63/B71)</f>
        <v>0.10261569416498995</v>
      </c>
      <c r="D63" s="65">
        <v>121</v>
      </c>
      <c r="E63" s="9">
        <f>IF(D71=0, "-", D63/D71)</f>
        <v>7.6485461441213654E-2</v>
      </c>
      <c r="F63" s="81">
        <v>651</v>
      </c>
      <c r="G63" s="34">
        <f>IF(F71=0, "-", F63/F71)</f>
        <v>0.11778541704360412</v>
      </c>
      <c r="H63" s="65">
        <v>441</v>
      </c>
      <c r="I63" s="9">
        <f>IF(H71=0, "-", H63/H71)</f>
        <v>0.10951080208592004</v>
      </c>
      <c r="J63" s="8">
        <f t="shared" si="4"/>
        <v>0.68595041322314054</v>
      </c>
      <c r="K63" s="9">
        <f t="shared" si="5"/>
        <v>0.47619047619047616</v>
      </c>
    </row>
    <row r="64" spans="1:11" x14ac:dyDescent="0.2">
      <c r="A64" s="7" t="s">
        <v>499</v>
      </c>
      <c r="B64" s="65">
        <v>79</v>
      </c>
      <c r="C64" s="34">
        <f>IF(B71=0, "-", B64/B71)</f>
        <v>3.9738430583501003E-2</v>
      </c>
      <c r="D64" s="65">
        <v>46</v>
      </c>
      <c r="E64" s="9">
        <f>IF(D71=0, "-", D64/D71)</f>
        <v>2.9077117572692796E-2</v>
      </c>
      <c r="F64" s="81">
        <v>229</v>
      </c>
      <c r="G64" s="34">
        <f>IF(F71=0, "-", F64/F71)</f>
        <v>4.1432965442373799E-2</v>
      </c>
      <c r="H64" s="65">
        <v>156</v>
      </c>
      <c r="I64" s="9">
        <f>IF(H71=0, "-", H64/H71)</f>
        <v>3.8738515023590762E-2</v>
      </c>
      <c r="J64" s="8">
        <f t="shared" si="4"/>
        <v>0.71739130434782605</v>
      </c>
      <c r="K64" s="9">
        <f t="shared" si="5"/>
        <v>0.46794871794871795</v>
      </c>
    </row>
    <row r="65" spans="1:11" x14ac:dyDescent="0.2">
      <c r="A65" s="7" t="s">
        <v>500</v>
      </c>
      <c r="B65" s="65">
        <v>41</v>
      </c>
      <c r="C65" s="34">
        <f>IF(B71=0, "-", B65/B71)</f>
        <v>2.062374245472837E-2</v>
      </c>
      <c r="D65" s="65">
        <v>33</v>
      </c>
      <c r="E65" s="9">
        <f>IF(D71=0, "-", D65/D71)</f>
        <v>2.0859671302149177E-2</v>
      </c>
      <c r="F65" s="81">
        <v>70</v>
      </c>
      <c r="G65" s="34">
        <f>IF(F71=0, "-", F65/F71)</f>
        <v>1.2665098606839153E-2</v>
      </c>
      <c r="H65" s="65">
        <v>55</v>
      </c>
      <c r="I65" s="9">
        <f>IF(H71=0, "-", H65/H71)</f>
        <v>1.3657809783958282E-2</v>
      </c>
      <c r="J65" s="8">
        <f t="shared" si="4"/>
        <v>0.24242424242424243</v>
      </c>
      <c r="K65" s="9">
        <f t="shared" si="5"/>
        <v>0.27272727272727271</v>
      </c>
    </row>
    <row r="66" spans="1:11" x14ac:dyDescent="0.2">
      <c r="A66" s="7" t="s">
        <v>501</v>
      </c>
      <c r="B66" s="65">
        <v>24</v>
      </c>
      <c r="C66" s="34">
        <f>IF(B71=0, "-", B66/B71)</f>
        <v>1.2072434607645875E-2</v>
      </c>
      <c r="D66" s="65">
        <v>8</v>
      </c>
      <c r="E66" s="9">
        <f>IF(D71=0, "-", D66/D71)</f>
        <v>5.0568900126422255E-3</v>
      </c>
      <c r="F66" s="81">
        <v>55</v>
      </c>
      <c r="G66" s="34">
        <f>IF(F71=0, "-", F66/F71)</f>
        <v>9.9511489053736198E-3</v>
      </c>
      <c r="H66" s="65">
        <v>15</v>
      </c>
      <c r="I66" s="9">
        <f>IF(H71=0, "-", H66/H71)</f>
        <v>3.7248572138068041E-3</v>
      </c>
      <c r="J66" s="8">
        <f t="shared" si="4"/>
        <v>2</v>
      </c>
      <c r="K66" s="9">
        <f t="shared" si="5"/>
        <v>2.6666666666666665</v>
      </c>
    </row>
    <row r="67" spans="1:11" x14ac:dyDescent="0.2">
      <c r="A67" s="7" t="s">
        <v>502</v>
      </c>
      <c r="B67" s="65">
        <v>616</v>
      </c>
      <c r="C67" s="34">
        <f>IF(B71=0, "-", B67/B71)</f>
        <v>0.30985915492957744</v>
      </c>
      <c r="D67" s="65">
        <v>559</v>
      </c>
      <c r="E67" s="9">
        <f>IF(D71=0, "-", D67/D71)</f>
        <v>0.3533501896333755</v>
      </c>
      <c r="F67" s="81">
        <v>1719</v>
      </c>
      <c r="G67" s="34">
        <f>IF(F71=0, "-", F67/F71)</f>
        <v>0.31101863578795008</v>
      </c>
      <c r="H67" s="65">
        <v>1339</v>
      </c>
      <c r="I67" s="9">
        <f>IF(H71=0, "-", H67/H71)</f>
        <v>0.33250558728582069</v>
      </c>
      <c r="J67" s="8">
        <f t="shared" si="4"/>
        <v>0.10196779964221825</v>
      </c>
      <c r="K67" s="9">
        <f t="shared" si="5"/>
        <v>0.28379387602688572</v>
      </c>
    </row>
    <row r="68" spans="1:11" x14ac:dyDescent="0.2">
      <c r="A68" s="7" t="s">
        <v>503</v>
      </c>
      <c r="B68" s="65">
        <v>199</v>
      </c>
      <c r="C68" s="34">
        <f>IF(B71=0, "-", B68/B71)</f>
        <v>0.10010060362173039</v>
      </c>
      <c r="D68" s="65">
        <v>149</v>
      </c>
      <c r="E68" s="9">
        <f>IF(D71=0, "-", D68/D71)</f>
        <v>9.4184576485461441E-2</v>
      </c>
      <c r="F68" s="81">
        <v>599</v>
      </c>
      <c r="G68" s="34">
        <f>IF(F71=0, "-", F68/F71)</f>
        <v>0.10837705807852362</v>
      </c>
      <c r="H68" s="65">
        <v>413</v>
      </c>
      <c r="I68" s="9">
        <f>IF(H71=0, "-", H68/H71)</f>
        <v>0.102557735286814</v>
      </c>
      <c r="J68" s="8">
        <f t="shared" si="4"/>
        <v>0.33557046979865773</v>
      </c>
      <c r="K68" s="9">
        <f t="shared" si="5"/>
        <v>0.45036319612590797</v>
      </c>
    </row>
    <row r="69" spans="1:11" x14ac:dyDescent="0.2">
      <c r="A69" s="7" t="s">
        <v>504</v>
      </c>
      <c r="B69" s="65">
        <v>82</v>
      </c>
      <c r="C69" s="34">
        <f>IF(B71=0, "-", B69/B71)</f>
        <v>4.124748490945674E-2</v>
      </c>
      <c r="D69" s="65">
        <v>36</v>
      </c>
      <c r="E69" s="9">
        <f>IF(D71=0, "-", D69/D71)</f>
        <v>2.2756005056890013E-2</v>
      </c>
      <c r="F69" s="81">
        <v>179</v>
      </c>
      <c r="G69" s="34">
        <f>IF(F71=0, "-", F69/F71)</f>
        <v>3.2386466437488694E-2</v>
      </c>
      <c r="H69" s="65">
        <v>127</v>
      </c>
      <c r="I69" s="9">
        <f>IF(H71=0, "-", H69/H71)</f>
        <v>3.1537124410230939E-2</v>
      </c>
      <c r="J69" s="8">
        <f t="shared" si="4"/>
        <v>1.2777777777777777</v>
      </c>
      <c r="K69" s="9">
        <f t="shared" si="5"/>
        <v>0.40944881889763779</v>
      </c>
    </row>
    <row r="70" spans="1:11" x14ac:dyDescent="0.2">
      <c r="A70" s="2"/>
      <c r="B70" s="68"/>
      <c r="C70" s="33"/>
      <c r="D70" s="68"/>
      <c r="E70" s="6"/>
      <c r="F70" s="82"/>
      <c r="G70" s="33"/>
      <c r="H70" s="68"/>
      <c r="I70" s="6"/>
      <c r="J70" s="5"/>
      <c r="K70" s="6"/>
    </row>
    <row r="71" spans="1:11" s="43" customFormat="1" x14ac:dyDescent="0.2">
      <c r="A71" s="162" t="s">
        <v>584</v>
      </c>
      <c r="B71" s="71">
        <f>SUM(B53:B70)</f>
        <v>1988</v>
      </c>
      <c r="C71" s="40">
        <f>B71/9514</f>
        <v>0.20895522388059701</v>
      </c>
      <c r="D71" s="71">
        <f>SUM(D53:D70)</f>
        <v>1582</v>
      </c>
      <c r="E71" s="41">
        <f>D71/7288</f>
        <v>0.21706915477497254</v>
      </c>
      <c r="F71" s="77">
        <f>SUM(F53:F70)</f>
        <v>5527</v>
      </c>
      <c r="G71" s="42">
        <f>F71/26289</f>
        <v>0.21024002434478298</v>
      </c>
      <c r="H71" s="71">
        <f>SUM(H53:H70)</f>
        <v>4027</v>
      </c>
      <c r="I71" s="41">
        <f>H71/20901</f>
        <v>0.19267020716712119</v>
      </c>
      <c r="J71" s="37">
        <f>IF(D71=0, "-", IF((B71-D71)/D71&lt;10, (B71-D71)/D71, "&gt;999%"))</f>
        <v>0.25663716814159293</v>
      </c>
      <c r="K71" s="38">
        <f>IF(H71=0, "-", IF((F71-H71)/H71&lt;10, (F71-H71)/H71, "&gt;999%"))</f>
        <v>0.37248572138068042</v>
      </c>
    </row>
    <row r="72" spans="1:11" x14ac:dyDescent="0.2">
      <c r="B72" s="83"/>
      <c r="D72" s="83"/>
      <c r="F72" s="83"/>
      <c r="H72" s="83"/>
    </row>
    <row r="73" spans="1:11" x14ac:dyDescent="0.2">
      <c r="A73" s="27" t="s">
        <v>583</v>
      </c>
      <c r="B73" s="71">
        <v>2449</v>
      </c>
      <c r="C73" s="40">
        <f>B73/9514</f>
        <v>0.25741013243640948</v>
      </c>
      <c r="D73" s="71">
        <v>1891</v>
      </c>
      <c r="E73" s="41">
        <f>D73/7288</f>
        <v>0.25946761800219537</v>
      </c>
      <c r="F73" s="77">
        <v>6820</v>
      </c>
      <c r="G73" s="42">
        <f>F73/26289</f>
        <v>0.25942409372741448</v>
      </c>
      <c r="H73" s="71">
        <v>4946</v>
      </c>
      <c r="I73" s="41">
        <f>H73/20901</f>
        <v>0.23663939524424668</v>
      </c>
      <c r="J73" s="37">
        <f>IF(D73=0, "-", IF((B73-D73)/D73&lt;10, (B73-D73)/D73, "&gt;999%"))</f>
        <v>0.29508196721311475</v>
      </c>
      <c r="K73" s="38">
        <f>IF(H73=0, "-", IF((F73-H73)/H73&lt;10, (F73-H73)/H73, "&gt;999%"))</f>
        <v>0.3788920339668419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0" max="16383" man="1"/>
    <brk id="73"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596</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16</v>
      </c>
      <c r="C7" s="39">
        <f>IF(B27=0, "-", B7/B27)</f>
        <v>6.5332788893425892E-3</v>
      </c>
      <c r="D7" s="65">
        <v>0</v>
      </c>
      <c r="E7" s="21">
        <f>IF(D27=0, "-", D7/D27)</f>
        <v>0</v>
      </c>
      <c r="F7" s="81">
        <v>26</v>
      </c>
      <c r="G7" s="39">
        <f>IF(F27=0, "-", F7/F27)</f>
        <v>3.812316715542522E-3</v>
      </c>
      <c r="H7" s="65">
        <v>0</v>
      </c>
      <c r="I7" s="21">
        <f>IF(H27=0, "-", H7/H27)</f>
        <v>0</v>
      </c>
      <c r="J7" s="20" t="str">
        <f t="shared" ref="J7:J25" si="0">IF(D7=0, "-", IF((B7-D7)/D7&lt;10, (B7-D7)/D7, "&gt;999%"))</f>
        <v>-</v>
      </c>
      <c r="K7" s="21" t="str">
        <f t="shared" ref="K7:K25" si="1">IF(H7=0, "-", IF((F7-H7)/H7&lt;10, (F7-H7)/H7, "&gt;999%"))</f>
        <v>-</v>
      </c>
    </row>
    <row r="8" spans="1:11" x14ac:dyDescent="0.2">
      <c r="A8" s="7" t="s">
        <v>42</v>
      </c>
      <c r="B8" s="65">
        <v>0</v>
      </c>
      <c r="C8" s="39">
        <f>IF(B27=0, "-", B8/B27)</f>
        <v>0</v>
      </c>
      <c r="D8" s="65">
        <v>0</v>
      </c>
      <c r="E8" s="21">
        <f>IF(D27=0, "-", D8/D27)</f>
        <v>0</v>
      </c>
      <c r="F8" s="81">
        <v>0</v>
      </c>
      <c r="G8" s="39">
        <f>IF(F27=0, "-", F8/F27)</f>
        <v>0</v>
      </c>
      <c r="H8" s="65">
        <v>1</v>
      </c>
      <c r="I8" s="21">
        <f>IF(H27=0, "-", H8/H27)</f>
        <v>2.0218358269308531E-4</v>
      </c>
      <c r="J8" s="20" t="str">
        <f t="shared" si="0"/>
        <v>-</v>
      </c>
      <c r="K8" s="21">
        <f t="shared" si="1"/>
        <v>-1</v>
      </c>
    </row>
    <row r="9" spans="1:11" x14ac:dyDescent="0.2">
      <c r="A9" s="7" t="s">
        <v>43</v>
      </c>
      <c r="B9" s="65">
        <v>431</v>
      </c>
      <c r="C9" s="39">
        <f>IF(B27=0, "-", B9/B27)</f>
        <v>0.17599020008166599</v>
      </c>
      <c r="D9" s="65">
        <v>262</v>
      </c>
      <c r="E9" s="21">
        <f>IF(D27=0, "-", D9/D27)</f>
        <v>0.13855103120042306</v>
      </c>
      <c r="F9" s="81">
        <v>1220</v>
      </c>
      <c r="G9" s="39">
        <f>IF(F27=0, "-", F9/F27)</f>
        <v>0.17888563049853373</v>
      </c>
      <c r="H9" s="65">
        <v>833</v>
      </c>
      <c r="I9" s="21">
        <f>IF(H27=0, "-", H9/H27)</f>
        <v>0.16841892438334008</v>
      </c>
      <c r="J9" s="20">
        <f t="shared" si="0"/>
        <v>0.64503816793893132</v>
      </c>
      <c r="K9" s="21">
        <f t="shared" si="1"/>
        <v>0.46458583433373352</v>
      </c>
    </row>
    <row r="10" spans="1:11" x14ac:dyDescent="0.2">
      <c r="A10" s="7" t="s">
        <v>47</v>
      </c>
      <c r="B10" s="65">
        <v>22</v>
      </c>
      <c r="C10" s="39">
        <f>IF(B27=0, "-", B10/B27)</f>
        <v>8.9832584728460601E-3</v>
      </c>
      <c r="D10" s="65">
        <v>8</v>
      </c>
      <c r="E10" s="21">
        <f>IF(D27=0, "-", D10/D27)</f>
        <v>4.2305658381808567E-3</v>
      </c>
      <c r="F10" s="81">
        <v>83</v>
      </c>
      <c r="G10" s="39">
        <f>IF(F27=0, "-", F10/F27)</f>
        <v>1.217008797653959E-2</v>
      </c>
      <c r="H10" s="65">
        <v>17</v>
      </c>
      <c r="I10" s="21">
        <f>IF(H27=0, "-", H10/H27)</f>
        <v>3.4371209057824505E-3</v>
      </c>
      <c r="J10" s="20">
        <f t="shared" si="0"/>
        <v>1.75</v>
      </c>
      <c r="K10" s="21">
        <f t="shared" si="1"/>
        <v>3.8823529411764706</v>
      </c>
    </row>
    <row r="11" spans="1:11" x14ac:dyDescent="0.2">
      <c r="A11" s="7" t="s">
        <v>49</v>
      </c>
      <c r="B11" s="65">
        <v>0</v>
      </c>
      <c r="C11" s="39">
        <f>IF(B27=0, "-", B11/B27)</f>
        <v>0</v>
      </c>
      <c r="D11" s="65">
        <v>198</v>
      </c>
      <c r="E11" s="21">
        <f>IF(D27=0, "-", D11/D27)</f>
        <v>0.1047065044949762</v>
      </c>
      <c r="F11" s="81">
        <v>0</v>
      </c>
      <c r="G11" s="39">
        <f>IF(F27=0, "-", F11/F27)</f>
        <v>0</v>
      </c>
      <c r="H11" s="65">
        <v>311</v>
      </c>
      <c r="I11" s="21">
        <f>IF(H27=0, "-", H11/H27)</f>
        <v>6.287909421754953E-2</v>
      </c>
      <c r="J11" s="20">
        <f t="shared" si="0"/>
        <v>-1</v>
      </c>
      <c r="K11" s="21">
        <f t="shared" si="1"/>
        <v>-1</v>
      </c>
    </row>
    <row r="12" spans="1:11" x14ac:dyDescent="0.2">
      <c r="A12" s="7" t="s">
        <v>51</v>
      </c>
      <c r="B12" s="65">
        <v>30</v>
      </c>
      <c r="C12" s="39">
        <f>IF(B27=0, "-", B12/B27)</f>
        <v>1.2249897917517355E-2</v>
      </c>
      <c r="D12" s="65">
        <v>17</v>
      </c>
      <c r="E12" s="21">
        <f>IF(D27=0, "-", D12/D27)</f>
        <v>8.9899524061343213E-3</v>
      </c>
      <c r="F12" s="81">
        <v>76</v>
      </c>
      <c r="G12" s="39">
        <f>IF(F27=0, "-", F12/F27)</f>
        <v>1.1143695014662757E-2</v>
      </c>
      <c r="H12" s="65">
        <v>65</v>
      </c>
      <c r="I12" s="21">
        <f>IF(H27=0, "-", H12/H27)</f>
        <v>1.3141932875050546E-2</v>
      </c>
      <c r="J12" s="20">
        <f t="shared" si="0"/>
        <v>0.76470588235294112</v>
      </c>
      <c r="K12" s="21">
        <f t="shared" si="1"/>
        <v>0.16923076923076924</v>
      </c>
    </row>
    <row r="13" spans="1:11" x14ac:dyDescent="0.2">
      <c r="A13" s="7" t="s">
        <v>56</v>
      </c>
      <c r="B13" s="65">
        <v>233</v>
      </c>
      <c r="C13" s="39">
        <f>IF(B27=0, "-", B13/B27)</f>
        <v>9.514087382605145E-2</v>
      </c>
      <c r="D13" s="65">
        <v>151</v>
      </c>
      <c r="E13" s="21">
        <f>IF(D27=0, "-", D13/D27)</f>
        <v>7.9851930195663667E-2</v>
      </c>
      <c r="F13" s="81">
        <v>712</v>
      </c>
      <c r="G13" s="39">
        <f>IF(F27=0, "-", F13/F27)</f>
        <v>0.10439882697947214</v>
      </c>
      <c r="H13" s="65">
        <v>308</v>
      </c>
      <c r="I13" s="21">
        <f>IF(H27=0, "-", H13/H27)</f>
        <v>6.2272543469470282E-2</v>
      </c>
      <c r="J13" s="20">
        <f t="shared" si="0"/>
        <v>0.54304635761589404</v>
      </c>
      <c r="K13" s="21">
        <f t="shared" si="1"/>
        <v>1.3116883116883118</v>
      </c>
    </row>
    <row r="14" spans="1:11" x14ac:dyDescent="0.2">
      <c r="A14" s="7" t="s">
        <v>59</v>
      </c>
      <c r="B14" s="65">
        <v>13</v>
      </c>
      <c r="C14" s="39">
        <f>IF(B27=0, "-", B14/B27)</f>
        <v>5.3082890975908537E-3</v>
      </c>
      <c r="D14" s="65">
        <v>0</v>
      </c>
      <c r="E14" s="21">
        <f>IF(D27=0, "-", D14/D27)</f>
        <v>0</v>
      </c>
      <c r="F14" s="81">
        <v>22</v>
      </c>
      <c r="G14" s="39">
        <f>IF(F27=0, "-", F14/F27)</f>
        <v>3.2258064516129032E-3</v>
      </c>
      <c r="H14" s="65">
        <v>0</v>
      </c>
      <c r="I14" s="21">
        <f>IF(H27=0, "-", H14/H27)</f>
        <v>0</v>
      </c>
      <c r="J14" s="20" t="str">
        <f t="shared" si="0"/>
        <v>-</v>
      </c>
      <c r="K14" s="21" t="str">
        <f t="shared" si="1"/>
        <v>-</v>
      </c>
    </row>
    <row r="15" spans="1:11" x14ac:dyDescent="0.2">
      <c r="A15" s="7" t="s">
        <v>64</v>
      </c>
      <c r="B15" s="65">
        <v>58</v>
      </c>
      <c r="C15" s="39">
        <f>IF(B27=0, "-", B15/B27)</f>
        <v>2.3683135973866884E-2</v>
      </c>
      <c r="D15" s="65">
        <v>26</v>
      </c>
      <c r="E15" s="21">
        <f>IF(D27=0, "-", D15/D27)</f>
        <v>1.3749338974087784E-2</v>
      </c>
      <c r="F15" s="81">
        <v>125</v>
      </c>
      <c r="G15" s="39">
        <f>IF(F27=0, "-", F15/F27)</f>
        <v>1.8328445747800588E-2</v>
      </c>
      <c r="H15" s="65">
        <v>90</v>
      </c>
      <c r="I15" s="21">
        <f>IF(H27=0, "-", H15/H27)</f>
        <v>1.8196522442377679E-2</v>
      </c>
      <c r="J15" s="20">
        <f t="shared" si="0"/>
        <v>1.2307692307692308</v>
      </c>
      <c r="K15" s="21">
        <f t="shared" si="1"/>
        <v>0.3888888888888889</v>
      </c>
    </row>
    <row r="16" spans="1:11" x14ac:dyDescent="0.2">
      <c r="A16" s="7" t="s">
        <v>70</v>
      </c>
      <c r="B16" s="65">
        <v>81</v>
      </c>
      <c r="C16" s="39">
        <f>IF(B27=0, "-", B16/B27)</f>
        <v>3.3074724377296853E-2</v>
      </c>
      <c r="D16" s="65">
        <v>45</v>
      </c>
      <c r="E16" s="21">
        <f>IF(D27=0, "-", D16/D27)</f>
        <v>2.3796932839767318E-2</v>
      </c>
      <c r="F16" s="81">
        <v>203</v>
      </c>
      <c r="G16" s="39">
        <f>IF(F27=0, "-", F16/F27)</f>
        <v>2.9765395894428153E-2</v>
      </c>
      <c r="H16" s="65">
        <v>129</v>
      </c>
      <c r="I16" s="21">
        <f>IF(H27=0, "-", H16/H27)</f>
        <v>2.6081682167408006E-2</v>
      </c>
      <c r="J16" s="20">
        <f t="shared" si="0"/>
        <v>0.8</v>
      </c>
      <c r="K16" s="21">
        <f t="shared" si="1"/>
        <v>0.5736434108527132</v>
      </c>
    </row>
    <row r="17" spans="1:11" x14ac:dyDescent="0.2">
      <c r="A17" s="7" t="s">
        <v>74</v>
      </c>
      <c r="B17" s="65">
        <v>8</v>
      </c>
      <c r="C17" s="39">
        <f>IF(B27=0, "-", B17/B27)</f>
        <v>3.2666394446712946E-3</v>
      </c>
      <c r="D17" s="65">
        <v>25</v>
      </c>
      <c r="E17" s="21">
        <f>IF(D27=0, "-", D17/D27)</f>
        <v>1.3220518244315178E-2</v>
      </c>
      <c r="F17" s="81">
        <v>14</v>
      </c>
      <c r="G17" s="39">
        <f>IF(F27=0, "-", F17/F27)</f>
        <v>2.0527859237536657E-3</v>
      </c>
      <c r="H17" s="65">
        <v>58</v>
      </c>
      <c r="I17" s="21">
        <f>IF(H27=0, "-", H17/H27)</f>
        <v>1.1726647796198949E-2</v>
      </c>
      <c r="J17" s="20">
        <f t="shared" si="0"/>
        <v>-0.68</v>
      </c>
      <c r="K17" s="21">
        <f t="shared" si="1"/>
        <v>-0.75862068965517238</v>
      </c>
    </row>
    <row r="18" spans="1:11" x14ac:dyDescent="0.2">
      <c r="A18" s="7" t="s">
        <v>77</v>
      </c>
      <c r="B18" s="65">
        <v>246</v>
      </c>
      <c r="C18" s="39">
        <f>IF(B27=0, "-", B18/B27)</f>
        <v>0.1004491629236423</v>
      </c>
      <c r="D18" s="65">
        <v>159</v>
      </c>
      <c r="E18" s="21">
        <f>IF(D27=0, "-", D18/D27)</f>
        <v>8.4082496033844531E-2</v>
      </c>
      <c r="F18" s="81">
        <v>745</v>
      </c>
      <c r="G18" s="39">
        <f>IF(F27=0, "-", F18/F27)</f>
        <v>0.1092375366568915</v>
      </c>
      <c r="H18" s="65">
        <v>527</v>
      </c>
      <c r="I18" s="21">
        <f>IF(H27=0, "-", H18/H27)</f>
        <v>0.10655074807925596</v>
      </c>
      <c r="J18" s="20">
        <f t="shared" si="0"/>
        <v>0.54716981132075471</v>
      </c>
      <c r="K18" s="21">
        <f t="shared" si="1"/>
        <v>0.41366223908918404</v>
      </c>
    </row>
    <row r="19" spans="1:11" x14ac:dyDescent="0.2">
      <c r="A19" s="7" t="s">
        <v>78</v>
      </c>
      <c r="B19" s="65">
        <v>89</v>
      </c>
      <c r="C19" s="39">
        <f>IF(B27=0, "-", B19/B27)</f>
        <v>3.6341363821968148E-2</v>
      </c>
      <c r="D19" s="65">
        <v>58</v>
      </c>
      <c r="E19" s="21">
        <f>IF(D27=0, "-", D19/D27)</f>
        <v>3.0671602326811213E-2</v>
      </c>
      <c r="F19" s="81">
        <v>251</v>
      </c>
      <c r="G19" s="39">
        <f>IF(F27=0, "-", F19/F27)</f>
        <v>3.6803519061583578E-2</v>
      </c>
      <c r="H19" s="65">
        <v>192</v>
      </c>
      <c r="I19" s="21">
        <f>IF(H27=0, "-", H19/H27)</f>
        <v>3.8819247877072381E-2</v>
      </c>
      <c r="J19" s="20">
        <f t="shared" si="0"/>
        <v>0.53448275862068961</v>
      </c>
      <c r="K19" s="21">
        <f t="shared" si="1"/>
        <v>0.30729166666666669</v>
      </c>
    </row>
    <row r="20" spans="1:11" x14ac:dyDescent="0.2">
      <c r="A20" s="7" t="s">
        <v>79</v>
      </c>
      <c r="B20" s="65">
        <v>1</v>
      </c>
      <c r="C20" s="39">
        <f>IF(B27=0, "-", B20/B27)</f>
        <v>4.0832993058391182E-4</v>
      </c>
      <c r="D20" s="65">
        <v>0</v>
      </c>
      <c r="E20" s="21">
        <f>IF(D27=0, "-", D20/D27)</f>
        <v>0</v>
      </c>
      <c r="F20" s="81">
        <v>1</v>
      </c>
      <c r="G20" s="39">
        <f>IF(F27=0, "-", F20/F27)</f>
        <v>1.4662756598240469E-4</v>
      </c>
      <c r="H20" s="65">
        <v>1</v>
      </c>
      <c r="I20" s="21">
        <f>IF(H27=0, "-", H20/H27)</f>
        <v>2.0218358269308531E-4</v>
      </c>
      <c r="J20" s="20" t="str">
        <f t="shared" si="0"/>
        <v>-</v>
      </c>
      <c r="K20" s="21">
        <f t="shared" si="1"/>
        <v>0</v>
      </c>
    </row>
    <row r="21" spans="1:11" x14ac:dyDescent="0.2">
      <c r="A21" s="7" t="s">
        <v>81</v>
      </c>
      <c r="B21" s="65">
        <v>41</v>
      </c>
      <c r="C21" s="39">
        <f>IF(B27=0, "-", B21/B27)</f>
        <v>1.6741527153940384E-2</v>
      </c>
      <c r="D21" s="65">
        <v>33</v>
      </c>
      <c r="E21" s="21">
        <f>IF(D27=0, "-", D21/D27)</f>
        <v>1.7451084082496033E-2</v>
      </c>
      <c r="F21" s="81">
        <v>70</v>
      </c>
      <c r="G21" s="39">
        <f>IF(F27=0, "-", F21/F27)</f>
        <v>1.0263929618768328E-2</v>
      </c>
      <c r="H21" s="65">
        <v>55</v>
      </c>
      <c r="I21" s="21">
        <f>IF(H27=0, "-", H21/H27)</f>
        <v>1.1120097048119693E-2</v>
      </c>
      <c r="J21" s="20">
        <f t="shared" si="0"/>
        <v>0.24242424242424243</v>
      </c>
      <c r="K21" s="21">
        <f t="shared" si="1"/>
        <v>0.27272727272727271</v>
      </c>
    </row>
    <row r="22" spans="1:11" x14ac:dyDescent="0.2">
      <c r="A22" s="7" t="s">
        <v>82</v>
      </c>
      <c r="B22" s="65">
        <v>21</v>
      </c>
      <c r="C22" s="39">
        <f>IF(B27=0, "-", B22/B27)</f>
        <v>8.5749285422621474E-3</v>
      </c>
      <c r="D22" s="65">
        <v>10</v>
      </c>
      <c r="E22" s="21">
        <f>IF(D27=0, "-", D22/D27)</f>
        <v>5.2882072977260709E-3</v>
      </c>
      <c r="F22" s="81">
        <v>66</v>
      </c>
      <c r="G22" s="39">
        <f>IF(F27=0, "-", F22/F27)</f>
        <v>9.6774193548387101E-3</v>
      </c>
      <c r="H22" s="65">
        <v>30</v>
      </c>
      <c r="I22" s="21">
        <f>IF(H27=0, "-", H22/H27)</f>
        <v>6.0655074807925598E-3</v>
      </c>
      <c r="J22" s="20">
        <f t="shared" si="0"/>
        <v>1.1000000000000001</v>
      </c>
      <c r="K22" s="21">
        <f t="shared" si="1"/>
        <v>1.2</v>
      </c>
    </row>
    <row r="23" spans="1:11" x14ac:dyDescent="0.2">
      <c r="A23" s="7" t="s">
        <v>86</v>
      </c>
      <c r="B23" s="65">
        <v>24</v>
      </c>
      <c r="C23" s="39">
        <f>IF(B27=0, "-", B23/B27)</f>
        <v>9.7999183340138837E-3</v>
      </c>
      <c r="D23" s="65">
        <v>8</v>
      </c>
      <c r="E23" s="21">
        <f>IF(D27=0, "-", D23/D27)</f>
        <v>4.2305658381808567E-3</v>
      </c>
      <c r="F23" s="81">
        <v>55</v>
      </c>
      <c r="G23" s="39">
        <f>IF(F27=0, "-", F23/F27)</f>
        <v>8.0645161290322578E-3</v>
      </c>
      <c r="H23" s="65">
        <v>15</v>
      </c>
      <c r="I23" s="21">
        <f>IF(H27=0, "-", H23/H27)</f>
        <v>3.0327537403962799E-3</v>
      </c>
      <c r="J23" s="20">
        <f t="shared" si="0"/>
        <v>2</v>
      </c>
      <c r="K23" s="21">
        <f t="shared" si="1"/>
        <v>2.6666666666666665</v>
      </c>
    </row>
    <row r="24" spans="1:11" x14ac:dyDescent="0.2">
      <c r="A24" s="7" t="s">
        <v>89</v>
      </c>
      <c r="B24" s="65">
        <v>1045</v>
      </c>
      <c r="C24" s="39">
        <f>IF(B27=0, "-", B24/B27)</f>
        <v>0.42670477746018781</v>
      </c>
      <c r="D24" s="65">
        <v>841</v>
      </c>
      <c r="E24" s="21">
        <f>IF(D27=0, "-", D24/D27)</f>
        <v>0.44473823373876253</v>
      </c>
      <c r="F24" s="81">
        <v>2949</v>
      </c>
      <c r="G24" s="39">
        <f>IF(F27=0, "-", F24/F27)</f>
        <v>0.43240469208211146</v>
      </c>
      <c r="H24" s="65">
        <v>2160</v>
      </c>
      <c r="I24" s="21">
        <f>IF(H27=0, "-", H24/H27)</f>
        <v>0.43671653861706428</v>
      </c>
      <c r="J24" s="20">
        <f t="shared" si="0"/>
        <v>0.24256837098692033</v>
      </c>
      <c r="K24" s="21">
        <f t="shared" si="1"/>
        <v>0.36527777777777776</v>
      </c>
    </row>
    <row r="25" spans="1:11" x14ac:dyDescent="0.2">
      <c r="A25" s="7" t="s">
        <v>91</v>
      </c>
      <c r="B25" s="65">
        <v>90</v>
      </c>
      <c r="C25" s="39">
        <f>IF(B27=0, "-", B25/B27)</f>
        <v>3.6749693752552062E-2</v>
      </c>
      <c r="D25" s="65">
        <v>50</v>
      </c>
      <c r="E25" s="21">
        <f>IF(D27=0, "-", D25/D27)</f>
        <v>2.6441036488630356E-2</v>
      </c>
      <c r="F25" s="81">
        <v>202</v>
      </c>
      <c r="G25" s="39">
        <f>IF(F27=0, "-", F25/F27)</f>
        <v>2.9618768328445746E-2</v>
      </c>
      <c r="H25" s="65">
        <v>154</v>
      </c>
      <c r="I25" s="21">
        <f>IF(H27=0, "-", H25/H27)</f>
        <v>3.1136271734735141E-2</v>
      </c>
      <c r="J25" s="20">
        <f t="shared" si="0"/>
        <v>0.8</v>
      </c>
      <c r="K25" s="21">
        <f t="shared" si="1"/>
        <v>0.31168831168831168</v>
      </c>
    </row>
    <row r="26" spans="1:11" x14ac:dyDescent="0.2">
      <c r="A26" s="2"/>
      <c r="B26" s="68"/>
      <c r="C26" s="33"/>
      <c r="D26" s="68"/>
      <c r="E26" s="6"/>
      <c r="F26" s="82"/>
      <c r="G26" s="33"/>
      <c r="H26" s="68"/>
      <c r="I26" s="6"/>
      <c r="J26" s="5"/>
      <c r="K26" s="6"/>
    </row>
    <row r="27" spans="1:11" s="43" customFormat="1" x14ac:dyDescent="0.2">
      <c r="A27" s="162" t="s">
        <v>583</v>
      </c>
      <c r="B27" s="71">
        <f>SUM(B7:B26)</f>
        <v>2449</v>
      </c>
      <c r="C27" s="40">
        <v>1</v>
      </c>
      <c r="D27" s="71">
        <f>SUM(D7:D26)</f>
        <v>1891</v>
      </c>
      <c r="E27" s="41">
        <v>1</v>
      </c>
      <c r="F27" s="77">
        <f>SUM(F7:F26)</f>
        <v>6820</v>
      </c>
      <c r="G27" s="42">
        <v>1</v>
      </c>
      <c r="H27" s="71">
        <f>SUM(H7:H26)</f>
        <v>4946</v>
      </c>
      <c r="I27" s="41">
        <v>1</v>
      </c>
      <c r="J27" s="37">
        <f>IF(D27=0, "-", (B27-D27)/D27)</f>
        <v>0.29508196721311475</v>
      </c>
      <c r="K27" s="38">
        <f>IF(H27=0, "-", (F27-H27)/H27)</f>
        <v>0.3788920339668419</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6"/>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164" t="s">
        <v>123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130</v>
      </c>
      <c r="B6" s="61" t="s">
        <v>12</v>
      </c>
      <c r="C6" s="62" t="s">
        <v>13</v>
      </c>
      <c r="D6" s="61" t="s">
        <v>12</v>
      </c>
      <c r="E6" s="63" t="s">
        <v>13</v>
      </c>
      <c r="F6" s="62" t="s">
        <v>12</v>
      </c>
      <c r="G6" s="62" t="s">
        <v>13</v>
      </c>
      <c r="H6" s="61" t="s">
        <v>12</v>
      </c>
      <c r="I6" s="63" t="s">
        <v>13</v>
      </c>
      <c r="J6" s="61"/>
      <c r="K6" s="63"/>
    </row>
    <row r="7" spans="1:11" x14ac:dyDescent="0.2">
      <c r="A7" s="7" t="s">
        <v>505</v>
      </c>
      <c r="B7" s="65">
        <v>15</v>
      </c>
      <c r="C7" s="34">
        <f>IF(B22=0, "-", B7/B22)</f>
        <v>7.575757575757576E-2</v>
      </c>
      <c r="D7" s="65">
        <v>8</v>
      </c>
      <c r="E7" s="9">
        <f>IF(D22=0, "-", D7/D22)</f>
        <v>4.8484848484848485E-2</v>
      </c>
      <c r="F7" s="81">
        <v>31</v>
      </c>
      <c r="G7" s="34">
        <f>IF(F22=0, "-", F7/F22)</f>
        <v>6.768558951965066E-2</v>
      </c>
      <c r="H7" s="65">
        <v>16</v>
      </c>
      <c r="I7" s="9">
        <f>IF(H22=0, "-", H7/H22)</f>
        <v>4.790419161676647E-2</v>
      </c>
      <c r="J7" s="8">
        <f t="shared" ref="J7:J20" si="0">IF(D7=0, "-", IF((B7-D7)/D7&lt;10, (B7-D7)/D7, "&gt;999%"))</f>
        <v>0.875</v>
      </c>
      <c r="K7" s="9">
        <f t="shared" ref="K7:K20" si="1">IF(H7=0, "-", IF((F7-H7)/H7&lt;10, (F7-H7)/H7, "&gt;999%"))</f>
        <v>0.9375</v>
      </c>
    </row>
    <row r="8" spans="1:11" x14ac:dyDescent="0.2">
      <c r="A8" s="7" t="s">
        <v>506</v>
      </c>
      <c r="B8" s="65">
        <v>16</v>
      </c>
      <c r="C8" s="34">
        <f>IF(B22=0, "-", B8/B22)</f>
        <v>8.0808080808080815E-2</v>
      </c>
      <c r="D8" s="65">
        <v>9</v>
      </c>
      <c r="E8" s="9">
        <f>IF(D22=0, "-", D8/D22)</f>
        <v>5.4545454545454543E-2</v>
      </c>
      <c r="F8" s="81">
        <v>36</v>
      </c>
      <c r="G8" s="34">
        <f>IF(F22=0, "-", F8/F22)</f>
        <v>7.8602620087336247E-2</v>
      </c>
      <c r="H8" s="65">
        <v>17</v>
      </c>
      <c r="I8" s="9">
        <f>IF(H22=0, "-", H8/H22)</f>
        <v>5.089820359281437E-2</v>
      </c>
      <c r="J8" s="8">
        <f t="shared" si="0"/>
        <v>0.77777777777777779</v>
      </c>
      <c r="K8" s="9">
        <f t="shared" si="1"/>
        <v>1.1176470588235294</v>
      </c>
    </row>
    <row r="9" spans="1:11" x14ac:dyDescent="0.2">
      <c r="A9" s="7" t="s">
        <v>507</v>
      </c>
      <c r="B9" s="65">
        <v>27</v>
      </c>
      <c r="C9" s="34">
        <f>IF(B22=0, "-", B9/B22)</f>
        <v>0.13636363636363635</v>
      </c>
      <c r="D9" s="65">
        <v>46</v>
      </c>
      <c r="E9" s="9">
        <f>IF(D22=0, "-", D9/D22)</f>
        <v>0.27878787878787881</v>
      </c>
      <c r="F9" s="81">
        <v>79</v>
      </c>
      <c r="G9" s="34">
        <f>IF(F22=0, "-", F9/F22)</f>
        <v>0.17248908296943233</v>
      </c>
      <c r="H9" s="65">
        <v>61</v>
      </c>
      <c r="I9" s="9">
        <f>IF(H22=0, "-", H9/H22)</f>
        <v>0.18263473053892215</v>
      </c>
      <c r="J9" s="8">
        <f t="shared" si="0"/>
        <v>-0.41304347826086957</v>
      </c>
      <c r="K9" s="9">
        <f t="shared" si="1"/>
        <v>0.29508196721311475</v>
      </c>
    </row>
    <row r="10" spans="1:11" x14ac:dyDescent="0.2">
      <c r="A10" s="7" t="s">
        <v>508</v>
      </c>
      <c r="B10" s="65">
        <v>27</v>
      </c>
      <c r="C10" s="34">
        <f>IF(B22=0, "-", B10/B22)</f>
        <v>0.13636363636363635</v>
      </c>
      <c r="D10" s="65">
        <v>17</v>
      </c>
      <c r="E10" s="9">
        <f>IF(D22=0, "-", D10/D22)</f>
        <v>0.10303030303030303</v>
      </c>
      <c r="F10" s="81">
        <v>66</v>
      </c>
      <c r="G10" s="34">
        <f>IF(F22=0, "-", F10/F22)</f>
        <v>0.14410480349344978</v>
      </c>
      <c r="H10" s="65">
        <v>43</v>
      </c>
      <c r="I10" s="9">
        <f>IF(H22=0, "-", H10/H22)</f>
        <v>0.12874251497005987</v>
      </c>
      <c r="J10" s="8">
        <f t="shared" si="0"/>
        <v>0.58823529411764708</v>
      </c>
      <c r="K10" s="9">
        <f t="shared" si="1"/>
        <v>0.53488372093023251</v>
      </c>
    </row>
    <row r="11" spans="1:11" x14ac:dyDescent="0.2">
      <c r="A11" s="7" t="s">
        <v>509</v>
      </c>
      <c r="B11" s="65">
        <v>0</v>
      </c>
      <c r="C11" s="34">
        <f>IF(B22=0, "-", B11/B22)</f>
        <v>0</v>
      </c>
      <c r="D11" s="65">
        <v>1</v>
      </c>
      <c r="E11" s="9">
        <f>IF(D22=0, "-", D11/D22)</f>
        <v>6.0606060606060606E-3</v>
      </c>
      <c r="F11" s="81">
        <v>2</v>
      </c>
      <c r="G11" s="34">
        <f>IF(F22=0, "-", F11/F22)</f>
        <v>4.3668122270742356E-3</v>
      </c>
      <c r="H11" s="65">
        <v>6</v>
      </c>
      <c r="I11" s="9">
        <f>IF(H22=0, "-", H11/H22)</f>
        <v>1.7964071856287425E-2</v>
      </c>
      <c r="J11" s="8">
        <f t="shared" si="0"/>
        <v>-1</v>
      </c>
      <c r="K11" s="9">
        <f t="shared" si="1"/>
        <v>-0.66666666666666663</v>
      </c>
    </row>
    <row r="12" spans="1:11" x14ac:dyDescent="0.2">
      <c r="A12" s="7" t="s">
        <v>510</v>
      </c>
      <c r="B12" s="65">
        <v>1</v>
      </c>
      <c r="C12" s="34">
        <f>IF(B22=0, "-", B12/B22)</f>
        <v>5.0505050505050509E-3</v>
      </c>
      <c r="D12" s="65">
        <v>0</v>
      </c>
      <c r="E12" s="9">
        <f>IF(D22=0, "-", D12/D22)</f>
        <v>0</v>
      </c>
      <c r="F12" s="81">
        <v>4</v>
      </c>
      <c r="G12" s="34">
        <f>IF(F22=0, "-", F12/F22)</f>
        <v>8.7336244541484712E-3</v>
      </c>
      <c r="H12" s="65">
        <v>0</v>
      </c>
      <c r="I12" s="9">
        <f>IF(H22=0, "-", H12/H22)</f>
        <v>0</v>
      </c>
      <c r="J12" s="8" t="str">
        <f t="shared" si="0"/>
        <v>-</v>
      </c>
      <c r="K12" s="9" t="str">
        <f t="shared" si="1"/>
        <v>-</v>
      </c>
    </row>
    <row r="13" spans="1:11" x14ac:dyDescent="0.2">
      <c r="A13" s="7" t="s">
        <v>511</v>
      </c>
      <c r="B13" s="65">
        <v>71</v>
      </c>
      <c r="C13" s="34">
        <f>IF(B22=0, "-", B13/B22)</f>
        <v>0.35858585858585856</v>
      </c>
      <c r="D13" s="65">
        <v>53</v>
      </c>
      <c r="E13" s="9">
        <f>IF(D22=0, "-", D13/D22)</f>
        <v>0.32121212121212123</v>
      </c>
      <c r="F13" s="81">
        <v>150</v>
      </c>
      <c r="G13" s="34">
        <f>IF(F22=0, "-", F13/F22)</f>
        <v>0.32751091703056767</v>
      </c>
      <c r="H13" s="65">
        <v>121</v>
      </c>
      <c r="I13" s="9">
        <f>IF(H22=0, "-", H13/H22)</f>
        <v>0.36227544910179643</v>
      </c>
      <c r="J13" s="8">
        <f t="shared" si="0"/>
        <v>0.33962264150943394</v>
      </c>
      <c r="K13" s="9">
        <f t="shared" si="1"/>
        <v>0.23966942148760331</v>
      </c>
    </row>
    <row r="14" spans="1:11" x14ac:dyDescent="0.2">
      <c r="A14" s="7" t="s">
        <v>512</v>
      </c>
      <c r="B14" s="65">
        <v>7</v>
      </c>
      <c r="C14" s="34">
        <f>IF(B22=0, "-", B14/B22)</f>
        <v>3.5353535353535352E-2</v>
      </c>
      <c r="D14" s="65">
        <v>0</v>
      </c>
      <c r="E14" s="9">
        <f>IF(D22=0, "-", D14/D22)</f>
        <v>0</v>
      </c>
      <c r="F14" s="81">
        <v>14</v>
      </c>
      <c r="G14" s="34">
        <f>IF(F22=0, "-", F14/F22)</f>
        <v>3.0567685589519649E-2</v>
      </c>
      <c r="H14" s="65">
        <v>3</v>
      </c>
      <c r="I14" s="9">
        <f>IF(H22=0, "-", H14/H22)</f>
        <v>8.9820359281437123E-3</v>
      </c>
      <c r="J14" s="8" t="str">
        <f t="shared" si="0"/>
        <v>-</v>
      </c>
      <c r="K14" s="9">
        <f t="shared" si="1"/>
        <v>3.6666666666666665</v>
      </c>
    </row>
    <row r="15" spans="1:11" x14ac:dyDescent="0.2">
      <c r="A15" s="7" t="s">
        <v>513</v>
      </c>
      <c r="B15" s="65">
        <v>0</v>
      </c>
      <c r="C15" s="34">
        <f>IF(B22=0, "-", B15/B22)</f>
        <v>0</v>
      </c>
      <c r="D15" s="65">
        <v>3</v>
      </c>
      <c r="E15" s="9">
        <f>IF(D22=0, "-", D15/D22)</f>
        <v>1.8181818181818181E-2</v>
      </c>
      <c r="F15" s="81">
        <v>0</v>
      </c>
      <c r="G15" s="34">
        <f>IF(F22=0, "-", F15/F22)</f>
        <v>0</v>
      </c>
      <c r="H15" s="65">
        <v>5</v>
      </c>
      <c r="I15" s="9">
        <f>IF(H22=0, "-", H15/H22)</f>
        <v>1.4970059880239521E-2</v>
      </c>
      <c r="J15" s="8">
        <f t="shared" si="0"/>
        <v>-1</v>
      </c>
      <c r="K15" s="9">
        <f t="shared" si="1"/>
        <v>-1</v>
      </c>
    </row>
    <row r="16" spans="1:11" x14ac:dyDescent="0.2">
      <c r="A16" s="7" t="s">
        <v>514</v>
      </c>
      <c r="B16" s="65">
        <v>2</v>
      </c>
      <c r="C16" s="34">
        <f>IF(B22=0, "-", B16/B22)</f>
        <v>1.0101010101010102E-2</v>
      </c>
      <c r="D16" s="65">
        <v>0</v>
      </c>
      <c r="E16" s="9">
        <f>IF(D22=0, "-", D16/D22)</f>
        <v>0</v>
      </c>
      <c r="F16" s="81">
        <v>6</v>
      </c>
      <c r="G16" s="34">
        <f>IF(F22=0, "-", F16/F22)</f>
        <v>1.3100436681222707E-2</v>
      </c>
      <c r="H16" s="65">
        <v>0</v>
      </c>
      <c r="I16" s="9">
        <f>IF(H22=0, "-", H16/H22)</f>
        <v>0</v>
      </c>
      <c r="J16" s="8" t="str">
        <f t="shared" si="0"/>
        <v>-</v>
      </c>
      <c r="K16" s="9" t="str">
        <f t="shared" si="1"/>
        <v>-</v>
      </c>
    </row>
    <row r="17" spans="1:11" x14ac:dyDescent="0.2">
      <c r="A17" s="7" t="s">
        <v>515</v>
      </c>
      <c r="B17" s="65">
        <v>19</v>
      </c>
      <c r="C17" s="34">
        <f>IF(B22=0, "-", B17/B22)</f>
        <v>9.5959595959595953E-2</v>
      </c>
      <c r="D17" s="65">
        <v>18</v>
      </c>
      <c r="E17" s="9">
        <f>IF(D22=0, "-", D17/D22)</f>
        <v>0.10909090909090909</v>
      </c>
      <c r="F17" s="81">
        <v>39</v>
      </c>
      <c r="G17" s="34">
        <f>IF(F22=0, "-", F17/F22)</f>
        <v>8.5152838427947602E-2</v>
      </c>
      <c r="H17" s="65">
        <v>43</v>
      </c>
      <c r="I17" s="9">
        <f>IF(H22=0, "-", H17/H22)</f>
        <v>0.12874251497005987</v>
      </c>
      <c r="J17" s="8">
        <f t="shared" si="0"/>
        <v>5.5555555555555552E-2</v>
      </c>
      <c r="K17" s="9">
        <f t="shared" si="1"/>
        <v>-9.3023255813953487E-2</v>
      </c>
    </row>
    <row r="18" spans="1:11" x14ac:dyDescent="0.2">
      <c r="A18" s="7" t="s">
        <v>516</v>
      </c>
      <c r="B18" s="65">
        <v>0</v>
      </c>
      <c r="C18" s="34">
        <f>IF(B22=0, "-", B18/B22)</f>
        <v>0</v>
      </c>
      <c r="D18" s="65">
        <v>0</v>
      </c>
      <c r="E18" s="9">
        <f>IF(D22=0, "-", D18/D22)</f>
        <v>0</v>
      </c>
      <c r="F18" s="81">
        <v>1</v>
      </c>
      <c r="G18" s="34">
        <f>IF(F22=0, "-", F18/F22)</f>
        <v>2.1834061135371178E-3</v>
      </c>
      <c r="H18" s="65">
        <v>0</v>
      </c>
      <c r="I18" s="9">
        <f>IF(H22=0, "-", H18/H22)</f>
        <v>0</v>
      </c>
      <c r="J18" s="8" t="str">
        <f t="shared" si="0"/>
        <v>-</v>
      </c>
      <c r="K18" s="9" t="str">
        <f t="shared" si="1"/>
        <v>-</v>
      </c>
    </row>
    <row r="19" spans="1:11" x14ac:dyDescent="0.2">
      <c r="A19" s="7" t="s">
        <v>517</v>
      </c>
      <c r="B19" s="65">
        <v>3</v>
      </c>
      <c r="C19" s="34">
        <f>IF(B22=0, "-", B19/B22)</f>
        <v>1.5151515151515152E-2</v>
      </c>
      <c r="D19" s="65">
        <v>2</v>
      </c>
      <c r="E19" s="9">
        <f>IF(D22=0, "-", D19/D22)</f>
        <v>1.2121212121212121E-2</v>
      </c>
      <c r="F19" s="81">
        <v>7</v>
      </c>
      <c r="G19" s="34">
        <f>IF(F22=0, "-", F19/F22)</f>
        <v>1.5283842794759825E-2</v>
      </c>
      <c r="H19" s="65">
        <v>6</v>
      </c>
      <c r="I19" s="9">
        <f>IF(H22=0, "-", H19/H22)</f>
        <v>1.7964071856287425E-2</v>
      </c>
      <c r="J19" s="8">
        <f t="shared" si="0"/>
        <v>0.5</v>
      </c>
      <c r="K19" s="9">
        <f t="shared" si="1"/>
        <v>0.16666666666666666</v>
      </c>
    </row>
    <row r="20" spans="1:11" x14ac:dyDescent="0.2">
      <c r="A20" s="7" t="s">
        <v>518</v>
      </c>
      <c r="B20" s="65">
        <v>10</v>
      </c>
      <c r="C20" s="34">
        <f>IF(B22=0, "-", B20/B22)</f>
        <v>5.0505050505050504E-2</v>
      </c>
      <c r="D20" s="65">
        <v>8</v>
      </c>
      <c r="E20" s="9">
        <f>IF(D22=0, "-", D20/D22)</f>
        <v>4.8484848484848485E-2</v>
      </c>
      <c r="F20" s="81">
        <v>23</v>
      </c>
      <c r="G20" s="34">
        <f>IF(F22=0, "-", F20/F22)</f>
        <v>5.0218340611353711E-2</v>
      </c>
      <c r="H20" s="65">
        <v>13</v>
      </c>
      <c r="I20" s="9">
        <f>IF(H22=0, "-", H20/H22)</f>
        <v>3.8922155688622756E-2</v>
      </c>
      <c r="J20" s="8">
        <f t="shared" si="0"/>
        <v>0.25</v>
      </c>
      <c r="K20" s="9">
        <f t="shared" si="1"/>
        <v>0.76923076923076927</v>
      </c>
    </row>
    <row r="21" spans="1:11" x14ac:dyDescent="0.2">
      <c r="A21" s="2"/>
      <c r="B21" s="68"/>
      <c r="C21" s="33"/>
      <c r="D21" s="68"/>
      <c r="E21" s="6"/>
      <c r="F21" s="82"/>
      <c r="G21" s="33"/>
      <c r="H21" s="68"/>
      <c r="I21" s="6"/>
      <c r="J21" s="5"/>
      <c r="K21" s="6"/>
    </row>
    <row r="22" spans="1:11" s="43" customFormat="1" x14ac:dyDescent="0.2">
      <c r="A22" s="162" t="s">
        <v>593</v>
      </c>
      <c r="B22" s="71">
        <f>SUM(B7:B21)</f>
        <v>198</v>
      </c>
      <c r="C22" s="40">
        <f>B22/9514</f>
        <v>2.0811435778852218E-2</v>
      </c>
      <c r="D22" s="71">
        <f>SUM(D7:D21)</f>
        <v>165</v>
      </c>
      <c r="E22" s="41">
        <f>D22/7288</f>
        <v>2.2639956092206367E-2</v>
      </c>
      <c r="F22" s="77">
        <f>SUM(F7:F21)</f>
        <v>458</v>
      </c>
      <c r="G22" s="42">
        <f>F22/26289</f>
        <v>1.7421735326562441E-2</v>
      </c>
      <c r="H22" s="71">
        <f>SUM(H7:H21)</f>
        <v>334</v>
      </c>
      <c r="I22" s="41">
        <f>H22/20901</f>
        <v>1.5980096646093487E-2</v>
      </c>
      <c r="J22" s="37">
        <f>IF(D22=0, "-", IF((B22-D22)/D22&lt;10, (B22-D22)/D22, "&gt;999%"))</f>
        <v>0.2</v>
      </c>
      <c r="K22" s="38">
        <f>IF(H22=0, "-", IF((F22-H22)/H22&lt;10, (F22-H22)/H22, "&gt;999%"))</f>
        <v>0.3712574850299401</v>
      </c>
    </row>
    <row r="23" spans="1:11" x14ac:dyDescent="0.2">
      <c r="B23" s="83"/>
      <c r="D23" s="83"/>
      <c r="F23" s="83"/>
      <c r="H23" s="83"/>
    </row>
    <row r="24" spans="1:11" x14ac:dyDescent="0.2">
      <c r="A24" s="163" t="s">
        <v>131</v>
      </c>
      <c r="B24" s="61" t="s">
        <v>12</v>
      </c>
      <c r="C24" s="62" t="s">
        <v>13</v>
      </c>
      <c r="D24" s="61" t="s">
        <v>12</v>
      </c>
      <c r="E24" s="63" t="s">
        <v>13</v>
      </c>
      <c r="F24" s="62" t="s">
        <v>12</v>
      </c>
      <c r="G24" s="62" t="s">
        <v>13</v>
      </c>
      <c r="H24" s="61" t="s">
        <v>12</v>
      </c>
      <c r="I24" s="63" t="s">
        <v>13</v>
      </c>
      <c r="J24" s="61"/>
      <c r="K24" s="63"/>
    </row>
    <row r="25" spans="1:11" x14ac:dyDescent="0.2">
      <c r="A25" s="7" t="s">
        <v>519</v>
      </c>
      <c r="B25" s="65">
        <v>8</v>
      </c>
      <c r="C25" s="34">
        <f>IF(B35=0, "-", B25/B35)</f>
        <v>0.14285714285714285</v>
      </c>
      <c r="D25" s="65">
        <v>4</v>
      </c>
      <c r="E25" s="9">
        <f>IF(D35=0, "-", D25/D35)</f>
        <v>8.5106382978723402E-2</v>
      </c>
      <c r="F25" s="81">
        <v>15</v>
      </c>
      <c r="G25" s="34">
        <f>IF(F35=0, "-", F25/F35)</f>
        <v>0.125</v>
      </c>
      <c r="H25" s="65">
        <v>15</v>
      </c>
      <c r="I25" s="9">
        <f>IF(H35=0, "-", H25/H35)</f>
        <v>0.11904761904761904</v>
      </c>
      <c r="J25" s="8">
        <f t="shared" ref="J25:J33" si="2">IF(D25=0, "-", IF((B25-D25)/D25&lt;10, (B25-D25)/D25, "&gt;999%"))</f>
        <v>1</v>
      </c>
      <c r="K25" s="9">
        <f t="shared" ref="K25:K33" si="3">IF(H25=0, "-", IF((F25-H25)/H25&lt;10, (F25-H25)/H25, "&gt;999%"))</f>
        <v>0</v>
      </c>
    </row>
    <row r="26" spans="1:11" x14ac:dyDescent="0.2">
      <c r="A26" s="7" t="s">
        <v>520</v>
      </c>
      <c r="B26" s="65">
        <v>17</v>
      </c>
      <c r="C26" s="34">
        <f>IF(B35=0, "-", B26/B35)</f>
        <v>0.30357142857142855</v>
      </c>
      <c r="D26" s="65">
        <v>17</v>
      </c>
      <c r="E26" s="9">
        <f>IF(D35=0, "-", D26/D35)</f>
        <v>0.36170212765957449</v>
      </c>
      <c r="F26" s="81">
        <v>33</v>
      </c>
      <c r="G26" s="34">
        <f>IF(F35=0, "-", F26/F35)</f>
        <v>0.27500000000000002</v>
      </c>
      <c r="H26" s="65">
        <v>46</v>
      </c>
      <c r="I26" s="9">
        <f>IF(H35=0, "-", H26/H35)</f>
        <v>0.36507936507936506</v>
      </c>
      <c r="J26" s="8">
        <f t="shared" si="2"/>
        <v>0</v>
      </c>
      <c r="K26" s="9">
        <f t="shared" si="3"/>
        <v>-0.28260869565217389</v>
      </c>
    </row>
    <row r="27" spans="1:11" x14ac:dyDescent="0.2">
      <c r="A27" s="7" t="s">
        <v>521</v>
      </c>
      <c r="B27" s="65">
        <v>24</v>
      </c>
      <c r="C27" s="34">
        <f>IF(B35=0, "-", B27/B35)</f>
        <v>0.42857142857142855</v>
      </c>
      <c r="D27" s="65">
        <v>20</v>
      </c>
      <c r="E27" s="9">
        <f>IF(D35=0, "-", D27/D35)</f>
        <v>0.42553191489361702</v>
      </c>
      <c r="F27" s="81">
        <v>55</v>
      </c>
      <c r="G27" s="34">
        <f>IF(F35=0, "-", F27/F35)</f>
        <v>0.45833333333333331</v>
      </c>
      <c r="H27" s="65">
        <v>53</v>
      </c>
      <c r="I27" s="9">
        <f>IF(H35=0, "-", H27/H35)</f>
        <v>0.42063492063492064</v>
      </c>
      <c r="J27" s="8">
        <f t="shared" si="2"/>
        <v>0.2</v>
      </c>
      <c r="K27" s="9">
        <f t="shared" si="3"/>
        <v>3.7735849056603772E-2</v>
      </c>
    </row>
    <row r="28" spans="1:11" x14ac:dyDescent="0.2">
      <c r="A28" s="7" t="s">
        <v>522</v>
      </c>
      <c r="B28" s="65">
        <v>2</v>
      </c>
      <c r="C28" s="34">
        <f>IF(B35=0, "-", B28/B35)</f>
        <v>3.5714285714285712E-2</v>
      </c>
      <c r="D28" s="65">
        <v>0</v>
      </c>
      <c r="E28" s="9">
        <f>IF(D35=0, "-", D28/D35)</f>
        <v>0</v>
      </c>
      <c r="F28" s="81">
        <v>3</v>
      </c>
      <c r="G28" s="34">
        <f>IF(F35=0, "-", F28/F35)</f>
        <v>2.5000000000000001E-2</v>
      </c>
      <c r="H28" s="65">
        <v>1</v>
      </c>
      <c r="I28" s="9">
        <f>IF(H35=0, "-", H28/H35)</f>
        <v>7.9365079365079361E-3</v>
      </c>
      <c r="J28" s="8" t="str">
        <f t="shared" si="2"/>
        <v>-</v>
      </c>
      <c r="K28" s="9">
        <f t="shared" si="3"/>
        <v>2</v>
      </c>
    </row>
    <row r="29" spans="1:11" x14ac:dyDescent="0.2">
      <c r="A29" s="7" t="s">
        <v>523</v>
      </c>
      <c r="B29" s="65">
        <v>2</v>
      </c>
      <c r="C29" s="34">
        <f>IF(B35=0, "-", B29/B35)</f>
        <v>3.5714285714285712E-2</v>
      </c>
      <c r="D29" s="65">
        <v>3</v>
      </c>
      <c r="E29" s="9">
        <f>IF(D35=0, "-", D29/D35)</f>
        <v>6.3829787234042548E-2</v>
      </c>
      <c r="F29" s="81">
        <v>5</v>
      </c>
      <c r="G29" s="34">
        <f>IF(F35=0, "-", F29/F35)</f>
        <v>4.1666666666666664E-2</v>
      </c>
      <c r="H29" s="65">
        <v>6</v>
      </c>
      <c r="I29" s="9">
        <f>IF(H35=0, "-", H29/H35)</f>
        <v>4.7619047619047616E-2</v>
      </c>
      <c r="J29" s="8">
        <f t="shared" si="2"/>
        <v>-0.33333333333333331</v>
      </c>
      <c r="K29" s="9">
        <f t="shared" si="3"/>
        <v>-0.16666666666666666</v>
      </c>
    </row>
    <row r="30" spans="1:11" x14ac:dyDescent="0.2">
      <c r="A30" s="7" t="s">
        <v>524</v>
      </c>
      <c r="B30" s="65">
        <v>1</v>
      </c>
      <c r="C30" s="34">
        <f>IF(B35=0, "-", B30/B35)</f>
        <v>1.7857142857142856E-2</v>
      </c>
      <c r="D30" s="65">
        <v>0</v>
      </c>
      <c r="E30" s="9">
        <f>IF(D35=0, "-", D30/D35)</f>
        <v>0</v>
      </c>
      <c r="F30" s="81">
        <v>1</v>
      </c>
      <c r="G30" s="34">
        <f>IF(F35=0, "-", F30/F35)</f>
        <v>8.3333333333333332E-3</v>
      </c>
      <c r="H30" s="65">
        <v>0</v>
      </c>
      <c r="I30" s="9">
        <f>IF(H35=0, "-", H30/H35)</f>
        <v>0</v>
      </c>
      <c r="J30" s="8" t="str">
        <f t="shared" si="2"/>
        <v>-</v>
      </c>
      <c r="K30" s="9" t="str">
        <f t="shared" si="3"/>
        <v>-</v>
      </c>
    </row>
    <row r="31" spans="1:11" x14ac:dyDescent="0.2">
      <c r="A31" s="7" t="s">
        <v>525</v>
      </c>
      <c r="B31" s="65">
        <v>0</v>
      </c>
      <c r="C31" s="34">
        <f>IF(B35=0, "-", B31/B35)</f>
        <v>0</v>
      </c>
      <c r="D31" s="65">
        <v>3</v>
      </c>
      <c r="E31" s="9">
        <f>IF(D35=0, "-", D31/D35)</f>
        <v>6.3829787234042548E-2</v>
      </c>
      <c r="F31" s="81">
        <v>0</v>
      </c>
      <c r="G31" s="34">
        <f>IF(F35=0, "-", F31/F35)</f>
        <v>0</v>
      </c>
      <c r="H31" s="65">
        <v>3</v>
      </c>
      <c r="I31" s="9">
        <f>IF(H35=0, "-", H31/H35)</f>
        <v>2.3809523809523808E-2</v>
      </c>
      <c r="J31" s="8">
        <f t="shared" si="2"/>
        <v>-1</v>
      </c>
      <c r="K31" s="9">
        <f t="shared" si="3"/>
        <v>-1</v>
      </c>
    </row>
    <row r="32" spans="1:11" x14ac:dyDescent="0.2">
      <c r="A32" s="7" t="s">
        <v>526</v>
      </c>
      <c r="B32" s="65">
        <v>1</v>
      </c>
      <c r="C32" s="34">
        <f>IF(B35=0, "-", B32/B35)</f>
        <v>1.7857142857142856E-2</v>
      </c>
      <c r="D32" s="65">
        <v>0</v>
      </c>
      <c r="E32" s="9">
        <f>IF(D35=0, "-", D32/D35)</f>
        <v>0</v>
      </c>
      <c r="F32" s="81">
        <v>3</v>
      </c>
      <c r="G32" s="34">
        <f>IF(F35=0, "-", F32/F35)</f>
        <v>2.5000000000000001E-2</v>
      </c>
      <c r="H32" s="65">
        <v>2</v>
      </c>
      <c r="I32" s="9">
        <f>IF(H35=0, "-", H32/H35)</f>
        <v>1.5873015873015872E-2</v>
      </c>
      <c r="J32" s="8" t="str">
        <f t="shared" si="2"/>
        <v>-</v>
      </c>
      <c r="K32" s="9">
        <f t="shared" si="3"/>
        <v>0.5</v>
      </c>
    </row>
    <row r="33" spans="1:11" x14ac:dyDescent="0.2">
      <c r="A33" s="7" t="s">
        <v>527</v>
      </c>
      <c r="B33" s="65">
        <v>1</v>
      </c>
      <c r="C33" s="34">
        <f>IF(B35=0, "-", B33/B35)</f>
        <v>1.7857142857142856E-2</v>
      </c>
      <c r="D33" s="65">
        <v>0</v>
      </c>
      <c r="E33" s="9">
        <f>IF(D35=0, "-", D33/D35)</f>
        <v>0</v>
      </c>
      <c r="F33" s="81">
        <v>5</v>
      </c>
      <c r="G33" s="34">
        <f>IF(F35=0, "-", F33/F35)</f>
        <v>4.1666666666666664E-2</v>
      </c>
      <c r="H33" s="65">
        <v>0</v>
      </c>
      <c r="I33" s="9">
        <f>IF(H35=0, "-", H33/H35)</f>
        <v>0</v>
      </c>
      <c r="J33" s="8" t="str">
        <f t="shared" si="2"/>
        <v>-</v>
      </c>
      <c r="K33" s="9" t="str">
        <f t="shared" si="3"/>
        <v>-</v>
      </c>
    </row>
    <row r="34" spans="1:11" x14ac:dyDescent="0.2">
      <c r="A34" s="2"/>
      <c r="B34" s="68"/>
      <c r="C34" s="33"/>
      <c r="D34" s="68"/>
      <c r="E34" s="6"/>
      <c r="F34" s="82"/>
      <c r="G34" s="33"/>
      <c r="H34" s="68"/>
      <c r="I34" s="6"/>
      <c r="J34" s="5"/>
      <c r="K34" s="6"/>
    </row>
    <row r="35" spans="1:11" s="43" customFormat="1" x14ac:dyDescent="0.2">
      <c r="A35" s="162" t="s">
        <v>592</v>
      </c>
      <c r="B35" s="71">
        <f>SUM(B25:B34)</f>
        <v>56</v>
      </c>
      <c r="C35" s="40">
        <f>B35/9514</f>
        <v>5.8860626445238597E-3</v>
      </c>
      <c r="D35" s="71">
        <f>SUM(D25:D34)</f>
        <v>47</v>
      </c>
      <c r="E35" s="41">
        <f>D35/7288</f>
        <v>6.4489571899012076E-3</v>
      </c>
      <c r="F35" s="77">
        <f>SUM(F25:F34)</f>
        <v>120</v>
      </c>
      <c r="G35" s="42">
        <f>F35/26289</f>
        <v>4.5646468104530409E-3</v>
      </c>
      <c r="H35" s="71">
        <f>SUM(H25:H34)</f>
        <v>126</v>
      </c>
      <c r="I35" s="41">
        <f>H35/20901</f>
        <v>6.0284196928376632E-3</v>
      </c>
      <c r="J35" s="37">
        <f>IF(D35=0, "-", IF((B35-D35)/D35&lt;10, (B35-D35)/D35, "&gt;999%"))</f>
        <v>0.19148936170212766</v>
      </c>
      <c r="K35" s="38">
        <f>IF(H35=0, "-", IF((F35-H35)/H35&lt;10, (F35-H35)/H35, "&gt;999%"))</f>
        <v>-4.7619047619047616E-2</v>
      </c>
    </row>
    <row r="36" spans="1:11" x14ac:dyDescent="0.2">
      <c r="B36" s="83"/>
      <c r="D36" s="83"/>
      <c r="F36" s="83"/>
      <c r="H36" s="83"/>
    </row>
    <row r="37" spans="1:11" x14ac:dyDescent="0.2">
      <c r="A37" s="163" t="s">
        <v>132</v>
      </c>
      <c r="B37" s="61" t="s">
        <v>12</v>
      </c>
      <c r="C37" s="62" t="s">
        <v>13</v>
      </c>
      <c r="D37" s="61" t="s">
        <v>12</v>
      </c>
      <c r="E37" s="63" t="s">
        <v>13</v>
      </c>
      <c r="F37" s="62" t="s">
        <v>12</v>
      </c>
      <c r="G37" s="62" t="s">
        <v>13</v>
      </c>
      <c r="H37" s="61" t="s">
        <v>12</v>
      </c>
      <c r="I37" s="63" t="s">
        <v>13</v>
      </c>
      <c r="J37" s="61"/>
      <c r="K37" s="63"/>
    </row>
    <row r="38" spans="1:11" x14ac:dyDescent="0.2">
      <c r="A38" s="7" t="s">
        <v>528</v>
      </c>
      <c r="B38" s="65">
        <v>3</v>
      </c>
      <c r="C38" s="34">
        <f>IF(B54=0, "-", B38/B54)</f>
        <v>1.9867549668874173E-2</v>
      </c>
      <c r="D38" s="65">
        <v>3</v>
      </c>
      <c r="E38" s="9">
        <f>IF(D54=0, "-", D38/D54)</f>
        <v>2.5000000000000001E-2</v>
      </c>
      <c r="F38" s="81">
        <v>5</v>
      </c>
      <c r="G38" s="34">
        <f>IF(F54=0, "-", F38/F54)</f>
        <v>1.3440860215053764E-2</v>
      </c>
      <c r="H38" s="65">
        <v>8</v>
      </c>
      <c r="I38" s="9">
        <f>IF(H54=0, "-", H38/H54)</f>
        <v>2.6490066225165563E-2</v>
      </c>
      <c r="J38" s="8">
        <f t="shared" ref="J38:J52" si="4">IF(D38=0, "-", IF((B38-D38)/D38&lt;10, (B38-D38)/D38, "&gt;999%"))</f>
        <v>0</v>
      </c>
      <c r="K38" s="9">
        <f t="shared" ref="K38:K52" si="5">IF(H38=0, "-", IF((F38-H38)/H38&lt;10, (F38-H38)/H38, "&gt;999%"))</f>
        <v>-0.375</v>
      </c>
    </row>
    <row r="39" spans="1:11" x14ac:dyDescent="0.2">
      <c r="A39" s="7" t="s">
        <v>529</v>
      </c>
      <c r="B39" s="65">
        <v>4</v>
      </c>
      <c r="C39" s="34">
        <f>IF(B54=0, "-", B39/B54)</f>
        <v>2.6490066225165563E-2</v>
      </c>
      <c r="D39" s="65">
        <v>1</v>
      </c>
      <c r="E39" s="9">
        <f>IF(D54=0, "-", D39/D54)</f>
        <v>8.3333333333333332E-3</v>
      </c>
      <c r="F39" s="81">
        <v>9</v>
      </c>
      <c r="G39" s="34">
        <f>IF(F54=0, "-", F39/F54)</f>
        <v>2.4193548387096774E-2</v>
      </c>
      <c r="H39" s="65">
        <v>3</v>
      </c>
      <c r="I39" s="9">
        <f>IF(H54=0, "-", H39/H54)</f>
        <v>9.9337748344370865E-3</v>
      </c>
      <c r="J39" s="8">
        <f t="shared" si="4"/>
        <v>3</v>
      </c>
      <c r="K39" s="9">
        <f t="shared" si="5"/>
        <v>2</v>
      </c>
    </row>
    <row r="40" spans="1:11" x14ac:dyDescent="0.2">
      <c r="A40" s="7" t="s">
        <v>530</v>
      </c>
      <c r="B40" s="65">
        <v>1</v>
      </c>
      <c r="C40" s="34">
        <f>IF(B54=0, "-", B40/B54)</f>
        <v>6.6225165562913907E-3</v>
      </c>
      <c r="D40" s="65">
        <v>5</v>
      </c>
      <c r="E40" s="9">
        <f>IF(D54=0, "-", D40/D54)</f>
        <v>4.1666666666666664E-2</v>
      </c>
      <c r="F40" s="81">
        <v>4</v>
      </c>
      <c r="G40" s="34">
        <f>IF(F54=0, "-", F40/F54)</f>
        <v>1.0752688172043012E-2</v>
      </c>
      <c r="H40" s="65">
        <v>13</v>
      </c>
      <c r="I40" s="9">
        <f>IF(H54=0, "-", H40/H54)</f>
        <v>4.3046357615894038E-2</v>
      </c>
      <c r="J40" s="8">
        <f t="shared" si="4"/>
        <v>-0.8</v>
      </c>
      <c r="K40" s="9">
        <f t="shared" si="5"/>
        <v>-0.69230769230769229</v>
      </c>
    </row>
    <row r="41" spans="1:11" x14ac:dyDescent="0.2">
      <c r="A41" s="7" t="s">
        <v>531</v>
      </c>
      <c r="B41" s="65">
        <v>13</v>
      </c>
      <c r="C41" s="34">
        <f>IF(B54=0, "-", B41/B54)</f>
        <v>8.6092715231788075E-2</v>
      </c>
      <c r="D41" s="65">
        <v>11</v>
      </c>
      <c r="E41" s="9">
        <f>IF(D54=0, "-", D41/D54)</f>
        <v>9.166666666666666E-2</v>
      </c>
      <c r="F41" s="81">
        <v>32</v>
      </c>
      <c r="G41" s="34">
        <f>IF(F54=0, "-", F41/F54)</f>
        <v>8.6021505376344093E-2</v>
      </c>
      <c r="H41" s="65">
        <v>34</v>
      </c>
      <c r="I41" s="9">
        <f>IF(H54=0, "-", H41/H54)</f>
        <v>0.11258278145695365</v>
      </c>
      <c r="J41" s="8">
        <f t="shared" si="4"/>
        <v>0.18181818181818182</v>
      </c>
      <c r="K41" s="9">
        <f t="shared" si="5"/>
        <v>-5.8823529411764705E-2</v>
      </c>
    </row>
    <row r="42" spans="1:11" x14ac:dyDescent="0.2">
      <c r="A42" s="7" t="s">
        <v>54</v>
      </c>
      <c r="B42" s="65">
        <v>1</v>
      </c>
      <c r="C42" s="34">
        <f>IF(B54=0, "-", B42/B54)</f>
        <v>6.6225165562913907E-3</v>
      </c>
      <c r="D42" s="65">
        <v>1</v>
      </c>
      <c r="E42" s="9">
        <f>IF(D54=0, "-", D42/D54)</f>
        <v>8.3333333333333332E-3</v>
      </c>
      <c r="F42" s="81">
        <v>2</v>
      </c>
      <c r="G42" s="34">
        <f>IF(F54=0, "-", F42/F54)</f>
        <v>5.3763440860215058E-3</v>
      </c>
      <c r="H42" s="65">
        <v>1</v>
      </c>
      <c r="I42" s="9">
        <f>IF(H54=0, "-", H42/H54)</f>
        <v>3.3112582781456954E-3</v>
      </c>
      <c r="J42" s="8">
        <f t="shared" si="4"/>
        <v>0</v>
      </c>
      <c r="K42" s="9">
        <f t="shared" si="5"/>
        <v>1</v>
      </c>
    </row>
    <row r="43" spans="1:11" x14ac:dyDescent="0.2">
      <c r="A43" s="7" t="s">
        <v>532</v>
      </c>
      <c r="B43" s="65">
        <v>29</v>
      </c>
      <c r="C43" s="34">
        <f>IF(B54=0, "-", B43/B54)</f>
        <v>0.19205298013245034</v>
      </c>
      <c r="D43" s="65">
        <v>20</v>
      </c>
      <c r="E43" s="9">
        <f>IF(D54=0, "-", D43/D54)</f>
        <v>0.16666666666666666</v>
      </c>
      <c r="F43" s="81">
        <v>78</v>
      </c>
      <c r="G43" s="34">
        <f>IF(F54=0, "-", F43/F54)</f>
        <v>0.20967741935483872</v>
      </c>
      <c r="H43" s="65">
        <v>60</v>
      </c>
      <c r="I43" s="9">
        <f>IF(H54=0, "-", H43/H54)</f>
        <v>0.19867549668874171</v>
      </c>
      <c r="J43" s="8">
        <f t="shared" si="4"/>
        <v>0.45</v>
      </c>
      <c r="K43" s="9">
        <f t="shared" si="5"/>
        <v>0.3</v>
      </c>
    </row>
    <row r="44" spans="1:11" x14ac:dyDescent="0.2">
      <c r="A44" s="7" t="s">
        <v>533</v>
      </c>
      <c r="B44" s="65">
        <v>3</v>
      </c>
      <c r="C44" s="34">
        <f>IF(B54=0, "-", B44/B54)</f>
        <v>1.9867549668874173E-2</v>
      </c>
      <c r="D44" s="65">
        <v>5</v>
      </c>
      <c r="E44" s="9">
        <f>IF(D54=0, "-", D44/D54)</f>
        <v>4.1666666666666664E-2</v>
      </c>
      <c r="F44" s="81">
        <v>10</v>
      </c>
      <c r="G44" s="34">
        <f>IF(F54=0, "-", F44/F54)</f>
        <v>2.6881720430107527E-2</v>
      </c>
      <c r="H44" s="65">
        <v>6</v>
      </c>
      <c r="I44" s="9">
        <f>IF(H54=0, "-", H44/H54)</f>
        <v>1.9867549668874173E-2</v>
      </c>
      <c r="J44" s="8">
        <f t="shared" si="4"/>
        <v>-0.4</v>
      </c>
      <c r="K44" s="9">
        <f t="shared" si="5"/>
        <v>0.66666666666666663</v>
      </c>
    </row>
    <row r="45" spans="1:11" x14ac:dyDescent="0.2">
      <c r="A45" s="7" t="s">
        <v>60</v>
      </c>
      <c r="B45" s="65">
        <v>24</v>
      </c>
      <c r="C45" s="34">
        <f>IF(B54=0, "-", B45/B54)</f>
        <v>0.15894039735099338</v>
      </c>
      <c r="D45" s="65">
        <v>12</v>
      </c>
      <c r="E45" s="9">
        <f>IF(D54=0, "-", D45/D54)</f>
        <v>0.1</v>
      </c>
      <c r="F45" s="81">
        <v>58</v>
      </c>
      <c r="G45" s="34">
        <f>IF(F54=0, "-", F45/F54)</f>
        <v>0.15591397849462366</v>
      </c>
      <c r="H45" s="65">
        <v>31</v>
      </c>
      <c r="I45" s="9">
        <f>IF(H54=0, "-", H45/H54)</f>
        <v>0.10264900662251655</v>
      </c>
      <c r="J45" s="8">
        <f t="shared" si="4"/>
        <v>1</v>
      </c>
      <c r="K45" s="9">
        <f t="shared" si="5"/>
        <v>0.87096774193548387</v>
      </c>
    </row>
    <row r="46" spans="1:11" x14ac:dyDescent="0.2">
      <c r="A46" s="7" t="s">
        <v>534</v>
      </c>
      <c r="B46" s="65">
        <v>8</v>
      </c>
      <c r="C46" s="34">
        <f>IF(B54=0, "-", B46/B54)</f>
        <v>5.2980132450331126E-2</v>
      </c>
      <c r="D46" s="65">
        <v>9</v>
      </c>
      <c r="E46" s="9">
        <f>IF(D54=0, "-", D46/D54)</f>
        <v>7.4999999999999997E-2</v>
      </c>
      <c r="F46" s="81">
        <v>24</v>
      </c>
      <c r="G46" s="34">
        <f>IF(F54=0, "-", F46/F54)</f>
        <v>6.4516129032258063E-2</v>
      </c>
      <c r="H46" s="65">
        <v>10</v>
      </c>
      <c r="I46" s="9">
        <f>IF(H54=0, "-", H46/H54)</f>
        <v>3.3112582781456956E-2</v>
      </c>
      <c r="J46" s="8">
        <f t="shared" si="4"/>
        <v>-0.1111111111111111</v>
      </c>
      <c r="K46" s="9">
        <f t="shared" si="5"/>
        <v>1.4</v>
      </c>
    </row>
    <row r="47" spans="1:11" x14ac:dyDescent="0.2">
      <c r="A47" s="7" t="s">
        <v>535</v>
      </c>
      <c r="B47" s="65">
        <v>7</v>
      </c>
      <c r="C47" s="34">
        <f>IF(B54=0, "-", B47/B54)</f>
        <v>4.6357615894039736E-2</v>
      </c>
      <c r="D47" s="65">
        <v>3</v>
      </c>
      <c r="E47" s="9">
        <f>IF(D54=0, "-", D47/D54)</f>
        <v>2.5000000000000001E-2</v>
      </c>
      <c r="F47" s="81">
        <v>19</v>
      </c>
      <c r="G47" s="34">
        <f>IF(F54=0, "-", F47/F54)</f>
        <v>5.1075268817204304E-2</v>
      </c>
      <c r="H47" s="65">
        <v>9</v>
      </c>
      <c r="I47" s="9">
        <f>IF(H54=0, "-", H47/H54)</f>
        <v>2.9801324503311258E-2</v>
      </c>
      <c r="J47" s="8">
        <f t="shared" si="4"/>
        <v>1.3333333333333333</v>
      </c>
      <c r="K47" s="9">
        <f t="shared" si="5"/>
        <v>1.1111111111111112</v>
      </c>
    </row>
    <row r="48" spans="1:11" x14ac:dyDescent="0.2">
      <c r="A48" s="7" t="s">
        <v>536</v>
      </c>
      <c r="B48" s="65">
        <v>17</v>
      </c>
      <c r="C48" s="34">
        <f>IF(B54=0, "-", B48/B54)</f>
        <v>0.11258278145695365</v>
      </c>
      <c r="D48" s="65">
        <v>9</v>
      </c>
      <c r="E48" s="9">
        <f>IF(D54=0, "-", D48/D54)</f>
        <v>7.4999999999999997E-2</v>
      </c>
      <c r="F48" s="81">
        <v>25</v>
      </c>
      <c r="G48" s="34">
        <f>IF(F54=0, "-", F48/F54)</f>
        <v>6.7204301075268813E-2</v>
      </c>
      <c r="H48" s="65">
        <v>22</v>
      </c>
      <c r="I48" s="9">
        <f>IF(H54=0, "-", H48/H54)</f>
        <v>7.2847682119205295E-2</v>
      </c>
      <c r="J48" s="8">
        <f t="shared" si="4"/>
        <v>0.88888888888888884</v>
      </c>
      <c r="K48" s="9">
        <f t="shared" si="5"/>
        <v>0.13636363636363635</v>
      </c>
    </row>
    <row r="49" spans="1:11" x14ac:dyDescent="0.2">
      <c r="A49" s="7" t="s">
        <v>537</v>
      </c>
      <c r="B49" s="65">
        <v>21</v>
      </c>
      <c r="C49" s="34">
        <f>IF(B54=0, "-", B49/B54)</f>
        <v>0.13907284768211919</v>
      </c>
      <c r="D49" s="65">
        <v>10</v>
      </c>
      <c r="E49" s="9">
        <f>IF(D54=0, "-", D49/D54)</f>
        <v>8.3333333333333329E-2</v>
      </c>
      <c r="F49" s="81">
        <v>35</v>
      </c>
      <c r="G49" s="34">
        <f>IF(F54=0, "-", F49/F54)</f>
        <v>9.4086021505376344E-2</v>
      </c>
      <c r="H49" s="65">
        <v>25</v>
      </c>
      <c r="I49" s="9">
        <f>IF(H54=0, "-", H49/H54)</f>
        <v>8.2781456953642391E-2</v>
      </c>
      <c r="J49" s="8">
        <f t="shared" si="4"/>
        <v>1.1000000000000001</v>
      </c>
      <c r="K49" s="9">
        <f t="shared" si="5"/>
        <v>0.4</v>
      </c>
    </row>
    <row r="50" spans="1:11" x14ac:dyDescent="0.2">
      <c r="A50" s="7" t="s">
        <v>538</v>
      </c>
      <c r="B50" s="65">
        <v>6</v>
      </c>
      <c r="C50" s="34">
        <f>IF(B54=0, "-", B50/B54)</f>
        <v>3.9735099337748346E-2</v>
      </c>
      <c r="D50" s="65">
        <v>3</v>
      </c>
      <c r="E50" s="9">
        <f>IF(D54=0, "-", D50/D54)</f>
        <v>2.5000000000000001E-2</v>
      </c>
      <c r="F50" s="81">
        <v>14</v>
      </c>
      <c r="G50" s="34">
        <f>IF(F54=0, "-", F50/F54)</f>
        <v>3.7634408602150539E-2</v>
      </c>
      <c r="H50" s="65">
        <v>12</v>
      </c>
      <c r="I50" s="9">
        <f>IF(H54=0, "-", H50/H54)</f>
        <v>3.9735099337748346E-2</v>
      </c>
      <c r="J50" s="8">
        <f t="shared" si="4"/>
        <v>1</v>
      </c>
      <c r="K50" s="9">
        <f t="shared" si="5"/>
        <v>0.16666666666666666</v>
      </c>
    </row>
    <row r="51" spans="1:11" x14ac:dyDescent="0.2">
      <c r="A51" s="7" t="s">
        <v>539</v>
      </c>
      <c r="B51" s="65">
        <v>11</v>
      </c>
      <c r="C51" s="34">
        <f>IF(B54=0, "-", B51/B54)</f>
        <v>7.2847682119205295E-2</v>
      </c>
      <c r="D51" s="65">
        <v>26</v>
      </c>
      <c r="E51" s="9">
        <f>IF(D54=0, "-", D51/D54)</f>
        <v>0.21666666666666667</v>
      </c>
      <c r="F51" s="81">
        <v>51</v>
      </c>
      <c r="G51" s="34">
        <f>IF(F54=0, "-", F51/F54)</f>
        <v>0.13709677419354838</v>
      </c>
      <c r="H51" s="65">
        <v>65</v>
      </c>
      <c r="I51" s="9">
        <f>IF(H54=0, "-", H51/H54)</f>
        <v>0.21523178807947019</v>
      </c>
      <c r="J51" s="8">
        <f t="shared" si="4"/>
        <v>-0.57692307692307687</v>
      </c>
      <c r="K51" s="9">
        <f t="shared" si="5"/>
        <v>-0.2153846153846154</v>
      </c>
    </row>
    <row r="52" spans="1:11" x14ac:dyDescent="0.2">
      <c r="A52" s="7" t="s">
        <v>540</v>
      </c>
      <c r="B52" s="65">
        <v>3</v>
      </c>
      <c r="C52" s="34">
        <f>IF(B54=0, "-", B52/B54)</f>
        <v>1.9867549668874173E-2</v>
      </c>
      <c r="D52" s="65">
        <v>2</v>
      </c>
      <c r="E52" s="9">
        <f>IF(D54=0, "-", D52/D54)</f>
        <v>1.6666666666666666E-2</v>
      </c>
      <c r="F52" s="81">
        <v>6</v>
      </c>
      <c r="G52" s="34">
        <f>IF(F54=0, "-", F52/F54)</f>
        <v>1.6129032258064516E-2</v>
      </c>
      <c r="H52" s="65">
        <v>3</v>
      </c>
      <c r="I52" s="9">
        <f>IF(H54=0, "-", H52/H54)</f>
        <v>9.9337748344370865E-3</v>
      </c>
      <c r="J52" s="8">
        <f t="shared" si="4"/>
        <v>0.5</v>
      </c>
      <c r="K52" s="9">
        <f t="shared" si="5"/>
        <v>1</v>
      </c>
    </row>
    <row r="53" spans="1:11" x14ac:dyDescent="0.2">
      <c r="A53" s="2"/>
      <c r="B53" s="68"/>
      <c r="C53" s="33"/>
      <c r="D53" s="68"/>
      <c r="E53" s="6"/>
      <c r="F53" s="82"/>
      <c r="G53" s="33"/>
      <c r="H53" s="68"/>
      <c r="I53" s="6"/>
      <c r="J53" s="5"/>
      <c r="K53" s="6"/>
    </row>
    <row r="54" spans="1:11" s="43" customFormat="1" x14ac:dyDescent="0.2">
      <c r="A54" s="162" t="s">
        <v>591</v>
      </c>
      <c r="B54" s="71">
        <f>SUM(B38:B53)</f>
        <v>151</v>
      </c>
      <c r="C54" s="40">
        <f>B54/9514</f>
        <v>1.5871347487912552E-2</v>
      </c>
      <c r="D54" s="71">
        <f>SUM(D38:D53)</f>
        <v>120</v>
      </c>
      <c r="E54" s="41">
        <f>D54/7288</f>
        <v>1.6465422612513721E-2</v>
      </c>
      <c r="F54" s="77">
        <f>SUM(F38:F53)</f>
        <v>372</v>
      </c>
      <c r="G54" s="42">
        <f>F54/26289</f>
        <v>1.4150405112404427E-2</v>
      </c>
      <c r="H54" s="71">
        <f>SUM(H38:H53)</f>
        <v>302</v>
      </c>
      <c r="I54" s="41">
        <f>H54/20901</f>
        <v>1.4449069422515668E-2</v>
      </c>
      <c r="J54" s="37">
        <f>IF(D54=0, "-", IF((B54-D54)/D54&lt;10, (B54-D54)/D54, "&gt;999%"))</f>
        <v>0.25833333333333336</v>
      </c>
      <c r="K54" s="38">
        <f>IF(H54=0, "-", IF((F54-H54)/H54&lt;10, (F54-H54)/H54, "&gt;999%"))</f>
        <v>0.23178807947019867</v>
      </c>
    </row>
    <row r="55" spans="1:11" x14ac:dyDescent="0.2">
      <c r="B55" s="83"/>
      <c r="D55" s="83"/>
      <c r="F55" s="83"/>
      <c r="H55" s="83"/>
    </row>
    <row r="56" spans="1:11" x14ac:dyDescent="0.2">
      <c r="A56" s="27" t="s">
        <v>590</v>
      </c>
      <c r="B56" s="71">
        <v>405</v>
      </c>
      <c r="C56" s="40">
        <f>B56/9514</f>
        <v>4.2568845911288629E-2</v>
      </c>
      <c r="D56" s="71">
        <v>332</v>
      </c>
      <c r="E56" s="41">
        <f>D56/7288</f>
        <v>4.5554335894621295E-2</v>
      </c>
      <c r="F56" s="77">
        <v>950</v>
      </c>
      <c r="G56" s="42">
        <f>F56/26289</f>
        <v>3.6136787249419912E-2</v>
      </c>
      <c r="H56" s="71">
        <v>762</v>
      </c>
      <c r="I56" s="41">
        <f>H56/20901</f>
        <v>3.6457585761446823E-2</v>
      </c>
      <c r="J56" s="37">
        <f>IF(D56=0, "-", IF((B56-D56)/D56&lt;10, (B56-D56)/D56, "&gt;999%"))</f>
        <v>0.21987951807228914</v>
      </c>
      <c r="K56" s="38">
        <f>IF(H56=0, "-", IF((F56-H56)/H56&lt;10, (F56-H56)/H56, "&gt;999%"))</f>
        <v>0.24671916010498687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6"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1"/>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597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3</v>
      </c>
      <c r="C7" s="39">
        <f>IF(B31=0, "-", B7/B31)</f>
        <v>7.4074074074074077E-3</v>
      </c>
      <c r="D7" s="65">
        <v>3</v>
      </c>
      <c r="E7" s="21">
        <f>IF(D31=0, "-", D7/D31)</f>
        <v>9.0361445783132526E-3</v>
      </c>
      <c r="F7" s="81">
        <v>5</v>
      </c>
      <c r="G7" s="39">
        <f>IF(F31=0, "-", F7/F31)</f>
        <v>5.263157894736842E-3</v>
      </c>
      <c r="H7" s="65">
        <v>8</v>
      </c>
      <c r="I7" s="21">
        <f>IF(H31=0, "-", H7/H31)</f>
        <v>1.0498687664041995E-2</v>
      </c>
      <c r="J7" s="20">
        <f t="shared" ref="J7:J29" si="0">IF(D7=0, "-", IF((B7-D7)/D7&lt;10, (B7-D7)/D7, "&gt;999%"))</f>
        <v>0</v>
      </c>
      <c r="K7" s="21">
        <f t="shared" ref="K7:K29" si="1">IF(H7=0, "-", IF((F7-H7)/H7&lt;10, (F7-H7)/H7, "&gt;999%"))</f>
        <v>-0.375</v>
      </c>
    </row>
    <row r="8" spans="1:11" x14ac:dyDescent="0.2">
      <c r="A8" s="7" t="s">
        <v>42</v>
      </c>
      <c r="B8" s="65">
        <v>15</v>
      </c>
      <c r="C8" s="39">
        <f>IF(B31=0, "-", B8/B31)</f>
        <v>3.7037037037037035E-2</v>
      </c>
      <c r="D8" s="65">
        <v>8</v>
      </c>
      <c r="E8" s="21">
        <f>IF(D31=0, "-", D8/D31)</f>
        <v>2.4096385542168676E-2</v>
      </c>
      <c r="F8" s="81">
        <v>31</v>
      </c>
      <c r="G8" s="39">
        <f>IF(F31=0, "-", F8/F31)</f>
        <v>3.2631578947368421E-2</v>
      </c>
      <c r="H8" s="65">
        <v>16</v>
      </c>
      <c r="I8" s="21">
        <f>IF(H31=0, "-", H8/H31)</f>
        <v>2.0997375328083989E-2</v>
      </c>
      <c r="J8" s="20">
        <f t="shared" si="0"/>
        <v>0.875</v>
      </c>
      <c r="K8" s="21">
        <f t="shared" si="1"/>
        <v>0.9375</v>
      </c>
    </row>
    <row r="9" spans="1:11" x14ac:dyDescent="0.2">
      <c r="A9" s="7" t="s">
        <v>43</v>
      </c>
      <c r="B9" s="65">
        <v>16</v>
      </c>
      <c r="C9" s="39">
        <f>IF(B31=0, "-", B9/B31)</f>
        <v>3.9506172839506172E-2</v>
      </c>
      <c r="D9" s="65">
        <v>9</v>
      </c>
      <c r="E9" s="21">
        <f>IF(D31=0, "-", D9/D31)</f>
        <v>2.710843373493976E-2</v>
      </c>
      <c r="F9" s="81">
        <v>36</v>
      </c>
      <c r="G9" s="39">
        <f>IF(F31=0, "-", F9/F31)</f>
        <v>3.7894736842105266E-2</v>
      </c>
      <c r="H9" s="65">
        <v>17</v>
      </c>
      <c r="I9" s="21">
        <f>IF(H31=0, "-", H9/H31)</f>
        <v>2.2309711286089239E-2</v>
      </c>
      <c r="J9" s="20">
        <f t="shared" si="0"/>
        <v>0.77777777777777779</v>
      </c>
      <c r="K9" s="21">
        <f t="shared" si="1"/>
        <v>1.1176470588235294</v>
      </c>
    </row>
    <row r="10" spans="1:11" x14ac:dyDescent="0.2">
      <c r="A10" s="7" t="s">
        <v>44</v>
      </c>
      <c r="B10" s="65">
        <v>4</v>
      </c>
      <c r="C10" s="39">
        <f>IF(B31=0, "-", B10/B31)</f>
        <v>9.876543209876543E-3</v>
      </c>
      <c r="D10" s="65">
        <v>1</v>
      </c>
      <c r="E10" s="21">
        <f>IF(D31=0, "-", D10/D31)</f>
        <v>3.0120481927710845E-3</v>
      </c>
      <c r="F10" s="81">
        <v>9</v>
      </c>
      <c r="G10" s="39">
        <f>IF(F31=0, "-", F10/F31)</f>
        <v>9.4736842105263164E-3</v>
      </c>
      <c r="H10" s="65">
        <v>3</v>
      </c>
      <c r="I10" s="21">
        <f>IF(H31=0, "-", H10/H31)</f>
        <v>3.937007874015748E-3</v>
      </c>
      <c r="J10" s="20">
        <f t="shared" si="0"/>
        <v>3</v>
      </c>
      <c r="K10" s="21">
        <f t="shared" si="1"/>
        <v>2</v>
      </c>
    </row>
    <row r="11" spans="1:11" x14ac:dyDescent="0.2">
      <c r="A11" s="7" t="s">
        <v>45</v>
      </c>
      <c r="B11" s="65">
        <v>36</v>
      </c>
      <c r="C11" s="39">
        <f>IF(B31=0, "-", B11/B31)</f>
        <v>8.8888888888888892E-2</v>
      </c>
      <c r="D11" s="65">
        <v>55</v>
      </c>
      <c r="E11" s="21">
        <f>IF(D31=0, "-", D11/D31)</f>
        <v>0.16566265060240964</v>
      </c>
      <c r="F11" s="81">
        <v>98</v>
      </c>
      <c r="G11" s="39">
        <f>IF(F31=0, "-", F11/F31)</f>
        <v>0.1031578947368421</v>
      </c>
      <c r="H11" s="65">
        <v>89</v>
      </c>
      <c r="I11" s="21">
        <f>IF(H31=0, "-", H11/H31)</f>
        <v>0.1167979002624672</v>
      </c>
      <c r="J11" s="20">
        <f t="shared" si="0"/>
        <v>-0.34545454545454546</v>
      </c>
      <c r="K11" s="21">
        <f t="shared" si="1"/>
        <v>0.10112359550561797</v>
      </c>
    </row>
    <row r="12" spans="1:11" x14ac:dyDescent="0.2">
      <c r="A12" s="7" t="s">
        <v>48</v>
      </c>
      <c r="B12" s="65">
        <v>57</v>
      </c>
      <c r="C12" s="39">
        <f>IF(B31=0, "-", B12/B31)</f>
        <v>0.14074074074074075</v>
      </c>
      <c r="D12" s="65">
        <v>45</v>
      </c>
      <c r="E12" s="21">
        <f>IF(D31=0, "-", D12/D31)</f>
        <v>0.13554216867469879</v>
      </c>
      <c r="F12" s="81">
        <v>131</v>
      </c>
      <c r="G12" s="39">
        <f>IF(F31=0, "-", F12/F31)</f>
        <v>0.13789473684210526</v>
      </c>
      <c r="H12" s="65">
        <v>123</v>
      </c>
      <c r="I12" s="21">
        <f>IF(H31=0, "-", H12/H31)</f>
        <v>0.16141732283464566</v>
      </c>
      <c r="J12" s="20">
        <f t="shared" si="0"/>
        <v>0.26666666666666666</v>
      </c>
      <c r="K12" s="21">
        <f t="shared" si="1"/>
        <v>6.5040650406504072E-2</v>
      </c>
    </row>
    <row r="13" spans="1:11" x14ac:dyDescent="0.2">
      <c r="A13" s="7" t="s">
        <v>52</v>
      </c>
      <c r="B13" s="65">
        <v>1</v>
      </c>
      <c r="C13" s="39">
        <f>IF(B31=0, "-", B13/B31)</f>
        <v>2.4691358024691358E-3</v>
      </c>
      <c r="D13" s="65">
        <v>1</v>
      </c>
      <c r="E13" s="21">
        <f>IF(D31=0, "-", D13/D31)</f>
        <v>3.0120481927710845E-3</v>
      </c>
      <c r="F13" s="81">
        <v>6</v>
      </c>
      <c r="G13" s="39">
        <f>IF(F31=0, "-", F13/F31)</f>
        <v>6.3157894736842104E-3</v>
      </c>
      <c r="H13" s="65">
        <v>6</v>
      </c>
      <c r="I13" s="21">
        <f>IF(H31=0, "-", H13/H31)</f>
        <v>7.874015748031496E-3</v>
      </c>
      <c r="J13" s="20">
        <f t="shared" si="0"/>
        <v>0</v>
      </c>
      <c r="K13" s="21">
        <f t="shared" si="1"/>
        <v>0</v>
      </c>
    </row>
    <row r="14" spans="1:11" x14ac:dyDescent="0.2">
      <c r="A14" s="7" t="s">
        <v>54</v>
      </c>
      <c r="B14" s="65">
        <v>1</v>
      </c>
      <c r="C14" s="39">
        <f>IF(B31=0, "-", B14/B31)</f>
        <v>2.4691358024691358E-3</v>
      </c>
      <c r="D14" s="65">
        <v>1</v>
      </c>
      <c r="E14" s="21">
        <f>IF(D31=0, "-", D14/D31)</f>
        <v>3.0120481927710845E-3</v>
      </c>
      <c r="F14" s="81">
        <v>2</v>
      </c>
      <c r="G14" s="39">
        <f>IF(F31=0, "-", F14/F31)</f>
        <v>2.1052631578947368E-3</v>
      </c>
      <c r="H14" s="65">
        <v>1</v>
      </c>
      <c r="I14" s="21">
        <f>IF(H31=0, "-", H14/H31)</f>
        <v>1.3123359580052493E-3</v>
      </c>
      <c r="J14" s="20">
        <f t="shared" si="0"/>
        <v>0</v>
      </c>
      <c r="K14" s="21">
        <f t="shared" si="1"/>
        <v>1</v>
      </c>
    </row>
    <row r="15" spans="1:11" x14ac:dyDescent="0.2">
      <c r="A15" s="7" t="s">
        <v>55</v>
      </c>
      <c r="B15" s="65">
        <v>124</v>
      </c>
      <c r="C15" s="39">
        <f>IF(B31=0, "-", B15/B31)</f>
        <v>0.30617283950617286</v>
      </c>
      <c r="D15" s="65">
        <v>93</v>
      </c>
      <c r="E15" s="21">
        <f>IF(D31=0, "-", D15/D31)</f>
        <v>0.28012048192771083</v>
      </c>
      <c r="F15" s="81">
        <v>283</v>
      </c>
      <c r="G15" s="39">
        <f>IF(F31=0, "-", F15/F31)</f>
        <v>0.29789473684210527</v>
      </c>
      <c r="H15" s="65">
        <v>234</v>
      </c>
      <c r="I15" s="21">
        <f>IF(H31=0, "-", H15/H31)</f>
        <v>0.30708661417322836</v>
      </c>
      <c r="J15" s="20">
        <f t="shared" si="0"/>
        <v>0.33333333333333331</v>
      </c>
      <c r="K15" s="21">
        <f t="shared" si="1"/>
        <v>0.20940170940170941</v>
      </c>
    </row>
    <row r="16" spans="1:11" x14ac:dyDescent="0.2">
      <c r="A16" s="7" t="s">
        <v>57</v>
      </c>
      <c r="B16" s="65">
        <v>12</v>
      </c>
      <c r="C16" s="39">
        <f>IF(B31=0, "-", B16/B31)</f>
        <v>2.9629629629629631E-2</v>
      </c>
      <c r="D16" s="65">
        <v>8</v>
      </c>
      <c r="E16" s="21">
        <f>IF(D31=0, "-", D16/D31)</f>
        <v>2.4096385542168676E-2</v>
      </c>
      <c r="F16" s="81">
        <v>27</v>
      </c>
      <c r="G16" s="39">
        <f>IF(F31=0, "-", F16/F31)</f>
        <v>2.8421052631578948E-2</v>
      </c>
      <c r="H16" s="65">
        <v>15</v>
      </c>
      <c r="I16" s="21">
        <f>IF(H31=0, "-", H16/H31)</f>
        <v>1.968503937007874E-2</v>
      </c>
      <c r="J16" s="20">
        <f t="shared" si="0"/>
        <v>0.5</v>
      </c>
      <c r="K16" s="21">
        <f t="shared" si="1"/>
        <v>0.8</v>
      </c>
    </row>
    <row r="17" spans="1:11" x14ac:dyDescent="0.2">
      <c r="A17" s="7" t="s">
        <v>60</v>
      </c>
      <c r="B17" s="65">
        <v>24</v>
      </c>
      <c r="C17" s="39">
        <f>IF(B31=0, "-", B17/B31)</f>
        <v>5.9259259259259262E-2</v>
      </c>
      <c r="D17" s="65">
        <v>12</v>
      </c>
      <c r="E17" s="21">
        <f>IF(D31=0, "-", D17/D31)</f>
        <v>3.614457831325301E-2</v>
      </c>
      <c r="F17" s="81">
        <v>58</v>
      </c>
      <c r="G17" s="39">
        <f>IF(F31=0, "-", F17/F31)</f>
        <v>6.1052631578947365E-2</v>
      </c>
      <c r="H17" s="65">
        <v>31</v>
      </c>
      <c r="I17" s="21">
        <f>IF(H31=0, "-", H17/H31)</f>
        <v>4.0682414698162729E-2</v>
      </c>
      <c r="J17" s="20">
        <f t="shared" si="0"/>
        <v>1</v>
      </c>
      <c r="K17" s="21">
        <f t="shared" si="1"/>
        <v>0.87096774193548387</v>
      </c>
    </row>
    <row r="18" spans="1:11" x14ac:dyDescent="0.2">
      <c r="A18" s="7" t="s">
        <v>64</v>
      </c>
      <c r="B18" s="65">
        <v>2</v>
      </c>
      <c r="C18" s="39">
        <f>IF(B31=0, "-", B18/B31)</f>
        <v>4.9382716049382715E-3</v>
      </c>
      <c r="D18" s="65">
        <v>0</v>
      </c>
      <c r="E18" s="21">
        <f>IF(D31=0, "-", D18/D31)</f>
        <v>0</v>
      </c>
      <c r="F18" s="81">
        <v>6</v>
      </c>
      <c r="G18" s="39">
        <f>IF(F31=0, "-", F18/F31)</f>
        <v>6.3157894736842104E-3</v>
      </c>
      <c r="H18" s="65">
        <v>0</v>
      </c>
      <c r="I18" s="21">
        <f>IF(H31=0, "-", H18/H31)</f>
        <v>0</v>
      </c>
      <c r="J18" s="20" t="str">
        <f t="shared" si="0"/>
        <v>-</v>
      </c>
      <c r="K18" s="21" t="str">
        <f t="shared" si="1"/>
        <v>-</v>
      </c>
    </row>
    <row r="19" spans="1:11" x14ac:dyDescent="0.2">
      <c r="A19" s="7" t="s">
        <v>67</v>
      </c>
      <c r="B19" s="65">
        <v>8</v>
      </c>
      <c r="C19" s="39">
        <f>IF(B31=0, "-", B19/B31)</f>
        <v>1.9753086419753086E-2</v>
      </c>
      <c r="D19" s="65">
        <v>9</v>
      </c>
      <c r="E19" s="21">
        <f>IF(D31=0, "-", D19/D31)</f>
        <v>2.710843373493976E-2</v>
      </c>
      <c r="F19" s="81">
        <v>24</v>
      </c>
      <c r="G19" s="39">
        <f>IF(F31=0, "-", F19/F31)</f>
        <v>2.5263157894736842E-2</v>
      </c>
      <c r="H19" s="65">
        <v>10</v>
      </c>
      <c r="I19" s="21">
        <f>IF(H31=0, "-", H19/H31)</f>
        <v>1.3123359580052493E-2</v>
      </c>
      <c r="J19" s="20">
        <f t="shared" si="0"/>
        <v>-0.1111111111111111</v>
      </c>
      <c r="K19" s="21">
        <f t="shared" si="1"/>
        <v>1.4</v>
      </c>
    </row>
    <row r="20" spans="1:11" x14ac:dyDescent="0.2">
      <c r="A20" s="7" t="s">
        <v>68</v>
      </c>
      <c r="B20" s="65">
        <v>9</v>
      </c>
      <c r="C20" s="39">
        <f>IF(B31=0, "-", B20/B31)</f>
        <v>2.2222222222222223E-2</v>
      </c>
      <c r="D20" s="65">
        <v>6</v>
      </c>
      <c r="E20" s="21">
        <f>IF(D31=0, "-", D20/D31)</f>
        <v>1.8072289156626505E-2</v>
      </c>
      <c r="F20" s="81">
        <v>24</v>
      </c>
      <c r="G20" s="39">
        <f>IF(F31=0, "-", F20/F31)</f>
        <v>2.5263157894736842E-2</v>
      </c>
      <c r="H20" s="65">
        <v>15</v>
      </c>
      <c r="I20" s="21">
        <f>IF(H31=0, "-", H20/H31)</f>
        <v>1.968503937007874E-2</v>
      </c>
      <c r="J20" s="20">
        <f t="shared" si="0"/>
        <v>0.5</v>
      </c>
      <c r="K20" s="21">
        <f t="shared" si="1"/>
        <v>0.6</v>
      </c>
    </row>
    <row r="21" spans="1:11" x14ac:dyDescent="0.2">
      <c r="A21" s="7" t="s">
        <v>73</v>
      </c>
      <c r="B21" s="65">
        <v>18</v>
      </c>
      <c r="C21" s="39">
        <f>IF(B31=0, "-", B21/B31)</f>
        <v>4.4444444444444446E-2</v>
      </c>
      <c r="D21" s="65">
        <v>9</v>
      </c>
      <c r="E21" s="21">
        <f>IF(D31=0, "-", D21/D31)</f>
        <v>2.710843373493976E-2</v>
      </c>
      <c r="F21" s="81">
        <v>26</v>
      </c>
      <c r="G21" s="39">
        <f>IF(F31=0, "-", F21/F31)</f>
        <v>2.736842105263158E-2</v>
      </c>
      <c r="H21" s="65">
        <v>22</v>
      </c>
      <c r="I21" s="21">
        <f>IF(H31=0, "-", H21/H31)</f>
        <v>2.8871391076115485E-2</v>
      </c>
      <c r="J21" s="20">
        <f t="shared" si="0"/>
        <v>1</v>
      </c>
      <c r="K21" s="21">
        <f t="shared" si="1"/>
        <v>0.18181818181818182</v>
      </c>
    </row>
    <row r="22" spans="1:11" x14ac:dyDescent="0.2">
      <c r="A22" s="7" t="s">
        <v>74</v>
      </c>
      <c r="B22" s="65">
        <v>19</v>
      </c>
      <c r="C22" s="39">
        <f>IF(B31=0, "-", B22/B31)</f>
        <v>4.6913580246913583E-2</v>
      </c>
      <c r="D22" s="65">
        <v>18</v>
      </c>
      <c r="E22" s="21">
        <f>IF(D31=0, "-", D22/D31)</f>
        <v>5.4216867469879519E-2</v>
      </c>
      <c r="F22" s="81">
        <v>39</v>
      </c>
      <c r="G22" s="39">
        <f>IF(F31=0, "-", F22/F31)</f>
        <v>4.1052631578947368E-2</v>
      </c>
      <c r="H22" s="65">
        <v>43</v>
      </c>
      <c r="I22" s="21">
        <f>IF(H31=0, "-", H22/H31)</f>
        <v>5.6430446194225721E-2</v>
      </c>
      <c r="J22" s="20">
        <f t="shared" si="0"/>
        <v>5.5555555555555552E-2</v>
      </c>
      <c r="K22" s="21">
        <f t="shared" si="1"/>
        <v>-9.3023255813953487E-2</v>
      </c>
    </row>
    <row r="23" spans="1:11" x14ac:dyDescent="0.2">
      <c r="A23" s="7" t="s">
        <v>79</v>
      </c>
      <c r="B23" s="65">
        <v>0</v>
      </c>
      <c r="C23" s="39">
        <f>IF(B31=0, "-", B23/B31)</f>
        <v>0</v>
      </c>
      <c r="D23" s="65">
        <v>0</v>
      </c>
      <c r="E23" s="21">
        <f>IF(D31=0, "-", D23/D31)</f>
        <v>0</v>
      </c>
      <c r="F23" s="81">
        <v>1</v>
      </c>
      <c r="G23" s="39">
        <f>IF(F31=0, "-", F23/F31)</f>
        <v>1.0526315789473684E-3</v>
      </c>
      <c r="H23" s="65">
        <v>0</v>
      </c>
      <c r="I23" s="21">
        <f>IF(H31=0, "-", H23/H31)</f>
        <v>0</v>
      </c>
      <c r="J23" s="20" t="str">
        <f t="shared" si="0"/>
        <v>-</v>
      </c>
      <c r="K23" s="21" t="str">
        <f t="shared" si="1"/>
        <v>-</v>
      </c>
    </row>
    <row r="24" spans="1:11" x14ac:dyDescent="0.2">
      <c r="A24" s="7" t="s">
        <v>82</v>
      </c>
      <c r="B24" s="65">
        <v>3</v>
      </c>
      <c r="C24" s="39">
        <f>IF(B31=0, "-", B24/B31)</f>
        <v>7.4074074074074077E-3</v>
      </c>
      <c r="D24" s="65">
        <v>2</v>
      </c>
      <c r="E24" s="21">
        <f>IF(D31=0, "-", D24/D31)</f>
        <v>6.024096385542169E-3</v>
      </c>
      <c r="F24" s="81">
        <v>7</v>
      </c>
      <c r="G24" s="39">
        <f>IF(F31=0, "-", F24/F31)</f>
        <v>7.3684210526315788E-3</v>
      </c>
      <c r="H24" s="65">
        <v>6</v>
      </c>
      <c r="I24" s="21">
        <f>IF(H31=0, "-", H24/H31)</f>
        <v>7.874015748031496E-3</v>
      </c>
      <c r="J24" s="20">
        <f t="shared" si="0"/>
        <v>0.5</v>
      </c>
      <c r="K24" s="21">
        <f t="shared" si="1"/>
        <v>0.16666666666666666</v>
      </c>
    </row>
    <row r="25" spans="1:11" x14ac:dyDescent="0.2">
      <c r="A25" s="7" t="s">
        <v>84</v>
      </c>
      <c r="B25" s="65">
        <v>21</v>
      </c>
      <c r="C25" s="39">
        <f>IF(B31=0, "-", B25/B31)</f>
        <v>5.185185185185185E-2</v>
      </c>
      <c r="D25" s="65">
        <v>13</v>
      </c>
      <c r="E25" s="21">
        <f>IF(D31=0, "-", D25/D31)</f>
        <v>3.9156626506024098E-2</v>
      </c>
      <c r="F25" s="81">
        <v>35</v>
      </c>
      <c r="G25" s="39">
        <f>IF(F31=0, "-", F25/F31)</f>
        <v>3.6842105263157891E-2</v>
      </c>
      <c r="H25" s="65">
        <v>28</v>
      </c>
      <c r="I25" s="21">
        <f>IF(H31=0, "-", H25/H31)</f>
        <v>3.6745406824146981E-2</v>
      </c>
      <c r="J25" s="20">
        <f t="shared" si="0"/>
        <v>0.61538461538461542</v>
      </c>
      <c r="K25" s="21">
        <f t="shared" si="1"/>
        <v>0.25</v>
      </c>
    </row>
    <row r="26" spans="1:11" x14ac:dyDescent="0.2">
      <c r="A26" s="7" t="s">
        <v>90</v>
      </c>
      <c r="B26" s="65">
        <v>7</v>
      </c>
      <c r="C26" s="39">
        <f>IF(B31=0, "-", B26/B31)</f>
        <v>1.7283950617283949E-2</v>
      </c>
      <c r="D26" s="65">
        <v>3</v>
      </c>
      <c r="E26" s="21">
        <f>IF(D31=0, "-", D26/D31)</f>
        <v>9.0361445783132526E-3</v>
      </c>
      <c r="F26" s="81">
        <v>17</v>
      </c>
      <c r="G26" s="39">
        <f>IF(F31=0, "-", F26/F31)</f>
        <v>1.7894736842105262E-2</v>
      </c>
      <c r="H26" s="65">
        <v>14</v>
      </c>
      <c r="I26" s="21">
        <f>IF(H31=0, "-", H26/H31)</f>
        <v>1.8372703412073491E-2</v>
      </c>
      <c r="J26" s="20">
        <f t="shared" si="0"/>
        <v>1.3333333333333333</v>
      </c>
      <c r="K26" s="21">
        <f t="shared" si="1"/>
        <v>0.21428571428571427</v>
      </c>
    </row>
    <row r="27" spans="1:11" x14ac:dyDescent="0.2">
      <c r="A27" s="7" t="s">
        <v>91</v>
      </c>
      <c r="B27" s="65">
        <v>10</v>
      </c>
      <c r="C27" s="39">
        <f>IF(B31=0, "-", B27/B31)</f>
        <v>2.4691358024691357E-2</v>
      </c>
      <c r="D27" s="65">
        <v>8</v>
      </c>
      <c r="E27" s="21">
        <f>IF(D31=0, "-", D27/D31)</f>
        <v>2.4096385542168676E-2</v>
      </c>
      <c r="F27" s="81">
        <v>23</v>
      </c>
      <c r="G27" s="39">
        <f>IF(F31=0, "-", F27/F31)</f>
        <v>2.4210526315789474E-2</v>
      </c>
      <c r="H27" s="65">
        <v>13</v>
      </c>
      <c r="I27" s="21">
        <f>IF(H31=0, "-", H27/H31)</f>
        <v>1.7060367454068241E-2</v>
      </c>
      <c r="J27" s="20">
        <f t="shared" si="0"/>
        <v>0.25</v>
      </c>
      <c r="K27" s="21">
        <f t="shared" si="1"/>
        <v>0.76923076923076927</v>
      </c>
    </row>
    <row r="28" spans="1:11" x14ac:dyDescent="0.2">
      <c r="A28" s="7" t="s">
        <v>93</v>
      </c>
      <c r="B28" s="65">
        <v>12</v>
      </c>
      <c r="C28" s="39">
        <f>IF(B31=0, "-", B28/B31)</f>
        <v>2.9629629629629631E-2</v>
      </c>
      <c r="D28" s="65">
        <v>26</v>
      </c>
      <c r="E28" s="21">
        <f>IF(D31=0, "-", D28/D31)</f>
        <v>7.8313253012048195E-2</v>
      </c>
      <c r="F28" s="81">
        <v>56</v>
      </c>
      <c r="G28" s="39">
        <f>IF(F31=0, "-", F28/F31)</f>
        <v>5.894736842105263E-2</v>
      </c>
      <c r="H28" s="65">
        <v>65</v>
      </c>
      <c r="I28" s="21">
        <f>IF(H31=0, "-", H28/H31)</f>
        <v>8.5301837270341213E-2</v>
      </c>
      <c r="J28" s="20">
        <f t="shared" si="0"/>
        <v>-0.53846153846153844</v>
      </c>
      <c r="K28" s="21">
        <f t="shared" si="1"/>
        <v>-0.13846153846153847</v>
      </c>
    </row>
    <row r="29" spans="1:11" x14ac:dyDescent="0.2">
      <c r="A29" s="7" t="s">
        <v>94</v>
      </c>
      <c r="B29" s="65">
        <v>3</v>
      </c>
      <c r="C29" s="39">
        <f>IF(B31=0, "-", B29/B31)</f>
        <v>7.4074074074074077E-3</v>
      </c>
      <c r="D29" s="65">
        <v>2</v>
      </c>
      <c r="E29" s="21">
        <f>IF(D31=0, "-", D29/D31)</f>
        <v>6.024096385542169E-3</v>
      </c>
      <c r="F29" s="81">
        <v>6</v>
      </c>
      <c r="G29" s="39">
        <f>IF(F31=0, "-", F29/F31)</f>
        <v>6.3157894736842104E-3</v>
      </c>
      <c r="H29" s="65">
        <v>3</v>
      </c>
      <c r="I29" s="21">
        <f>IF(H31=0, "-", H29/H31)</f>
        <v>3.937007874015748E-3</v>
      </c>
      <c r="J29" s="20">
        <f t="shared" si="0"/>
        <v>0.5</v>
      </c>
      <c r="K29" s="21">
        <f t="shared" si="1"/>
        <v>1</v>
      </c>
    </row>
    <row r="30" spans="1:11" x14ac:dyDescent="0.2">
      <c r="A30" s="2"/>
      <c r="B30" s="68"/>
      <c r="C30" s="33"/>
      <c r="D30" s="68"/>
      <c r="E30" s="6"/>
      <c r="F30" s="82"/>
      <c r="G30" s="33"/>
      <c r="H30" s="68"/>
      <c r="I30" s="6"/>
      <c r="J30" s="5"/>
      <c r="K30" s="6"/>
    </row>
    <row r="31" spans="1:11" s="43" customFormat="1" x14ac:dyDescent="0.2">
      <c r="A31" s="162" t="s">
        <v>590</v>
      </c>
      <c r="B31" s="71">
        <f>SUM(B7:B30)</f>
        <v>405</v>
      </c>
      <c r="C31" s="40">
        <v>1</v>
      </c>
      <c r="D31" s="71">
        <f>SUM(D7:D30)</f>
        <v>332</v>
      </c>
      <c r="E31" s="41">
        <v>1</v>
      </c>
      <c r="F31" s="77">
        <f>SUM(F7:F30)</f>
        <v>950</v>
      </c>
      <c r="G31" s="42">
        <v>1</v>
      </c>
      <c r="H31" s="71">
        <f>SUM(H7:H30)</f>
        <v>762</v>
      </c>
      <c r="I31" s="41">
        <v>1</v>
      </c>
      <c r="J31" s="37">
        <f>IF(D31=0, "-", (B31-D31)/D31)</f>
        <v>0.21987951807228914</v>
      </c>
      <c r="K31" s="38">
        <f>IF(H31=0, "-", (F31-H31)/H31)</f>
        <v>0.24671916010498687</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49"/>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251</v>
      </c>
      <c r="B8" s="143">
        <v>1</v>
      </c>
      <c r="C8" s="144">
        <v>1</v>
      </c>
      <c r="D8" s="143">
        <v>2</v>
      </c>
      <c r="E8" s="144">
        <v>2</v>
      </c>
      <c r="F8" s="145"/>
      <c r="G8" s="143">
        <f>B8-C8</f>
        <v>0</v>
      </c>
      <c r="H8" s="144">
        <f>D8-E8</f>
        <v>0</v>
      </c>
      <c r="I8" s="151">
        <f>IF(C8=0, "-", IF(G8/C8&lt;10, G8/C8, "&gt;999%"))</f>
        <v>0</v>
      </c>
      <c r="J8" s="152">
        <f>IF(E8=0, "-", IF(H8/E8&lt;10, H8/E8, "&gt;999%"))</f>
        <v>0</v>
      </c>
    </row>
    <row r="9" spans="1:10" x14ac:dyDescent="0.2">
      <c r="A9" s="158" t="s">
        <v>213</v>
      </c>
      <c r="B9" s="65">
        <v>0</v>
      </c>
      <c r="C9" s="66">
        <v>1</v>
      </c>
      <c r="D9" s="65">
        <v>2</v>
      </c>
      <c r="E9" s="66">
        <v>2</v>
      </c>
      <c r="F9" s="67"/>
      <c r="G9" s="65">
        <f>B9-C9</f>
        <v>-1</v>
      </c>
      <c r="H9" s="66">
        <f>D9-E9</f>
        <v>0</v>
      </c>
      <c r="I9" s="20">
        <f>IF(C9=0, "-", IF(G9/C9&lt;10, G9/C9, "&gt;999%"))</f>
        <v>-1</v>
      </c>
      <c r="J9" s="21">
        <f>IF(E9=0, "-", IF(H9/E9&lt;10, H9/E9, "&gt;999%"))</f>
        <v>0</v>
      </c>
    </row>
    <row r="10" spans="1:10" x14ac:dyDescent="0.2">
      <c r="A10" s="158" t="s">
        <v>393</v>
      </c>
      <c r="B10" s="65">
        <v>1</v>
      </c>
      <c r="C10" s="66">
        <v>0</v>
      </c>
      <c r="D10" s="65">
        <v>2</v>
      </c>
      <c r="E10" s="66">
        <v>5</v>
      </c>
      <c r="F10" s="67"/>
      <c r="G10" s="65">
        <f>B10-C10</f>
        <v>1</v>
      </c>
      <c r="H10" s="66">
        <f>D10-E10</f>
        <v>-3</v>
      </c>
      <c r="I10" s="20" t="str">
        <f>IF(C10=0, "-", IF(G10/C10&lt;10, G10/C10, "&gt;999%"))</f>
        <v>-</v>
      </c>
      <c r="J10" s="21">
        <f>IF(E10=0, "-", IF(H10/E10&lt;10, H10/E10, "&gt;999%"))</f>
        <v>-0.6</v>
      </c>
    </row>
    <row r="11" spans="1:10" s="160" customFormat="1" x14ac:dyDescent="0.2">
      <c r="A11" s="178" t="s">
        <v>598</v>
      </c>
      <c r="B11" s="71">
        <v>2</v>
      </c>
      <c r="C11" s="72">
        <v>2</v>
      </c>
      <c r="D11" s="71">
        <v>6</v>
      </c>
      <c r="E11" s="72">
        <v>9</v>
      </c>
      <c r="F11" s="73"/>
      <c r="G11" s="71">
        <f>B11-C11</f>
        <v>0</v>
      </c>
      <c r="H11" s="72">
        <f>D11-E11</f>
        <v>-3</v>
      </c>
      <c r="I11" s="37">
        <f>IF(C11=0, "-", IF(G11/C11&lt;10, G11/C11, "&gt;999%"))</f>
        <v>0</v>
      </c>
      <c r="J11" s="38">
        <f>IF(E11=0, "-", IF(H11/E11&lt;10, H11/E11, "&gt;999%"))</f>
        <v>-0.33333333333333331</v>
      </c>
    </row>
    <row r="12" spans="1:10" x14ac:dyDescent="0.2">
      <c r="A12" s="177"/>
      <c r="B12" s="143"/>
      <c r="C12" s="144"/>
      <c r="D12" s="143"/>
      <c r="E12" s="144"/>
      <c r="F12" s="145"/>
      <c r="G12" s="143"/>
      <c r="H12" s="144"/>
      <c r="I12" s="151"/>
      <c r="J12" s="152"/>
    </row>
    <row r="13" spans="1:10" s="139" customFormat="1" x14ac:dyDescent="0.2">
      <c r="A13" s="159" t="s">
        <v>32</v>
      </c>
      <c r="B13" s="65"/>
      <c r="C13" s="66"/>
      <c r="D13" s="65"/>
      <c r="E13" s="66"/>
      <c r="F13" s="67"/>
      <c r="G13" s="65"/>
      <c r="H13" s="66"/>
      <c r="I13" s="20"/>
      <c r="J13" s="21"/>
    </row>
    <row r="14" spans="1:10" x14ac:dyDescent="0.2">
      <c r="A14" s="158" t="s">
        <v>321</v>
      </c>
      <c r="B14" s="65">
        <v>1</v>
      </c>
      <c r="C14" s="66">
        <v>1</v>
      </c>
      <c r="D14" s="65">
        <v>1</v>
      </c>
      <c r="E14" s="66">
        <v>1</v>
      </c>
      <c r="F14" s="67"/>
      <c r="G14" s="65">
        <f>B14-C14</f>
        <v>0</v>
      </c>
      <c r="H14" s="66">
        <f>D14-E14</f>
        <v>0</v>
      </c>
      <c r="I14" s="20">
        <f>IF(C14=0, "-", IF(G14/C14&lt;10, G14/C14, "&gt;999%"))</f>
        <v>0</v>
      </c>
      <c r="J14" s="21">
        <f>IF(E14=0, "-", IF(H14/E14&lt;10, H14/E14, "&gt;999%"))</f>
        <v>0</v>
      </c>
    </row>
    <row r="15" spans="1:10" x14ac:dyDescent="0.2">
      <c r="A15" s="158" t="s">
        <v>451</v>
      </c>
      <c r="B15" s="65">
        <v>1</v>
      </c>
      <c r="C15" s="66">
        <v>0</v>
      </c>
      <c r="D15" s="65">
        <v>1</v>
      </c>
      <c r="E15" s="66">
        <v>0</v>
      </c>
      <c r="F15" s="67"/>
      <c r="G15" s="65">
        <f>B15-C15</f>
        <v>1</v>
      </c>
      <c r="H15" s="66">
        <f>D15-E15</f>
        <v>1</v>
      </c>
      <c r="I15" s="20" t="str">
        <f>IF(C15=0, "-", IF(G15/C15&lt;10, G15/C15, "&gt;999%"))</f>
        <v>-</v>
      </c>
      <c r="J15" s="21" t="str">
        <f>IF(E15=0, "-", IF(H15/E15&lt;10, H15/E15, "&gt;999%"))</f>
        <v>-</v>
      </c>
    </row>
    <row r="16" spans="1:10" s="160" customFormat="1" x14ac:dyDescent="0.2">
      <c r="A16" s="178" t="s">
        <v>599</v>
      </c>
      <c r="B16" s="71">
        <v>2</v>
      </c>
      <c r="C16" s="72">
        <v>1</v>
      </c>
      <c r="D16" s="71">
        <v>2</v>
      </c>
      <c r="E16" s="72">
        <v>1</v>
      </c>
      <c r="F16" s="73"/>
      <c r="G16" s="71">
        <f>B16-C16</f>
        <v>1</v>
      </c>
      <c r="H16" s="72">
        <f>D16-E16</f>
        <v>1</v>
      </c>
      <c r="I16" s="37">
        <f>IF(C16=0, "-", IF(G16/C16&lt;10, G16/C16, "&gt;999%"))</f>
        <v>1</v>
      </c>
      <c r="J16" s="38">
        <f>IF(E16=0, "-", IF(H16/E16&lt;10, H16/E16, "&gt;999%"))</f>
        <v>1</v>
      </c>
    </row>
    <row r="17" spans="1:10" x14ac:dyDescent="0.2">
      <c r="A17" s="177"/>
      <c r="B17" s="143"/>
      <c r="C17" s="144"/>
      <c r="D17" s="143"/>
      <c r="E17" s="144"/>
      <c r="F17" s="145"/>
      <c r="G17" s="143"/>
      <c r="H17" s="144"/>
      <c r="I17" s="151"/>
      <c r="J17" s="152"/>
    </row>
    <row r="18" spans="1:10" s="139" customFormat="1" x14ac:dyDescent="0.2">
      <c r="A18" s="159" t="s">
        <v>33</v>
      </c>
      <c r="B18" s="65"/>
      <c r="C18" s="66"/>
      <c r="D18" s="65"/>
      <c r="E18" s="66"/>
      <c r="F18" s="67"/>
      <c r="G18" s="65"/>
      <c r="H18" s="66"/>
      <c r="I18" s="20"/>
      <c r="J18" s="21"/>
    </row>
    <row r="19" spans="1:10" x14ac:dyDescent="0.2">
      <c r="A19" s="158" t="s">
        <v>210</v>
      </c>
      <c r="B19" s="65">
        <v>3</v>
      </c>
      <c r="C19" s="66">
        <v>0</v>
      </c>
      <c r="D19" s="65">
        <v>9</v>
      </c>
      <c r="E19" s="66">
        <v>8</v>
      </c>
      <c r="F19" s="67"/>
      <c r="G19" s="65">
        <f t="shared" ref="G19:G35" si="0">B19-C19</f>
        <v>3</v>
      </c>
      <c r="H19" s="66">
        <f t="shared" ref="H19:H35" si="1">D19-E19</f>
        <v>1</v>
      </c>
      <c r="I19" s="20" t="str">
        <f t="shared" ref="I19:I35" si="2">IF(C19=0, "-", IF(G19/C19&lt;10, G19/C19, "&gt;999%"))</f>
        <v>-</v>
      </c>
      <c r="J19" s="21">
        <f t="shared" ref="J19:J35" si="3">IF(E19=0, "-", IF(H19/E19&lt;10, H19/E19, "&gt;999%"))</f>
        <v>0.125</v>
      </c>
    </row>
    <row r="20" spans="1:10" x14ac:dyDescent="0.2">
      <c r="A20" s="158" t="s">
        <v>232</v>
      </c>
      <c r="B20" s="65">
        <v>7</v>
      </c>
      <c r="C20" s="66">
        <v>33</v>
      </c>
      <c r="D20" s="65">
        <v>33</v>
      </c>
      <c r="E20" s="66">
        <v>59</v>
      </c>
      <c r="F20" s="67"/>
      <c r="G20" s="65">
        <f t="shared" si="0"/>
        <v>-26</v>
      </c>
      <c r="H20" s="66">
        <f t="shared" si="1"/>
        <v>-26</v>
      </c>
      <c r="I20" s="20">
        <f t="shared" si="2"/>
        <v>-0.78787878787878785</v>
      </c>
      <c r="J20" s="21">
        <f t="shared" si="3"/>
        <v>-0.44067796610169491</v>
      </c>
    </row>
    <row r="21" spans="1:10" x14ac:dyDescent="0.2">
      <c r="A21" s="158" t="s">
        <v>298</v>
      </c>
      <c r="B21" s="65">
        <v>0</v>
      </c>
      <c r="C21" s="66">
        <v>1</v>
      </c>
      <c r="D21" s="65">
        <v>0</v>
      </c>
      <c r="E21" s="66">
        <v>2</v>
      </c>
      <c r="F21" s="67"/>
      <c r="G21" s="65">
        <f t="shared" si="0"/>
        <v>-1</v>
      </c>
      <c r="H21" s="66">
        <f t="shared" si="1"/>
        <v>-2</v>
      </c>
      <c r="I21" s="20">
        <f t="shared" si="2"/>
        <v>-1</v>
      </c>
      <c r="J21" s="21">
        <f t="shared" si="3"/>
        <v>-1</v>
      </c>
    </row>
    <row r="22" spans="1:10" x14ac:dyDescent="0.2">
      <c r="A22" s="158" t="s">
        <v>252</v>
      </c>
      <c r="B22" s="65">
        <v>3</v>
      </c>
      <c r="C22" s="66">
        <v>7</v>
      </c>
      <c r="D22" s="65">
        <v>9</v>
      </c>
      <c r="E22" s="66">
        <v>12</v>
      </c>
      <c r="F22" s="67"/>
      <c r="G22" s="65">
        <f t="shared" si="0"/>
        <v>-4</v>
      </c>
      <c r="H22" s="66">
        <f t="shared" si="1"/>
        <v>-3</v>
      </c>
      <c r="I22" s="20">
        <f t="shared" si="2"/>
        <v>-0.5714285714285714</v>
      </c>
      <c r="J22" s="21">
        <f t="shared" si="3"/>
        <v>-0.25</v>
      </c>
    </row>
    <row r="23" spans="1:10" x14ac:dyDescent="0.2">
      <c r="A23" s="158" t="s">
        <v>307</v>
      </c>
      <c r="B23" s="65">
        <v>1</v>
      </c>
      <c r="C23" s="66">
        <v>0</v>
      </c>
      <c r="D23" s="65">
        <v>2</v>
      </c>
      <c r="E23" s="66">
        <v>2</v>
      </c>
      <c r="F23" s="67"/>
      <c r="G23" s="65">
        <f t="shared" si="0"/>
        <v>1</v>
      </c>
      <c r="H23" s="66">
        <f t="shared" si="1"/>
        <v>0</v>
      </c>
      <c r="I23" s="20" t="str">
        <f t="shared" si="2"/>
        <v>-</v>
      </c>
      <c r="J23" s="21">
        <f t="shared" si="3"/>
        <v>0</v>
      </c>
    </row>
    <row r="24" spans="1:10" x14ac:dyDescent="0.2">
      <c r="A24" s="158" t="s">
        <v>253</v>
      </c>
      <c r="B24" s="65">
        <v>5</v>
      </c>
      <c r="C24" s="66">
        <v>3</v>
      </c>
      <c r="D24" s="65">
        <v>10</v>
      </c>
      <c r="E24" s="66">
        <v>10</v>
      </c>
      <c r="F24" s="67"/>
      <c r="G24" s="65">
        <f t="shared" si="0"/>
        <v>2</v>
      </c>
      <c r="H24" s="66">
        <f t="shared" si="1"/>
        <v>0</v>
      </c>
      <c r="I24" s="20">
        <f t="shared" si="2"/>
        <v>0.66666666666666663</v>
      </c>
      <c r="J24" s="21">
        <f t="shared" si="3"/>
        <v>0</v>
      </c>
    </row>
    <row r="25" spans="1:10" x14ac:dyDescent="0.2">
      <c r="A25" s="158" t="s">
        <v>267</v>
      </c>
      <c r="B25" s="65">
        <v>0</v>
      </c>
      <c r="C25" s="66">
        <v>1</v>
      </c>
      <c r="D25" s="65">
        <v>0</v>
      </c>
      <c r="E25" s="66">
        <v>1</v>
      </c>
      <c r="F25" s="67"/>
      <c r="G25" s="65">
        <f t="shared" si="0"/>
        <v>-1</v>
      </c>
      <c r="H25" s="66">
        <f t="shared" si="1"/>
        <v>-1</v>
      </c>
      <c r="I25" s="20">
        <f t="shared" si="2"/>
        <v>-1</v>
      </c>
      <c r="J25" s="21">
        <f t="shared" si="3"/>
        <v>-1</v>
      </c>
    </row>
    <row r="26" spans="1:10" x14ac:dyDescent="0.2">
      <c r="A26" s="158" t="s">
        <v>268</v>
      </c>
      <c r="B26" s="65">
        <v>0</v>
      </c>
      <c r="C26" s="66">
        <v>0</v>
      </c>
      <c r="D26" s="65">
        <v>2</v>
      </c>
      <c r="E26" s="66">
        <v>1</v>
      </c>
      <c r="F26" s="67"/>
      <c r="G26" s="65">
        <f t="shared" si="0"/>
        <v>0</v>
      </c>
      <c r="H26" s="66">
        <f t="shared" si="1"/>
        <v>1</v>
      </c>
      <c r="I26" s="20" t="str">
        <f t="shared" si="2"/>
        <v>-</v>
      </c>
      <c r="J26" s="21">
        <f t="shared" si="3"/>
        <v>1</v>
      </c>
    </row>
    <row r="27" spans="1:10" x14ac:dyDescent="0.2">
      <c r="A27" s="158" t="s">
        <v>278</v>
      </c>
      <c r="B27" s="65">
        <v>0</v>
      </c>
      <c r="C27" s="66">
        <v>0</v>
      </c>
      <c r="D27" s="65">
        <v>1</v>
      </c>
      <c r="E27" s="66">
        <v>0</v>
      </c>
      <c r="F27" s="67"/>
      <c r="G27" s="65">
        <f t="shared" si="0"/>
        <v>0</v>
      </c>
      <c r="H27" s="66">
        <f t="shared" si="1"/>
        <v>1</v>
      </c>
      <c r="I27" s="20" t="str">
        <f t="shared" si="2"/>
        <v>-</v>
      </c>
      <c r="J27" s="21" t="str">
        <f t="shared" si="3"/>
        <v>-</v>
      </c>
    </row>
    <row r="28" spans="1:10" x14ac:dyDescent="0.2">
      <c r="A28" s="158" t="s">
        <v>431</v>
      </c>
      <c r="B28" s="65">
        <v>3</v>
      </c>
      <c r="C28" s="66">
        <v>0</v>
      </c>
      <c r="D28" s="65">
        <v>5</v>
      </c>
      <c r="E28" s="66">
        <v>0</v>
      </c>
      <c r="F28" s="67"/>
      <c r="G28" s="65">
        <f t="shared" si="0"/>
        <v>3</v>
      </c>
      <c r="H28" s="66">
        <f t="shared" si="1"/>
        <v>5</v>
      </c>
      <c r="I28" s="20" t="str">
        <f t="shared" si="2"/>
        <v>-</v>
      </c>
      <c r="J28" s="21" t="str">
        <f t="shared" si="3"/>
        <v>-</v>
      </c>
    </row>
    <row r="29" spans="1:10" x14ac:dyDescent="0.2">
      <c r="A29" s="158" t="s">
        <v>362</v>
      </c>
      <c r="B29" s="65">
        <v>9</v>
      </c>
      <c r="C29" s="66">
        <v>4</v>
      </c>
      <c r="D29" s="65">
        <v>37</v>
      </c>
      <c r="E29" s="66">
        <v>34</v>
      </c>
      <c r="F29" s="67"/>
      <c r="G29" s="65">
        <f t="shared" si="0"/>
        <v>5</v>
      </c>
      <c r="H29" s="66">
        <f t="shared" si="1"/>
        <v>3</v>
      </c>
      <c r="I29" s="20">
        <f t="shared" si="2"/>
        <v>1.25</v>
      </c>
      <c r="J29" s="21">
        <f t="shared" si="3"/>
        <v>8.8235294117647065E-2</v>
      </c>
    </row>
    <row r="30" spans="1:10" x14ac:dyDescent="0.2">
      <c r="A30" s="158" t="s">
        <v>363</v>
      </c>
      <c r="B30" s="65">
        <v>59</v>
      </c>
      <c r="C30" s="66">
        <v>26</v>
      </c>
      <c r="D30" s="65">
        <v>136</v>
      </c>
      <c r="E30" s="66">
        <v>68</v>
      </c>
      <c r="F30" s="67"/>
      <c r="G30" s="65">
        <f t="shared" si="0"/>
        <v>33</v>
      </c>
      <c r="H30" s="66">
        <f t="shared" si="1"/>
        <v>68</v>
      </c>
      <c r="I30" s="20">
        <f t="shared" si="2"/>
        <v>1.2692307692307692</v>
      </c>
      <c r="J30" s="21">
        <f t="shared" si="3"/>
        <v>1</v>
      </c>
    </row>
    <row r="31" spans="1:10" x14ac:dyDescent="0.2">
      <c r="A31" s="158" t="s">
        <v>394</v>
      </c>
      <c r="B31" s="65">
        <v>26</v>
      </c>
      <c r="C31" s="66">
        <v>33</v>
      </c>
      <c r="D31" s="65">
        <v>65</v>
      </c>
      <c r="E31" s="66">
        <v>60</v>
      </c>
      <c r="F31" s="67"/>
      <c r="G31" s="65">
        <f t="shared" si="0"/>
        <v>-7</v>
      </c>
      <c r="H31" s="66">
        <f t="shared" si="1"/>
        <v>5</v>
      </c>
      <c r="I31" s="20">
        <f t="shared" si="2"/>
        <v>-0.21212121212121213</v>
      </c>
      <c r="J31" s="21">
        <f t="shared" si="3"/>
        <v>8.3333333333333329E-2</v>
      </c>
    </row>
    <row r="32" spans="1:10" x14ac:dyDescent="0.2">
      <c r="A32" s="158" t="s">
        <v>432</v>
      </c>
      <c r="B32" s="65">
        <v>7</v>
      </c>
      <c r="C32" s="66">
        <v>2</v>
      </c>
      <c r="D32" s="65">
        <v>22</v>
      </c>
      <c r="E32" s="66">
        <v>22</v>
      </c>
      <c r="F32" s="67"/>
      <c r="G32" s="65">
        <f t="shared" si="0"/>
        <v>5</v>
      </c>
      <c r="H32" s="66">
        <f t="shared" si="1"/>
        <v>0</v>
      </c>
      <c r="I32" s="20">
        <f t="shared" si="2"/>
        <v>2.5</v>
      </c>
      <c r="J32" s="21">
        <f t="shared" si="3"/>
        <v>0</v>
      </c>
    </row>
    <row r="33" spans="1:10" x14ac:dyDescent="0.2">
      <c r="A33" s="158" t="s">
        <v>452</v>
      </c>
      <c r="B33" s="65">
        <v>1</v>
      </c>
      <c r="C33" s="66">
        <v>2</v>
      </c>
      <c r="D33" s="65">
        <v>3</v>
      </c>
      <c r="E33" s="66">
        <v>3</v>
      </c>
      <c r="F33" s="67"/>
      <c r="G33" s="65">
        <f t="shared" si="0"/>
        <v>-1</v>
      </c>
      <c r="H33" s="66">
        <f t="shared" si="1"/>
        <v>0</v>
      </c>
      <c r="I33" s="20">
        <f t="shared" si="2"/>
        <v>-0.5</v>
      </c>
      <c r="J33" s="21">
        <f t="shared" si="3"/>
        <v>0</v>
      </c>
    </row>
    <row r="34" spans="1:10" x14ac:dyDescent="0.2">
      <c r="A34" s="158" t="s">
        <v>308</v>
      </c>
      <c r="B34" s="65">
        <v>0</v>
      </c>
      <c r="C34" s="66">
        <v>1</v>
      </c>
      <c r="D34" s="65">
        <v>1</v>
      </c>
      <c r="E34" s="66">
        <v>1</v>
      </c>
      <c r="F34" s="67"/>
      <c r="G34" s="65">
        <f t="shared" si="0"/>
        <v>-1</v>
      </c>
      <c r="H34" s="66">
        <f t="shared" si="1"/>
        <v>0</v>
      </c>
      <c r="I34" s="20">
        <f t="shared" si="2"/>
        <v>-1</v>
      </c>
      <c r="J34" s="21">
        <f t="shared" si="3"/>
        <v>0</v>
      </c>
    </row>
    <row r="35" spans="1:10" s="160" customFormat="1" x14ac:dyDescent="0.2">
      <c r="A35" s="178" t="s">
        <v>600</v>
      </c>
      <c r="B35" s="71">
        <v>124</v>
      </c>
      <c r="C35" s="72">
        <v>113</v>
      </c>
      <c r="D35" s="71">
        <v>335</v>
      </c>
      <c r="E35" s="72">
        <v>283</v>
      </c>
      <c r="F35" s="73"/>
      <c r="G35" s="71">
        <f t="shared" si="0"/>
        <v>11</v>
      </c>
      <c r="H35" s="72">
        <f t="shared" si="1"/>
        <v>52</v>
      </c>
      <c r="I35" s="37">
        <f t="shared" si="2"/>
        <v>9.7345132743362831E-2</v>
      </c>
      <c r="J35" s="38">
        <f t="shared" si="3"/>
        <v>0.18374558303886926</v>
      </c>
    </row>
    <row r="36" spans="1:10" x14ac:dyDescent="0.2">
      <c r="A36" s="177"/>
      <c r="B36" s="143"/>
      <c r="C36" s="144"/>
      <c r="D36" s="143"/>
      <c r="E36" s="144"/>
      <c r="F36" s="145"/>
      <c r="G36" s="143"/>
      <c r="H36" s="144"/>
      <c r="I36" s="151"/>
      <c r="J36" s="152"/>
    </row>
    <row r="37" spans="1:10" s="139" customFormat="1" x14ac:dyDescent="0.2">
      <c r="A37" s="159" t="s">
        <v>34</v>
      </c>
      <c r="B37" s="65"/>
      <c r="C37" s="66"/>
      <c r="D37" s="65"/>
      <c r="E37" s="66"/>
      <c r="F37" s="67"/>
      <c r="G37" s="65"/>
      <c r="H37" s="66"/>
      <c r="I37" s="20"/>
      <c r="J37" s="21"/>
    </row>
    <row r="38" spans="1:10" x14ac:dyDescent="0.2">
      <c r="A38" s="158" t="s">
        <v>453</v>
      </c>
      <c r="B38" s="65">
        <v>0</v>
      </c>
      <c r="C38" s="66">
        <v>1</v>
      </c>
      <c r="D38" s="65">
        <v>2</v>
      </c>
      <c r="E38" s="66">
        <v>3</v>
      </c>
      <c r="F38" s="67"/>
      <c r="G38" s="65">
        <f>B38-C38</f>
        <v>-1</v>
      </c>
      <c r="H38" s="66">
        <f>D38-E38</f>
        <v>-1</v>
      </c>
      <c r="I38" s="20">
        <f>IF(C38=0, "-", IF(G38/C38&lt;10, G38/C38, "&gt;999%"))</f>
        <v>-1</v>
      </c>
      <c r="J38" s="21">
        <f>IF(E38=0, "-", IF(H38/E38&lt;10, H38/E38, "&gt;999%"))</f>
        <v>-0.33333333333333331</v>
      </c>
    </row>
    <row r="39" spans="1:10" x14ac:dyDescent="0.2">
      <c r="A39" s="158" t="s">
        <v>322</v>
      </c>
      <c r="B39" s="65">
        <v>1</v>
      </c>
      <c r="C39" s="66">
        <v>0</v>
      </c>
      <c r="D39" s="65">
        <v>3</v>
      </c>
      <c r="E39" s="66">
        <v>3</v>
      </c>
      <c r="F39" s="67"/>
      <c r="G39" s="65">
        <f>B39-C39</f>
        <v>1</v>
      </c>
      <c r="H39" s="66">
        <f>D39-E39</f>
        <v>0</v>
      </c>
      <c r="I39" s="20" t="str">
        <f>IF(C39=0, "-", IF(G39/C39&lt;10, G39/C39, "&gt;999%"))</f>
        <v>-</v>
      </c>
      <c r="J39" s="21">
        <f>IF(E39=0, "-", IF(H39/E39&lt;10, H39/E39, "&gt;999%"))</f>
        <v>0</v>
      </c>
    </row>
    <row r="40" spans="1:10" s="160" customFormat="1" x14ac:dyDescent="0.2">
      <c r="A40" s="178" t="s">
        <v>601</v>
      </c>
      <c r="B40" s="71">
        <v>1</v>
      </c>
      <c r="C40" s="72">
        <v>1</v>
      </c>
      <c r="D40" s="71">
        <v>5</v>
      </c>
      <c r="E40" s="72">
        <v>6</v>
      </c>
      <c r="F40" s="73"/>
      <c r="G40" s="71">
        <f>B40-C40</f>
        <v>0</v>
      </c>
      <c r="H40" s="72">
        <f>D40-E40</f>
        <v>-1</v>
      </c>
      <c r="I40" s="37">
        <f>IF(C40=0, "-", IF(G40/C40&lt;10, G40/C40, "&gt;999%"))</f>
        <v>0</v>
      </c>
      <c r="J40" s="38">
        <f>IF(E40=0, "-", IF(H40/E40&lt;10, H40/E40, "&gt;999%"))</f>
        <v>-0.16666666666666666</v>
      </c>
    </row>
    <row r="41" spans="1:10" x14ac:dyDescent="0.2">
      <c r="A41" s="177"/>
      <c r="B41" s="143"/>
      <c r="C41" s="144"/>
      <c r="D41" s="143"/>
      <c r="E41" s="144"/>
      <c r="F41" s="145"/>
      <c r="G41" s="143"/>
      <c r="H41" s="144"/>
      <c r="I41" s="151"/>
      <c r="J41" s="152"/>
    </row>
    <row r="42" spans="1:10" s="139" customFormat="1" x14ac:dyDescent="0.2">
      <c r="A42" s="159" t="s">
        <v>35</v>
      </c>
      <c r="B42" s="65"/>
      <c r="C42" s="66"/>
      <c r="D42" s="65"/>
      <c r="E42" s="66"/>
      <c r="F42" s="67"/>
      <c r="G42" s="65"/>
      <c r="H42" s="66"/>
      <c r="I42" s="20"/>
      <c r="J42" s="21"/>
    </row>
    <row r="43" spans="1:10" x14ac:dyDescent="0.2">
      <c r="A43" s="158" t="s">
        <v>233</v>
      </c>
      <c r="B43" s="65">
        <v>9</v>
      </c>
      <c r="C43" s="66">
        <v>13</v>
      </c>
      <c r="D43" s="65">
        <v>50</v>
      </c>
      <c r="E43" s="66">
        <v>50</v>
      </c>
      <c r="F43" s="67"/>
      <c r="G43" s="65">
        <f t="shared" ref="G43:G60" si="4">B43-C43</f>
        <v>-4</v>
      </c>
      <c r="H43" s="66">
        <f t="shared" ref="H43:H60" si="5">D43-E43</f>
        <v>0</v>
      </c>
      <c r="I43" s="20">
        <f t="shared" ref="I43:I60" si="6">IF(C43=0, "-", IF(G43/C43&lt;10, G43/C43, "&gt;999%"))</f>
        <v>-0.30769230769230771</v>
      </c>
      <c r="J43" s="21">
        <f t="shared" ref="J43:J60" si="7">IF(E43=0, "-", IF(H43/E43&lt;10, H43/E43, "&gt;999%"))</f>
        <v>0</v>
      </c>
    </row>
    <row r="44" spans="1:10" x14ac:dyDescent="0.2">
      <c r="A44" s="158" t="s">
        <v>299</v>
      </c>
      <c r="B44" s="65">
        <v>4</v>
      </c>
      <c r="C44" s="66">
        <v>1</v>
      </c>
      <c r="D44" s="65">
        <v>9</v>
      </c>
      <c r="E44" s="66">
        <v>15</v>
      </c>
      <c r="F44" s="67"/>
      <c r="G44" s="65">
        <f t="shared" si="4"/>
        <v>3</v>
      </c>
      <c r="H44" s="66">
        <f t="shared" si="5"/>
        <v>-6</v>
      </c>
      <c r="I44" s="20">
        <f t="shared" si="6"/>
        <v>3</v>
      </c>
      <c r="J44" s="21">
        <f t="shared" si="7"/>
        <v>-0.4</v>
      </c>
    </row>
    <row r="45" spans="1:10" x14ac:dyDescent="0.2">
      <c r="A45" s="158" t="s">
        <v>234</v>
      </c>
      <c r="B45" s="65">
        <v>17</v>
      </c>
      <c r="C45" s="66">
        <v>3</v>
      </c>
      <c r="D45" s="65">
        <v>40</v>
      </c>
      <c r="E45" s="66">
        <v>10</v>
      </c>
      <c r="F45" s="67"/>
      <c r="G45" s="65">
        <f t="shared" si="4"/>
        <v>14</v>
      </c>
      <c r="H45" s="66">
        <f t="shared" si="5"/>
        <v>30</v>
      </c>
      <c r="I45" s="20">
        <f t="shared" si="6"/>
        <v>4.666666666666667</v>
      </c>
      <c r="J45" s="21">
        <f t="shared" si="7"/>
        <v>3</v>
      </c>
    </row>
    <row r="46" spans="1:10" x14ac:dyDescent="0.2">
      <c r="A46" s="158" t="s">
        <v>254</v>
      </c>
      <c r="B46" s="65">
        <v>38</v>
      </c>
      <c r="C46" s="66">
        <v>10</v>
      </c>
      <c r="D46" s="65">
        <v>50</v>
      </c>
      <c r="E46" s="66">
        <v>40</v>
      </c>
      <c r="F46" s="67"/>
      <c r="G46" s="65">
        <f t="shared" si="4"/>
        <v>28</v>
      </c>
      <c r="H46" s="66">
        <f t="shared" si="5"/>
        <v>10</v>
      </c>
      <c r="I46" s="20">
        <f t="shared" si="6"/>
        <v>2.8</v>
      </c>
      <c r="J46" s="21">
        <f t="shared" si="7"/>
        <v>0.25</v>
      </c>
    </row>
    <row r="47" spans="1:10" x14ac:dyDescent="0.2">
      <c r="A47" s="158" t="s">
        <v>309</v>
      </c>
      <c r="B47" s="65">
        <v>5</v>
      </c>
      <c r="C47" s="66">
        <v>0</v>
      </c>
      <c r="D47" s="65">
        <v>13</v>
      </c>
      <c r="E47" s="66">
        <v>2</v>
      </c>
      <c r="F47" s="67"/>
      <c r="G47" s="65">
        <f t="shared" si="4"/>
        <v>5</v>
      </c>
      <c r="H47" s="66">
        <f t="shared" si="5"/>
        <v>11</v>
      </c>
      <c r="I47" s="20" t="str">
        <f t="shared" si="6"/>
        <v>-</v>
      </c>
      <c r="J47" s="21">
        <f t="shared" si="7"/>
        <v>5.5</v>
      </c>
    </row>
    <row r="48" spans="1:10" x14ac:dyDescent="0.2">
      <c r="A48" s="158" t="s">
        <v>269</v>
      </c>
      <c r="B48" s="65">
        <v>1</v>
      </c>
      <c r="C48" s="66">
        <v>2</v>
      </c>
      <c r="D48" s="65">
        <v>7</v>
      </c>
      <c r="E48" s="66">
        <v>3</v>
      </c>
      <c r="F48" s="67"/>
      <c r="G48" s="65">
        <f t="shared" si="4"/>
        <v>-1</v>
      </c>
      <c r="H48" s="66">
        <f t="shared" si="5"/>
        <v>4</v>
      </c>
      <c r="I48" s="20">
        <f t="shared" si="6"/>
        <v>-0.5</v>
      </c>
      <c r="J48" s="21">
        <f t="shared" si="7"/>
        <v>1.3333333333333333</v>
      </c>
    </row>
    <row r="49" spans="1:10" x14ac:dyDescent="0.2">
      <c r="A49" s="158" t="s">
        <v>279</v>
      </c>
      <c r="B49" s="65">
        <v>0</v>
      </c>
      <c r="C49" s="66">
        <v>0</v>
      </c>
      <c r="D49" s="65">
        <v>0</v>
      </c>
      <c r="E49" s="66">
        <v>3</v>
      </c>
      <c r="F49" s="67"/>
      <c r="G49" s="65">
        <f t="shared" si="4"/>
        <v>0</v>
      </c>
      <c r="H49" s="66">
        <f t="shared" si="5"/>
        <v>-3</v>
      </c>
      <c r="I49" s="20" t="str">
        <f t="shared" si="6"/>
        <v>-</v>
      </c>
      <c r="J49" s="21">
        <f t="shared" si="7"/>
        <v>-1</v>
      </c>
    </row>
    <row r="50" spans="1:10" x14ac:dyDescent="0.2">
      <c r="A50" s="158" t="s">
        <v>280</v>
      </c>
      <c r="B50" s="65">
        <v>0</v>
      </c>
      <c r="C50" s="66">
        <v>0</v>
      </c>
      <c r="D50" s="65">
        <v>0</v>
      </c>
      <c r="E50" s="66">
        <v>1</v>
      </c>
      <c r="F50" s="67"/>
      <c r="G50" s="65">
        <f t="shared" si="4"/>
        <v>0</v>
      </c>
      <c r="H50" s="66">
        <f t="shared" si="5"/>
        <v>-1</v>
      </c>
      <c r="I50" s="20" t="str">
        <f t="shared" si="6"/>
        <v>-</v>
      </c>
      <c r="J50" s="21">
        <f t="shared" si="7"/>
        <v>-1</v>
      </c>
    </row>
    <row r="51" spans="1:10" x14ac:dyDescent="0.2">
      <c r="A51" s="158" t="s">
        <v>235</v>
      </c>
      <c r="B51" s="65">
        <v>0</v>
      </c>
      <c r="C51" s="66">
        <v>2</v>
      </c>
      <c r="D51" s="65">
        <v>1</v>
      </c>
      <c r="E51" s="66">
        <v>5</v>
      </c>
      <c r="F51" s="67"/>
      <c r="G51" s="65">
        <f t="shared" si="4"/>
        <v>-2</v>
      </c>
      <c r="H51" s="66">
        <f t="shared" si="5"/>
        <v>-4</v>
      </c>
      <c r="I51" s="20">
        <f t="shared" si="6"/>
        <v>-1</v>
      </c>
      <c r="J51" s="21">
        <f t="shared" si="7"/>
        <v>-0.8</v>
      </c>
    </row>
    <row r="52" spans="1:10" x14ac:dyDescent="0.2">
      <c r="A52" s="158" t="s">
        <v>364</v>
      </c>
      <c r="B52" s="65">
        <v>8</v>
      </c>
      <c r="C52" s="66">
        <v>13</v>
      </c>
      <c r="D52" s="65">
        <v>41</v>
      </c>
      <c r="E52" s="66">
        <v>33</v>
      </c>
      <c r="F52" s="67"/>
      <c r="G52" s="65">
        <f t="shared" si="4"/>
        <v>-5</v>
      </c>
      <c r="H52" s="66">
        <f t="shared" si="5"/>
        <v>8</v>
      </c>
      <c r="I52" s="20">
        <f t="shared" si="6"/>
        <v>-0.38461538461538464</v>
      </c>
      <c r="J52" s="21">
        <f t="shared" si="7"/>
        <v>0.24242424242424243</v>
      </c>
    </row>
    <row r="53" spans="1:10" x14ac:dyDescent="0.2">
      <c r="A53" s="158" t="s">
        <v>365</v>
      </c>
      <c r="B53" s="65">
        <v>5</v>
      </c>
      <c r="C53" s="66">
        <v>3</v>
      </c>
      <c r="D53" s="65">
        <v>27</v>
      </c>
      <c r="E53" s="66">
        <v>11</v>
      </c>
      <c r="F53" s="67"/>
      <c r="G53" s="65">
        <f t="shared" si="4"/>
        <v>2</v>
      </c>
      <c r="H53" s="66">
        <f t="shared" si="5"/>
        <v>16</v>
      </c>
      <c r="I53" s="20">
        <f t="shared" si="6"/>
        <v>0.66666666666666663</v>
      </c>
      <c r="J53" s="21">
        <f t="shared" si="7"/>
        <v>1.4545454545454546</v>
      </c>
    </row>
    <row r="54" spans="1:10" x14ac:dyDescent="0.2">
      <c r="A54" s="158" t="s">
        <v>395</v>
      </c>
      <c r="B54" s="65">
        <v>15</v>
      </c>
      <c r="C54" s="66">
        <v>19</v>
      </c>
      <c r="D54" s="65">
        <v>64</v>
      </c>
      <c r="E54" s="66">
        <v>44</v>
      </c>
      <c r="F54" s="67"/>
      <c r="G54" s="65">
        <f t="shared" si="4"/>
        <v>-4</v>
      </c>
      <c r="H54" s="66">
        <f t="shared" si="5"/>
        <v>20</v>
      </c>
      <c r="I54" s="20">
        <f t="shared" si="6"/>
        <v>-0.21052631578947367</v>
      </c>
      <c r="J54" s="21">
        <f t="shared" si="7"/>
        <v>0.45454545454545453</v>
      </c>
    </row>
    <row r="55" spans="1:10" x14ac:dyDescent="0.2">
      <c r="A55" s="158" t="s">
        <v>396</v>
      </c>
      <c r="B55" s="65">
        <v>3</v>
      </c>
      <c r="C55" s="66">
        <v>3</v>
      </c>
      <c r="D55" s="65">
        <v>11</v>
      </c>
      <c r="E55" s="66">
        <v>8</v>
      </c>
      <c r="F55" s="67"/>
      <c r="G55" s="65">
        <f t="shared" si="4"/>
        <v>0</v>
      </c>
      <c r="H55" s="66">
        <f t="shared" si="5"/>
        <v>3</v>
      </c>
      <c r="I55" s="20">
        <f t="shared" si="6"/>
        <v>0</v>
      </c>
      <c r="J55" s="21">
        <f t="shared" si="7"/>
        <v>0.375</v>
      </c>
    </row>
    <row r="56" spans="1:10" x14ac:dyDescent="0.2">
      <c r="A56" s="158" t="s">
        <v>433</v>
      </c>
      <c r="B56" s="65">
        <v>6</v>
      </c>
      <c r="C56" s="66">
        <v>10</v>
      </c>
      <c r="D56" s="65">
        <v>36</v>
      </c>
      <c r="E56" s="66">
        <v>24</v>
      </c>
      <c r="F56" s="67"/>
      <c r="G56" s="65">
        <f t="shared" si="4"/>
        <v>-4</v>
      </c>
      <c r="H56" s="66">
        <f t="shared" si="5"/>
        <v>12</v>
      </c>
      <c r="I56" s="20">
        <f t="shared" si="6"/>
        <v>-0.4</v>
      </c>
      <c r="J56" s="21">
        <f t="shared" si="7"/>
        <v>0.5</v>
      </c>
    </row>
    <row r="57" spans="1:10" x14ac:dyDescent="0.2">
      <c r="A57" s="158" t="s">
        <v>434</v>
      </c>
      <c r="B57" s="65">
        <v>3</v>
      </c>
      <c r="C57" s="66">
        <v>5</v>
      </c>
      <c r="D57" s="65">
        <v>6</v>
      </c>
      <c r="E57" s="66">
        <v>13</v>
      </c>
      <c r="F57" s="67"/>
      <c r="G57" s="65">
        <f t="shared" si="4"/>
        <v>-2</v>
      </c>
      <c r="H57" s="66">
        <f t="shared" si="5"/>
        <v>-7</v>
      </c>
      <c r="I57" s="20">
        <f t="shared" si="6"/>
        <v>-0.4</v>
      </c>
      <c r="J57" s="21">
        <f t="shared" si="7"/>
        <v>-0.53846153846153844</v>
      </c>
    </row>
    <row r="58" spans="1:10" x14ac:dyDescent="0.2">
      <c r="A58" s="158" t="s">
        <v>454</v>
      </c>
      <c r="B58" s="65">
        <v>2</v>
      </c>
      <c r="C58" s="66">
        <v>2</v>
      </c>
      <c r="D58" s="65">
        <v>6</v>
      </c>
      <c r="E58" s="66">
        <v>3</v>
      </c>
      <c r="F58" s="67"/>
      <c r="G58" s="65">
        <f t="shared" si="4"/>
        <v>0</v>
      </c>
      <c r="H58" s="66">
        <f t="shared" si="5"/>
        <v>3</v>
      </c>
      <c r="I58" s="20">
        <f t="shared" si="6"/>
        <v>0</v>
      </c>
      <c r="J58" s="21">
        <f t="shared" si="7"/>
        <v>1</v>
      </c>
    </row>
    <row r="59" spans="1:10" x14ac:dyDescent="0.2">
      <c r="A59" s="158" t="s">
        <v>310</v>
      </c>
      <c r="B59" s="65">
        <v>1</v>
      </c>
      <c r="C59" s="66">
        <v>1</v>
      </c>
      <c r="D59" s="65">
        <v>2</v>
      </c>
      <c r="E59" s="66">
        <v>3</v>
      </c>
      <c r="F59" s="67"/>
      <c r="G59" s="65">
        <f t="shared" si="4"/>
        <v>0</v>
      </c>
      <c r="H59" s="66">
        <f t="shared" si="5"/>
        <v>-1</v>
      </c>
      <c r="I59" s="20">
        <f t="shared" si="6"/>
        <v>0</v>
      </c>
      <c r="J59" s="21">
        <f t="shared" si="7"/>
        <v>-0.33333333333333331</v>
      </c>
    </row>
    <row r="60" spans="1:10" s="160" customFormat="1" x14ac:dyDescent="0.2">
      <c r="A60" s="178" t="s">
        <v>602</v>
      </c>
      <c r="B60" s="71">
        <v>117</v>
      </c>
      <c r="C60" s="72">
        <v>87</v>
      </c>
      <c r="D60" s="71">
        <v>363</v>
      </c>
      <c r="E60" s="72">
        <v>268</v>
      </c>
      <c r="F60" s="73"/>
      <c r="G60" s="71">
        <f t="shared" si="4"/>
        <v>30</v>
      </c>
      <c r="H60" s="72">
        <f t="shared" si="5"/>
        <v>95</v>
      </c>
      <c r="I60" s="37">
        <f t="shared" si="6"/>
        <v>0.34482758620689657</v>
      </c>
      <c r="J60" s="38">
        <f t="shared" si="7"/>
        <v>0.35447761194029853</v>
      </c>
    </row>
    <row r="61" spans="1:10" x14ac:dyDescent="0.2">
      <c r="A61" s="177"/>
      <c r="B61" s="143"/>
      <c r="C61" s="144"/>
      <c r="D61" s="143"/>
      <c r="E61" s="144"/>
      <c r="F61" s="145"/>
      <c r="G61" s="143"/>
      <c r="H61" s="144"/>
      <c r="I61" s="151"/>
      <c r="J61" s="152"/>
    </row>
    <row r="62" spans="1:10" s="139" customFormat="1" x14ac:dyDescent="0.2">
      <c r="A62" s="159" t="s">
        <v>36</v>
      </c>
      <c r="B62" s="65"/>
      <c r="C62" s="66"/>
      <c r="D62" s="65"/>
      <c r="E62" s="66"/>
      <c r="F62" s="67"/>
      <c r="G62" s="65"/>
      <c r="H62" s="66"/>
      <c r="I62" s="20"/>
      <c r="J62" s="21"/>
    </row>
    <row r="63" spans="1:10" x14ac:dyDescent="0.2">
      <c r="A63" s="158" t="s">
        <v>488</v>
      </c>
      <c r="B63" s="65">
        <v>16</v>
      </c>
      <c r="C63" s="66">
        <v>0</v>
      </c>
      <c r="D63" s="65">
        <v>26</v>
      </c>
      <c r="E63" s="66">
        <v>0</v>
      </c>
      <c r="F63" s="67"/>
      <c r="G63" s="65">
        <f>B63-C63</f>
        <v>16</v>
      </c>
      <c r="H63" s="66">
        <f>D63-E63</f>
        <v>26</v>
      </c>
      <c r="I63" s="20" t="str">
        <f>IF(C63=0, "-", IF(G63/C63&lt;10, G63/C63, "&gt;999%"))</f>
        <v>-</v>
      </c>
      <c r="J63" s="21" t="str">
        <f>IF(E63=0, "-", IF(H63/E63&lt;10, H63/E63, "&gt;999%"))</f>
        <v>-</v>
      </c>
    </row>
    <row r="64" spans="1:10" s="160" customFormat="1" x14ac:dyDescent="0.2">
      <c r="A64" s="178" t="s">
        <v>603</v>
      </c>
      <c r="B64" s="71">
        <v>16</v>
      </c>
      <c r="C64" s="72">
        <v>0</v>
      </c>
      <c r="D64" s="71">
        <v>26</v>
      </c>
      <c r="E64" s="72">
        <v>0</v>
      </c>
      <c r="F64" s="73"/>
      <c r="G64" s="71">
        <f>B64-C64</f>
        <v>16</v>
      </c>
      <c r="H64" s="72">
        <f>D64-E64</f>
        <v>26</v>
      </c>
      <c r="I64" s="37" t="str">
        <f>IF(C64=0, "-", IF(G64/C64&lt;10, G64/C64, "&gt;999%"))</f>
        <v>-</v>
      </c>
      <c r="J64" s="38" t="str">
        <f>IF(E64=0, "-", IF(H64/E64&lt;10, H64/E64, "&gt;999%"))</f>
        <v>-</v>
      </c>
    </row>
    <row r="65" spans="1:10" x14ac:dyDescent="0.2">
      <c r="A65" s="177"/>
      <c r="B65" s="143"/>
      <c r="C65" s="144"/>
      <c r="D65" s="143"/>
      <c r="E65" s="144"/>
      <c r="F65" s="145"/>
      <c r="G65" s="143"/>
      <c r="H65" s="144"/>
      <c r="I65" s="151"/>
      <c r="J65" s="152"/>
    </row>
    <row r="66" spans="1:10" s="139" customFormat="1" x14ac:dyDescent="0.2">
      <c r="A66" s="159" t="s">
        <v>37</v>
      </c>
      <c r="B66" s="65"/>
      <c r="C66" s="66"/>
      <c r="D66" s="65"/>
      <c r="E66" s="66"/>
      <c r="F66" s="67"/>
      <c r="G66" s="65"/>
      <c r="H66" s="66"/>
      <c r="I66" s="20"/>
      <c r="J66" s="21"/>
    </row>
    <row r="67" spans="1:10" x14ac:dyDescent="0.2">
      <c r="A67" s="158" t="s">
        <v>277</v>
      </c>
      <c r="B67" s="65">
        <v>0</v>
      </c>
      <c r="C67" s="66">
        <v>2</v>
      </c>
      <c r="D67" s="65">
        <v>3</v>
      </c>
      <c r="E67" s="66">
        <v>7</v>
      </c>
      <c r="F67" s="67"/>
      <c r="G67" s="65">
        <f>B67-C67</f>
        <v>-2</v>
      </c>
      <c r="H67" s="66">
        <f>D67-E67</f>
        <v>-4</v>
      </c>
      <c r="I67" s="20">
        <f>IF(C67=0, "-", IF(G67/C67&lt;10, G67/C67, "&gt;999%"))</f>
        <v>-1</v>
      </c>
      <c r="J67" s="21">
        <f>IF(E67=0, "-", IF(H67/E67&lt;10, H67/E67, "&gt;999%"))</f>
        <v>-0.5714285714285714</v>
      </c>
    </row>
    <row r="68" spans="1:10" s="160" customFormat="1" x14ac:dyDescent="0.2">
      <c r="A68" s="178" t="s">
        <v>604</v>
      </c>
      <c r="B68" s="71">
        <v>0</v>
      </c>
      <c r="C68" s="72">
        <v>2</v>
      </c>
      <c r="D68" s="71">
        <v>3</v>
      </c>
      <c r="E68" s="72">
        <v>7</v>
      </c>
      <c r="F68" s="73"/>
      <c r="G68" s="71">
        <f>B68-C68</f>
        <v>-2</v>
      </c>
      <c r="H68" s="72">
        <f>D68-E68</f>
        <v>-4</v>
      </c>
      <c r="I68" s="37">
        <f>IF(C68=0, "-", IF(G68/C68&lt;10, G68/C68, "&gt;999%"))</f>
        <v>-1</v>
      </c>
      <c r="J68" s="38">
        <f>IF(E68=0, "-", IF(H68/E68&lt;10, H68/E68, "&gt;999%"))</f>
        <v>-0.5714285714285714</v>
      </c>
    </row>
    <row r="69" spans="1:10" x14ac:dyDescent="0.2">
      <c r="A69" s="177"/>
      <c r="B69" s="143"/>
      <c r="C69" s="144"/>
      <c r="D69" s="143"/>
      <c r="E69" s="144"/>
      <c r="F69" s="145"/>
      <c r="G69" s="143"/>
      <c r="H69" s="144"/>
      <c r="I69" s="151"/>
      <c r="J69" s="152"/>
    </row>
    <row r="70" spans="1:10" s="139" customFormat="1" x14ac:dyDescent="0.2">
      <c r="A70" s="159" t="s">
        <v>38</v>
      </c>
      <c r="B70" s="65"/>
      <c r="C70" s="66"/>
      <c r="D70" s="65"/>
      <c r="E70" s="66"/>
      <c r="F70" s="67"/>
      <c r="G70" s="65"/>
      <c r="H70" s="66"/>
      <c r="I70" s="20"/>
      <c r="J70" s="21"/>
    </row>
    <row r="71" spans="1:10" x14ac:dyDescent="0.2">
      <c r="A71" s="158" t="s">
        <v>211</v>
      </c>
      <c r="B71" s="65">
        <v>1</v>
      </c>
      <c r="C71" s="66">
        <v>0</v>
      </c>
      <c r="D71" s="65">
        <v>1</v>
      </c>
      <c r="E71" s="66">
        <v>0</v>
      </c>
      <c r="F71" s="67"/>
      <c r="G71" s="65">
        <f>B71-C71</f>
        <v>1</v>
      </c>
      <c r="H71" s="66">
        <f>D71-E71</f>
        <v>1</v>
      </c>
      <c r="I71" s="20" t="str">
        <f>IF(C71=0, "-", IF(G71/C71&lt;10, G71/C71, "&gt;999%"))</f>
        <v>-</v>
      </c>
      <c r="J71" s="21" t="str">
        <f>IF(E71=0, "-", IF(H71/E71&lt;10, H71/E71, "&gt;999%"))</f>
        <v>-</v>
      </c>
    </row>
    <row r="72" spans="1:10" x14ac:dyDescent="0.2">
      <c r="A72" s="158" t="s">
        <v>372</v>
      </c>
      <c r="B72" s="65">
        <v>0</v>
      </c>
      <c r="C72" s="66">
        <v>0</v>
      </c>
      <c r="D72" s="65">
        <v>0</v>
      </c>
      <c r="E72" s="66">
        <v>1</v>
      </c>
      <c r="F72" s="67"/>
      <c r="G72" s="65">
        <f>B72-C72</f>
        <v>0</v>
      </c>
      <c r="H72" s="66">
        <f>D72-E72</f>
        <v>-1</v>
      </c>
      <c r="I72" s="20" t="str">
        <f>IF(C72=0, "-", IF(G72/C72&lt;10, G72/C72, "&gt;999%"))</f>
        <v>-</v>
      </c>
      <c r="J72" s="21">
        <f>IF(E72=0, "-", IF(H72/E72&lt;10, H72/E72, "&gt;999%"))</f>
        <v>-1</v>
      </c>
    </row>
    <row r="73" spans="1:10" s="160" customFormat="1" x14ac:dyDescent="0.2">
      <c r="A73" s="178" t="s">
        <v>605</v>
      </c>
      <c r="B73" s="71">
        <v>1</v>
      </c>
      <c r="C73" s="72">
        <v>0</v>
      </c>
      <c r="D73" s="71">
        <v>1</v>
      </c>
      <c r="E73" s="72">
        <v>1</v>
      </c>
      <c r="F73" s="73"/>
      <c r="G73" s="71">
        <f>B73-C73</f>
        <v>1</v>
      </c>
      <c r="H73" s="72">
        <f>D73-E73</f>
        <v>0</v>
      </c>
      <c r="I73" s="37" t="str">
        <f>IF(C73=0, "-", IF(G73/C73&lt;10, G73/C73, "&gt;999%"))</f>
        <v>-</v>
      </c>
      <c r="J73" s="38">
        <f>IF(E73=0, "-", IF(H73/E73&lt;10, H73/E73, "&gt;999%"))</f>
        <v>0</v>
      </c>
    </row>
    <row r="74" spans="1:10" x14ac:dyDescent="0.2">
      <c r="A74" s="177"/>
      <c r="B74" s="143"/>
      <c r="C74" s="144"/>
      <c r="D74" s="143"/>
      <c r="E74" s="144"/>
      <c r="F74" s="145"/>
      <c r="G74" s="143"/>
      <c r="H74" s="144"/>
      <c r="I74" s="151"/>
      <c r="J74" s="152"/>
    </row>
    <row r="75" spans="1:10" s="139" customFormat="1" x14ac:dyDescent="0.2">
      <c r="A75" s="159" t="s">
        <v>39</v>
      </c>
      <c r="B75" s="65"/>
      <c r="C75" s="66"/>
      <c r="D75" s="65"/>
      <c r="E75" s="66"/>
      <c r="F75" s="67"/>
      <c r="G75" s="65"/>
      <c r="H75" s="66"/>
      <c r="I75" s="20"/>
      <c r="J75" s="21"/>
    </row>
    <row r="76" spans="1:10" x14ac:dyDescent="0.2">
      <c r="A76" s="158" t="s">
        <v>528</v>
      </c>
      <c r="B76" s="65">
        <v>3</v>
      </c>
      <c r="C76" s="66">
        <v>3</v>
      </c>
      <c r="D76" s="65">
        <v>5</v>
      </c>
      <c r="E76" s="66">
        <v>8</v>
      </c>
      <c r="F76" s="67"/>
      <c r="G76" s="65">
        <f>B76-C76</f>
        <v>0</v>
      </c>
      <c r="H76" s="66">
        <f>D76-E76</f>
        <v>-3</v>
      </c>
      <c r="I76" s="20">
        <f>IF(C76=0, "-", IF(G76/C76&lt;10, G76/C76, "&gt;999%"))</f>
        <v>0</v>
      </c>
      <c r="J76" s="21">
        <f>IF(E76=0, "-", IF(H76/E76&lt;10, H76/E76, "&gt;999%"))</f>
        <v>-0.375</v>
      </c>
    </row>
    <row r="77" spans="1:10" s="160" customFormat="1" x14ac:dyDescent="0.2">
      <c r="A77" s="178" t="s">
        <v>606</v>
      </c>
      <c r="B77" s="71">
        <v>3</v>
      </c>
      <c r="C77" s="72">
        <v>3</v>
      </c>
      <c r="D77" s="71">
        <v>5</v>
      </c>
      <c r="E77" s="72">
        <v>8</v>
      </c>
      <c r="F77" s="73"/>
      <c r="G77" s="71">
        <f>B77-C77</f>
        <v>0</v>
      </c>
      <c r="H77" s="72">
        <f>D77-E77</f>
        <v>-3</v>
      </c>
      <c r="I77" s="37">
        <f>IF(C77=0, "-", IF(G77/C77&lt;10, G77/C77, "&gt;999%"))</f>
        <v>0</v>
      </c>
      <c r="J77" s="38">
        <f>IF(E77=0, "-", IF(H77/E77&lt;10, H77/E77, "&gt;999%"))</f>
        <v>-0.375</v>
      </c>
    </row>
    <row r="78" spans="1:10" x14ac:dyDescent="0.2">
      <c r="A78" s="177"/>
      <c r="B78" s="143"/>
      <c r="C78" s="144"/>
      <c r="D78" s="143"/>
      <c r="E78" s="144"/>
      <c r="F78" s="145"/>
      <c r="G78" s="143"/>
      <c r="H78" s="144"/>
      <c r="I78" s="151"/>
      <c r="J78" s="152"/>
    </row>
    <row r="79" spans="1:10" s="139" customFormat="1" x14ac:dyDescent="0.2">
      <c r="A79" s="159" t="s">
        <v>40</v>
      </c>
      <c r="B79" s="65"/>
      <c r="C79" s="66"/>
      <c r="D79" s="65"/>
      <c r="E79" s="66"/>
      <c r="F79" s="67"/>
      <c r="G79" s="65"/>
      <c r="H79" s="66"/>
      <c r="I79" s="20"/>
      <c r="J79" s="21"/>
    </row>
    <row r="80" spans="1:10" x14ac:dyDescent="0.2">
      <c r="A80" s="158" t="s">
        <v>323</v>
      </c>
      <c r="B80" s="65">
        <v>3</v>
      </c>
      <c r="C80" s="66">
        <v>0</v>
      </c>
      <c r="D80" s="65">
        <v>8</v>
      </c>
      <c r="E80" s="66">
        <v>5</v>
      </c>
      <c r="F80" s="67"/>
      <c r="G80" s="65">
        <f>B80-C80</f>
        <v>3</v>
      </c>
      <c r="H80" s="66">
        <f>D80-E80</f>
        <v>3</v>
      </c>
      <c r="I80" s="20" t="str">
        <f>IF(C80=0, "-", IF(G80/C80&lt;10, G80/C80, "&gt;999%"))</f>
        <v>-</v>
      </c>
      <c r="J80" s="21">
        <f>IF(E80=0, "-", IF(H80/E80&lt;10, H80/E80, "&gt;999%"))</f>
        <v>0.6</v>
      </c>
    </row>
    <row r="81" spans="1:10" s="160" customFormat="1" x14ac:dyDescent="0.2">
      <c r="A81" s="178" t="s">
        <v>607</v>
      </c>
      <c r="B81" s="71">
        <v>3</v>
      </c>
      <c r="C81" s="72">
        <v>0</v>
      </c>
      <c r="D81" s="71">
        <v>8</v>
      </c>
      <c r="E81" s="72">
        <v>5</v>
      </c>
      <c r="F81" s="73"/>
      <c r="G81" s="71">
        <f>B81-C81</f>
        <v>3</v>
      </c>
      <c r="H81" s="72">
        <f>D81-E81</f>
        <v>3</v>
      </c>
      <c r="I81" s="37" t="str">
        <f>IF(C81=0, "-", IF(G81/C81&lt;10, G81/C81, "&gt;999%"))</f>
        <v>-</v>
      </c>
      <c r="J81" s="38">
        <f>IF(E81=0, "-", IF(H81/E81&lt;10, H81/E81, "&gt;999%"))</f>
        <v>0.6</v>
      </c>
    </row>
    <row r="82" spans="1:10" x14ac:dyDescent="0.2">
      <c r="A82" s="177"/>
      <c r="B82" s="143"/>
      <c r="C82" s="144"/>
      <c r="D82" s="143"/>
      <c r="E82" s="144"/>
      <c r="F82" s="145"/>
      <c r="G82" s="143"/>
      <c r="H82" s="144"/>
      <c r="I82" s="151"/>
      <c r="J82" s="152"/>
    </row>
    <row r="83" spans="1:10" s="139" customFormat="1" x14ac:dyDescent="0.2">
      <c r="A83" s="159" t="s">
        <v>41</v>
      </c>
      <c r="B83" s="65"/>
      <c r="C83" s="66"/>
      <c r="D83" s="65"/>
      <c r="E83" s="66"/>
      <c r="F83" s="67"/>
      <c r="G83" s="65"/>
      <c r="H83" s="66"/>
      <c r="I83" s="20"/>
      <c r="J83" s="21"/>
    </row>
    <row r="84" spans="1:10" x14ac:dyDescent="0.2">
      <c r="A84" s="158" t="s">
        <v>193</v>
      </c>
      <c r="B84" s="65">
        <v>5</v>
      </c>
      <c r="C84" s="66">
        <v>6</v>
      </c>
      <c r="D84" s="65">
        <v>16</v>
      </c>
      <c r="E84" s="66">
        <v>11</v>
      </c>
      <c r="F84" s="67"/>
      <c r="G84" s="65">
        <f>B84-C84</f>
        <v>-1</v>
      </c>
      <c r="H84" s="66">
        <f>D84-E84</f>
        <v>5</v>
      </c>
      <c r="I84" s="20">
        <f>IF(C84=0, "-", IF(G84/C84&lt;10, G84/C84, "&gt;999%"))</f>
        <v>-0.16666666666666666</v>
      </c>
      <c r="J84" s="21">
        <f>IF(E84=0, "-", IF(H84/E84&lt;10, H84/E84, "&gt;999%"))</f>
        <v>0.45454545454545453</v>
      </c>
    </row>
    <row r="85" spans="1:10" x14ac:dyDescent="0.2">
      <c r="A85" s="158" t="s">
        <v>343</v>
      </c>
      <c r="B85" s="65">
        <v>0</v>
      </c>
      <c r="C85" s="66">
        <v>0</v>
      </c>
      <c r="D85" s="65">
        <v>0</v>
      </c>
      <c r="E85" s="66">
        <v>1</v>
      </c>
      <c r="F85" s="67"/>
      <c r="G85" s="65">
        <f>B85-C85</f>
        <v>0</v>
      </c>
      <c r="H85" s="66">
        <f>D85-E85</f>
        <v>-1</v>
      </c>
      <c r="I85" s="20" t="str">
        <f>IF(C85=0, "-", IF(G85/C85&lt;10, G85/C85, "&gt;999%"))</f>
        <v>-</v>
      </c>
      <c r="J85" s="21">
        <f>IF(E85=0, "-", IF(H85/E85&lt;10, H85/E85, "&gt;999%"))</f>
        <v>-1</v>
      </c>
    </row>
    <row r="86" spans="1:10" s="160" customFormat="1" x14ac:dyDescent="0.2">
      <c r="A86" s="178" t="s">
        <v>608</v>
      </c>
      <c r="B86" s="71">
        <v>5</v>
      </c>
      <c r="C86" s="72">
        <v>6</v>
      </c>
      <c r="D86" s="71">
        <v>16</v>
      </c>
      <c r="E86" s="72">
        <v>12</v>
      </c>
      <c r="F86" s="73"/>
      <c r="G86" s="71">
        <f>B86-C86</f>
        <v>-1</v>
      </c>
      <c r="H86" s="72">
        <f>D86-E86</f>
        <v>4</v>
      </c>
      <c r="I86" s="37">
        <f>IF(C86=0, "-", IF(G86/C86&lt;10, G86/C86, "&gt;999%"))</f>
        <v>-0.16666666666666666</v>
      </c>
      <c r="J86" s="38">
        <f>IF(E86=0, "-", IF(H86/E86&lt;10, H86/E86, "&gt;999%"))</f>
        <v>0.33333333333333331</v>
      </c>
    </row>
    <row r="87" spans="1:10" x14ac:dyDescent="0.2">
      <c r="A87" s="177"/>
      <c r="B87" s="143"/>
      <c r="C87" s="144"/>
      <c r="D87" s="143"/>
      <c r="E87" s="144"/>
      <c r="F87" s="145"/>
      <c r="G87" s="143"/>
      <c r="H87" s="144"/>
      <c r="I87" s="151"/>
      <c r="J87" s="152"/>
    </row>
    <row r="88" spans="1:10" s="139" customFormat="1" x14ac:dyDescent="0.2">
      <c r="A88" s="159" t="s">
        <v>42</v>
      </c>
      <c r="B88" s="65"/>
      <c r="C88" s="66"/>
      <c r="D88" s="65"/>
      <c r="E88" s="66"/>
      <c r="F88" s="67"/>
      <c r="G88" s="65"/>
      <c r="H88" s="66"/>
      <c r="I88" s="20"/>
      <c r="J88" s="21"/>
    </row>
    <row r="89" spans="1:10" x14ac:dyDescent="0.2">
      <c r="A89" s="158" t="s">
        <v>466</v>
      </c>
      <c r="B89" s="65">
        <v>0</v>
      </c>
      <c r="C89" s="66">
        <v>0</v>
      </c>
      <c r="D89" s="65">
        <v>0</v>
      </c>
      <c r="E89" s="66">
        <v>1</v>
      </c>
      <c r="F89" s="67"/>
      <c r="G89" s="65">
        <f>B89-C89</f>
        <v>0</v>
      </c>
      <c r="H89" s="66">
        <f>D89-E89</f>
        <v>-1</v>
      </c>
      <c r="I89" s="20" t="str">
        <f>IF(C89=0, "-", IF(G89/C89&lt;10, G89/C89, "&gt;999%"))</f>
        <v>-</v>
      </c>
      <c r="J89" s="21">
        <f>IF(E89=0, "-", IF(H89/E89&lt;10, H89/E89, "&gt;999%"))</f>
        <v>-1</v>
      </c>
    </row>
    <row r="90" spans="1:10" x14ac:dyDescent="0.2">
      <c r="A90" s="158" t="s">
        <v>505</v>
      </c>
      <c r="B90" s="65">
        <v>15</v>
      </c>
      <c r="C90" s="66">
        <v>8</v>
      </c>
      <c r="D90" s="65">
        <v>31</v>
      </c>
      <c r="E90" s="66">
        <v>16</v>
      </c>
      <c r="F90" s="67"/>
      <c r="G90" s="65">
        <f>B90-C90</f>
        <v>7</v>
      </c>
      <c r="H90" s="66">
        <f>D90-E90</f>
        <v>15</v>
      </c>
      <c r="I90" s="20">
        <f>IF(C90=0, "-", IF(G90/C90&lt;10, G90/C90, "&gt;999%"))</f>
        <v>0.875</v>
      </c>
      <c r="J90" s="21">
        <f>IF(E90=0, "-", IF(H90/E90&lt;10, H90/E90, "&gt;999%"))</f>
        <v>0.9375</v>
      </c>
    </row>
    <row r="91" spans="1:10" s="160" customFormat="1" x14ac:dyDescent="0.2">
      <c r="A91" s="178" t="s">
        <v>609</v>
      </c>
      <c r="B91" s="71">
        <v>15</v>
      </c>
      <c r="C91" s="72">
        <v>8</v>
      </c>
      <c r="D91" s="71">
        <v>31</v>
      </c>
      <c r="E91" s="72">
        <v>17</v>
      </c>
      <c r="F91" s="73"/>
      <c r="G91" s="71">
        <f>B91-C91</f>
        <v>7</v>
      </c>
      <c r="H91" s="72">
        <f>D91-E91</f>
        <v>14</v>
      </c>
      <c r="I91" s="37">
        <f>IF(C91=0, "-", IF(G91/C91&lt;10, G91/C91, "&gt;999%"))</f>
        <v>0.875</v>
      </c>
      <c r="J91" s="38">
        <f>IF(E91=0, "-", IF(H91/E91&lt;10, H91/E91, "&gt;999%"))</f>
        <v>0.82352941176470584</v>
      </c>
    </row>
    <row r="92" spans="1:10" x14ac:dyDescent="0.2">
      <c r="A92" s="177"/>
      <c r="B92" s="143"/>
      <c r="C92" s="144"/>
      <c r="D92" s="143"/>
      <c r="E92" s="144"/>
      <c r="F92" s="145"/>
      <c r="G92" s="143"/>
      <c r="H92" s="144"/>
      <c r="I92" s="151"/>
      <c r="J92" s="152"/>
    </row>
    <row r="93" spans="1:10" s="139" customFormat="1" x14ac:dyDescent="0.2">
      <c r="A93" s="159" t="s">
        <v>43</v>
      </c>
      <c r="B93" s="65"/>
      <c r="C93" s="66"/>
      <c r="D93" s="65"/>
      <c r="E93" s="66"/>
      <c r="F93" s="67"/>
      <c r="G93" s="65"/>
      <c r="H93" s="66"/>
      <c r="I93" s="20"/>
      <c r="J93" s="21"/>
    </row>
    <row r="94" spans="1:10" x14ac:dyDescent="0.2">
      <c r="A94" s="158" t="s">
        <v>330</v>
      </c>
      <c r="B94" s="65">
        <v>0</v>
      </c>
      <c r="C94" s="66">
        <v>0</v>
      </c>
      <c r="D94" s="65">
        <v>1</v>
      </c>
      <c r="E94" s="66">
        <v>2</v>
      </c>
      <c r="F94" s="67"/>
      <c r="G94" s="65">
        <f t="shared" ref="G94:G107" si="8">B94-C94</f>
        <v>0</v>
      </c>
      <c r="H94" s="66">
        <f t="shared" ref="H94:H107" si="9">D94-E94</f>
        <v>-1</v>
      </c>
      <c r="I94" s="20" t="str">
        <f t="shared" ref="I94:I107" si="10">IF(C94=0, "-", IF(G94/C94&lt;10, G94/C94, "&gt;999%"))</f>
        <v>-</v>
      </c>
      <c r="J94" s="21">
        <f t="shared" ref="J94:J107" si="11">IF(E94=0, "-", IF(H94/E94&lt;10, H94/E94, "&gt;999%"))</f>
        <v>-0.5</v>
      </c>
    </row>
    <row r="95" spans="1:10" x14ac:dyDescent="0.2">
      <c r="A95" s="158" t="s">
        <v>406</v>
      </c>
      <c r="B95" s="65">
        <v>0</v>
      </c>
      <c r="C95" s="66">
        <v>6</v>
      </c>
      <c r="D95" s="65">
        <v>1</v>
      </c>
      <c r="E95" s="66">
        <v>16</v>
      </c>
      <c r="F95" s="67"/>
      <c r="G95" s="65">
        <f t="shared" si="8"/>
        <v>-6</v>
      </c>
      <c r="H95" s="66">
        <f t="shared" si="9"/>
        <v>-15</v>
      </c>
      <c r="I95" s="20">
        <f t="shared" si="10"/>
        <v>-1</v>
      </c>
      <c r="J95" s="21">
        <f t="shared" si="11"/>
        <v>-0.9375</v>
      </c>
    </row>
    <row r="96" spans="1:10" x14ac:dyDescent="0.2">
      <c r="A96" s="158" t="s">
        <v>373</v>
      </c>
      <c r="B96" s="65">
        <v>32</v>
      </c>
      <c r="C96" s="66">
        <v>11</v>
      </c>
      <c r="D96" s="65">
        <v>72</v>
      </c>
      <c r="E96" s="66">
        <v>59</v>
      </c>
      <c r="F96" s="67"/>
      <c r="G96" s="65">
        <f t="shared" si="8"/>
        <v>21</v>
      </c>
      <c r="H96" s="66">
        <f t="shared" si="9"/>
        <v>13</v>
      </c>
      <c r="I96" s="20">
        <f t="shared" si="10"/>
        <v>1.9090909090909092</v>
      </c>
      <c r="J96" s="21">
        <f t="shared" si="11"/>
        <v>0.22033898305084745</v>
      </c>
    </row>
    <row r="97" spans="1:10" x14ac:dyDescent="0.2">
      <c r="A97" s="158" t="s">
        <v>407</v>
      </c>
      <c r="B97" s="65">
        <v>83</v>
      </c>
      <c r="C97" s="66">
        <v>64</v>
      </c>
      <c r="D97" s="65">
        <v>213</v>
      </c>
      <c r="E97" s="66">
        <v>166</v>
      </c>
      <c r="F97" s="67"/>
      <c r="G97" s="65">
        <f t="shared" si="8"/>
        <v>19</v>
      </c>
      <c r="H97" s="66">
        <f t="shared" si="9"/>
        <v>47</v>
      </c>
      <c r="I97" s="20">
        <f t="shared" si="10"/>
        <v>0.296875</v>
      </c>
      <c r="J97" s="21">
        <f t="shared" si="11"/>
        <v>0.28313253012048195</v>
      </c>
    </row>
    <row r="98" spans="1:10" x14ac:dyDescent="0.2">
      <c r="A98" s="158" t="s">
        <v>196</v>
      </c>
      <c r="B98" s="65">
        <v>4</v>
      </c>
      <c r="C98" s="66">
        <v>0</v>
      </c>
      <c r="D98" s="65">
        <v>10</v>
      </c>
      <c r="E98" s="66">
        <v>0</v>
      </c>
      <c r="F98" s="67"/>
      <c r="G98" s="65">
        <f t="shared" si="8"/>
        <v>4</v>
      </c>
      <c r="H98" s="66">
        <f t="shared" si="9"/>
        <v>10</v>
      </c>
      <c r="I98" s="20" t="str">
        <f t="shared" si="10"/>
        <v>-</v>
      </c>
      <c r="J98" s="21" t="str">
        <f t="shared" si="11"/>
        <v>-</v>
      </c>
    </row>
    <row r="99" spans="1:10" x14ac:dyDescent="0.2">
      <c r="A99" s="158" t="s">
        <v>214</v>
      </c>
      <c r="B99" s="65">
        <v>12</v>
      </c>
      <c r="C99" s="66">
        <v>9</v>
      </c>
      <c r="D99" s="65">
        <v>29</v>
      </c>
      <c r="E99" s="66">
        <v>41</v>
      </c>
      <c r="F99" s="67"/>
      <c r="G99" s="65">
        <f t="shared" si="8"/>
        <v>3</v>
      </c>
      <c r="H99" s="66">
        <f t="shared" si="9"/>
        <v>-12</v>
      </c>
      <c r="I99" s="20">
        <f t="shared" si="10"/>
        <v>0.33333333333333331</v>
      </c>
      <c r="J99" s="21">
        <f t="shared" si="11"/>
        <v>-0.29268292682926828</v>
      </c>
    </row>
    <row r="100" spans="1:10" x14ac:dyDescent="0.2">
      <c r="A100" s="158" t="s">
        <v>241</v>
      </c>
      <c r="B100" s="65">
        <v>0</v>
      </c>
      <c r="C100" s="66">
        <v>3</v>
      </c>
      <c r="D100" s="65">
        <v>2</v>
      </c>
      <c r="E100" s="66">
        <v>4</v>
      </c>
      <c r="F100" s="67"/>
      <c r="G100" s="65">
        <f t="shared" si="8"/>
        <v>-3</v>
      </c>
      <c r="H100" s="66">
        <f t="shared" si="9"/>
        <v>-2</v>
      </c>
      <c r="I100" s="20">
        <f t="shared" si="10"/>
        <v>-1</v>
      </c>
      <c r="J100" s="21">
        <f t="shared" si="11"/>
        <v>-0.5</v>
      </c>
    </row>
    <row r="101" spans="1:10" x14ac:dyDescent="0.2">
      <c r="A101" s="158" t="s">
        <v>300</v>
      </c>
      <c r="B101" s="65">
        <v>19</v>
      </c>
      <c r="C101" s="66">
        <v>16</v>
      </c>
      <c r="D101" s="65">
        <v>37</v>
      </c>
      <c r="E101" s="66">
        <v>44</v>
      </c>
      <c r="F101" s="67"/>
      <c r="G101" s="65">
        <f t="shared" si="8"/>
        <v>3</v>
      </c>
      <c r="H101" s="66">
        <f t="shared" si="9"/>
        <v>-7</v>
      </c>
      <c r="I101" s="20">
        <f t="shared" si="10"/>
        <v>0.1875</v>
      </c>
      <c r="J101" s="21">
        <f t="shared" si="11"/>
        <v>-0.15909090909090909</v>
      </c>
    </row>
    <row r="102" spans="1:10" x14ac:dyDescent="0.2">
      <c r="A102" s="158" t="s">
        <v>331</v>
      </c>
      <c r="B102" s="65">
        <v>29</v>
      </c>
      <c r="C102" s="66">
        <v>0</v>
      </c>
      <c r="D102" s="65">
        <v>63</v>
      </c>
      <c r="E102" s="66">
        <v>0</v>
      </c>
      <c r="F102" s="67"/>
      <c r="G102" s="65">
        <f t="shared" si="8"/>
        <v>29</v>
      </c>
      <c r="H102" s="66">
        <f t="shared" si="9"/>
        <v>63</v>
      </c>
      <c r="I102" s="20" t="str">
        <f t="shared" si="10"/>
        <v>-</v>
      </c>
      <c r="J102" s="21" t="str">
        <f t="shared" si="11"/>
        <v>-</v>
      </c>
    </row>
    <row r="103" spans="1:10" x14ac:dyDescent="0.2">
      <c r="A103" s="158" t="s">
        <v>479</v>
      </c>
      <c r="B103" s="65">
        <v>24</v>
      </c>
      <c r="C103" s="66">
        <v>17</v>
      </c>
      <c r="D103" s="65">
        <v>87</v>
      </c>
      <c r="E103" s="66">
        <v>56</v>
      </c>
      <c r="F103" s="67"/>
      <c r="G103" s="65">
        <f t="shared" si="8"/>
        <v>7</v>
      </c>
      <c r="H103" s="66">
        <f t="shared" si="9"/>
        <v>31</v>
      </c>
      <c r="I103" s="20">
        <f t="shared" si="10"/>
        <v>0.41176470588235292</v>
      </c>
      <c r="J103" s="21">
        <f t="shared" si="11"/>
        <v>0.5535714285714286</v>
      </c>
    </row>
    <row r="104" spans="1:10" x14ac:dyDescent="0.2">
      <c r="A104" s="158" t="s">
        <v>489</v>
      </c>
      <c r="B104" s="65">
        <v>377</v>
      </c>
      <c r="C104" s="66">
        <v>241</v>
      </c>
      <c r="D104" s="65">
        <v>1044</v>
      </c>
      <c r="E104" s="66">
        <v>733</v>
      </c>
      <c r="F104" s="67"/>
      <c r="G104" s="65">
        <f t="shared" si="8"/>
        <v>136</v>
      </c>
      <c r="H104" s="66">
        <f t="shared" si="9"/>
        <v>311</v>
      </c>
      <c r="I104" s="20">
        <f t="shared" si="10"/>
        <v>0.56431535269709543</v>
      </c>
      <c r="J104" s="21">
        <f t="shared" si="11"/>
        <v>0.42428376534788542</v>
      </c>
    </row>
    <row r="105" spans="1:10" x14ac:dyDescent="0.2">
      <c r="A105" s="158" t="s">
        <v>470</v>
      </c>
      <c r="B105" s="65">
        <v>30</v>
      </c>
      <c r="C105" s="66">
        <v>4</v>
      </c>
      <c r="D105" s="65">
        <v>89</v>
      </c>
      <c r="E105" s="66">
        <v>44</v>
      </c>
      <c r="F105" s="67"/>
      <c r="G105" s="65">
        <f t="shared" si="8"/>
        <v>26</v>
      </c>
      <c r="H105" s="66">
        <f t="shared" si="9"/>
        <v>45</v>
      </c>
      <c r="I105" s="20">
        <f t="shared" si="10"/>
        <v>6.5</v>
      </c>
      <c r="J105" s="21">
        <f t="shared" si="11"/>
        <v>1.0227272727272727</v>
      </c>
    </row>
    <row r="106" spans="1:10" x14ac:dyDescent="0.2">
      <c r="A106" s="158" t="s">
        <v>506</v>
      </c>
      <c r="B106" s="65">
        <v>16</v>
      </c>
      <c r="C106" s="66">
        <v>9</v>
      </c>
      <c r="D106" s="65">
        <v>36</v>
      </c>
      <c r="E106" s="66">
        <v>17</v>
      </c>
      <c r="F106" s="67"/>
      <c r="G106" s="65">
        <f t="shared" si="8"/>
        <v>7</v>
      </c>
      <c r="H106" s="66">
        <f t="shared" si="9"/>
        <v>19</v>
      </c>
      <c r="I106" s="20">
        <f t="shared" si="10"/>
        <v>0.77777777777777779</v>
      </c>
      <c r="J106" s="21">
        <f t="shared" si="11"/>
        <v>1.1176470588235294</v>
      </c>
    </row>
    <row r="107" spans="1:10" s="160" customFormat="1" x14ac:dyDescent="0.2">
      <c r="A107" s="178" t="s">
        <v>610</v>
      </c>
      <c r="B107" s="71">
        <v>626</v>
      </c>
      <c r="C107" s="72">
        <v>380</v>
      </c>
      <c r="D107" s="71">
        <v>1684</v>
      </c>
      <c r="E107" s="72">
        <v>1182</v>
      </c>
      <c r="F107" s="73"/>
      <c r="G107" s="71">
        <f t="shared" si="8"/>
        <v>246</v>
      </c>
      <c r="H107" s="72">
        <f t="shared" si="9"/>
        <v>502</v>
      </c>
      <c r="I107" s="37">
        <f t="shared" si="10"/>
        <v>0.64736842105263159</v>
      </c>
      <c r="J107" s="38">
        <f t="shared" si="11"/>
        <v>0.42470389170896783</v>
      </c>
    </row>
    <row r="108" spans="1:10" x14ac:dyDescent="0.2">
      <c r="A108" s="177"/>
      <c r="B108" s="143"/>
      <c r="C108" s="144"/>
      <c r="D108" s="143"/>
      <c r="E108" s="144"/>
      <c r="F108" s="145"/>
      <c r="G108" s="143"/>
      <c r="H108" s="144"/>
      <c r="I108" s="151"/>
      <c r="J108" s="152"/>
    </row>
    <row r="109" spans="1:10" s="139" customFormat="1" x14ac:dyDescent="0.2">
      <c r="A109" s="159" t="s">
        <v>44</v>
      </c>
      <c r="B109" s="65"/>
      <c r="C109" s="66"/>
      <c r="D109" s="65"/>
      <c r="E109" s="66"/>
      <c r="F109" s="67"/>
      <c r="G109" s="65"/>
      <c r="H109" s="66"/>
      <c r="I109" s="20"/>
      <c r="J109" s="21"/>
    </row>
    <row r="110" spans="1:10" x14ac:dyDescent="0.2">
      <c r="A110" s="158" t="s">
        <v>529</v>
      </c>
      <c r="B110" s="65">
        <v>4</v>
      </c>
      <c r="C110" s="66">
        <v>1</v>
      </c>
      <c r="D110" s="65">
        <v>9</v>
      </c>
      <c r="E110" s="66">
        <v>3</v>
      </c>
      <c r="F110" s="67"/>
      <c r="G110" s="65">
        <f>B110-C110</f>
        <v>3</v>
      </c>
      <c r="H110" s="66">
        <f>D110-E110</f>
        <v>6</v>
      </c>
      <c r="I110" s="20">
        <f>IF(C110=0, "-", IF(G110/C110&lt;10, G110/C110, "&gt;999%"))</f>
        <v>3</v>
      </c>
      <c r="J110" s="21">
        <f>IF(E110=0, "-", IF(H110/E110&lt;10, H110/E110, "&gt;999%"))</f>
        <v>2</v>
      </c>
    </row>
    <row r="111" spans="1:10" s="160" customFormat="1" x14ac:dyDescent="0.2">
      <c r="A111" s="178" t="s">
        <v>611</v>
      </c>
      <c r="B111" s="71">
        <v>4</v>
      </c>
      <c r="C111" s="72">
        <v>1</v>
      </c>
      <c r="D111" s="71">
        <v>9</v>
      </c>
      <c r="E111" s="72">
        <v>3</v>
      </c>
      <c r="F111" s="73"/>
      <c r="G111" s="71">
        <f>B111-C111</f>
        <v>3</v>
      </c>
      <c r="H111" s="72">
        <f>D111-E111</f>
        <v>6</v>
      </c>
      <c r="I111" s="37">
        <f>IF(C111=0, "-", IF(G111/C111&lt;10, G111/C111, "&gt;999%"))</f>
        <v>3</v>
      </c>
      <c r="J111" s="38">
        <f>IF(E111=0, "-", IF(H111/E111&lt;10, H111/E111, "&gt;999%"))</f>
        <v>2</v>
      </c>
    </row>
    <row r="112" spans="1:10" x14ac:dyDescent="0.2">
      <c r="A112" s="177"/>
      <c r="B112" s="143"/>
      <c r="C112" s="144"/>
      <c r="D112" s="143"/>
      <c r="E112" s="144"/>
      <c r="F112" s="145"/>
      <c r="G112" s="143"/>
      <c r="H112" s="144"/>
      <c r="I112" s="151"/>
      <c r="J112" s="152"/>
    </row>
    <row r="113" spans="1:10" s="139" customFormat="1" x14ac:dyDescent="0.2">
      <c r="A113" s="159" t="s">
        <v>45</v>
      </c>
      <c r="B113" s="65"/>
      <c r="C113" s="66"/>
      <c r="D113" s="65"/>
      <c r="E113" s="66"/>
      <c r="F113" s="67"/>
      <c r="G113" s="65"/>
      <c r="H113" s="66"/>
      <c r="I113" s="20"/>
      <c r="J113" s="21"/>
    </row>
    <row r="114" spans="1:10" x14ac:dyDescent="0.2">
      <c r="A114" s="158" t="s">
        <v>507</v>
      </c>
      <c r="B114" s="65">
        <v>27</v>
      </c>
      <c r="C114" s="66">
        <v>46</v>
      </c>
      <c r="D114" s="65">
        <v>79</v>
      </c>
      <c r="E114" s="66">
        <v>61</v>
      </c>
      <c r="F114" s="67"/>
      <c r="G114" s="65">
        <f>B114-C114</f>
        <v>-19</v>
      </c>
      <c r="H114" s="66">
        <f>D114-E114</f>
        <v>18</v>
      </c>
      <c r="I114" s="20">
        <f>IF(C114=0, "-", IF(G114/C114&lt;10, G114/C114, "&gt;999%"))</f>
        <v>-0.41304347826086957</v>
      </c>
      <c r="J114" s="21">
        <f>IF(E114=0, "-", IF(H114/E114&lt;10, H114/E114, "&gt;999%"))</f>
        <v>0.29508196721311475</v>
      </c>
    </row>
    <row r="115" spans="1:10" x14ac:dyDescent="0.2">
      <c r="A115" s="158" t="s">
        <v>519</v>
      </c>
      <c r="B115" s="65">
        <v>8</v>
      </c>
      <c r="C115" s="66">
        <v>4</v>
      </c>
      <c r="D115" s="65">
        <v>15</v>
      </c>
      <c r="E115" s="66">
        <v>15</v>
      </c>
      <c r="F115" s="67"/>
      <c r="G115" s="65">
        <f>B115-C115</f>
        <v>4</v>
      </c>
      <c r="H115" s="66">
        <f>D115-E115</f>
        <v>0</v>
      </c>
      <c r="I115" s="20">
        <f>IF(C115=0, "-", IF(G115/C115&lt;10, G115/C115, "&gt;999%"))</f>
        <v>1</v>
      </c>
      <c r="J115" s="21">
        <f>IF(E115=0, "-", IF(H115/E115&lt;10, H115/E115, "&gt;999%"))</f>
        <v>0</v>
      </c>
    </row>
    <row r="116" spans="1:10" x14ac:dyDescent="0.2">
      <c r="A116" s="158" t="s">
        <v>530</v>
      </c>
      <c r="B116" s="65">
        <v>1</v>
      </c>
      <c r="C116" s="66">
        <v>5</v>
      </c>
      <c r="D116" s="65">
        <v>4</v>
      </c>
      <c r="E116" s="66">
        <v>13</v>
      </c>
      <c r="F116" s="67"/>
      <c r="G116" s="65">
        <f>B116-C116</f>
        <v>-4</v>
      </c>
      <c r="H116" s="66">
        <f>D116-E116</f>
        <v>-9</v>
      </c>
      <c r="I116" s="20">
        <f>IF(C116=0, "-", IF(G116/C116&lt;10, G116/C116, "&gt;999%"))</f>
        <v>-0.8</v>
      </c>
      <c r="J116" s="21">
        <f>IF(E116=0, "-", IF(H116/E116&lt;10, H116/E116, "&gt;999%"))</f>
        <v>-0.69230769230769229</v>
      </c>
    </row>
    <row r="117" spans="1:10" s="160" customFormat="1" x14ac:dyDescent="0.2">
      <c r="A117" s="178" t="s">
        <v>612</v>
      </c>
      <c r="B117" s="71">
        <v>36</v>
      </c>
      <c r="C117" s="72">
        <v>55</v>
      </c>
      <c r="D117" s="71">
        <v>98</v>
      </c>
      <c r="E117" s="72">
        <v>89</v>
      </c>
      <c r="F117" s="73"/>
      <c r="G117" s="71">
        <f>B117-C117</f>
        <v>-19</v>
      </c>
      <c r="H117" s="72">
        <f>D117-E117</f>
        <v>9</v>
      </c>
      <c r="I117" s="37">
        <f>IF(C117=0, "-", IF(G117/C117&lt;10, G117/C117, "&gt;999%"))</f>
        <v>-0.34545454545454546</v>
      </c>
      <c r="J117" s="38">
        <f>IF(E117=0, "-", IF(H117/E117&lt;10, H117/E117, "&gt;999%"))</f>
        <v>0.10112359550561797</v>
      </c>
    </row>
    <row r="118" spans="1:10" x14ac:dyDescent="0.2">
      <c r="A118" s="177"/>
      <c r="B118" s="143"/>
      <c r="C118" s="144"/>
      <c r="D118" s="143"/>
      <c r="E118" s="144"/>
      <c r="F118" s="145"/>
      <c r="G118" s="143"/>
      <c r="H118" s="144"/>
      <c r="I118" s="151"/>
      <c r="J118" s="152"/>
    </row>
    <row r="119" spans="1:10" s="139" customFormat="1" x14ac:dyDescent="0.2">
      <c r="A119" s="159" t="s">
        <v>46</v>
      </c>
      <c r="B119" s="65"/>
      <c r="C119" s="66"/>
      <c r="D119" s="65"/>
      <c r="E119" s="66"/>
      <c r="F119" s="67"/>
      <c r="G119" s="65"/>
      <c r="H119" s="66"/>
      <c r="I119" s="20"/>
      <c r="J119" s="21"/>
    </row>
    <row r="120" spans="1:10" x14ac:dyDescent="0.2">
      <c r="A120" s="158" t="s">
        <v>255</v>
      </c>
      <c r="B120" s="65">
        <v>1</v>
      </c>
      <c r="C120" s="66">
        <v>0</v>
      </c>
      <c r="D120" s="65">
        <v>1</v>
      </c>
      <c r="E120" s="66">
        <v>0</v>
      </c>
      <c r="F120" s="67"/>
      <c r="G120" s="65">
        <f>B120-C120</f>
        <v>1</v>
      </c>
      <c r="H120" s="66">
        <f>D120-E120</f>
        <v>1</v>
      </c>
      <c r="I120" s="20" t="str">
        <f>IF(C120=0, "-", IF(G120/C120&lt;10, G120/C120, "&gt;999%"))</f>
        <v>-</v>
      </c>
      <c r="J120" s="21" t="str">
        <f>IF(E120=0, "-", IF(H120/E120&lt;10, H120/E120, "&gt;999%"))</f>
        <v>-</v>
      </c>
    </row>
    <row r="121" spans="1:10" x14ac:dyDescent="0.2">
      <c r="A121" s="158" t="s">
        <v>435</v>
      </c>
      <c r="B121" s="65">
        <v>2</v>
      </c>
      <c r="C121" s="66">
        <v>0</v>
      </c>
      <c r="D121" s="65">
        <v>5</v>
      </c>
      <c r="E121" s="66">
        <v>0</v>
      </c>
      <c r="F121" s="67"/>
      <c r="G121" s="65">
        <f>B121-C121</f>
        <v>2</v>
      </c>
      <c r="H121" s="66">
        <f>D121-E121</f>
        <v>5</v>
      </c>
      <c r="I121" s="20" t="str">
        <f>IF(C121=0, "-", IF(G121/C121&lt;10, G121/C121, "&gt;999%"))</f>
        <v>-</v>
      </c>
      <c r="J121" s="21" t="str">
        <f>IF(E121=0, "-", IF(H121/E121&lt;10, H121/E121, "&gt;999%"))</f>
        <v>-</v>
      </c>
    </row>
    <row r="122" spans="1:10" s="160" customFormat="1" x14ac:dyDescent="0.2">
      <c r="A122" s="178" t="s">
        <v>613</v>
      </c>
      <c r="B122" s="71">
        <v>3</v>
      </c>
      <c r="C122" s="72">
        <v>0</v>
      </c>
      <c r="D122" s="71">
        <v>6</v>
      </c>
      <c r="E122" s="72">
        <v>0</v>
      </c>
      <c r="F122" s="73"/>
      <c r="G122" s="71">
        <f>B122-C122</f>
        <v>3</v>
      </c>
      <c r="H122" s="72">
        <f>D122-E122</f>
        <v>6</v>
      </c>
      <c r="I122" s="37" t="str">
        <f>IF(C122=0, "-", IF(G122/C122&lt;10, G122/C122, "&gt;999%"))</f>
        <v>-</v>
      </c>
      <c r="J122" s="38" t="str">
        <f>IF(E122=0, "-", IF(H122/E122&lt;10, H122/E122, "&gt;999%"))</f>
        <v>-</v>
      </c>
    </row>
    <row r="123" spans="1:10" x14ac:dyDescent="0.2">
      <c r="A123" s="177"/>
      <c r="B123" s="143"/>
      <c r="C123" s="144"/>
      <c r="D123" s="143"/>
      <c r="E123" s="144"/>
      <c r="F123" s="145"/>
      <c r="G123" s="143"/>
      <c r="H123" s="144"/>
      <c r="I123" s="151"/>
      <c r="J123" s="152"/>
    </row>
    <row r="124" spans="1:10" s="139" customFormat="1" x14ac:dyDescent="0.2">
      <c r="A124" s="159" t="s">
        <v>47</v>
      </c>
      <c r="B124" s="65"/>
      <c r="C124" s="66"/>
      <c r="D124" s="65"/>
      <c r="E124" s="66"/>
      <c r="F124" s="67"/>
      <c r="G124" s="65"/>
      <c r="H124" s="66"/>
      <c r="I124" s="20"/>
      <c r="J124" s="21"/>
    </row>
    <row r="125" spans="1:10" x14ac:dyDescent="0.2">
      <c r="A125" s="158" t="s">
        <v>344</v>
      </c>
      <c r="B125" s="65">
        <v>38</v>
      </c>
      <c r="C125" s="66">
        <v>2</v>
      </c>
      <c r="D125" s="65">
        <v>78</v>
      </c>
      <c r="E125" s="66">
        <v>7</v>
      </c>
      <c r="F125" s="67"/>
      <c r="G125" s="65">
        <f t="shared" ref="G125:G131" si="12">B125-C125</f>
        <v>36</v>
      </c>
      <c r="H125" s="66">
        <f t="shared" ref="H125:H131" si="13">D125-E125</f>
        <v>71</v>
      </c>
      <c r="I125" s="20" t="str">
        <f t="shared" ref="I125:I131" si="14">IF(C125=0, "-", IF(G125/C125&lt;10, G125/C125, "&gt;999%"))</f>
        <v>&gt;999%</v>
      </c>
      <c r="J125" s="21" t="str">
        <f t="shared" ref="J125:J131" si="15">IF(E125=0, "-", IF(H125/E125&lt;10, H125/E125, "&gt;999%"))</f>
        <v>&gt;999%</v>
      </c>
    </row>
    <row r="126" spans="1:10" x14ac:dyDescent="0.2">
      <c r="A126" s="158" t="s">
        <v>374</v>
      </c>
      <c r="B126" s="65">
        <v>4</v>
      </c>
      <c r="C126" s="66">
        <v>3</v>
      </c>
      <c r="D126" s="65">
        <v>18</v>
      </c>
      <c r="E126" s="66">
        <v>7</v>
      </c>
      <c r="F126" s="67"/>
      <c r="G126" s="65">
        <f t="shared" si="12"/>
        <v>1</v>
      </c>
      <c r="H126" s="66">
        <f t="shared" si="13"/>
        <v>11</v>
      </c>
      <c r="I126" s="20">
        <f t="shared" si="14"/>
        <v>0.33333333333333331</v>
      </c>
      <c r="J126" s="21">
        <f t="shared" si="15"/>
        <v>1.5714285714285714</v>
      </c>
    </row>
    <row r="127" spans="1:10" x14ac:dyDescent="0.2">
      <c r="A127" s="158" t="s">
        <v>408</v>
      </c>
      <c r="B127" s="65">
        <v>4</v>
      </c>
      <c r="C127" s="66">
        <v>3</v>
      </c>
      <c r="D127" s="65">
        <v>10</v>
      </c>
      <c r="E127" s="66">
        <v>8</v>
      </c>
      <c r="F127" s="67"/>
      <c r="G127" s="65">
        <f t="shared" si="12"/>
        <v>1</v>
      </c>
      <c r="H127" s="66">
        <f t="shared" si="13"/>
        <v>2</v>
      </c>
      <c r="I127" s="20">
        <f t="shared" si="14"/>
        <v>0.33333333333333331</v>
      </c>
      <c r="J127" s="21">
        <f t="shared" si="15"/>
        <v>0.25</v>
      </c>
    </row>
    <row r="128" spans="1:10" x14ac:dyDescent="0.2">
      <c r="A128" s="158" t="s">
        <v>480</v>
      </c>
      <c r="B128" s="65">
        <v>3</v>
      </c>
      <c r="C128" s="66">
        <v>4</v>
      </c>
      <c r="D128" s="65">
        <v>17</v>
      </c>
      <c r="E128" s="66">
        <v>9</v>
      </c>
      <c r="F128" s="67"/>
      <c r="G128" s="65">
        <f t="shared" si="12"/>
        <v>-1</v>
      </c>
      <c r="H128" s="66">
        <f t="shared" si="13"/>
        <v>8</v>
      </c>
      <c r="I128" s="20">
        <f t="shared" si="14"/>
        <v>-0.25</v>
      </c>
      <c r="J128" s="21">
        <f t="shared" si="15"/>
        <v>0.88888888888888884</v>
      </c>
    </row>
    <row r="129" spans="1:10" x14ac:dyDescent="0.2">
      <c r="A129" s="158" t="s">
        <v>490</v>
      </c>
      <c r="B129" s="65">
        <v>7</v>
      </c>
      <c r="C129" s="66">
        <v>4</v>
      </c>
      <c r="D129" s="65">
        <v>11</v>
      </c>
      <c r="E129" s="66">
        <v>8</v>
      </c>
      <c r="F129" s="67"/>
      <c r="G129" s="65">
        <f t="shared" si="12"/>
        <v>3</v>
      </c>
      <c r="H129" s="66">
        <f t="shared" si="13"/>
        <v>3</v>
      </c>
      <c r="I129" s="20">
        <f t="shared" si="14"/>
        <v>0.75</v>
      </c>
      <c r="J129" s="21">
        <f t="shared" si="15"/>
        <v>0.375</v>
      </c>
    </row>
    <row r="130" spans="1:10" x14ac:dyDescent="0.2">
      <c r="A130" s="158" t="s">
        <v>491</v>
      </c>
      <c r="B130" s="65">
        <v>12</v>
      </c>
      <c r="C130" s="66">
        <v>0</v>
      </c>
      <c r="D130" s="65">
        <v>55</v>
      </c>
      <c r="E130" s="66">
        <v>0</v>
      </c>
      <c r="F130" s="67"/>
      <c r="G130" s="65">
        <f t="shared" si="12"/>
        <v>12</v>
      </c>
      <c r="H130" s="66">
        <f t="shared" si="13"/>
        <v>55</v>
      </c>
      <c r="I130" s="20" t="str">
        <f t="shared" si="14"/>
        <v>-</v>
      </c>
      <c r="J130" s="21" t="str">
        <f t="shared" si="15"/>
        <v>-</v>
      </c>
    </row>
    <row r="131" spans="1:10" s="160" customFormat="1" x14ac:dyDescent="0.2">
      <c r="A131" s="178" t="s">
        <v>614</v>
      </c>
      <c r="B131" s="71">
        <v>68</v>
      </c>
      <c r="C131" s="72">
        <v>16</v>
      </c>
      <c r="D131" s="71">
        <v>189</v>
      </c>
      <c r="E131" s="72">
        <v>39</v>
      </c>
      <c r="F131" s="73"/>
      <c r="G131" s="71">
        <f t="shared" si="12"/>
        <v>52</v>
      </c>
      <c r="H131" s="72">
        <f t="shared" si="13"/>
        <v>150</v>
      </c>
      <c r="I131" s="37">
        <f t="shared" si="14"/>
        <v>3.25</v>
      </c>
      <c r="J131" s="38">
        <f t="shared" si="15"/>
        <v>3.8461538461538463</v>
      </c>
    </row>
    <row r="132" spans="1:10" x14ac:dyDescent="0.2">
      <c r="A132" s="177"/>
      <c r="B132" s="143"/>
      <c r="C132" s="144"/>
      <c r="D132" s="143"/>
      <c r="E132" s="144"/>
      <c r="F132" s="145"/>
      <c r="G132" s="143"/>
      <c r="H132" s="144"/>
      <c r="I132" s="151"/>
      <c r="J132" s="152"/>
    </row>
    <row r="133" spans="1:10" s="139" customFormat="1" x14ac:dyDescent="0.2">
      <c r="A133" s="159" t="s">
        <v>48</v>
      </c>
      <c r="B133" s="65"/>
      <c r="C133" s="66"/>
      <c r="D133" s="65"/>
      <c r="E133" s="66"/>
      <c r="F133" s="67"/>
      <c r="G133" s="65"/>
      <c r="H133" s="66"/>
      <c r="I133" s="20"/>
      <c r="J133" s="21"/>
    </row>
    <row r="134" spans="1:10" x14ac:dyDescent="0.2">
      <c r="A134" s="158" t="s">
        <v>531</v>
      </c>
      <c r="B134" s="65">
        <v>13</v>
      </c>
      <c r="C134" s="66">
        <v>11</v>
      </c>
      <c r="D134" s="65">
        <v>32</v>
      </c>
      <c r="E134" s="66">
        <v>34</v>
      </c>
      <c r="F134" s="67"/>
      <c r="G134" s="65">
        <f>B134-C134</f>
        <v>2</v>
      </c>
      <c r="H134" s="66">
        <f>D134-E134</f>
        <v>-2</v>
      </c>
      <c r="I134" s="20">
        <f>IF(C134=0, "-", IF(G134/C134&lt;10, G134/C134, "&gt;999%"))</f>
        <v>0.18181818181818182</v>
      </c>
      <c r="J134" s="21">
        <f>IF(E134=0, "-", IF(H134/E134&lt;10, H134/E134, "&gt;999%"))</f>
        <v>-5.8823529411764705E-2</v>
      </c>
    </row>
    <row r="135" spans="1:10" x14ac:dyDescent="0.2">
      <c r="A135" s="158" t="s">
        <v>508</v>
      </c>
      <c r="B135" s="65">
        <v>27</v>
      </c>
      <c r="C135" s="66">
        <v>17</v>
      </c>
      <c r="D135" s="65">
        <v>66</v>
      </c>
      <c r="E135" s="66">
        <v>43</v>
      </c>
      <c r="F135" s="67"/>
      <c r="G135" s="65">
        <f>B135-C135</f>
        <v>10</v>
      </c>
      <c r="H135" s="66">
        <f>D135-E135</f>
        <v>23</v>
      </c>
      <c r="I135" s="20">
        <f>IF(C135=0, "-", IF(G135/C135&lt;10, G135/C135, "&gt;999%"))</f>
        <v>0.58823529411764708</v>
      </c>
      <c r="J135" s="21">
        <f>IF(E135=0, "-", IF(H135/E135&lt;10, H135/E135, "&gt;999%"))</f>
        <v>0.53488372093023251</v>
      </c>
    </row>
    <row r="136" spans="1:10" x14ac:dyDescent="0.2">
      <c r="A136" s="158" t="s">
        <v>520</v>
      </c>
      <c r="B136" s="65">
        <v>17</v>
      </c>
      <c r="C136" s="66">
        <v>17</v>
      </c>
      <c r="D136" s="65">
        <v>33</v>
      </c>
      <c r="E136" s="66">
        <v>46</v>
      </c>
      <c r="F136" s="67"/>
      <c r="G136" s="65">
        <f>B136-C136</f>
        <v>0</v>
      </c>
      <c r="H136" s="66">
        <f>D136-E136</f>
        <v>-13</v>
      </c>
      <c r="I136" s="20">
        <f>IF(C136=0, "-", IF(G136/C136&lt;10, G136/C136, "&gt;999%"))</f>
        <v>0</v>
      </c>
      <c r="J136" s="21">
        <f>IF(E136=0, "-", IF(H136/E136&lt;10, H136/E136, "&gt;999%"))</f>
        <v>-0.28260869565217389</v>
      </c>
    </row>
    <row r="137" spans="1:10" s="160" customFormat="1" x14ac:dyDescent="0.2">
      <c r="A137" s="178" t="s">
        <v>615</v>
      </c>
      <c r="B137" s="71">
        <v>57</v>
      </c>
      <c r="C137" s="72">
        <v>45</v>
      </c>
      <c r="D137" s="71">
        <v>131</v>
      </c>
      <c r="E137" s="72">
        <v>123</v>
      </c>
      <c r="F137" s="73"/>
      <c r="G137" s="71">
        <f>B137-C137</f>
        <v>12</v>
      </c>
      <c r="H137" s="72">
        <f>D137-E137</f>
        <v>8</v>
      </c>
      <c r="I137" s="37">
        <f>IF(C137=0, "-", IF(G137/C137&lt;10, G137/C137, "&gt;999%"))</f>
        <v>0.26666666666666666</v>
      </c>
      <c r="J137" s="38">
        <f>IF(E137=0, "-", IF(H137/E137&lt;10, H137/E137, "&gt;999%"))</f>
        <v>6.5040650406504072E-2</v>
      </c>
    </row>
    <row r="138" spans="1:10" x14ac:dyDescent="0.2">
      <c r="A138" s="177"/>
      <c r="B138" s="143"/>
      <c r="C138" s="144"/>
      <c r="D138" s="143"/>
      <c r="E138" s="144"/>
      <c r="F138" s="145"/>
      <c r="G138" s="143"/>
      <c r="H138" s="144"/>
      <c r="I138" s="151"/>
      <c r="J138" s="152"/>
    </row>
    <row r="139" spans="1:10" s="139" customFormat="1" x14ac:dyDescent="0.2">
      <c r="A139" s="159" t="s">
        <v>49</v>
      </c>
      <c r="B139" s="65"/>
      <c r="C139" s="66"/>
      <c r="D139" s="65"/>
      <c r="E139" s="66"/>
      <c r="F139" s="67"/>
      <c r="G139" s="65"/>
      <c r="H139" s="66"/>
      <c r="I139" s="20"/>
      <c r="J139" s="21"/>
    </row>
    <row r="140" spans="1:10" x14ac:dyDescent="0.2">
      <c r="A140" s="158" t="s">
        <v>409</v>
      </c>
      <c r="B140" s="65">
        <v>0</v>
      </c>
      <c r="C140" s="66">
        <v>30</v>
      </c>
      <c r="D140" s="65">
        <v>0</v>
      </c>
      <c r="E140" s="66">
        <v>62</v>
      </c>
      <c r="F140" s="67"/>
      <c r="G140" s="65">
        <f t="shared" ref="G140:G148" si="16">B140-C140</f>
        <v>-30</v>
      </c>
      <c r="H140" s="66">
        <f t="shared" ref="H140:H148" si="17">D140-E140</f>
        <v>-62</v>
      </c>
      <c r="I140" s="20">
        <f t="shared" ref="I140:I148" si="18">IF(C140=0, "-", IF(G140/C140&lt;10, G140/C140, "&gt;999%"))</f>
        <v>-1</v>
      </c>
      <c r="J140" s="21">
        <f t="shared" ref="J140:J148" si="19">IF(E140=0, "-", IF(H140/E140&lt;10, H140/E140, "&gt;999%"))</f>
        <v>-1</v>
      </c>
    </row>
    <row r="141" spans="1:10" x14ac:dyDescent="0.2">
      <c r="A141" s="158" t="s">
        <v>215</v>
      </c>
      <c r="B141" s="65">
        <v>0</v>
      </c>
      <c r="C141" s="66">
        <v>46</v>
      </c>
      <c r="D141" s="65">
        <v>0</v>
      </c>
      <c r="E141" s="66">
        <v>54</v>
      </c>
      <c r="F141" s="67"/>
      <c r="G141" s="65">
        <f t="shared" si="16"/>
        <v>-46</v>
      </c>
      <c r="H141" s="66">
        <f t="shared" si="17"/>
        <v>-54</v>
      </c>
      <c r="I141" s="20">
        <f t="shared" si="18"/>
        <v>-1</v>
      </c>
      <c r="J141" s="21">
        <f t="shared" si="19"/>
        <v>-1</v>
      </c>
    </row>
    <row r="142" spans="1:10" x14ac:dyDescent="0.2">
      <c r="A142" s="158" t="s">
        <v>481</v>
      </c>
      <c r="B142" s="65">
        <v>0</v>
      </c>
      <c r="C142" s="66">
        <v>14</v>
      </c>
      <c r="D142" s="65">
        <v>0</v>
      </c>
      <c r="E142" s="66">
        <v>21</v>
      </c>
      <c r="F142" s="67"/>
      <c r="G142" s="65">
        <f t="shared" si="16"/>
        <v>-14</v>
      </c>
      <c r="H142" s="66">
        <f t="shared" si="17"/>
        <v>-21</v>
      </c>
      <c r="I142" s="20">
        <f t="shared" si="18"/>
        <v>-1</v>
      </c>
      <c r="J142" s="21">
        <f t="shared" si="19"/>
        <v>-1</v>
      </c>
    </row>
    <row r="143" spans="1:10" x14ac:dyDescent="0.2">
      <c r="A143" s="158" t="s">
        <v>492</v>
      </c>
      <c r="B143" s="65">
        <v>0</v>
      </c>
      <c r="C143" s="66">
        <v>184</v>
      </c>
      <c r="D143" s="65">
        <v>0</v>
      </c>
      <c r="E143" s="66">
        <v>290</v>
      </c>
      <c r="F143" s="67"/>
      <c r="G143" s="65">
        <f t="shared" si="16"/>
        <v>-184</v>
      </c>
      <c r="H143" s="66">
        <f t="shared" si="17"/>
        <v>-290</v>
      </c>
      <c r="I143" s="20">
        <f t="shared" si="18"/>
        <v>-1</v>
      </c>
      <c r="J143" s="21">
        <f t="shared" si="19"/>
        <v>-1</v>
      </c>
    </row>
    <row r="144" spans="1:10" x14ac:dyDescent="0.2">
      <c r="A144" s="158" t="s">
        <v>264</v>
      </c>
      <c r="B144" s="65">
        <v>0</v>
      </c>
      <c r="C144" s="66">
        <v>22</v>
      </c>
      <c r="D144" s="65">
        <v>0</v>
      </c>
      <c r="E144" s="66">
        <v>47</v>
      </c>
      <c r="F144" s="67"/>
      <c r="G144" s="65">
        <f t="shared" si="16"/>
        <v>-22</v>
      </c>
      <c r="H144" s="66">
        <f t="shared" si="17"/>
        <v>-47</v>
      </c>
      <c r="I144" s="20">
        <f t="shared" si="18"/>
        <v>-1</v>
      </c>
      <c r="J144" s="21">
        <f t="shared" si="19"/>
        <v>-1</v>
      </c>
    </row>
    <row r="145" spans="1:10" x14ac:dyDescent="0.2">
      <c r="A145" s="158" t="s">
        <v>375</v>
      </c>
      <c r="B145" s="65">
        <v>0</v>
      </c>
      <c r="C145" s="66">
        <v>35</v>
      </c>
      <c r="D145" s="65">
        <v>0</v>
      </c>
      <c r="E145" s="66">
        <v>48</v>
      </c>
      <c r="F145" s="67"/>
      <c r="G145" s="65">
        <f t="shared" si="16"/>
        <v>-35</v>
      </c>
      <c r="H145" s="66">
        <f t="shared" si="17"/>
        <v>-48</v>
      </c>
      <c r="I145" s="20">
        <f t="shared" si="18"/>
        <v>-1</v>
      </c>
      <c r="J145" s="21">
        <f t="shared" si="19"/>
        <v>-1</v>
      </c>
    </row>
    <row r="146" spans="1:10" x14ac:dyDescent="0.2">
      <c r="A146" s="158" t="s">
        <v>410</v>
      </c>
      <c r="B146" s="65">
        <v>0</v>
      </c>
      <c r="C146" s="66">
        <v>32</v>
      </c>
      <c r="D146" s="65">
        <v>0</v>
      </c>
      <c r="E146" s="66">
        <v>53</v>
      </c>
      <c r="F146" s="67"/>
      <c r="G146" s="65">
        <f t="shared" si="16"/>
        <v>-32</v>
      </c>
      <c r="H146" s="66">
        <f t="shared" si="17"/>
        <v>-53</v>
      </c>
      <c r="I146" s="20">
        <f t="shared" si="18"/>
        <v>-1</v>
      </c>
      <c r="J146" s="21">
        <f t="shared" si="19"/>
        <v>-1</v>
      </c>
    </row>
    <row r="147" spans="1:10" x14ac:dyDescent="0.2">
      <c r="A147" s="158" t="s">
        <v>332</v>
      </c>
      <c r="B147" s="65">
        <v>0</v>
      </c>
      <c r="C147" s="66">
        <v>90</v>
      </c>
      <c r="D147" s="65">
        <v>0</v>
      </c>
      <c r="E147" s="66">
        <v>162</v>
      </c>
      <c r="F147" s="67"/>
      <c r="G147" s="65">
        <f t="shared" si="16"/>
        <v>-90</v>
      </c>
      <c r="H147" s="66">
        <f t="shared" si="17"/>
        <v>-162</v>
      </c>
      <c r="I147" s="20">
        <f t="shared" si="18"/>
        <v>-1</v>
      </c>
      <c r="J147" s="21">
        <f t="shared" si="19"/>
        <v>-1</v>
      </c>
    </row>
    <row r="148" spans="1:10" s="160" customFormat="1" x14ac:dyDescent="0.2">
      <c r="A148" s="178" t="s">
        <v>616</v>
      </c>
      <c r="B148" s="71">
        <v>0</v>
      </c>
      <c r="C148" s="72">
        <v>453</v>
      </c>
      <c r="D148" s="71">
        <v>0</v>
      </c>
      <c r="E148" s="72">
        <v>737</v>
      </c>
      <c r="F148" s="73"/>
      <c r="G148" s="71">
        <f t="shared" si="16"/>
        <v>-453</v>
      </c>
      <c r="H148" s="72">
        <f t="shared" si="17"/>
        <v>-737</v>
      </c>
      <c r="I148" s="37">
        <f t="shared" si="18"/>
        <v>-1</v>
      </c>
      <c r="J148" s="38">
        <f t="shared" si="19"/>
        <v>-1</v>
      </c>
    </row>
    <row r="149" spans="1:10" x14ac:dyDescent="0.2">
      <c r="A149" s="177"/>
      <c r="B149" s="143"/>
      <c r="C149" s="144"/>
      <c r="D149" s="143"/>
      <c r="E149" s="144"/>
      <c r="F149" s="145"/>
      <c r="G149" s="143"/>
      <c r="H149" s="144"/>
      <c r="I149" s="151"/>
      <c r="J149" s="152"/>
    </row>
    <row r="150" spans="1:10" s="139" customFormat="1" x14ac:dyDescent="0.2">
      <c r="A150" s="159" t="s">
        <v>50</v>
      </c>
      <c r="B150" s="65"/>
      <c r="C150" s="66"/>
      <c r="D150" s="65"/>
      <c r="E150" s="66"/>
      <c r="F150" s="67"/>
      <c r="G150" s="65"/>
      <c r="H150" s="66"/>
      <c r="I150" s="20"/>
      <c r="J150" s="21"/>
    </row>
    <row r="151" spans="1:10" x14ac:dyDescent="0.2">
      <c r="A151" s="158" t="s">
        <v>242</v>
      </c>
      <c r="B151" s="65">
        <v>2</v>
      </c>
      <c r="C151" s="66">
        <v>1</v>
      </c>
      <c r="D151" s="65">
        <v>4</v>
      </c>
      <c r="E151" s="66">
        <v>3</v>
      </c>
      <c r="F151" s="67"/>
      <c r="G151" s="65">
        <f t="shared" ref="G151:G158" si="20">B151-C151</f>
        <v>1</v>
      </c>
      <c r="H151" s="66">
        <f t="shared" ref="H151:H158" si="21">D151-E151</f>
        <v>1</v>
      </c>
      <c r="I151" s="20">
        <f t="shared" ref="I151:I158" si="22">IF(C151=0, "-", IF(G151/C151&lt;10, G151/C151, "&gt;999%"))</f>
        <v>1</v>
      </c>
      <c r="J151" s="21">
        <f t="shared" ref="J151:J158" si="23">IF(E151=0, "-", IF(H151/E151&lt;10, H151/E151, "&gt;999%"))</f>
        <v>0.33333333333333331</v>
      </c>
    </row>
    <row r="152" spans="1:10" x14ac:dyDescent="0.2">
      <c r="A152" s="158" t="s">
        <v>197</v>
      </c>
      <c r="B152" s="65">
        <v>0</v>
      </c>
      <c r="C152" s="66">
        <v>1</v>
      </c>
      <c r="D152" s="65">
        <v>0</v>
      </c>
      <c r="E152" s="66">
        <v>2</v>
      </c>
      <c r="F152" s="67"/>
      <c r="G152" s="65">
        <f t="shared" si="20"/>
        <v>-1</v>
      </c>
      <c r="H152" s="66">
        <f t="shared" si="21"/>
        <v>-2</v>
      </c>
      <c r="I152" s="20">
        <f t="shared" si="22"/>
        <v>-1</v>
      </c>
      <c r="J152" s="21">
        <f t="shared" si="23"/>
        <v>-1</v>
      </c>
    </row>
    <row r="153" spans="1:10" x14ac:dyDescent="0.2">
      <c r="A153" s="158" t="s">
        <v>216</v>
      </c>
      <c r="B153" s="65">
        <v>43</v>
      </c>
      <c r="C153" s="66">
        <v>59</v>
      </c>
      <c r="D153" s="65">
        <v>115</v>
      </c>
      <c r="E153" s="66">
        <v>183</v>
      </c>
      <c r="F153" s="67"/>
      <c r="G153" s="65">
        <f t="shared" si="20"/>
        <v>-16</v>
      </c>
      <c r="H153" s="66">
        <f t="shared" si="21"/>
        <v>-68</v>
      </c>
      <c r="I153" s="20">
        <f t="shared" si="22"/>
        <v>-0.2711864406779661</v>
      </c>
      <c r="J153" s="21">
        <f t="shared" si="23"/>
        <v>-0.37158469945355194</v>
      </c>
    </row>
    <row r="154" spans="1:10" x14ac:dyDescent="0.2">
      <c r="A154" s="158" t="s">
        <v>376</v>
      </c>
      <c r="B154" s="65">
        <v>92</v>
      </c>
      <c r="C154" s="66">
        <v>94</v>
      </c>
      <c r="D154" s="65">
        <v>204</v>
      </c>
      <c r="E154" s="66">
        <v>294</v>
      </c>
      <c r="F154" s="67"/>
      <c r="G154" s="65">
        <f t="shared" si="20"/>
        <v>-2</v>
      </c>
      <c r="H154" s="66">
        <f t="shared" si="21"/>
        <v>-90</v>
      </c>
      <c r="I154" s="20">
        <f t="shared" si="22"/>
        <v>-2.1276595744680851E-2</v>
      </c>
      <c r="J154" s="21">
        <f t="shared" si="23"/>
        <v>-0.30612244897959184</v>
      </c>
    </row>
    <row r="155" spans="1:10" x14ac:dyDescent="0.2">
      <c r="A155" s="158" t="s">
        <v>345</v>
      </c>
      <c r="B155" s="65">
        <v>76</v>
      </c>
      <c r="C155" s="66">
        <v>75</v>
      </c>
      <c r="D155" s="65">
        <v>164</v>
      </c>
      <c r="E155" s="66">
        <v>217</v>
      </c>
      <c r="F155" s="67"/>
      <c r="G155" s="65">
        <f t="shared" si="20"/>
        <v>1</v>
      </c>
      <c r="H155" s="66">
        <f t="shared" si="21"/>
        <v>-53</v>
      </c>
      <c r="I155" s="20">
        <f t="shared" si="22"/>
        <v>1.3333333333333334E-2</v>
      </c>
      <c r="J155" s="21">
        <f t="shared" si="23"/>
        <v>-0.24423963133640553</v>
      </c>
    </row>
    <row r="156" spans="1:10" x14ac:dyDescent="0.2">
      <c r="A156" s="158" t="s">
        <v>198</v>
      </c>
      <c r="B156" s="65">
        <v>1</v>
      </c>
      <c r="C156" s="66">
        <v>13</v>
      </c>
      <c r="D156" s="65">
        <v>16</v>
      </c>
      <c r="E156" s="66">
        <v>53</v>
      </c>
      <c r="F156" s="67"/>
      <c r="G156" s="65">
        <f t="shared" si="20"/>
        <v>-12</v>
      </c>
      <c r="H156" s="66">
        <f t="shared" si="21"/>
        <v>-37</v>
      </c>
      <c r="I156" s="20">
        <f t="shared" si="22"/>
        <v>-0.92307692307692313</v>
      </c>
      <c r="J156" s="21">
        <f t="shared" si="23"/>
        <v>-0.69811320754716977</v>
      </c>
    </row>
    <row r="157" spans="1:10" x14ac:dyDescent="0.2">
      <c r="A157" s="158" t="s">
        <v>286</v>
      </c>
      <c r="B157" s="65">
        <v>13</v>
      </c>
      <c r="C157" s="66">
        <v>7</v>
      </c>
      <c r="D157" s="65">
        <v>28</v>
      </c>
      <c r="E157" s="66">
        <v>20</v>
      </c>
      <c r="F157" s="67"/>
      <c r="G157" s="65">
        <f t="shared" si="20"/>
        <v>6</v>
      </c>
      <c r="H157" s="66">
        <f t="shared" si="21"/>
        <v>8</v>
      </c>
      <c r="I157" s="20">
        <f t="shared" si="22"/>
        <v>0.8571428571428571</v>
      </c>
      <c r="J157" s="21">
        <f t="shared" si="23"/>
        <v>0.4</v>
      </c>
    </row>
    <row r="158" spans="1:10" s="160" customFormat="1" x14ac:dyDescent="0.2">
      <c r="A158" s="178" t="s">
        <v>617</v>
      </c>
      <c r="B158" s="71">
        <v>227</v>
      </c>
      <c r="C158" s="72">
        <v>250</v>
      </c>
      <c r="D158" s="71">
        <v>531</v>
      </c>
      <c r="E158" s="72">
        <v>772</v>
      </c>
      <c r="F158" s="73"/>
      <c r="G158" s="71">
        <f t="shared" si="20"/>
        <v>-23</v>
      </c>
      <c r="H158" s="72">
        <f t="shared" si="21"/>
        <v>-241</v>
      </c>
      <c r="I158" s="37">
        <f t="shared" si="22"/>
        <v>-9.1999999999999998E-2</v>
      </c>
      <c r="J158" s="38">
        <f t="shared" si="23"/>
        <v>-0.31217616580310881</v>
      </c>
    </row>
    <row r="159" spans="1:10" x14ac:dyDescent="0.2">
      <c r="A159" s="177"/>
      <c r="B159" s="143"/>
      <c r="C159" s="144"/>
      <c r="D159" s="143"/>
      <c r="E159" s="144"/>
      <c r="F159" s="145"/>
      <c r="G159" s="143"/>
      <c r="H159" s="144"/>
      <c r="I159" s="151"/>
      <c r="J159" s="152"/>
    </row>
    <row r="160" spans="1:10" s="139" customFormat="1" x14ac:dyDescent="0.2">
      <c r="A160" s="159" t="s">
        <v>51</v>
      </c>
      <c r="B160" s="65"/>
      <c r="C160" s="66"/>
      <c r="D160" s="65"/>
      <c r="E160" s="66"/>
      <c r="F160" s="67"/>
      <c r="G160" s="65"/>
      <c r="H160" s="66"/>
      <c r="I160" s="20"/>
      <c r="J160" s="21"/>
    </row>
    <row r="161" spans="1:10" x14ac:dyDescent="0.2">
      <c r="A161" s="158" t="s">
        <v>199</v>
      </c>
      <c r="B161" s="65">
        <v>0</v>
      </c>
      <c r="C161" s="66">
        <v>1</v>
      </c>
      <c r="D161" s="65">
        <v>0</v>
      </c>
      <c r="E161" s="66">
        <v>27</v>
      </c>
      <c r="F161" s="67"/>
      <c r="G161" s="65">
        <f t="shared" ref="G161:G173" si="24">B161-C161</f>
        <v>-1</v>
      </c>
      <c r="H161" s="66">
        <f t="shared" ref="H161:H173" si="25">D161-E161</f>
        <v>-27</v>
      </c>
      <c r="I161" s="20">
        <f t="shared" ref="I161:I173" si="26">IF(C161=0, "-", IF(G161/C161&lt;10, G161/C161, "&gt;999%"))</f>
        <v>-1</v>
      </c>
      <c r="J161" s="21">
        <f t="shared" ref="J161:J173" si="27">IF(E161=0, "-", IF(H161/E161&lt;10, H161/E161, "&gt;999%"))</f>
        <v>-1</v>
      </c>
    </row>
    <row r="162" spans="1:10" x14ac:dyDescent="0.2">
      <c r="A162" s="158" t="s">
        <v>217</v>
      </c>
      <c r="B162" s="65">
        <v>0</v>
      </c>
      <c r="C162" s="66">
        <v>6</v>
      </c>
      <c r="D162" s="65">
        <v>0</v>
      </c>
      <c r="E162" s="66">
        <v>47</v>
      </c>
      <c r="F162" s="67"/>
      <c r="G162" s="65">
        <f t="shared" si="24"/>
        <v>-6</v>
      </c>
      <c r="H162" s="66">
        <f t="shared" si="25"/>
        <v>-47</v>
      </c>
      <c r="I162" s="20">
        <f t="shared" si="26"/>
        <v>-1</v>
      </c>
      <c r="J162" s="21">
        <f t="shared" si="27"/>
        <v>-1</v>
      </c>
    </row>
    <row r="163" spans="1:10" x14ac:dyDescent="0.2">
      <c r="A163" s="158" t="s">
        <v>218</v>
      </c>
      <c r="B163" s="65">
        <v>336</v>
      </c>
      <c r="C163" s="66">
        <v>161</v>
      </c>
      <c r="D163" s="65">
        <v>731</v>
      </c>
      <c r="E163" s="66">
        <v>524</v>
      </c>
      <c r="F163" s="67"/>
      <c r="G163" s="65">
        <f t="shared" si="24"/>
        <v>175</v>
      </c>
      <c r="H163" s="66">
        <f t="shared" si="25"/>
        <v>207</v>
      </c>
      <c r="I163" s="20">
        <f t="shared" si="26"/>
        <v>1.0869565217391304</v>
      </c>
      <c r="J163" s="21">
        <f t="shared" si="27"/>
        <v>0.39503816793893132</v>
      </c>
    </row>
    <row r="164" spans="1:10" x14ac:dyDescent="0.2">
      <c r="A164" s="158" t="s">
        <v>471</v>
      </c>
      <c r="B164" s="65">
        <v>30</v>
      </c>
      <c r="C164" s="66">
        <v>17</v>
      </c>
      <c r="D164" s="65">
        <v>76</v>
      </c>
      <c r="E164" s="66">
        <v>65</v>
      </c>
      <c r="F164" s="67"/>
      <c r="G164" s="65">
        <f t="shared" si="24"/>
        <v>13</v>
      </c>
      <c r="H164" s="66">
        <f t="shared" si="25"/>
        <v>11</v>
      </c>
      <c r="I164" s="20">
        <f t="shared" si="26"/>
        <v>0.76470588235294112</v>
      </c>
      <c r="J164" s="21">
        <f t="shared" si="27"/>
        <v>0.16923076923076924</v>
      </c>
    </row>
    <row r="165" spans="1:10" x14ac:dyDescent="0.2">
      <c r="A165" s="158" t="s">
        <v>287</v>
      </c>
      <c r="B165" s="65">
        <v>8</v>
      </c>
      <c r="C165" s="66">
        <v>7</v>
      </c>
      <c r="D165" s="65">
        <v>15</v>
      </c>
      <c r="E165" s="66">
        <v>21</v>
      </c>
      <c r="F165" s="67"/>
      <c r="G165" s="65">
        <f t="shared" si="24"/>
        <v>1</v>
      </c>
      <c r="H165" s="66">
        <f t="shared" si="25"/>
        <v>-6</v>
      </c>
      <c r="I165" s="20">
        <f t="shared" si="26"/>
        <v>0.14285714285714285</v>
      </c>
      <c r="J165" s="21">
        <f t="shared" si="27"/>
        <v>-0.2857142857142857</v>
      </c>
    </row>
    <row r="166" spans="1:10" x14ac:dyDescent="0.2">
      <c r="A166" s="158" t="s">
        <v>219</v>
      </c>
      <c r="B166" s="65">
        <v>6</v>
      </c>
      <c r="C166" s="66">
        <v>6</v>
      </c>
      <c r="D166" s="65">
        <v>10</v>
      </c>
      <c r="E166" s="66">
        <v>16</v>
      </c>
      <c r="F166" s="67"/>
      <c r="G166" s="65">
        <f t="shared" si="24"/>
        <v>0</v>
      </c>
      <c r="H166" s="66">
        <f t="shared" si="25"/>
        <v>-6</v>
      </c>
      <c r="I166" s="20">
        <f t="shared" si="26"/>
        <v>0</v>
      </c>
      <c r="J166" s="21">
        <f t="shared" si="27"/>
        <v>-0.375</v>
      </c>
    </row>
    <row r="167" spans="1:10" x14ac:dyDescent="0.2">
      <c r="A167" s="158" t="s">
        <v>346</v>
      </c>
      <c r="B167" s="65">
        <v>136</v>
      </c>
      <c r="C167" s="66">
        <v>91</v>
      </c>
      <c r="D167" s="65">
        <v>360</v>
      </c>
      <c r="E167" s="66">
        <v>269</v>
      </c>
      <c r="F167" s="67"/>
      <c r="G167" s="65">
        <f t="shared" si="24"/>
        <v>45</v>
      </c>
      <c r="H167" s="66">
        <f t="shared" si="25"/>
        <v>91</v>
      </c>
      <c r="I167" s="20">
        <f t="shared" si="26"/>
        <v>0.49450549450549453</v>
      </c>
      <c r="J167" s="21">
        <f t="shared" si="27"/>
        <v>0.33828996282527879</v>
      </c>
    </row>
    <row r="168" spans="1:10" x14ac:dyDescent="0.2">
      <c r="A168" s="158" t="s">
        <v>411</v>
      </c>
      <c r="B168" s="65">
        <v>42</v>
      </c>
      <c r="C168" s="66">
        <v>0</v>
      </c>
      <c r="D168" s="65">
        <v>79</v>
      </c>
      <c r="E168" s="66">
        <v>0</v>
      </c>
      <c r="F168" s="67"/>
      <c r="G168" s="65">
        <f t="shared" si="24"/>
        <v>42</v>
      </c>
      <c r="H168" s="66">
        <f t="shared" si="25"/>
        <v>79</v>
      </c>
      <c r="I168" s="20" t="str">
        <f t="shared" si="26"/>
        <v>-</v>
      </c>
      <c r="J168" s="21" t="str">
        <f t="shared" si="27"/>
        <v>-</v>
      </c>
    </row>
    <row r="169" spans="1:10" x14ac:dyDescent="0.2">
      <c r="A169" s="158" t="s">
        <v>412</v>
      </c>
      <c r="B169" s="65">
        <v>26</v>
      </c>
      <c r="C169" s="66">
        <v>32</v>
      </c>
      <c r="D169" s="65">
        <v>127</v>
      </c>
      <c r="E169" s="66">
        <v>111</v>
      </c>
      <c r="F169" s="67"/>
      <c r="G169" s="65">
        <f t="shared" si="24"/>
        <v>-6</v>
      </c>
      <c r="H169" s="66">
        <f t="shared" si="25"/>
        <v>16</v>
      </c>
      <c r="I169" s="20">
        <f t="shared" si="26"/>
        <v>-0.1875</v>
      </c>
      <c r="J169" s="21">
        <f t="shared" si="27"/>
        <v>0.14414414414414414</v>
      </c>
    </row>
    <row r="170" spans="1:10" x14ac:dyDescent="0.2">
      <c r="A170" s="158" t="s">
        <v>377</v>
      </c>
      <c r="B170" s="65">
        <v>62</v>
      </c>
      <c r="C170" s="66">
        <v>102</v>
      </c>
      <c r="D170" s="65">
        <v>268</v>
      </c>
      <c r="E170" s="66">
        <v>360</v>
      </c>
      <c r="F170" s="67"/>
      <c r="G170" s="65">
        <f t="shared" si="24"/>
        <v>-40</v>
      </c>
      <c r="H170" s="66">
        <f t="shared" si="25"/>
        <v>-92</v>
      </c>
      <c r="I170" s="20">
        <f t="shared" si="26"/>
        <v>-0.39215686274509803</v>
      </c>
      <c r="J170" s="21">
        <f t="shared" si="27"/>
        <v>-0.25555555555555554</v>
      </c>
    </row>
    <row r="171" spans="1:10" x14ac:dyDescent="0.2">
      <c r="A171" s="158" t="s">
        <v>301</v>
      </c>
      <c r="B171" s="65">
        <v>7</v>
      </c>
      <c r="C171" s="66">
        <v>5</v>
      </c>
      <c r="D171" s="65">
        <v>13</v>
      </c>
      <c r="E171" s="66">
        <v>12</v>
      </c>
      <c r="F171" s="67"/>
      <c r="G171" s="65">
        <f t="shared" si="24"/>
        <v>2</v>
      </c>
      <c r="H171" s="66">
        <f t="shared" si="25"/>
        <v>1</v>
      </c>
      <c r="I171" s="20">
        <f t="shared" si="26"/>
        <v>0.4</v>
      </c>
      <c r="J171" s="21">
        <f t="shared" si="27"/>
        <v>8.3333333333333329E-2</v>
      </c>
    </row>
    <row r="172" spans="1:10" x14ac:dyDescent="0.2">
      <c r="A172" s="158" t="s">
        <v>333</v>
      </c>
      <c r="B172" s="65">
        <v>68</v>
      </c>
      <c r="C172" s="66">
        <v>29</v>
      </c>
      <c r="D172" s="65">
        <v>166</v>
      </c>
      <c r="E172" s="66">
        <v>105</v>
      </c>
      <c r="F172" s="67"/>
      <c r="G172" s="65">
        <f t="shared" si="24"/>
        <v>39</v>
      </c>
      <c r="H172" s="66">
        <f t="shared" si="25"/>
        <v>61</v>
      </c>
      <c r="I172" s="20">
        <f t="shared" si="26"/>
        <v>1.3448275862068966</v>
      </c>
      <c r="J172" s="21">
        <f t="shared" si="27"/>
        <v>0.580952380952381</v>
      </c>
    </row>
    <row r="173" spans="1:10" s="160" customFormat="1" x14ac:dyDescent="0.2">
      <c r="A173" s="178" t="s">
        <v>618</v>
      </c>
      <c r="B173" s="71">
        <v>721</v>
      </c>
      <c r="C173" s="72">
        <v>457</v>
      </c>
      <c r="D173" s="71">
        <v>1845</v>
      </c>
      <c r="E173" s="72">
        <v>1557</v>
      </c>
      <c r="F173" s="73"/>
      <c r="G173" s="71">
        <f t="shared" si="24"/>
        <v>264</v>
      </c>
      <c r="H173" s="72">
        <f t="shared" si="25"/>
        <v>288</v>
      </c>
      <c r="I173" s="37">
        <f t="shared" si="26"/>
        <v>0.57768052516411383</v>
      </c>
      <c r="J173" s="38">
        <f t="shared" si="27"/>
        <v>0.18497109826589594</v>
      </c>
    </row>
    <row r="174" spans="1:10" x14ac:dyDescent="0.2">
      <c r="A174" s="177"/>
      <c r="B174" s="143"/>
      <c r="C174" s="144"/>
      <c r="D174" s="143"/>
      <c r="E174" s="144"/>
      <c r="F174" s="145"/>
      <c r="G174" s="143"/>
      <c r="H174" s="144"/>
      <c r="I174" s="151"/>
      <c r="J174" s="152"/>
    </row>
    <row r="175" spans="1:10" s="139" customFormat="1" x14ac:dyDescent="0.2">
      <c r="A175" s="159" t="s">
        <v>52</v>
      </c>
      <c r="B175" s="65"/>
      <c r="C175" s="66"/>
      <c r="D175" s="65"/>
      <c r="E175" s="66"/>
      <c r="F175" s="67"/>
      <c r="G175" s="65"/>
      <c r="H175" s="66"/>
      <c r="I175" s="20"/>
      <c r="J175" s="21"/>
    </row>
    <row r="176" spans="1:10" x14ac:dyDescent="0.2">
      <c r="A176" s="158" t="s">
        <v>509</v>
      </c>
      <c r="B176" s="65">
        <v>0</v>
      </c>
      <c r="C176" s="66">
        <v>1</v>
      </c>
      <c r="D176" s="65">
        <v>2</v>
      </c>
      <c r="E176" s="66">
        <v>6</v>
      </c>
      <c r="F176" s="67"/>
      <c r="G176" s="65">
        <f>B176-C176</f>
        <v>-1</v>
      </c>
      <c r="H176" s="66">
        <f>D176-E176</f>
        <v>-4</v>
      </c>
      <c r="I176" s="20">
        <f>IF(C176=0, "-", IF(G176/C176&lt;10, G176/C176, "&gt;999%"))</f>
        <v>-1</v>
      </c>
      <c r="J176" s="21">
        <f>IF(E176=0, "-", IF(H176/E176&lt;10, H176/E176, "&gt;999%"))</f>
        <v>-0.66666666666666663</v>
      </c>
    </row>
    <row r="177" spans="1:10" x14ac:dyDescent="0.2">
      <c r="A177" s="158" t="s">
        <v>510</v>
      </c>
      <c r="B177" s="65">
        <v>1</v>
      </c>
      <c r="C177" s="66">
        <v>0</v>
      </c>
      <c r="D177" s="65">
        <v>4</v>
      </c>
      <c r="E177" s="66">
        <v>0</v>
      </c>
      <c r="F177" s="67"/>
      <c r="G177" s="65">
        <f>B177-C177</f>
        <v>1</v>
      </c>
      <c r="H177" s="66">
        <f>D177-E177</f>
        <v>4</v>
      </c>
      <c r="I177" s="20" t="str">
        <f>IF(C177=0, "-", IF(G177/C177&lt;10, G177/C177, "&gt;999%"))</f>
        <v>-</v>
      </c>
      <c r="J177" s="21" t="str">
        <f>IF(E177=0, "-", IF(H177/E177&lt;10, H177/E177, "&gt;999%"))</f>
        <v>-</v>
      </c>
    </row>
    <row r="178" spans="1:10" s="160" customFormat="1" x14ac:dyDescent="0.2">
      <c r="A178" s="178" t="s">
        <v>619</v>
      </c>
      <c r="B178" s="71">
        <v>1</v>
      </c>
      <c r="C178" s="72">
        <v>1</v>
      </c>
      <c r="D178" s="71">
        <v>6</v>
      </c>
      <c r="E178" s="72">
        <v>6</v>
      </c>
      <c r="F178" s="73"/>
      <c r="G178" s="71">
        <f>B178-C178</f>
        <v>0</v>
      </c>
      <c r="H178" s="72">
        <f>D178-E178</f>
        <v>0</v>
      </c>
      <c r="I178" s="37">
        <f>IF(C178=0, "-", IF(G178/C178&lt;10, G178/C178, "&gt;999%"))</f>
        <v>0</v>
      </c>
      <c r="J178" s="38">
        <f>IF(E178=0, "-", IF(H178/E178&lt;10, H178/E178, "&gt;999%"))</f>
        <v>0</v>
      </c>
    </row>
    <row r="179" spans="1:10" x14ac:dyDescent="0.2">
      <c r="A179" s="177"/>
      <c r="B179" s="143"/>
      <c r="C179" s="144"/>
      <c r="D179" s="143"/>
      <c r="E179" s="144"/>
      <c r="F179" s="145"/>
      <c r="G179" s="143"/>
      <c r="H179" s="144"/>
      <c r="I179" s="151"/>
      <c r="J179" s="152"/>
    </row>
    <row r="180" spans="1:10" s="139" customFormat="1" x14ac:dyDescent="0.2">
      <c r="A180" s="159" t="s">
        <v>53</v>
      </c>
      <c r="B180" s="65"/>
      <c r="C180" s="66"/>
      <c r="D180" s="65"/>
      <c r="E180" s="66"/>
      <c r="F180" s="67"/>
      <c r="G180" s="65"/>
      <c r="H180" s="66"/>
      <c r="I180" s="20"/>
      <c r="J180" s="21"/>
    </row>
    <row r="181" spans="1:10" x14ac:dyDescent="0.2">
      <c r="A181" s="158" t="s">
        <v>366</v>
      </c>
      <c r="B181" s="65">
        <v>0</v>
      </c>
      <c r="C181" s="66">
        <v>5</v>
      </c>
      <c r="D181" s="65">
        <v>0</v>
      </c>
      <c r="E181" s="66">
        <v>6</v>
      </c>
      <c r="F181" s="67"/>
      <c r="G181" s="65">
        <f>B181-C181</f>
        <v>-5</v>
      </c>
      <c r="H181" s="66">
        <f>D181-E181</f>
        <v>-6</v>
      </c>
      <c r="I181" s="20">
        <f>IF(C181=0, "-", IF(G181/C181&lt;10, G181/C181, "&gt;999%"))</f>
        <v>-1</v>
      </c>
      <c r="J181" s="21">
        <f>IF(E181=0, "-", IF(H181/E181&lt;10, H181/E181, "&gt;999%"))</f>
        <v>-1</v>
      </c>
    </row>
    <row r="182" spans="1:10" x14ac:dyDescent="0.2">
      <c r="A182" s="158" t="s">
        <v>256</v>
      </c>
      <c r="B182" s="65">
        <v>0</v>
      </c>
      <c r="C182" s="66">
        <v>3</v>
      </c>
      <c r="D182" s="65">
        <v>0</v>
      </c>
      <c r="E182" s="66">
        <v>3</v>
      </c>
      <c r="F182" s="67"/>
      <c r="G182" s="65">
        <f>B182-C182</f>
        <v>-3</v>
      </c>
      <c r="H182" s="66">
        <f>D182-E182</f>
        <v>-3</v>
      </c>
      <c r="I182" s="20">
        <f>IF(C182=0, "-", IF(G182/C182&lt;10, G182/C182, "&gt;999%"))</f>
        <v>-1</v>
      </c>
      <c r="J182" s="21">
        <f>IF(E182=0, "-", IF(H182/E182&lt;10, H182/E182, "&gt;999%"))</f>
        <v>-1</v>
      </c>
    </row>
    <row r="183" spans="1:10" x14ac:dyDescent="0.2">
      <c r="A183" s="158" t="s">
        <v>311</v>
      </c>
      <c r="B183" s="65">
        <v>0</v>
      </c>
      <c r="C183" s="66">
        <v>3</v>
      </c>
      <c r="D183" s="65">
        <v>0</v>
      </c>
      <c r="E183" s="66">
        <v>3</v>
      </c>
      <c r="F183" s="67"/>
      <c r="G183" s="65">
        <f>B183-C183</f>
        <v>-3</v>
      </c>
      <c r="H183" s="66">
        <f>D183-E183</f>
        <v>-3</v>
      </c>
      <c r="I183" s="20">
        <f>IF(C183=0, "-", IF(G183/C183&lt;10, G183/C183, "&gt;999%"))</f>
        <v>-1</v>
      </c>
      <c r="J183" s="21">
        <f>IF(E183=0, "-", IF(H183/E183&lt;10, H183/E183, "&gt;999%"))</f>
        <v>-1</v>
      </c>
    </row>
    <row r="184" spans="1:10" s="160" customFormat="1" x14ac:dyDescent="0.2">
      <c r="A184" s="178" t="s">
        <v>620</v>
      </c>
      <c r="B184" s="71">
        <v>0</v>
      </c>
      <c r="C184" s="72">
        <v>11</v>
      </c>
      <c r="D184" s="71">
        <v>0</v>
      </c>
      <c r="E184" s="72">
        <v>12</v>
      </c>
      <c r="F184" s="73"/>
      <c r="G184" s="71">
        <f>B184-C184</f>
        <v>-11</v>
      </c>
      <c r="H184" s="72">
        <f>D184-E184</f>
        <v>-12</v>
      </c>
      <c r="I184" s="37">
        <f>IF(C184=0, "-", IF(G184/C184&lt;10, G184/C184, "&gt;999%"))</f>
        <v>-1</v>
      </c>
      <c r="J184" s="38">
        <f>IF(E184=0, "-", IF(H184/E184&lt;10, H184/E184, "&gt;999%"))</f>
        <v>-1</v>
      </c>
    </row>
    <row r="185" spans="1:10" x14ac:dyDescent="0.2">
      <c r="A185" s="177"/>
      <c r="B185" s="143"/>
      <c r="C185" s="144"/>
      <c r="D185" s="143"/>
      <c r="E185" s="144"/>
      <c r="F185" s="145"/>
      <c r="G185" s="143"/>
      <c r="H185" s="144"/>
      <c r="I185" s="151"/>
      <c r="J185" s="152"/>
    </row>
    <row r="186" spans="1:10" s="139" customFormat="1" x14ac:dyDescent="0.2">
      <c r="A186" s="159" t="s">
        <v>54</v>
      </c>
      <c r="B186" s="65"/>
      <c r="C186" s="66"/>
      <c r="D186" s="65"/>
      <c r="E186" s="66"/>
      <c r="F186" s="67"/>
      <c r="G186" s="65"/>
      <c r="H186" s="66"/>
      <c r="I186" s="20"/>
      <c r="J186" s="21"/>
    </row>
    <row r="187" spans="1:10" x14ac:dyDescent="0.2">
      <c r="A187" s="158" t="s">
        <v>54</v>
      </c>
      <c r="B187" s="65">
        <v>1</v>
      </c>
      <c r="C187" s="66">
        <v>1</v>
      </c>
      <c r="D187" s="65">
        <v>2</v>
      </c>
      <c r="E187" s="66">
        <v>1</v>
      </c>
      <c r="F187" s="67"/>
      <c r="G187" s="65">
        <f>B187-C187</f>
        <v>0</v>
      </c>
      <c r="H187" s="66">
        <f>D187-E187</f>
        <v>1</v>
      </c>
      <c r="I187" s="20">
        <f>IF(C187=0, "-", IF(G187/C187&lt;10, G187/C187, "&gt;999%"))</f>
        <v>0</v>
      </c>
      <c r="J187" s="21">
        <f>IF(E187=0, "-", IF(H187/E187&lt;10, H187/E187, "&gt;999%"))</f>
        <v>1</v>
      </c>
    </row>
    <row r="188" spans="1:10" s="160" customFormat="1" x14ac:dyDescent="0.2">
      <c r="A188" s="178" t="s">
        <v>621</v>
      </c>
      <c r="B188" s="71">
        <v>1</v>
      </c>
      <c r="C188" s="72">
        <v>1</v>
      </c>
      <c r="D188" s="71">
        <v>2</v>
      </c>
      <c r="E188" s="72">
        <v>1</v>
      </c>
      <c r="F188" s="73"/>
      <c r="G188" s="71">
        <f>B188-C188</f>
        <v>0</v>
      </c>
      <c r="H188" s="72">
        <f>D188-E188</f>
        <v>1</v>
      </c>
      <c r="I188" s="37">
        <f>IF(C188=0, "-", IF(G188/C188&lt;10, G188/C188, "&gt;999%"))</f>
        <v>0</v>
      </c>
      <c r="J188" s="38">
        <f>IF(E188=0, "-", IF(H188/E188&lt;10, H188/E188, "&gt;999%"))</f>
        <v>1</v>
      </c>
    </row>
    <row r="189" spans="1:10" x14ac:dyDescent="0.2">
      <c r="A189" s="177"/>
      <c r="B189" s="143"/>
      <c r="C189" s="144"/>
      <c r="D189" s="143"/>
      <c r="E189" s="144"/>
      <c r="F189" s="145"/>
      <c r="G189" s="143"/>
      <c r="H189" s="144"/>
      <c r="I189" s="151"/>
      <c r="J189" s="152"/>
    </row>
    <row r="190" spans="1:10" s="139" customFormat="1" x14ac:dyDescent="0.2">
      <c r="A190" s="159" t="s">
        <v>55</v>
      </c>
      <c r="B190" s="65"/>
      <c r="C190" s="66"/>
      <c r="D190" s="65"/>
      <c r="E190" s="66"/>
      <c r="F190" s="67"/>
      <c r="G190" s="65"/>
      <c r="H190" s="66"/>
      <c r="I190" s="20"/>
      <c r="J190" s="21"/>
    </row>
    <row r="191" spans="1:10" x14ac:dyDescent="0.2">
      <c r="A191" s="158" t="s">
        <v>532</v>
      </c>
      <c r="B191" s="65">
        <v>29</v>
      </c>
      <c r="C191" s="66">
        <v>20</v>
      </c>
      <c r="D191" s="65">
        <v>78</v>
      </c>
      <c r="E191" s="66">
        <v>60</v>
      </c>
      <c r="F191" s="67"/>
      <c r="G191" s="65">
        <f>B191-C191</f>
        <v>9</v>
      </c>
      <c r="H191" s="66">
        <f>D191-E191</f>
        <v>18</v>
      </c>
      <c r="I191" s="20">
        <f>IF(C191=0, "-", IF(G191/C191&lt;10, G191/C191, "&gt;999%"))</f>
        <v>0.45</v>
      </c>
      <c r="J191" s="21">
        <f>IF(E191=0, "-", IF(H191/E191&lt;10, H191/E191, "&gt;999%"))</f>
        <v>0.3</v>
      </c>
    </row>
    <row r="192" spans="1:10" x14ac:dyDescent="0.2">
      <c r="A192" s="158" t="s">
        <v>511</v>
      </c>
      <c r="B192" s="65">
        <v>71</v>
      </c>
      <c r="C192" s="66">
        <v>53</v>
      </c>
      <c r="D192" s="65">
        <v>150</v>
      </c>
      <c r="E192" s="66">
        <v>121</v>
      </c>
      <c r="F192" s="67"/>
      <c r="G192" s="65">
        <f>B192-C192</f>
        <v>18</v>
      </c>
      <c r="H192" s="66">
        <f>D192-E192</f>
        <v>29</v>
      </c>
      <c r="I192" s="20">
        <f>IF(C192=0, "-", IF(G192/C192&lt;10, G192/C192, "&gt;999%"))</f>
        <v>0.33962264150943394</v>
      </c>
      <c r="J192" s="21">
        <f>IF(E192=0, "-", IF(H192/E192&lt;10, H192/E192, "&gt;999%"))</f>
        <v>0.23966942148760331</v>
      </c>
    </row>
    <row r="193" spans="1:10" x14ac:dyDescent="0.2">
      <c r="A193" s="158" t="s">
        <v>521</v>
      </c>
      <c r="B193" s="65">
        <v>24</v>
      </c>
      <c r="C193" s="66">
        <v>20</v>
      </c>
      <c r="D193" s="65">
        <v>55</v>
      </c>
      <c r="E193" s="66">
        <v>53</v>
      </c>
      <c r="F193" s="67"/>
      <c r="G193" s="65">
        <f>B193-C193</f>
        <v>4</v>
      </c>
      <c r="H193" s="66">
        <f>D193-E193</f>
        <v>2</v>
      </c>
      <c r="I193" s="20">
        <f>IF(C193=0, "-", IF(G193/C193&lt;10, G193/C193, "&gt;999%"))</f>
        <v>0.2</v>
      </c>
      <c r="J193" s="21">
        <f>IF(E193=0, "-", IF(H193/E193&lt;10, H193/E193, "&gt;999%"))</f>
        <v>3.7735849056603772E-2</v>
      </c>
    </row>
    <row r="194" spans="1:10" s="160" customFormat="1" x14ac:dyDescent="0.2">
      <c r="A194" s="178" t="s">
        <v>622</v>
      </c>
      <c r="B194" s="71">
        <v>124</v>
      </c>
      <c r="C194" s="72">
        <v>93</v>
      </c>
      <c r="D194" s="71">
        <v>283</v>
      </c>
      <c r="E194" s="72">
        <v>234</v>
      </c>
      <c r="F194" s="73"/>
      <c r="G194" s="71">
        <f>B194-C194</f>
        <v>31</v>
      </c>
      <c r="H194" s="72">
        <f>D194-E194</f>
        <v>49</v>
      </c>
      <c r="I194" s="37">
        <f>IF(C194=0, "-", IF(G194/C194&lt;10, G194/C194, "&gt;999%"))</f>
        <v>0.33333333333333331</v>
      </c>
      <c r="J194" s="38">
        <f>IF(E194=0, "-", IF(H194/E194&lt;10, H194/E194, "&gt;999%"))</f>
        <v>0.20940170940170941</v>
      </c>
    </row>
    <row r="195" spans="1:10" x14ac:dyDescent="0.2">
      <c r="A195" s="177"/>
      <c r="B195" s="143"/>
      <c r="C195" s="144"/>
      <c r="D195" s="143"/>
      <c r="E195" s="144"/>
      <c r="F195" s="145"/>
      <c r="G195" s="143"/>
      <c r="H195" s="144"/>
      <c r="I195" s="151"/>
      <c r="J195" s="152"/>
    </row>
    <row r="196" spans="1:10" s="139" customFormat="1" x14ac:dyDescent="0.2">
      <c r="A196" s="159" t="s">
        <v>56</v>
      </c>
      <c r="B196" s="65"/>
      <c r="C196" s="66"/>
      <c r="D196" s="65"/>
      <c r="E196" s="66"/>
      <c r="F196" s="67"/>
      <c r="G196" s="65"/>
      <c r="H196" s="66"/>
      <c r="I196" s="20"/>
      <c r="J196" s="21"/>
    </row>
    <row r="197" spans="1:10" x14ac:dyDescent="0.2">
      <c r="A197" s="158" t="s">
        <v>482</v>
      </c>
      <c r="B197" s="65">
        <v>37</v>
      </c>
      <c r="C197" s="66">
        <v>25</v>
      </c>
      <c r="D197" s="65">
        <v>128</v>
      </c>
      <c r="E197" s="66">
        <v>83</v>
      </c>
      <c r="F197" s="67"/>
      <c r="G197" s="65">
        <f>B197-C197</f>
        <v>12</v>
      </c>
      <c r="H197" s="66">
        <f>D197-E197</f>
        <v>45</v>
      </c>
      <c r="I197" s="20">
        <f>IF(C197=0, "-", IF(G197/C197&lt;10, G197/C197, "&gt;999%"))</f>
        <v>0.48</v>
      </c>
      <c r="J197" s="21">
        <f>IF(E197=0, "-", IF(H197/E197&lt;10, H197/E197, "&gt;999%"))</f>
        <v>0.54216867469879515</v>
      </c>
    </row>
    <row r="198" spans="1:10" x14ac:dyDescent="0.2">
      <c r="A198" s="158" t="s">
        <v>493</v>
      </c>
      <c r="B198" s="65">
        <v>196</v>
      </c>
      <c r="C198" s="66">
        <v>126</v>
      </c>
      <c r="D198" s="65">
        <v>584</v>
      </c>
      <c r="E198" s="66">
        <v>225</v>
      </c>
      <c r="F198" s="67"/>
      <c r="G198" s="65">
        <f>B198-C198</f>
        <v>70</v>
      </c>
      <c r="H198" s="66">
        <f>D198-E198</f>
        <v>359</v>
      </c>
      <c r="I198" s="20">
        <f>IF(C198=0, "-", IF(G198/C198&lt;10, G198/C198, "&gt;999%"))</f>
        <v>0.55555555555555558</v>
      </c>
      <c r="J198" s="21">
        <f>IF(E198=0, "-", IF(H198/E198&lt;10, H198/E198, "&gt;999%"))</f>
        <v>1.5955555555555556</v>
      </c>
    </row>
    <row r="199" spans="1:10" x14ac:dyDescent="0.2">
      <c r="A199" s="158" t="s">
        <v>413</v>
      </c>
      <c r="B199" s="65">
        <v>172</v>
      </c>
      <c r="C199" s="66">
        <v>67</v>
      </c>
      <c r="D199" s="65">
        <v>372</v>
      </c>
      <c r="E199" s="66">
        <v>154</v>
      </c>
      <c r="F199" s="67"/>
      <c r="G199" s="65">
        <f>B199-C199</f>
        <v>105</v>
      </c>
      <c r="H199" s="66">
        <f>D199-E199</f>
        <v>218</v>
      </c>
      <c r="I199" s="20">
        <f>IF(C199=0, "-", IF(G199/C199&lt;10, G199/C199, "&gt;999%"))</f>
        <v>1.5671641791044777</v>
      </c>
      <c r="J199" s="21">
        <f>IF(E199=0, "-", IF(H199/E199&lt;10, H199/E199, "&gt;999%"))</f>
        <v>1.4155844155844155</v>
      </c>
    </row>
    <row r="200" spans="1:10" s="160" customFormat="1" x14ac:dyDescent="0.2">
      <c r="A200" s="178" t="s">
        <v>623</v>
      </c>
      <c r="B200" s="71">
        <v>405</v>
      </c>
      <c r="C200" s="72">
        <v>218</v>
      </c>
      <c r="D200" s="71">
        <v>1084</v>
      </c>
      <c r="E200" s="72">
        <v>462</v>
      </c>
      <c r="F200" s="73"/>
      <c r="G200" s="71">
        <f>B200-C200</f>
        <v>187</v>
      </c>
      <c r="H200" s="72">
        <f>D200-E200</f>
        <v>622</v>
      </c>
      <c r="I200" s="37">
        <f>IF(C200=0, "-", IF(G200/C200&lt;10, G200/C200, "&gt;999%"))</f>
        <v>0.85779816513761464</v>
      </c>
      <c r="J200" s="38">
        <f>IF(E200=0, "-", IF(H200/E200&lt;10, H200/E200, "&gt;999%"))</f>
        <v>1.3463203463203464</v>
      </c>
    </row>
    <row r="201" spans="1:10" x14ac:dyDescent="0.2">
      <c r="A201" s="177"/>
      <c r="B201" s="143"/>
      <c r="C201" s="144"/>
      <c r="D201" s="143"/>
      <c r="E201" s="144"/>
      <c r="F201" s="145"/>
      <c r="G201" s="143"/>
      <c r="H201" s="144"/>
      <c r="I201" s="151"/>
      <c r="J201" s="152"/>
    </row>
    <row r="202" spans="1:10" s="139" customFormat="1" x14ac:dyDescent="0.2">
      <c r="A202" s="159" t="s">
        <v>57</v>
      </c>
      <c r="B202" s="65"/>
      <c r="C202" s="66"/>
      <c r="D202" s="65"/>
      <c r="E202" s="66"/>
      <c r="F202" s="67"/>
      <c r="G202" s="65"/>
      <c r="H202" s="66"/>
      <c r="I202" s="20"/>
      <c r="J202" s="21"/>
    </row>
    <row r="203" spans="1:10" x14ac:dyDescent="0.2">
      <c r="A203" s="158" t="s">
        <v>533</v>
      </c>
      <c r="B203" s="65">
        <v>3</v>
      </c>
      <c r="C203" s="66">
        <v>5</v>
      </c>
      <c r="D203" s="65">
        <v>10</v>
      </c>
      <c r="E203" s="66">
        <v>6</v>
      </c>
      <c r="F203" s="67"/>
      <c r="G203" s="65">
        <f>B203-C203</f>
        <v>-2</v>
      </c>
      <c r="H203" s="66">
        <f>D203-E203</f>
        <v>4</v>
      </c>
      <c r="I203" s="20">
        <f>IF(C203=0, "-", IF(G203/C203&lt;10, G203/C203, "&gt;999%"))</f>
        <v>-0.4</v>
      </c>
      <c r="J203" s="21">
        <f>IF(E203=0, "-", IF(H203/E203&lt;10, H203/E203, "&gt;999%"))</f>
        <v>0.66666666666666663</v>
      </c>
    </row>
    <row r="204" spans="1:10" x14ac:dyDescent="0.2">
      <c r="A204" s="158" t="s">
        <v>522</v>
      </c>
      <c r="B204" s="65">
        <v>2</v>
      </c>
      <c r="C204" s="66">
        <v>0</v>
      </c>
      <c r="D204" s="65">
        <v>3</v>
      </c>
      <c r="E204" s="66">
        <v>1</v>
      </c>
      <c r="F204" s="67"/>
      <c r="G204" s="65">
        <f>B204-C204</f>
        <v>2</v>
      </c>
      <c r="H204" s="66">
        <f>D204-E204</f>
        <v>2</v>
      </c>
      <c r="I204" s="20" t="str">
        <f>IF(C204=0, "-", IF(G204/C204&lt;10, G204/C204, "&gt;999%"))</f>
        <v>-</v>
      </c>
      <c r="J204" s="21">
        <f>IF(E204=0, "-", IF(H204/E204&lt;10, H204/E204, "&gt;999%"))</f>
        <v>2</v>
      </c>
    </row>
    <row r="205" spans="1:10" x14ac:dyDescent="0.2">
      <c r="A205" s="158" t="s">
        <v>512</v>
      </c>
      <c r="B205" s="65">
        <v>7</v>
      </c>
      <c r="C205" s="66">
        <v>0</v>
      </c>
      <c r="D205" s="65">
        <v>14</v>
      </c>
      <c r="E205" s="66">
        <v>3</v>
      </c>
      <c r="F205" s="67"/>
      <c r="G205" s="65">
        <f>B205-C205</f>
        <v>7</v>
      </c>
      <c r="H205" s="66">
        <f>D205-E205</f>
        <v>11</v>
      </c>
      <c r="I205" s="20" t="str">
        <f>IF(C205=0, "-", IF(G205/C205&lt;10, G205/C205, "&gt;999%"))</f>
        <v>-</v>
      </c>
      <c r="J205" s="21">
        <f>IF(E205=0, "-", IF(H205/E205&lt;10, H205/E205, "&gt;999%"))</f>
        <v>3.6666666666666665</v>
      </c>
    </row>
    <row r="206" spans="1:10" x14ac:dyDescent="0.2">
      <c r="A206" s="158" t="s">
        <v>513</v>
      </c>
      <c r="B206" s="65">
        <v>0</v>
      </c>
      <c r="C206" s="66">
        <v>3</v>
      </c>
      <c r="D206" s="65">
        <v>0</v>
      </c>
      <c r="E206" s="66">
        <v>5</v>
      </c>
      <c r="F206" s="67"/>
      <c r="G206" s="65">
        <f>B206-C206</f>
        <v>-3</v>
      </c>
      <c r="H206" s="66">
        <f>D206-E206</f>
        <v>-5</v>
      </c>
      <c r="I206" s="20">
        <f>IF(C206=0, "-", IF(G206/C206&lt;10, G206/C206, "&gt;999%"))</f>
        <v>-1</v>
      </c>
      <c r="J206" s="21">
        <f>IF(E206=0, "-", IF(H206/E206&lt;10, H206/E206, "&gt;999%"))</f>
        <v>-1</v>
      </c>
    </row>
    <row r="207" spans="1:10" s="160" customFormat="1" x14ac:dyDescent="0.2">
      <c r="A207" s="178" t="s">
        <v>624</v>
      </c>
      <c r="B207" s="71">
        <v>12</v>
      </c>
      <c r="C207" s="72">
        <v>8</v>
      </c>
      <c r="D207" s="71">
        <v>27</v>
      </c>
      <c r="E207" s="72">
        <v>15</v>
      </c>
      <c r="F207" s="73"/>
      <c r="G207" s="71">
        <f>B207-C207</f>
        <v>4</v>
      </c>
      <c r="H207" s="72">
        <f>D207-E207</f>
        <v>12</v>
      </c>
      <c r="I207" s="37">
        <f>IF(C207=0, "-", IF(G207/C207&lt;10, G207/C207, "&gt;999%"))</f>
        <v>0.5</v>
      </c>
      <c r="J207" s="38">
        <f>IF(E207=0, "-", IF(H207/E207&lt;10, H207/E207, "&gt;999%"))</f>
        <v>0.8</v>
      </c>
    </row>
    <row r="208" spans="1:10" x14ac:dyDescent="0.2">
      <c r="A208" s="177"/>
      <c r="B208" s="143"/>
      <c r="C208" s="144"/>
      <c r="D208" s="143"/>
      <c r="E208" s="144"/>
      <c r="F208" s="145"/>
      <c r="G208" s="143"/>
      <c r="H208" s="144"/>
      <c r="I208" s="151"/>
      <c r="J208" s="152"/>
    </row>
    <row r="209" spans="1:10" s="139" customFormat="1" x14ac:dyDescent="0.2">
      <c r="A209" s="159" t="s">
        <v>58</v>
      </c>
      <c r="B209" s="65"/>
      <c r="C209" s="66"/>
      <c r="D209" s="65"/>
      <c r="E209" s="66"/>
      <c r="F209" s="67"/>
      <c r="G209" s="65"/>
      <c r="H209" s="66"/>
      <c r="I209" s="20"/>
      <c r="J209" s="21"/>
    </row>
    <row r="210" spans="1:10" x14ac:dyDescent="0.2">
      <c r="A210" s="158" t="s">
        <v>367</v>
      </c>
      <c r="B210" s="65">
        <v>1</v>
      </c>
      <c r="C210" s="66">
        <v>9</v>
      </c>
      <c r="D210" s="65">
        <v>7</v>
      </c>
      <c r="E210" s="66">
        <v>19</v>
      </c>
      <c r="F210" s="67"/>
      <c r="G210" s="65">
        <f t="shared" ref="G210:G216" si="28">B210-C210</f>
        <v>-8</v>
      </c>
      <c r="H210" s="66">
        <f t="shared" ref="H210:H216" si="29">D210-E210</f>
        <v>-12</v>
      </c>
      <c r="I210" s="20">
        <f t="shared" ref="I210:I216" si="30">IF(C210=0, "-", IF(G210/C210&lt;10, G210/C210, "&gt;999%"))</f>
        <v>-0.88888888888888884</v>
      </c>
      <c r="J210" s="21">
        <f t="shared" ref="J210:J216" si="31">IF(E210=0, "-", IF(H210/E210&lt;10, H210/E210, "&gt;999%"))</f>
        <v>-0.63157894736842102</v>
      </c>
    </row>
    <row r="211" spans="1:10" x14ac:dyDescent="0.2">
      <c r="A211" s="158" t="s">
        <v>436</v>
      </c>
      <c r="B211" s="65">
        <v>3</v>
      </c>
      <c r="C211" s="66">
        <v>1</v>
      </c>
      <c r="D211" s="65">
        <v>3</v>
      </c>
      <c r="E211" s="66">
        <v>7</v>
      </c>
      <c r="F211" s="67"/>
      <c r="G211" s="65">
        <f t="shared" si="28"/>
        <v>2</v>
      </c>
      <c r="H211" s="66">
        <f t="shared" si="29"/>
        <v>-4</v>
      </c>
      <c r="I211" s="20">
        <f t="shared" si="30"/>
        <v>2</v>
      </c>
      <c r="J211" s="21">
        <f t="shared" si="31"/>
        <v>-0.5714285714285714</v>
      </c>
    </row>
    <row r="212" spans="1:10" x14ac:dyDescent="0.2">
      <c r="A212" s="158" t="s">
        <v>312</v>
      </c>
      <c r="B212" s="65">
        <v>0</v>
      </c>
      <c r="C212" s="66">
        <v>0</v>
      </c>
      <c r="D212" s="65">
        <v>1</v>
      </c>
      <c r="E212" s="66">
        <v>0</v>
      </c>
      <c r="F212" s="67"/>
      <c r="G212" s="65">
        <f t="shared" si="28"/>
        <v>0</v>
      </c>
      <c r="H212" s="66">
        <f t="shared" si="29"/>
        <v>1</v>
      </c>
      <c r="I212" s="20" t="str">
        <f t="shared" si="30"/>
        <v>-</v>
      </c>
      <c r="J212" s="21" t="str">
        <f t="shared" si="31"/>
        <v>-</v>
      </c>
    </row>
    <row r="213" spans="1:10" x14ac:dyDescent="0.2">
      <c r="A213" s="158" t="s">
        <v>437</v>
      </c>
      <c r="B213" s="65">
        <v>0</v>
      </c>
      <c r="C213" s="66">
        <v>0</v>
      </c>
      <c r="D213" s="65">
        <v>1</v>
      </c>
      <c r="E213" s="66">
        <v>1</v>
      </c>
      <c r="F213" s="67"/>
      <c r="G213" s="65">
        <f t="shared" si="28"/>
        <v>0</v>
      </c>
      <c r="H213" s="66">
        <f t="shared" si="29"/>
        <v>0</v>
      </c>
      <c r="I213" s="20" t="str">
        <f t="shared" si="30"/>
        <v>-</v>
      </c>
      <c r="J213" s="21">
        <f t="shared" si="31"/>
        <v>0</v>
      </c>
    </row>
    <row r="214" spans="1:10" x14ac:dyDescent="0.2">
      <c r="A214" s="158" t="s">
        <v>257</v>
      </c>
      <c r="B214" s="65">
        <v>0</v>
      </c>
      <c r="C214" s="66">
        <v>0</v>
      </c>
      <c r="D214" s="65">
        <v>1</v>
      </c>
      <c r="E214" s="66">
        <v>3</v>
      </c>
      <c r="F214" s="67"/>
      <c r="G214" s="65">
        <f t="shared" si="28"/>
        <v>0</v>
      </c>
      <c r="H214" s="66">
        <f t="shared" si="29"/>
        <v>-2</v>
      </c>
      <c r="I214" s="20" t="str">
        <f t="shared" si="30"/>
        <v>-</v>
      </c>
      <c r="J214" s="21">
        <f t="shared" si="31"/>
        <v>-0.66666666666666663</v>
      </c>
    </row>
    <row r="215" spans="1:10" x14ac:dyDescent="0.2">
      <c r="A215" s="158" t="s">
        <v>270</v>
      </c>
      <c r="B215" s="65">
        <v>0</v>
      </c>
      <c r="C215" s="66">
        <v>1</v>
      </c>
      <c r="D215" s="65">
        <v>0</v>
      </c>
      <c r="E215" s="66">
        <v>2</v>
      </c>
      <c r="F215" s="67"/>
      <c r="G215" s="65">
        <f t="shared" si="28"/>
        <v>-1</v>
      </c>
      <c r="H215" s="66">
        <f t="shared" si="29"/>
        <v>-2</v>
      </c>
      <c r="I215" s="20">
        <f t="shared" si="30"/>
        <v>-1</v>
      </c>
      <c r="J215" s="21">
        <f t="shared" si="31"/>
        <v>-1</v>
      </c>
    </row>
    <row r="216" spans="1:10" s="160" customFormat="1" x14ac:dyDescent="0.2">
      <c r="A216" s="178" t="s">
        <v>625</v>
      </c>
      <c r="B216" s="71">
        <v>4</v>
      </c>
      <c r="C216" s="72">
        <v>11</v>
      </c>
      <c r="D216" s="71">
        <v>13</v>
      </c>
      <c r="E216" s="72">
        <v>32</v>
      </c>
      <c r="F216" s="73"/>
      <c r="G216" s="71">
        <f t="shared" si="28"/>
        <v>-7</v>
      </c>
      <c r="H216" s="72">
        <f t="shared" si="29"/>
        <v>-19</v>
      </c>
      <c r="I216" s="37">
        <f t="shared" si="30"/>
        <v>-0.63636363636363635</v>
      </c>
      <c r="J216" s="38">
        <f t="shared" si="31"/>
        <v>-0.59375</v>
      </c>
    </row>
    <row r="217" spans="1:10" x14ac:dyDescent="0.2">
      <c r="A217" s="177"/>
      <c r="B217" s="143"/>
      <c r="C217" s="144"/>
      <c r="D217" s="143"/>
      <c r="E217" s="144"/>
      <c r="F217" s="145"/>
      <c r="G217" s="143"/>
      <c r="H217" s="144"/>
      <c r="I217" s="151"/>
      <c r="J217" s="152"/>
    </row>
    <row r="218" spans="1:10" s="139" customFormat="1" x14ac:dyDescent="0.2">
      <c r="A218" s="159" t="s">
        <v>59</v>
      </c>
      <c r="B218" s="65"/>
      <c r="C218" s="66"/>
      <c r="D218" s="65"/>
      <c r="E218" s="66"/>
      <c r="F218" s="67"/>
      <c r="G218" s="65"/>
      <c r="H218" s="66"/>
      <c r="I218" s="20"/>
      <c r="J218" s="21"/>
    </row>
    <row r="219" spans="1:10" x14ac:dyDescent="0.2">
      <c r="A219" s="158" t="s">
        <v>378</v>
      </c>
      <c r="B219" s="65">
        <v>5</v>
      </c>
      <c r="C219" s="66">
        <v>1</v>
      </c>
      <c r="D219" s="65">
        <v>5</v>
      </c>
      <c r="E219" s="66">
        <v>5</v>
      </c>
      <c r="F219" s="67"/>
      <c r="G219" s="65">
        <f t="shared" ref="G219:G224" si="32">B219-C219</f>
        <v>4</v>
      </c>
      <c r="H219" s="66">
        <f t="shared" ref="H219:H224" si="33">D219-E219</f>
        <v>0</v>
      </c>
      <c r="I219" s="20">
        <f t="shared" ref="I219:I224" si="34">IF(C219=0, "-", IF(G219/C219&lt;10, G219/C219, "&gt;999%"))</f>
        <v>4</v>
      </c>
      <c r="J219" s="21">
        <f t="shared" ref="J219:J224" si="35">IF(E219=0, "-", IF(H219/E219&lt;10, H219/E219, "&gt;999%"))</f>
        <v>0</v>
      </c>
    </row>
    <row r="220" spans="1:10" x14ac:dyDescent="0.2">
      <c r="A220" s="158" t="s">
        <v>347</v>
      </c>
      <c r="B220" s="65">
        <v>17</v>
      </c>
      <c r="C220" s="66">
        <v>0</v>
      </c>
      <c r="D220" s="65">
        <v>31</v>
      </c>
      <c r="E220" s="66">
        <v>12</v>
      </c>
      <c r="F220" s="67"/>
      <c r="G220" s="65">
        <f t="shared" si="32"/>
        <v>17</v>
      </c>
      <c r="H220" s="66">
        <f t="shared" si="33"/>
        <v>19</v>
      </c>
      <c r="I220" s="20" t="str">
        <f t="shared" si="34"/>
        <v>-</v>
      </c>
      <c r="J220" s="21">
        <f t="shared" si="35"/>
        <v>1.5833333333333333</v>
      </c>
    </row>
    <row r="221" spans="1:10" x14ac:dyDescent="0.2">
      <c r="A221" s="158" t="s">
        <v>494</v>
      </c>
      <c r="B221" s="65">
        <v>13</v>
      </c>
      <c r="C221" s="66">
        <v>0</v>
      </c>
      <c r="D221" s="65">
        <v>22</v>
      </c>
      <c r="E221" s="66">
        <v>0</v>
      </c>
      <c r="F221" s="67"/>
      <c r="G221" s="65">
        <f t="shared" si="32"/>
        <v>13</v>
      </c>
      <c r="H221" s="66">
        <f t="shared" si="33"/>
        <v>22</v>
      </c>
      <c r="I221" s="20" t="str">
        <f t="shared" si="34"/>
        <v>-</v>
      </c>
      <c r="J221" s="21" t="str">
        <f t="shared" si="35"/>
        <v>-</v>
      </c>
    </row>
    <row r="222" spans="1:10" x14ac:dyDescent="0.2">
      <c r="A222" s="158" t="s">
        <v>414</v>
      </c>
      <c r="B222" s="65">
        <v>29</v>
      </c>
      <c r="C222" s="66">
        <v>12</v>
      </c>
      <c r="D222" s="65">
        <v>66</v>
      </c>
      <c r="E222" s="66">
        <v>43</v>
      </c>
      <c r="F222" s="67"/>
      <c r="G222" s="65">
        <f t="shared" si="32"/>
        <v>17</v>
      </c>
      <c r="H222" s="66">
        <f t="shared" si="33"/>
        <v>23</v>
      </c>
      <c r="I222" s="20">
        <f t="shared" si="34"/>
        <v>1.4166666666666667</v>
      </c>
      <c r="J222" s="21">
        <f t="shared" si="35"/>
        <v>0.53488372093023251</v>
      </c>
    </row>
    <row r="223" spans="1:10" x14ac:dyDescent="0.2">
      <c r="A223" s="158" t="s">
        <v>415</v>
      </c>
      <c r="B223" s="65">
        <v>9</v>
      </c>
      <c r="C223" s="66">
        <v>4</v>
      </c>
      <c r="D223" s="65">
        <v>31</v>
      </c>
      <c r="E223" s="66">
        <v>14</v>
      </c>
      <c r="F223" s="67"/>
      <c r="G223" s="65">
        <f t="shared" si="32"/>
        <v>5</v>
      </c>
      <c r="H223" s="66">
        <f t="shared" si="33"/>
        <v>17</v>
      </c>
      <c r="I223" s="20">
        <f t="shared" si="34"/>
        <v>1.25</v>
      </c>
      <c r="J223" s="21">
        <f t="shared" si="35"/>
        <v>1.2142857142857142</v>
      </c>
    </row>
    <row r="224" spans="1:10" s="160" customFormat="1" x14ac:dyDescent="0.2">
      <c r="A224" s="178" t="s">
        <v>626</v>
      </c>
      <c r="B224" s="71">
        <v>73</v>
      </c>
      <c r="C224" s="72">
        <v>17</v>
      </c>
      <c r="D224" s="71">
        <v>155</v>
      </c>
      <c r="E224" s="72">
        <v>74</v>
      </c>
      <c r="F224" s="73"/>
      <c r="G224" s="71">
        <f t="shared" si="32"/>
        <v>56</v>
      </c>
      <c r="H224" s="72">
        <f t="shared" si="33"/>
        <v>81</v>
      </c>
      <c r="I224" s="37">
        <f t="shared" si="34"/>
        <v>3.2941176470588234</v>
      </c>
      <c r="J224" s="38">
        <f t="shared" si="35"/>
        <v>1.0945945945945945</v>
      </c>
    </row>
    <row r="225" spans="1:10" x14ac:dyDescent="0.2">
      <c r="A225" s="177"/>
      <c r="B225" s="143"/>
      <c r="C225" s="144"/>
      <c r="D225" s="143"/>
      <c r="E225" s="144"/>
      <c r="F225" s="145"/>
      <c r="G225" s="143"/>
      <c r="H225" s="144"/>
      <c r="I225" s="151"/>
      <c r="J225" s="152"/>
    </row>
    <row r="226" spans="1:10" s="139" customFormat="1" x14ac:dyDescent="0.2">
      <c r="A226" s="159" t="s">
        <v>60</v>
      </c>
      <c r="B226" s="65"/>
      <c r="C226" s="66"/>
      <c r="D226" s="65"/>
      <c r="E226" s="66"/>
      <c r="F226" s="67"/>
      <c r="G226" s="65"/>
      <c r="H226" s="66"/>
      <c r="I226" s="20"/>
      <c r="J226" s="21"/>
    </row>
    <row r="227" spans="1:10" x14ac:dyDescent="0.2">
      <c r="A227" s="158" t="s">
        <v>60</v>
      </c>
      <c r="B227" s="65">
        <v>24</v>
      </c>
      <c r="C227" s="66">
        <v>12</v>
      </c>
      <c r="D227" s="65">
        <v>58</v>
      </c>
      <c r="E227" s="66">
        <v>31</v>
      </c>
      <c r="F227" s="67"/>
      <c r="G227" s="65">
        <f>B227-C227</f>
        <v>12</v>
      </c>
      <c r="H227" s="66">
        <f>D227-E227</f>
        <v>27</v>
      </c>
      <c r="I227" s="20">
        <f>IF(C227=0, "-", IF(G227/C227&lt;10, G227/C227, "&gt;999%"))</f>
        <v>1</v>
      </c>
      <c r="J227" s="21">
        <f>IF(E227=0, "-", IF(H227/E227&lt;10, H227/E227, "&gt;999%"))</f>
        <v>0.87096774193548387</v>
      </c>
    </row>
    <row r="228" spans="1:10" s="160" customFormat="1" x14ac:dyDescent="0.2">
      <c r="A228" s="178" t="s">
        <v>627</v>
      </c>
      <c r="B228" s="71">
        <v>24</v>
      </c>
      <c r="C228" s="72">
        <v>12</v>
      </c>
      <c r="D228" s="71">
        <v>58</v>
      </c>
      <c r="E228" s="72">
        <v>31</v>
      </c>
      <c r="F228" s="73"/>
      <c r="G228" s="71">
        <f>B228-C228</f>
        <v>12</v>
      </c>
      <c r="H228" s="72">
        <f>D228-E228</f>
        <v>27</v>
      </c>
      <c r="I228" s="37">
        <f>IF(C228=0, "-", IF(G228/C228&lt;10, G228/C228, "&gt;999%"))</f>
        <v>1</v>
      </c>
      <c r="J228" s="38">
        <f>IF(E228=0, "-", IF(H228/E228&lt;10, H228/E228, "&gt;999%"))</f>
        <v>0.87096774193548387</v>
      </c>
    </row>
    <row r="229" spans="1:10" x14ac:dyDescent="0.2">
      <c r="A229" s="177"/>
      <c r="B229" s="143"/>
      <c r="C229" s="144"/>
      <c r="D229" s="143"/>
      <c r="E229" s="144"/>
      <c r="F229" s="145"/>
      <c r="G229" s="143"/>
      <c r="H229" s="144"/>
      <c r="I229" s="151"/>
      <c r="J229" s="152"/>
    </row>
    <row r="230" spans="1:10" s="139" customFormat="1" x14ac:dyDescent="0.2">
      <c r="A230" s="159" t="s">
        <v>61</v>
      </c>
      <c r="B230" s="65"/>
      <c r="C230" s="66"/>
      <c r="D230" s="65"/>
      <c r="E230" s="66"/>
      <c r="F230" s="67"/>
      <c r="G230" s="65"/>
      <c r="H230" s="66"/>
      <c r="I230" s="20"/>
      <c r="J230" s="21"/>
    </row>
    <row r="231" spans="1:10" x14ac:dyDescent="0.2">
      <c r="A231" s="158" t="s">
        <v>288</v>
      </c>
      <c r="B231" s="65">
        <v>45</v>
      </c>
      <c r="C231" s="66">
        <v>29</v>
      </c>
      <c r="D231" s="65">
        <v>107</v>
      </c>
      <c r="E231" s="66">
        <v>113</v>
      </c>
      <c r="F231" s="67"/>
      <c r="G231" s="65">
        <f t="shared" ref="G231:G241" si="36">B231-C231</f>
        <v>16</v>
      </c>
      <c r="H231" s="66">
        <f t="shared" ref="H231:H241" si="37">D231-E231</f>
        <v>-6</v>
      </c>
      <c r="I231" s="20">
        <f t="shared" ref="I231:I241" si="38">IF(C231=0, "-", IF(G231/C231&lt;10, G231/C231, "&gt;999%"))</f>
        <v>0.55172413793103448</v>
      </c>
      <c r="J231" s="21">
        <f t="shared" ref="J231:J241" si="39">IF(E231=0, "-", IF(H231/E231&lt;10, H231/E231, "&gt;999%"))</f>
        <v>-5.3097345132743362E-2</v>
      </c>
    </row>
    <row r="232" spans="1:10" x14ac:dyDescent="0.2">
      <c r="A232" s="158" t="s">
        <v>220</v>
      </c>
      <c r="B232" s="65">
        <v>114</v>
      </c>
      <c r="C232" s="66">
        <v>143</v>
      </c>
      <c r="D232" s="65">
        <v>411</v>
      </c>
      <c r="E232" s="66">
        <v>422</v>
      </c>
      <c r="F232" s="67"/>
      <c r="G232" s="65">
        <f t="shared" si="36"/>
        <v>-29</v>
      </c>
      <c r="H232" s="66">
        <f t="shared" si="37"/>
        <v>-11</v>
      </c>
      <c r="I232" s="20">
        <f t="shared" si="38"/>
        <v>-0.20279720279720279</v>
      </c>
      <c r="J232" s="21">
        <f t="shared" si="39"/>
        <v>-2.6066350710900472E-2</v>
      </c>
    </row>
    <row r="233" spans="1:10" x14ac:dyDescent="0.2">
      <c r="A233" s="158" t="s">
        <v>243</v>
      </c>
      <c r="B233" s="65">
        <v>0</v>
      </c>
      <c r="C233" s="66">
        <v>0</v>
      </c>
      <c r="D233" s="65">
        <v>0</v>
      </c>
      <c r="E233" s="66">
        <v>3</v>
      </c>
      <c r="F233" s="67"/>
      <c r="G233" s="65">
        <f t="shared" si="36"/>
        <v>0</v>
      </c>
      <c r="H233" s="66">
        <f t="shared" si="37"/>
        <v>-3</v>
      </c>
      <c r="I233" s="20" t="str">
        <f t="shared" si="38"/>
        <v>-</v>
      </c>
      <c r="J233" s="21">
        <f t="shared" si="39"/>
        <v>-1</v>
      </c>
    </row>
    <row r="234" spans="1:10" x14ac:dyDescent="0.2">
      <c r="A234" s="158" t="s">
        <v>194</v>
      </c>
      <c r="B234" s="65">
        <v>91</v>
      </c>
      <c r="C234" s="66">
        <v>30</v>
      </c>
      <c r="D234" s="65">
        <v>346</v>
      </c>
      <c r="E234" s="66">
        <v>85</v>
      </c>
      <c r="F234" s="67"/>
      <c r="G234" s="65">
        <f t="shared" si="36"/>
        <v>61</v>
      </c>
      <c r="H234" s="66">
        <f t="shared" si="37"/>
        <v>261</v>
      </c>
      <c r="I234" s="20">
        <f t="shared" si="38"/>
        <v>2.0333333333333332</v>
      </c>
      <c r="J234" s="21">
        <f t="shared" si="39"/>
        <v>3.0705882352941178</v>
      </c>
    </row>
    <row r="235" spans="1:10" x14ac:dyDescent="0.2">
      <c r="A235" s="158" t="s">
        <v>200</v>
      </c>
      <c r="B235" s="65">
        <v>35</v>
      </c>
      <c r="C235" s="66">
        <v>50</v>
      </c>
      <c r="D235" s="65">
        <v>96</v>
      </c>
      <c r="E235" s="66">
        <v>132</v>
      </c>
      <c r="F235" s="67"/>
      <c r="G235" s="65">
        <f t="shared" si="36"/>
        <v>-15</v>
      </c>
      <c r="H235" s="66">
        <f t="shared" si="37"/>
        <v>-36</v>
      </c>
      <c r="I235" s="20">
        <f t="shared" si="38"/>
        <v>-0.3</v>
      </c>
      <c r="J235" s="21">
        <f t="shared" si="39"/>
        <v>-0.27272727272727271</v>
      </c>
    </row>
    <row r="236" spans="1:10" x14ac:dyDescent="0.2">
      <c r="A236" s="158" t="s">
        <v>348</v>
      </c>
      <c r="B236" s="65">
        <v>52</v>
      </c>
      <c r="C236" s="66">
        <v>49</v>
      </c>
      <c r="D236" s="65">
        <v>208</v>
      </c>
      <c r="E236" s="66">
        <v>160</v>
      </c>
      <c r="F236" s="67"/>
      <c r="G236" s="65">
        <f t="shared" si="36"/>
        <v>3</v>
      </c>
      <c r="H236" s="66">
        <f t="shared" si="37"/>
        <v>48</v>
      </c>
      <c r="I236" s="20">
        <f t="shared" si="38"/>
        <v>6.1224489795918366E-2</v>
      </c>
      <c r="J236" s="21">
        <f t="shared" si="39"/>
        <v>0.3</v>
      </c>
    </row>
    <row r="237" spans="1:10" x14ac:dyDescent="0.2">
      <c r="A237" s="158" t="s">
        <v>416</v>
      </c>
      <c r="B237" s="65">
        <v>41</v>
      </c>
      <c r="C237" s="66">
        <v>9</v>
      </c>
      <c r="D237" s="65">
        <v>165</v>
      </c>
      <c r="E237" s="66">
        <v>43</v>
      </c>
      <c r="F237" s="67"/>
      <c r="G237" s="65">
        <f t="shared" si="36"/>
        <v>32</v>
      </c>
      <c r="H237" s="66">
        <f t="shared" si="37"/>
        <v>122</v>
      </c>
      <c r="I237" s="20">
        <f t="shared" si="38"/>
        <v>3.5555555555555554</v>
      </c>
      <c r="J237" s="21">
        <f t="shared" si="39"/>
        <v>2.8372093023255816</v>
      </c>
    </row>
    <row r="238" spans="1:10" x14ac:dyDescent="0.2">
      <c r="A238" s="158" t="s">
        <v>379</v>
      </c>
      <c r="B238" s="65">
        <v>64</v>
      </c>
      <c r="C238" s="66">
        <v>78</v>
      </c>
      <c r="D238" s="65">
        <v>186</v>
      </c>
      <c r="E238" s="66">
        <v>214</v>
      </c>
      <c r="F238" s="67"/>
      <c r="G238" s="65">
        <f t="shared" si="36"/>
        <v>-14</v>
      </c>
      <c r="H238" s="66">
        <f t="shared" si="37"/>
        <v>-28</v>
      </c>
      <c r="I238" s="20">
        <f t="shared" si="38"/>
        <v>-0.17948717948717949</v>
      </c>
      <c r="J238" s="21">
        <f t="shared" si="39"/>
        <v>-0.13084112149532709</v>
      </c>
    </row>
    <row r="239" spans="1:10" x14ac:dyDescent="0.2">
      <c r="A239" s="158" t="s">
        <v>265</v>
      </c>
      <c r="B239" s="65">
        <v>23</v>
      </c>
      <c r="C239" s="66">
        <v>13</v>
      </c>
      <c r="D239" s="65">
        <v>47</v>
      </c>
      <c r="E239" s="66">
        <v>36</v>
      </c>
      <c r="F239" s="67"/>
      <c r="G239" s="65">
        <f t="shared" si="36"/>
        <v>10</v>
      </c>
      <c r="H239" s="66">
        <f t="shared" si="37"/>
        <v>11</v>
      </c>
      <c r="I239" s="20">
        <f t="shared" si="38"/>
        <v>0.76923076923076927</v>
      </c>
      <c r="J239" s="21">
        <f t="shared" si="39"/>
        <v>0.30555555555555558</v>
      </c>
    </row>
    <row r="240" spans="1:10" x14ac:dyDescent="0.2">
      <c r="A240" s="158" t="s">
        <v>334</v>
      </c>
      <c r="B240" s="65">
        <v>40</v>
      </c>
      <c r="C240" s="66">
        <v>0</v>
      </c>
      <c r="D240" s="65">
        <v>54</v>
      </c>
      <c r="E240" s="66">
        <v>0</v>
      </c>
      <c r="F240" s="67"/>
      <c r="G240" s="65">
        <f t="shared" si="36"/>
        <v>40</v>
      </c>
      <c r="H240" s="66">
        <f t="shared" si="37"/>
        <v>54</v>
      </c>
      <c r="I240" s="20" t="str">
        <f t="shared" si="38"/>
        <v>-</v>
      </c>
      <c r="J240" s="21" t="str">
        <f t="shared" si="39"/>
        <v>-</v>
      </c>
    </row>
    <row r="241" spans="1:10" s="160" customFormat="1" x14ac:dyDescent="0.2">
      <c r="A241" s="178" t="s">
        <v>628</v>
      </c>
      <c r="B241" s="71">
        <v>505</v>
      </c>
      <c r="C241" s="72">
        <v>401</v>
      </c>
      <c r="D241" s="71">
        <v>1620</v>
      </c>
      <c r="E241" s="72">
        <v>1208</v>
      </c>
      <c r="F241" s="73"/>
      <c r="G241" s="71">
        <f t="shared" si="36"/>
        <v>104</v>
      </c>
      <c r="H241" s="72">
        <f t="shared" si="37"/>
        <v>412</v>
      </c>
      <c r="I241" s="37">
        <f t="shared" si="38"/>
        <v>0.25935162094763092</v>
      </c>
      <c r="J241" s="38">
        <f t="shared" si="39"/>
        <v>0.34105960264900664</v>
      </c>
    </row>
    <row r="242" spans="1:10" x14ac:dyDescent="0.2">
      <c r="A242" s="177"/>
      <c r="B242" s="143"/>
      <c r="C242" s="144"/>
      <c r="D242" s="143"/>
      <c r="E242" s="144"/>
      <c r="F242" s="145"/>
      <c r="G242" s="143"/>
      <c r="H242" s="144"/>
      <c r="I242" s="151"/>
      <c r="J242" s="152"/>
    </row>
    <row r="243" spans="1:10" s="139" customFormat="1" x14ac:dyDescent="0.2">
      <c r="A243" s="159" t="s">
        <v>62</v>
      </c>
      <c r="B243" s="65"/>
      <c r="C243" s="66"/>
      <c r="D243" s="65"/>
      <c r="E243" s="66"/>
      <c r="F243" s="67"/>
      <c r="G243" s="65"/>
      <c r="H243" s="66"/>
      <c r="I243" s="20"/>
      <c r="J243" s="21"/>
    </row>
    <row r="244" spans="1:10" x14ac:dyDescent="0.2">
      <c r="A244" s="158" t="s">
        <v>324</v>
      </c>
      <c r="B244" s="65">
        <v>0</v>
      </c>
      <c r="C244" s="66">
        <v>0</v>
      </c>
      <c r="D244" s="65">
        <v>0</v>
      </c>
      <c r="E244" s="66">
        <v>2</v>
      </c>
      <c r="F244" s="67"/>
      <c r="G244" s="65">
        <f>B244-C244</f>
        <v>0</v>
      </c>
      <c r="H244" s="66">
        <f>D244-E244</f>
        <v>-2</v>
      </c>
      <c r="I244" s="20" t="str">
        <f>IF(C244=0, "-", IF(G244/C244&lt;10, G244/C244, "&gt;999%"))</f>
        <v>-</v>
      </c>
      <c r="J244" s="21">
        <f>IF(E244=0, "-", IF(H244/E244&lt;10, H244/E244, "&gt;999%"))</f>
        <v>-1</v>
      </c>
    </row>
    <row r="245" spans="1:10" x14ac:dyDescent="0.2">
      <c r="A245" s="158" t="s">
        <v>455</v>
      </c>
      <c r="B245" s="65">
        <v>1</v>
      </c>
      <c r="C245" s="66">
        <v>1</v>
      </c>
      <c r="D245" s="65">
        <v>1</v>
      </c>
      <c r="E245" s="66">
        <v>2</v>
      </c>
      <c r="F245" s="67"/>
      <c r="G245" s="65">
        <f>B245-C245</f>
        <v>0</v>
      </c>
      <c r="H245" s="66">
        <f>D245-E245</f>
        <v>-1</v>
      </c>
      <c r="I245" s="20">
        <f>IF(C245=0, "-", IF(G245/C245&lt;10, G245/C245, "&gt;999%"))</f>
        <v>0</v>
      </c>
      <c r="J245" s="21">
        <f>IF(E245=0, "-", IF(H245/E245&lt;10, H245/E245, "&gt;999%"))</f>
        <v>-0.5</v>
      </c>
    </row>
    <row r="246" spans="1:10" s="160" customFormat="1" x14ac:dyDescent="0.2">
      <c r="A246" s="178" t="s">
        <v>629</v>
      </c>
      <c r="B246" s="71">
        <v>1</v>
      </c>
      <c r="C246" s="72">
        <v>1</v>
      </c>
      <c r="D246" s="71">
        <v>1</v>
      </c>
      <c r="E246" s="72">
        <v>4</v>
      </c>
      <c r="F246" s="73"/>
      <c r="G246" s="71">
        <f>B246-C246</f>
        <v>0</v>
      </c>
      <c r="H246" s="72">
        <f>D246-E246</f>
        <v>-3</v>
      </c>
      <c r="I246" s="37">
        <f>IF(C246=0, "-", IF(G246/C246&lt;10, G246/C246, "&gt;999%"))</f>
        <v>0</v>
      </c>
      <c r="J246" s="38">
        <f>IF(E246=0, "-", IF(H246/E246&lt;10, H246/E246, "&gt;999%"))</f>
        <v>-0.75</v>
      </c>
    </row>
    <row r="247" spans="1:10" x14ac:dyDescent="0.2">
      <c r="A247" s="177"/>
      <c r="B247" s="143"/>
      <c r="C247" s="144"/>
      <c r="D247" s="143"/>
      <c r="E247" s="144"/>
      <c r="F247" s="145"/>
      <c r="G247" s="143"/>
      <c r="H247" s="144"/>
      <c r="I247" s="151"/>
      <c r="J247" s="152"/>
    </row>
    <row r="248" spans="1:10" s="139" customFormat="1" x14ac:dyDescent="0.2">
      <c r="A248" s="159" t="s">
        <v>63</v>
      </c>
      <c r="B248" s="65"/>
      <c r="C248" s="66"/>
      <c r="D248" s="65"/>
      <c r="E248" s="66"/>
      <c r="F248" s="67"/>
      <c r="G248" s="65"/>
      <c r="H248" s="66"/>
      <c r="I248" s="20"/>
      <c r="J248" s="21"/>
    </row>
    <row r="249" spans="1:10" x14ac:dyDescent="0.2">
      <c r="A249" s="158" t="s">
        <v>438</v>
      </c>
      <c r="B249" s="65">
        <v>11</v>
      </c>
      <c r="C249" s="66">
        <v>0</v>
      </c>
      <c r="D249" s="65">
        <v>47</v>
      </c>
      <c r="E249" s="66">
        <v>0</v>
      </c>
      <c r="F249" s="67"/>
      <c r="G249" s="65">
        <f t="shared" ref="G249:G256" si="40">B249-C249</f>
        <v>11</v>
      </c>
      <c r="H249" s="66">
        <f t="shared" ref="H249:H256" si="41">D249-E249</f>
        <v>47</v>
      </c>
      <c r="I249" s="20" t="str">
        <f t="shared" ref="I249:I256" si="42">IF(C249=0, "-", IF(G249/C249&lt;10, G249/C249, "&gt;999%"))</f>
        <v>-</v>
      </c>
      <c r="J249" s="21" t="str">
        <f t="shared" ref="J249:J256" si="43">IF(E249=0, "-", IF(H249/E249&lt;10, H249/E249, "&gt;999%"))</f>
        <v>-</v>
      </c>
    </row>
    <row r="250" spans="1:10" x14ac:dyDescent="0.2">
      <c r="A250" s="158" t="s">
        <v>456</v>
      </c>
      <c r="B250" s="65">
        <v>0</v>
      </c>
      <c r="C250" s="66">
        <v>3</v>
      </c>
      <c r="D250" s="65">
        <v>1</v>
      </c>
      <c r="E250" s="66">
        <v>16</v>
      </c>
      <c r="F250" s="67"/>
      <c r="G250" s="65">
        <f t="shared" si="40"/>
        <v>-3</v>
      </c>
      <c r="H250" s="66">
        <f t="shared" si="41"/>
        <v>-15</v>
      </c>
      <c r="I250" s="20">
        <f t="shared" si="42"/>
        <v>-1</v>
      </c>
      <c r="J250" s="21">
        <f t="shared" si="43"/>
        <v>-0.9375</v>
      </c>
    </row>
    <row r="251" spans="1:10" x14ac:dyDescent="0.2">
      <c r="A251" s="158" t="s">
        <v>397</v>
      </c>
      <c r="B251" s="65">
        <v>7</v>
      </c>
      <c r="C251" s="66">
        <v>9</v>
      </c>
      <c r="D251" s="65">
        <v>12</v>
      </c>
      <c r="E251" s="66">
        <v>29</v>
      </c>
      <c r="F251" s="67"/>
      <c r="G251" s="65">
        <f t="shared" si="40"/>
        <v>-2</v>
      </c>
      <c r="H251" s="66">
        <f t="shared" si="41"/>
        <v>-17</v>
      </c>
      <c r="I251" s="20">
        <f t="shared" si="42"/>
        <v>-0.22222222222222221</v>
      </c>
      <c r="J251" s="21">
        <f t="shared" si="43"/>
        <v>-0.58620689655172409</v>
      </c>
    </row>
    <row r="252" spans="1:10" x14ac:dyDescent="0.2">
      <c r="A252" s="158" t="s">
        <v>457</v>
      </c>
      <c r="B252" s="65">
        <v>2</v>
      </c>
      <c r="C252" s="66">
        <v>0</v>
      </c>
      <c r="D252" s="65">
        <v>4</v>
      </c>
      <c r="E252" s="66">
        <v>3</v>
      </c>
      <c r="F252" s="67"/>
      <c r="G252" s="65">
        <f t="shared" si="40"/>
        <v>2</v>
      </c>
      <c r="H252" s="66">
        <f t="shared" si="41"/>
        <v>1</v>
      </c>
      <c r="I252" s="20" t="str">
        <f t="shared" si="42"/>
        <v>-</v>
      </c>
      <c r="J252" s="21">
        <f t="shared" si="43"/>
        <v>0.33333333333333331</v>
      </c>
    </row>
    <row r="253" spans="1:10" x14ac:dyDescent="0.2">
      <c r="A253" s="158" t="s">
        <v>398</v>
      </c>
      <c r="B253" s="65">
        <v>9</v>
      </c>
      <c r="C253" s="66">
        <v>8</v>
      </c>
      <c r="D253" s="65">
        <v>24</v>
      </c>
      <c r="E253" s="66">
        <v>26</v>
      </c>
      <c r="F253" s="67"/>
      <c r="G253" s="65">
        <f t="shared" si="40"/>
        <v>1</v>
      </c>
      <c r="H253" s="66">
        <f t="shared" si="41"/>
        <v>-2</v>
      </c>
      <c r="I253" s="20">
        <f t="shared" si="42"/>
        <v>0.125</v>
      </c>
      <c r="J253" s="21">
        <f t="shared" si="43"/>
        <v>-7.6923076923076927E-2</v>
      </c>
    </row>
    <row r="254" spans="1:10" x14ac:dyDescent="0.2">
      <c r="A254" s="158" t="s">
        <v>439</v>
      </c>
      <c r="B254" s="65">
        <v>17</v>
      </c>
      <c r="C254" s="66">
        <v>14</v>
      </c>
      <c r="D254" s="65">
        <v>41</v>
      </c>
      <c r="E254" s="66">
        <v>49</v>
      </c>
      <c r="F254" s="67"/>
      <c r="G254" s="65">
        <f t="shared" si="40"/>
        <v>3</v>
      </c>
      <c r="H254" s="66">
        <f t="shared" si="41"/>
        <v>-8</v>
      </c>
      <c r="I254" s="20">
        <f t="shared" si="42"/>
        <v>0.21428571428571427</v>
      </c>
      <c r="J254" s="21">
        <f t="shared" si="43"/>
        <v>-0.16326530612244897</v>
      </c>
    </row>
    <row r="255" spans="1:10" x14ac:dyDescent="0.2">
      <c r="A255" s="158" t="s">
        <v>440</v>
      </c>
      <c r="B255" s="65">
        <v>4</v>
      </c>
      <c r="C255" s="66">
        <v>3</v>
      </c>
      <c r="D255" s="65">
        <v>4</v>
      </c>
      <c r="E255" s="66">
        <v>6</v>
      </c>
      <c r="F255" s="67"/>
      <c r="G255" s="65">
        <f t="shared" si="40"/>
        <v>1</v>
      </c>
      <c r="H255" s="66">
        <f t="shared" si="41"/>
        <v>-2</v>
      </c>
      <c r="I255" s="20">
        <f t="shared" si="42"/>
        <v>0.33333333333333331</v>
      </c>
      <c r="J255" s="21">
        <f t="shared" si="43"/>
        <v>-0.33333333333333331</v>
      </c>
    </row>
    <row r="256" spans="1:10" s="160" customFormat="1" x14ac:dyDescent="0.2">
      <c r="A256" s="178" t="s">
        <v>630</v>
      </c>
      <c r="B256" s="71">
        <v>50</v>
      </c>
      <c r="C256" s="72">
        <v>37</v>
      </c>
      <c r="D256" s="71">
        <v>133</v>
      </c>
      <c r="E256" s="72">
        <v>129</v>
      </c>
      <c r="F256" s="73"/>
      <c r="G256" s="71">
        <f t="shared" si="40"/>
        <v>13</v>
      </c>
      <c r="H256" s="72">
        <f t="shared" si="41"/>
        <v>4</v>
      </c>
      <c r="I256" s="37">
        <f t="shared" si="42"/>
        <v>0.35135135135135137</v>
      </c>
      <c r="J256" s="38">
        <f t="shared" si="43"/>
        <v>3.1007751937984496E-2</v>
      </c>
    </row>
    <row r="257" spans="1:10" x14ac:dyDescent="0.2">
      <c r="A257" s="177"/>
      <c r="B257" s="143"/>
      <c r="C257" s="144"/>
      <c r="D257" s="143"/>
      <c r="E257" s="144"/>
      <c r="F257" s="145"/>
      <c r="G257" s="143"/>
      <c r="H257" s="144"/>
      <c r="I257" s="151"/>
      <c r="J257" s="152"/>
    </row>
    <row r="258" spans="1:10" s="139" customFormat="1" x14ac:dyDescent="0.2">
      <c r="A258" s="159" t="s">
        <v>64</v>
      </c>
      <c r="B258" s="65"/>
      <c r="C258" s="66"/>
      <c r="D258" s="65"/>
      <c r="E258" s="66"/>
      <c r="F258" s="67"/>
      <c r="G258" s="65"/>
      <c r="H258" s="66"/>
      <c r="I258" s="20"/>
      <c r="J258" s="21"/>
    </row>
    <row r="259" spans="1:10" x14ac:dyDescent="0.2">
      <c r="A259" s="158" t="s">
        <v>417</v>
      </c>
      <c r="B259" s="65">
        <v>6</v>
      </c>
      <c r="C259" s="66">
        <v>2</v>
      </c>
      <c r="D259" s="65">
        <v>22</v>
      </c>
      <c r="E259" s="66">
        <v>6</v>
      </c>
      <c r="F259" s="67"/>
      <c r="G259" s="65">
        <f t="shared" ref="G259:G265" si="44">B259-C259</f>
        <v>4</v>
      </c>
      <c r="H259" s="66">
        <f t="shared" ref="H259:H265" si="45">D259-E259</f>
        <v>16</v>
      </c>
      <c r="I259" s="20">
        <f t="shared" ref="I259:I265" si="46">IF(C259=0, "-", IF(G259/C259&lt;10, G259/C259, "&gt;999%"))</f>
        <v>2</v>
      </c>
      <c r="J259" s="21">
        <f t="shared" ref="J259:J265" si="47">IF(E259=0, "-", IF(H259/E259&lt;10, H259/E259, "&gt;999%"))</f>
        <v>2.6666666666666665</v>
      </c>
    </row>
    <row r="260" spans="1:10" x14ac:dyDescent="0.2">
      <c r="A260" s="158" t="s">
        <v>514</v>
      </c>
      <c r="B260" s="65">
        <v>2</v>
      </c>
      <c r="C260" s="66">
        <v>0</v>
      </c>
      <c r="D260" s="65">
        <v>6</v>
      </c>
      <c r="E260" s="66">
        <v>0</v>
      </c>
      <c r="F260" s="67"/>
      <c r="G260" s="65">
        <f t="shared" si="44"/>
        <v>2</v>
      </c>
      <c r="H260" s="66">
        <f t="shared" si="45"/>
        <v>6</v>
      </c>
      <c r="I260" s="20" t="str">
        <f t="shared" si="46"/>
        <v>-</v>
      </c>
      <c r="J260" s="21" t="str">
        <f t="shared" si="47"/>
        <v>-</v>
      </c>
    </row>
    <row r="261" spans="1:10" x14ac:dyDescent="0.2">
      <c r="A261" s="158" t="s">
        <v>472</v>
      </c>
      <c r="B261" s="65">
        <v>8</v>
      </c>
      <c r="C261" s="66">
        <v>4</v>
      </c>
      <c r="D261" s="65">
        <v>25</v>
      </c>
      <c r="E261" s="66">
        <v>15</v>
      </c>
      <c r="F261" s="67"/>
      <c r="G261" s="65">
        <f t="shared" si="44"/>
        <v>4</v>
      </c>
      <c r="H261" s="66">
        <f t="shared" si="45"/>
        <v>10</v>
      </c>
      <c r="I261" s="20">
        <f t="shared" si="46"/>
        <v>1</v>
      </c>
      <c r="J261" s="21">
        <f t="shared" si="47"/>
        <v>0.66666666666666663</v>
      </c>
    </row>
    <row r="262" spans="1:10" x14ac:dyDescent="0.2">
      <c r="A262" s="158" t="s">
        <v>289</v>
      </c>
      <c r="B262" s="65">
        <v>3</v>
      </c>
      <c r="C262" s="66">
        <v>5</v>
      </c>
      <c r="D262" s="65">
        <v>8</v>
      </c>
      <c r="E262" s="66">
        <v>14</v>
      </c>
      <c r="F262" s="67"/>
      <c r="G262" s="65">
        <f t="shared" si="44"/>
        <v>-2</v>
      </c>
      <c r="H262" s="66">
        <f t="shared" si="45"/>
        <v>-6</v>
      </c>
      <c r="I262" s="20">
        <f t="shared" si="46"/>
        <v>-0.4</v>
      </c>
      <c r="J262" s="21">
        <f t="shared" si="47"/>
        <v>-0.42857142857142855</v>
      </c>
    </row>
    <row r="263" spans="1:10" x14ac:dyDescent="0.2">
      <c r="A263" s="158" t="s">
        <v>495</v>
      </c>
      <c r="B263" s="65">
        <v>48</v>
      </c>
      <c r="C263" s="66">
        <v>21</v>
      </c>
      <c r="D263" s="65">
        <v>97</v>
      </c>
      <c r="E263" s="66">
        <v>74</v>
      </c>
      <c r="F263" s="67"/>
      <c r="G263" s="65">
        <f t="shared" si="44"/>
        <v>27</v>
      </c>
      <c r="H263" s="66">
        <f t="shared" si="45"/>
        <v>23</v>
      </c>
      <c r="I263" s="20">
        <f t="shared" si="46"/>
        <v>1.2857142857142858</v>
      </c>
      <c r="J263" s="21">
        <f t="shared" si="47"/>
        <v>0.3108108108108108</v>
      </c>
    </row>
    <row r="264" spans="1:10" x14ac:dyDescent="0.2">
      <c r="A264" s="158" t="s">
        <v>473</v>
      </c>
      <c r="B264" s="65">
        <v>2</v>
      </c>
      <c r="C264" s="66">
        <v>1</v>
      </c>
      <c r="D264" s="65">
        <v>3</v>
      </c>
      <c r="E264" s="66">
        <v>1</v>
      </c>
      <c r="F264" s="67"/>
      <c r="G264" s="65">
        <f t="shared" si="44"/>
        <v>1</v>
      </c>
      <c r="H264" s="66">
        <f t="shared" si="45"/>
        <v>2</v>
      </c>
      <c r="I264" s="20">
        <f t="shared" si="46"/>
        <v>1</v>
      </c>
      <c r="J264" s="21">
        <f t="shared" si="47"/>
        <v>2</v>
      </c>
    </row>
    <row r="265" spans="1:10" s="160" customFormat="1" x14ac:dyDescent="0.2">
      <c r="A265" s="178" t="s">
        <v>631</v>
      </c>
      <c r="B265" s="71">
        <v>69</v>
      </c>
      <c r="C265" s="72">
        <v>33</v>
      </c>
      <c r="D265" s="71">
        <v>161</v>
      </c>
      <c r="E265" s="72">
        <v>110</v>
      </c>
      <c r="F265" s="73"/>
      <c r="G265" s="71">
        <f t="shared" si="44"/>
        <v>36</v>
      </c>
      <c r="H265" s="72">
        <f t="shared" si="45"/>
        <v>51</v>
      </c>
      <c r="I265" s="37">
        <f t="shared" si="46"/>
        <v>1.0909090909090908</v>
      </c>
      <c r="J265" s="38">
        <f t="shared" si="47"/>
        <v>0.46363636363636362</v>
      </c>
    </row>
    <row r="266" spans="1:10" x14ac:dyDescent="0.2">
      <c r="A266" s="177"/>
      <c r="B266" s="143"/>
      <c r="C266" s="144"/>
      <c r="D266" s="143"/>
      <c r="E266" s="144"/>
      <c r="F266" s="145"/>
      <c r="G266" s="143"/>
      <c r="H266" s="144"/>
      <c r="I266" s="151"/>
      <c r="J266" s="152"/>
    </row>
    <row r="267" spans="1:10" s="139" customFormat="1" x14ac:dyDescent="0.2">
      <c r="A267" s="159" t="s">
        <v>65</v>
      </c>
      <c r="B267" s="65"/>
      <c r="C267" s="66"/>
      <c r="D267" s="65"/>
      <c r="E267" s="66"/>
      <c r="F267" s="67"/>
      <c r="G267" s="65"/>
      <c r="H267" s="66"/>
      <c r="I267" s="20"/>
      <c r="J267" s="21"/>
    </row>
    <row r="268" spans="1:10" x14ac:dyDescent="0.2">
      <c r="A268" s="158" t="s">
        <v>236</v>
      </c>
      <c r="B268" s="65">
        <v>1</v>
      </c>
      <c r="C268" s="66">
        <v>0</v>
      </c>
      <c r="D268" s="65">
        <v>2</v>
      </c>
      <c r="E268" s="66">
        <v>2</v>
      </c>
      <c r="F268" s="67"/>
      <c r="G268" s="65">
        <f t="shared" ref="G268:G278" si="48">B268-C268</f>
        <v>1</v>
      </c>
      <c r="H268" s="66">
        <f t="shared" ref="H268:H278" si="49">D268-E268</f>
        <v>0</v>
      </c>
      <c r="I268" s="20" t="str">
        <f t="shared" ref="I268:I278" si="50">IF(C268=0, "-", IF(G268/C268&lt;10, G268/C268, "&gt;999%"))</f>
        <v>-</v>
      </c>
      <c r="J268" s="21">
        <f t="shared" ref="J268:J278" si="51">IF(E268=0, "-", IF(H268/E268&lt;10, H268/E268, "&gt;999%"))</f>
        <v>0</v>
      </c>
    </row>
    <row r="269" spans="1:10" x14ac:dyDescent="0.2">
      <c r="A269" s="158" t="s">
        <v>258</v>
      </c>
      <c r="B269" s="65">
        <v>3</v>
      </c>
      <c r="C269" s="66">
        <v>0</v>
      </c>
      <c r="D269" s="65">
        <v>9</v>
      </c>
      <c r="E269" s="66">
        <v>7</v>
      </c>
      <c r="F269" s="67"/>
      <c r="G269" s="65">
        <f t="shared" si="48"/>
        <v>3</v>
      </c>
      <c r="H269" s="66">
        <f t="shared" si="49"/>
        <v>2</v>
      </c>
      <c r="I269" s="20" t="str">
        <f t="shared" si="50"/>
        <v>-</v>
      </c>
      <c r="J269" s="21">
        <f t="shared" si="51"/>
        <v>0.2857142857142857</v>
      </c>
    </row>
    <row r="270" spans="1:10" x14ac:dyDescent="0.2">
      <c r="A270" s="158" t="s">
        <v>271</v>
      </c>
      <c r="B270" s="65">
        <v>1</v>
      </c>
      <c r="C270" s="66">
        <v>0</v>
      </c>
      <c r="D270" s="65">
        <v>1</v>
      </c>
      <c r="E270" s="66">
        <v>0</v>
      </c>
      <c r="F270" s="67"/>
      <c r="G270" s="65">
        <f t="shared" si="48"/>
        <v>1</v>
      </c>
      <c r="H270" s="66">
        <f t="shared" si="49"/>
        <v>1</v>
      </c>
      <c r="I270" s="20" t="str">
        <f t="shared" si="50"/>
        <v>-</v>
      </c>
      <c r="J270" s="21" t="str">
        <f t="shared" si="51"/>
        <v>-</v>
      </c>
    </row>
    <row r="271" spans="1:10" x14ac:dyDescent="0.2">
      <c r="A271" s="158" t="s">
        <v>259</v>
      </c>
      <c r="B271" s="65">
        <v>12</v>
      </c>
      <c r="C271" s="66">
        <v>3</v>
      </c>
      <c r="D271" s="65">
        <v>32</v>
      </c>
      <c r="E271" s="66">
        <v>8</v>
      </c>
      <c r="F271" s="67"/>
      <c r="G271" s="65">
        <f t="shared" si="48"/>
        <v>9</v>
      </c>
      <c r="H271" s="66">
        <f t="shared" si="49"/>
        <v>24</v>
      </c>
      <c r="I271" s="20">
        <f t="shared" si="50"/>
        <v>3</v>
      </c>
      <c r="J271" s="21">
        <f t="shared" si="51"/>
        <v>3</v>
      </c>
    </row>
    <row r="272" spans="1:10" x14ac:dyDescent="0.2">
      <c r="A272" s="158" t="s">
        <v>281</v>
      </c>
      <c r="B272" s="65">
        <v>0</v>
      </c>
      <c r="C272" s="66">
        <v>0</v>
      </c>
      <c r="D272" s="65">
        <v>1</v>
      </c>
      <c r="E272" s="66">
        <v>1</v>
      </c>
      <c r="F272" s="67"/>
      <c r="G272" s="65">
        <f t="shared" si="48"/>
        <v>0</v>
      </c>
      <c r="H272" s="66">
        <f t="shared" si="49"/>
        <v>0</v>
      </c>
      <c r="I272" s="20" t="str">
        <f t="shared" si="50"/>
        <v>-</v>
      </c>
      <c r="J272" s="21">
        <f t="shared" si="51"/>
        <v>0</v>
      </c>
    </row>
    <row r="273" spans="1:10" x14ac:dyDescent="0.2">
      <c r="A273" s="158" t="s">
        <v>458</v>
      </c>
      <c r="B273" s="65">
        <v>4</v>
      </c>
      <c r="C273" s="66">
        <v>0</v>
      </c>
      <c r="D273" s="65">
        <v>11</v>
      </c>
      <c r="E273" s="66">
        <v>5</v>
      </c>
      <c r="F273" s="67"/>
      <c r="G273" s="65">
        <f t="shared" si="48"/>
        <v>4</v>
      </c>
      <c r="H273" s="66">
        <f t="shared" si="49"/>
        <v>6</v>
      </c>
      <c r="I273" s="20" t="str">
        <f t="shared" si="50"/>
        <v>-</v>
      </c>
      <c r="J273" s="21">
        <f t="shared" si="51"/>
        <v>1.2</v>
      </c>
    </row>
    <row r="274" spans="1:10" x14ac:dyDescent="0.2">
      <c r="A274" s="158" t="s">
        <v>399</v>
      </c>
      <c r="B274" s="65">
        <v>13</v>
      </c>
      <c r="C274" s="66">
        <v>18</v>
      </c>
      <c r="D274" s="65">
        <v>57</v>
      </c>
      <c r="E274" s="66">
        <v>59</v>
      </c>
      <c r="F274" s="67"/>
      <c r="G274" s="65">
        <f t="shared" si="48"/>
        <v>-5</v>
      </c>
      <c r="H274" s="66">
        <f t="shared" si="49"/>
        <v>-2</v>
      </c>
      <c r="I274" s="20">
        <f t="shared" si="50"/>
        <v>-0.27777777777777779</v>
      </c>
      <c r="J274" s="21">
        <f t="shared" si="51"/>
        <v>-3.3898305084745763E-2</v>
      </c>
    </row>
    <row r="275" spans="1:10" x14ac:dyDescent="0.2">
      <c r="A275" s="158" t="s">
        <v>313</v>
      </c>
      <c r="B275" s="65">
        <v>1</v>
      </c>
      <c r="C275" s="66">
        <v>2</v>
      </c>
      <c r="D275" s="65">
        <v>2</v>
      </c>
      <c r="E275" s="66">
        <v>3</v>
      </c>
      <c r="F275" s="67"/>
      <c r="G275" s="65">
        <f t="shared" si="48"/>
        <v>-1</v>
      </c>
      <c r="H275" s="66">
        <f t="shared" si="49"/>
        <v>-1</v>
      </c>
      <c r="I275" s="20">
        <f t="shared" si="50"/>
        <v>-0.5</v>
      </c>
      <c r="J275" s="21">
        <f t="shared" si="51"/>
        <v>-0.33333333333333331</v>
      </c>
    </row>
    <row r="276" spans="1:10" x14ac:dyDescent="0.2">
      <c r="A276" s="158" t="s">
        <v>441</v>
      </c>
      <c r="B276" s="65">
        <v>6</v>
      </c>
      <c r="C276" s="66">
        <v>7</v>
      </c>
      <c r="D276" s="65">
        <v>34</v>
      </c>
      <c r="E276" s="66">
        <v>25</v>
      </c>
      <c r="F276" s="67"/>
      <c r="G276" s="65">
        <f t="shared" si="48"/>
        <v>-1</v>
      </c>
      <c r="H276" s="66">
        <f t="shared" si="49"/>
        <v>9</v>
      </c>
      <c r="I276" s="20">
        <f t="shared" si="50"/>
        <v>-0.14285714285714285</v>
      </c>
      <c r="J276" s="21">
        <f t="shared" si="51"/>
        <v>0.36</v>
      </c>
    </row>
    <row r="277" spans="1:10" x14ac:dyDescent="0.2">
      <c r="A277" s="158" t="s">
        <v>368</v>
      </c>
      <c r="B277" s="65">
        <v>14</v>
      </c>
      <c r="C277" s="66">
        <v>4</v>
      </c>
      <c r="D277" s="65">
        <v>38</v>
      </c>
      <c r="E277" s="66">
        <v>14</v>
      </c>
      <c r="F277" s="67"/>
      <c r="G277" s="65">
        <f t="shared" si="48"/>
        <v>10</v>
      </c>
      <c r="H277" s="66">
        <f t="shared" si="49"/>
        <v>24</v>
      </c>
      <c r="I277" s="20">
        <f t="shared" si="50"/>
        <v>2.5</v>
      </c>
      <c r="J277" s="21">
        <f t="shared" si="51"/>
        <v>1.7142857142857142</v>
      </c>
    </row>
    <row r="278" spans="1:10" s="160" customFormat="1" x14ac:dyDescent="0.2">
      <c r="A278" s="178" t="s">
        <v>632</v>
      </c>
      <c r="B278" s="71">
        <v>55</v>
      </c>
      <c r="C278" s="72">
        <v>34</v>
      </c>
      <c r="D278" s="71">
        <v>187</v>
      </c>
      <c r="E278" s="72">
        <v>124</v>
      </c>
      <c r="F278" s="73"/>
      <c r="G278" s="71">
        <f t="shared" si="48"/>
        <v>21</v>
      </c>
      <c r="H278" s="72">
        <f t="shared" si="49"/>
        <v>63</v>
      </c>
      <c r="I278" s="37">
        <f t="shared" si="50"/>
        <v>0.61764705882352944</v>
      </c>
      <c r="J278" s="38">
        <f t="shared" si="51"/>
        <v>0.50806451612903225</v>
      </c>
    </row>
    <row r="279" spans="1:10" x14ac:dyDescent="0.2">
      <c r="A279" s="177"/>
      <c r="B279" s="143"/>
      <c r="C279" s="144"/>
      <c r="D279" s="143"/>
      <c r="E279" s="144"/>
      <c r="F279" s="145"/>
      <c r="G279" s="143"/>
      <c r="H279" s="144"/>
      <c r="I279" s="151"/>
      <c r="J279" s="152"/>
    </row>
    <row r="280" spans="1:10" s="139" customFormat="1" x14ac:dyDescent="0.2">
      <c r="A280" s="159" t="s">
        <v>66</v>
      </c>
      <c r="B280" s="65"/>
      <c r="C280" s="66"/>
      <c r="D280" s="65"/>
      <c r="E280" s="66"/>
      <c r="F280" s="67"/>
      <c r="G280" s="65"/>
      <c r="H280" s="66"/>
      <c r="I280" s="20"/>
      <c r="J280" s="21"/>
    </row>
    <row r="281" spans="1:10" x14ac:dyDescent="0.2">
      <c r="A281" s="158" t="s">
        <v>314</v>
      </c>
      <c r="B281" s="65">
        <v>0</v>
      </c>
      <c r="C281" s="66">
        <v>0</v>
      </c>
      <c r="D281" s="65">
        <v>0</v>
      </c>
      <c r="E281" s="66">
        <v>1</v>
      </c>
      <c r="F281" s="67"/>
      <c r="G281" s="65">
        <f>B281-C281</f>
        <v>0</v>
      </c>
      <c r="H281" s="66">
        <f>D281-E281</f>
        <v>-1</v>
      </c>
      <c r="I281" s="20" t="str">
        <f>IF(C281=0, "-", IF(G281/C281&lt;10, G281/C281, "&gt;999%"))</f>
        <v>-</v>
      </c>
      <c r="J281" s="21">
        <f>IF(E281=0, "-", IF(H281/E281&lt;10, H281/E281, "&gt;999%"))</f>
        <v>-1</v>
      </c>
    </row>
    <row r="282" spans="1:10" x14ac:dyDescent="0.2">
      <c r="A282" s="158" t="s">
        <v>315</v>
      </c>
      <c r="B282" s="65">
        <v>0</v>
      </c>
      <c r="C282" s="66">
        <v>0</v>
      </c>
      <c r="D282" s="65">
        <v>1</v>
      </c>
      <c r="E282" s="66">
        <v>1</v>
      </c>
      <c r="F282" s="67"/>
      <c r="G282" s="65">
        <f>B282-C282</f>
        <v>0</v>
      </c>
      <c r="H282" s="66">
        <f>D282-E282</f>
        <v>0</v>
      </c>
      <c r="I282" s="20" t="str">
        <f>IF(C282=0, "-", IF(G282/C282&lt;10, G282/C282, "&gt;999%"))</f>
        <v>-</v>
      </c>
      <c r="J282" s="21">
        <f>IF(E282=0, "-", IF(H282/E282&lt;10, H282/E282, "&gt;999%"))</f>
        <v>0</v>
      </c>
    </row>
    <row r="283" spans="1:10" s="160" customFormat="1" x14ac:dyDescent="0.2">
      <c r="A283" s="178" t="s">
        <v>633</v>
      </c>
      <c r="B283" s="71">
        <v>0</v>
      </c>
      <c r="C283" s="72">
        <v>0</v>
      </c>
      <c r="D283" s="71">
        <v>1</v>
      </c>
      <c r="E283" s="72">
        <v>2</v>
      </c>
      <c r="F283" s="73"/>
      <c r="G283" s="71">
        <f>B283-C283</f>
        <v>0</v>
      </c>
      <c r="H283" s="72">
        <f>D283-E283</f>
        <v>-1</v>
      </c>
      <c r="I283" s="37" t="str">
        <f>IF(C283=0, "-", IF(G283/C283&lt;10, G283/C283, "&gt;999%"))</f>
        <v>-</v>
      </c>
      <c r="J283" s="38">
        <f>IF(E283=0, "-", IF(H283/E283&lt;10, H283/E283, "&gt;999%"))</f>
        <v>-0.5</v>
      </c>
    </row>
    <row r="284" spans="1:10" x14ac:dyDescent="0.2">
      <c r="A284" s="177"/>
      <c r="B284" s="143"/>
      <c r="C284" s="144"/>
      <c r="D284" s="143"/>
      <c r="E284" s="144"/>
      <c r="F284" s="145"/>
      <c r="G284" s="143"/>
      <c r="H284" s="144"/>
      <c r="I284" s="151"/>
      <c r="J284" s="152"/>
    </row>
    <row r="285" spans="1:10" s="139" customFormat="1" x14ac:dyDescent="0.2">
      <c r="A285" s="159" t="s">
        <v>67</v>
      </c>
      <c r="B285" s="65"/>
      <c r="C285" s="66"/>
      <c r="D285" s="65"/>
      <c r="E285" s="66"/>
      <c r="F285" s="67"/>
      <c r="G285" s="65"/>
      <c r="H285" s="66"/>
      <c r="I285" s="20"/>
      <c r="J285" s="21"/>
    </row>
    <row r="286" spans="1:10" x14ac:dyDescent="0.2">
      <c r="A286" s="158" t="s">
        <v>534</v>
      </c>
      <c r="B286" s="65">
        <v>8</v>
      </c>
      <c r="C286" s="66">
        <v>9</v>
      </c>
      <c r="D286" s="65">
        <v>24</v>
      </c>
      <c r="E286" s="66">
        <v>10</v>
      </c>
      <c r="F286" s="67"/>
      <c r="G286" s="65">
        <f>B286-C286</f>
        <v>-1</v>
      </c>
      <c r="H286" s="66">
        <f>D286-E286</f>
        <v>14</v>
      </c>
      <c r="I286" s="20">
        <f>IF(C286=0, "-", IF(G286/C286&lt;10, G286/C286, "&gt;999%"))</f>
        <v>-0.1111111111111111</v>
      </c>
      <c r="J286" s="21">
        <f>IF(E286=0, "-", IF(H286/E286&lt;10, H286/E286, "&gt;999%"))</f>
        <v>1.4</v>
      </c>
    </row>
    <row r="287" spans="1:10" s="160" customFormat="1" x14ac:dyDescent="0.2">
      <c r="A287" s="178" t="s">
        <v>634</v>
      </c>
      <c r="B287" s="71">
        <v>8</v>
      </c>
      <c r="C287" s="72">
        <v>9</v>
      </c>
      <c r="D287" s="71">
        <v>24</v>
      </c>
      <c r="E287" s="72">
        <v>10</v>
      </c>
      <c r="F287" s="73"/>
      <c r="G287" s="71">
        <f>B287-C287</f>
        <v>-1</v>
      </c>
      <c r="H287" s="72">
        <f>D287-E287</f>
        <v>14</v>
      </c>
      <c r="I287" s="37">
        <f>IF(C287=0, "-", IF(G287/C287&lt;10, G287/C287, "&gt;999%"))</f>
        <v>-0.1111111111111111</v>
      </c>
      <c r="J287" s="38">
        <f>IF(E287=0, "-", IF(H287/E287&lt;10, H287/E287, "&gt;999%"))</f>
        <v>1.4</v>
      </c>
    </row>
    <row r="288" spans="1:10" x14ac:dyDescent="0.2">
      <c r="A288" s="177"/>
      <c r="B288" s="143"/>
      <c r="C288" s="144"/>
      <c r="D288" s="143"/>
      <c r="E288" s="144"/>
      <c r="F288" s="145"/>
      <c r="G288" s="143"/>
      <c r="H288" s="144"/>
      <c r="I288" s="151"/>
      <c r="J288" s="152"/>
    </row>
    <row r="289" spans="1:10" s="139" customFormat="1" x14ac:dyDescent="0.2">
      <c r="A289" s="159" t="s">
        <v>68</v>
      </c>
      <c r="B289" s="65"/>
      <c r="C289" s="66"/>
      <c r="D289" s="65"/>
      <c r="E289" s="66"/>
      <c r="F289" s="67"/>
      <c r="G289" s="65"/>
      <c r="H289" s="66"/>
      <c r="I289" s="20"/>
      <c r="J289" s="21"/>
    </row>
    <row r="290" spans="1:10" x14ac:dyDescent="0.2">
      <c r="A290" s="158" t="s">
        <v>535</v>
      </c>
      <c r="B290" s="65">
        <v>7</v>
      </c>
      <c r="C290" s="66">
        <v>3</v>
      </c>
      <c r="D290" s="65">
        <v>19</v>
      </c>
      <c r="E290" s="66">
        <v>9</v>
      </c>
      <c r="F290" s="67"/>
      <c r="G290" s="65">
        <f>B290-C290</f>
        <v>4</v>
      </c>
      <c r="H290" s="66">
        <f>D290-E290</f>
        <v>10</v>
      </c>
      <c r="I290" s="20">
        <f>IF(C290=0, "-", IF(G290/C290&lt;10, G290/C290, "&gt;999%"))</f>
        <v>1.3333333333333333</v>
      </c>
      <c r="J290" s="21">
        <f>IF(E290=0, "-", IF(H290/E290&lt;10, H290/E290, "&gt;999%"))</f>
        <v>1.1111111111111112</v>
      </c>
    </row>
    <row r="291" spans="1:10" x14ac:dyDescent="0.2">
      <c r="A291" s="158" t="s">
        <v>523</v>
      </c>
      <c r="B291" s="65">
        <v>2</v>
      </c>
      <c r="C291" s="66">
        <v>3</v>
      </c>
      <c r="D291" s="65">
        <v>5</v>
      </c>
      <c r="E291" s="66">
        <v>6</v>
      </c>
      <c r="F291" s="67"/>
      <c r="G291" s="65">
        <f>B291-C291</f>
        <v>-1</v>
      </c>
      <c r="H291" s="66">
        <f>D291-E291</f>
        <v>-1</v>
      </c>
      <c r="I291" s="20">
        <f>IF(C291=0, "-", IF(G291/C291&lt;10, G291/C291, "&gt;999%"))</f>
        <v>-0.33333333333333331</v>
      </c>
      <c r="J291" s="21">
        <f>IF(E291=0, "-", IF(H291/E291&lt;10, H291/E291, "&gt;999%"))</f>
        <v>-0.16666666666666666</v>
      </c>
    </row>
    <row r="292" spans="1:10" s="160" customFormat="1" x14ac:dyDescent="0.2">
      <c r="A292" s="178" t="s">
        <v>635</v>
      </c>
      <c r="B292" s="71">
        <v>9</v>
      </c>
      <c r="C292" s="72">
        <v>6</v>
      </c>
      <c r="D292" s="71">
        <v>24</v>
      </c>
      <c r="E292" s="72">
        <v>15</v>
      </c>
      <c r="F292" s="73"/>
      <c r="G292" s="71">
        <f>B292-C292</f>
        <v>3</v>
      </c>
      <c r="H292" s="72">
        <f>D292-E292</f>
        <v>9</v>
      </c>
      <c r="I292" s="37">
        <f>IF(C292=0, "-", IF(G292/C292&lt;10, G292/C292, "&gt;999%"))</f>
        <v>0.5</v>
      </c>
      <c r="J292" s="38">
        <f>IF(E292=0, "-", IF(H292/E292&lt;10, H292/E292, "&gt;999%"))</f>
        <v>0.6</v>
      </c>
    </row>
    <row r="293" spans="1:10" x14ac:dyDescent="0.2">
      <c r="A293" s="177"/>
      <c r="B293" s="143"/>
      <c r="C293" s="144"/>
      <c r="D293" s="143"/>
      <c r="E293" s="144"/>
      <c r="F293" s="145"/>
      <c r="G293" s="143"/>
      <c r="H293" s="144"/>
      <c r="I293" s="151"/>
      <c r="J293" s="152"/>
    </row>
    <row r="294" spans="1:10" s="139" customFormat="1" x14ac:dyDescent="0.2">
      <c r="A294" s="159" t="s">
        <v>69</v>
      </c>
      <c r="B294" s="65"/>
      <c r="C294" s="66"/>
      <c r="D294" s="65"/>
      <c r="E294" s="66"/>
      <c r="F294" s="67"/>
      <c r="G294" s="65"/>
      <c r="H294" s="66"/>
      <c r="I294" s="20"/>
      <c r="J294" s="21"/>
    </row>
    <row r="295" spans="1:10" x14ac:dyDescent="0.2">
      <c r="A295" s="158" t="s">
        <v>272</v>
      </c>
      <c r="B295" s="65">
        <v>3</v>
      </c>
      <c r="C295" s="66">
        <v>0</v>
      </c>
      <c r="D295" s="65">
        <v>5</v>
      </c>
      <c r="E295" s="66">
        <v>1</v>
      </c>
      <c r="F295" s="67"/>
      <c r="G295" s="65">
        <f>B295-C295</f>
        <v>3</v>
      </c>
      <c r="H295" s="66">
        <f>D295-E295</f>
        <v>4</v>
      </c>
      <c r="I295" s="20" t="str">
        <f>IF(C295=0, "-", IF(G295/C295&lt;10, G295/C295, "&gt;999%"))</f>
        <v>-</v>
      </c>
      <c r="J295" s="21">
        <f>IF(E295=0, "-", IF(H295/E295&lt;10, H295/E295, "&gt;999%"))</f>
        <v>4</v>
      </c>
    </row>
    <row r="296" spans="1:10" x14ac:dyDescent="0.2">
      <c r="A296" s="158" t="s">
        <v>442</v>
      </c>
      <c r="B296" s="65">
        <v>8</v>
      </c>
      <c r="C296" s="66">
        <v>1</v>
      </c>
      <c r="D296" s="65">
        <v>9</v>
      </c>
      <c r="E296" s="66">
        <v>4</v>
      </c>
      <c r="F296" s="67"/>
      <c r="G296" s="65">
        <f>B296-C296</f>
        <v>7</v>
      </c>
      <c r="H296" s="66">
        <f>D296-E296</f>
        <v>5</v>
      </c>
      <c r="I296" s="20">
        <f>IF(C296=0, "-", IF(G296/C296&lt;10, G296/C296, "&gt;999%"))</f>
        <v>7</v>
      </c>
      <c r="J296" s="21">
        <f>IF(E296=0, "-", IF(H296/E296&lt;10, H296/E296, "&gt;999%"))</f>
        <v>1.25</v>
      </c>
    </row>
    <row r="297" spans="1:10" s="160" customFormat="1" x14ac:dyDescent="0.2">
      <c r="A297" s="178" t="s">
        <v>636</v>
      </c>
      <c r="B297" s="71">
        <v>11</v>
      </c>
      <c r="C297" s="72">
        <v>1</v>
      </c>
      <c r="D297" s="71">
        <v>14</v>
      </c>
      <c r="E297" s="72">
        <v>5</v>
      </c>
      <c r="F297" s="73"/>
      <c r="G297" s="71">
        <f>B297-C297</f>
        <v>10</v>
      </c>
      <c r="H297" s="72">
        <f>D297-E297</f>
        <v>9</v>
      </c>
      <c r="I297" s="37" t="str">
        <f>IF(C297=0, "-", IF(G297/C297&lt;10, G297/C297, "&gt;999%"))</f>
        <v>&gt;999%</v>
      </c>
      <c r="J297" s="38">
        <f>IF(E297=0, "-", IF(H297/E297&lt;10, H297/E297, "&gt;999%"))</f>
        <v>1.8</v>
      </c>
    </row>
    <row r="298" spans="1:10" x14ac:dyDescent="0.2">
      <c r="A298" s="177"/>
      <c r="B298" s="143"/>
      <c r="C298" s="144"/>
      <c r="D298" s="143"/>
      <c r="E298" s="144"/>
      <c r="F298" s="145"/>
      <c r="G298" s="143"/>
      <c r="H298" s="144"/>
      <c r="I298" s="151"/>
      <c r="J298" s="152"/>
    </row>
    <row r="299" spans="1:10" s="139" customFormat="1" x14ac:dyDescent="0.2">
      <c r="A299" s="159" t="s">
        <v>70</v>
      </c>
      <c r="B299" s="65"/>
      <c r="C299" s="66"/>
      <c r="D299" s="65"/>
      <c r="E299" s="66"/>
      <c r="F299" s="67"/>
      <c r="G299" s="65"/>
      <c r="H299" s="66"/>
      <c r="I299" s="20"/>
      <c r="J299" s="21"/>
    </row>
    <row r="300" spans="1:10" x14ac:dyDescent="0.2">
      <c r="A300" s="158" t="s">
        <v>483</v>
      </c>
      <c r="B300" s="65">
        <v>7</v>
      </c>
      <c r="C300" s="66">
        <v>7</v>
      </c>
      <c r="D300" s="65">
        <v>19</v>
      </c>
      <c r="E300" s="66">
        <v>16</v>
      </c>
      <c r="F300" s="67"/>
      <c r="G300" s="65">
        <f t="shared" ref="G300:G311" si="52">B300-C300</f>
        <v>0</v>
      </c>
      <c r="H300" s="66">
        <f t="shared" ref="H300:H311" si="53">D300-E300</f>
        <v>3</v>
      </c>
      <c r="I300" s="20">
        <f t="shared" ref="I300:I311" si="54">IF(C300=0, "-", IF(G300/C300&lt;10, G300/C300, "&gt;999%"))</f>
        <v>0</v>
      </c>
      <c r="J300" s="21">
        <f t="shared" ref="J300:J311" si="55">IF(E300=0, "-", IF(H300/E300&lt;10, H300/E300, "&gt;999%"))</f>
        <v>0.1875</v>
      </c>
    </row>
    <row r="301" spans="1:10" x14ac:dyDescent="0.2">
      <c r="A301" s="158" t="s">
        <v>496</v>
      </c>
      <c r="B301" s="65">
        <v>74</v>
      </c>
      <c r="C301" s="66">
        <v>38</v>
      </c>
      <c r="D301" s="65">
        <v>184</v>
      </c>
      <c r="E301" s="66">
        <v>113</v>
      </c>
      <c r="F301" s="67"/>
      <c r="G301" s="65">
        <f t="shared" si="52"/>
        <v>36</v>
      </c>
      <c r="H301" s="66">
        <f t="shared" si="53"/>
        <v>71</v>
      </c>
      <c r="I301" s="20">
        <f t="shared" si="54"/>
        <v>0.94736842105263153</v>
      </c>
      <c r="J301" s="21">
        <f t="shared" si="55"/>
        <v>0.62831858407079644</v>
      </c>
    </row>
    <row r="302" spans="1:10" x14ac:dyDescent="0.2">
      <c r="A302" s="158" t="s">
        <v>335</v>
      </c>
      <c r="B302" s="65">
        <v>134</v>
      </c>
      <c r="C302" s="66">
        <v>61</v>
      </c>
      <c r="D302" s="65">
        <v>363</v>
      </c>
      <c r="E302" s="66">
        <v>239</v>
      </c>
      <c r="F302" s="67"/>
      <c r="G302" s="65">
        <f t="shared" si="52"/>
        <v>73</v>
      </c>
      <c r="H302" s="66">
        <f t="shared" si="53"/>
        <v>124</v>
      </c>
      <c r="I302" s="20">
        <f t="shared" si="54"/>
        <v>1.1967213114754098</v>
      </c>
      <c r="J302" s="21">
        <f t="shared" si="55"/>
        <v>0.51882845188284521</v>
      </c>
    </row>
    <row r="303" spans="1:10" x14ac:dyDescent="0.2">
      <c r="A303" s="158" t="s">
        <v>349</v>
      </c>
      <c r="B303" s="65">
        <v>108</v>
      </c>
      <c r="C303" s="66">
        <v>54</v>
      </c>
      <c r="D303" s="65">
        <v>290</v>
      </c>
      <c r="E303" s="66">
        <v>142</v>
      </c>
      <c r="F303" s="67"/>
      <c r="G303" s="65">
        <f t="shared" si="52"/>
        <v>54</v>
      </c>
      <c r="H303" s="66">
        <f t="shared" si="53"/>
        <v>148</v>
      </c>
      <c r="I303" s="20">
        <f t="shared" si="54"/>
        <v>1</v>
      </c>
      <c r="J303" s="21">
        <f t="shared" si="55"/>
        <v>1.0422535211267605</v>
      </c>
    </row>
    <row r="304" spans="1:10" x14ac:dyDescent="0.2">
      <c r="A304" s="158" t="s">
        <v>380</v>
      </c>
      <c r="B304" s="65">
        <v>225</v>
      </c>
      <c r="C304" s="66">
        <v>94</v>
      </c>
      <c r="D304" s="65">
        <v>602</v>
      </c>
      <c r="E304" s="66">
        <v>424</v>
      </c>
      <c r="F304" s="67"/>
      <c r="G304" s="65">
        <f t="shared" si="52"/>
        <v>131</v>
      </c>
      <c r="H304" s="66">
        <f t="shared" si="53"/>
        <v>178</v>
      </c>
      <c r="I304" s="20">
        <f t="shared" si="54"/>
        <v>1.3936170212765957</v>
      </c>
      <c r="J304" s="21">
        <f t="shared" si="55"/>
        <v>0.419811320754717</v>
      </c>
    </row>
    <row r="305" spans="1:10" x14ac:dyDescent="0.2">
      <c r="A305" s="158" t="s">
        <v>418</v>
      </c>
      <c r="B305" s="65">
        <v>37</v>
      </c>
      <c r="C305" s="66">
        <v>18</v>
      </c>
      <c r="D305" s="65">
        <v>123</v>
      </c>
      <c r="E305" s="66">
        <v>45</v>
      </c>
      <c r="F305" s="67"/>
      <c r="G305" s="65">
        <f t="shared" si="52"/>
        <v>19</v>
      </c>
      <c r="H305" s="66">
        <f t="shared" si="53"/>
        <v>78</v>
      </c>
      <c r="I305" s="20">
        <f t="shared" si="54"/>
        <v>1.0555555555555556</v>
      </c>
      <c r="J305" s="21">
        <f t="shared" si="55"/>
        <v>1.7333333333333334</v>
      </c>
    </row>
    <row r="306" spans="1:10" x14ac:dyDescent="0.2">
      <c r="A306" s="158" t="s">
        <v>419</v>
      </c>
      <c r="B306" s="65">
        <v>58</v>
      </c>
      <c r="C306" s="66">
        <v>48</v>
      </c>
      <c r="D306" s="65">
        <v>138</v>
      </c>
      <c r="E306" s="66">
        <v>127</v>
      </c>
      <c r="F306" s="67"/>
      <c r="G306" s="65">
        <f t="shared" si="52"/>
        <v>10</v>
      </c>
      <c r="H306" s="66">
        <f t="shared" si="53"/>
        <v>11</v>
      </c>
      <c r="I306" s="20">
        <f t="shared" si="54"/>
        <v>0.20833333333333334</v>
      </c>
      <c r="J306" s="21">
        <f t="shared" si="55"/>
        <v>8.6614173228346455E-2</v>
      </c>
    </row>
    <row r="307" spans="1:10" x14ac:dyDescent="0.2">
      <c r="A307" s="158" t="s">
        <v>302</v>
      </c>
      <c r="B307" s="65">
        <v>4</v>
      </c>
      <c r="C307" s="66">
        <v>3</v>
      </c>
      <c r="D307" s="65">
        <v>12</v>
      </c>
      <c r="E307" s="66">
        <v>9</v>
      </c>
      <c r="F307" s="67"/>
      <c r="G307" s="65">
        <f t="shared" si="52"/>
        <v>1</v>
      </c>
      <c r="H307" s="66">
        <f t="shared" si="53"/>
        <v>3</v>
      </c>
      <c r="I307" s="20">
        <f t="shared" si="54"/>
        <v>0.33333333333333331</v>
      </c>
      <c r="J307" s="21">
        <f t="shared" si="55"/>
        <v>0.33333333333333331</v>
      </c>
    </row>
    <row r="308" spans="1:10" x14ac:dyDescent="0.2">
      <c r="A308" s="158" t="s">
        <v>201</v>
      </c>
      <c r="B308" s="65">
        <v>29</v>
      </c>
      <c r="C308" s="66">
        <v>13</v>
      </c>
      <c r="D308" s="65">
        <v>73</v>
      </c>
      <c r="E308" s="66">
        <v>51</v>
      </c>
      <c r="F308" s="67"/>
      <c r="G308" s="65">
        <f t="shared" si="52"/>
        <v>16</v>
      </c>
      <c r="H308" s="66">
        <f t="shared" si="53"/>
        <v>22</v>
      </c>
      <c r="I308" s="20">
        <f t="shared" si="54"/>
        <v>1.2307692307692308</v>
      </c>
      <c r="J308" s="21">
        <f t="shared" si="55"/>
        <v>0.43137254901960786</v>
      </c>
    </row>
    <row r="309" spans="1:10" x14ac:dyDescent="0.2">
      <c r="A309" s="158" t="s">
        <v>221</v>
      </c>
      <c r="B309" s="65">
        <v>118</v>
      </c>
      <c r="C309" s="66">
        <v>74</v>
      </c>
      <c r="D309" s="65">
        <v>323</v>
      </c>
      <c r="E309" s="66">
        <v>258</v>
      </c>
      <c r="F309" s="67"/>
      <c r="G309" s="65">
        <f t="shared" si="52"/>
        <v>44</v>
      </c>
      <c r="H309" s="66">
        <f t="shared" si="53"/>
        <v>65</v>
      </c>
      <c r="I309" s="20">
        <f t="shared" si="54"/>
        <v>0.59459459459459463</v>
      </c>
      <c r="J309" s="21">
        <f t="shared" si="55"/>
        <v>0.25193798449612403</v>
      </c>
    </row>
    <row r="310" spans="1:10" x14ac:dyDescent="0.2">
      <c r="A310" s="158" t="s">
        <v>244</v>
      </c>
      <c r="B310" s="65">
        <v>12</v>
      </c>
      <c r="C310" s="66">
        <v>12</v>
      </c>
      <c r="D310" s="65">
        <v>33</v>
      </c>
      <c r="E310" s="66">
        <v>34</v>
      </c>
      <c r="F310" s="67"/>
      <c r="G310" s="65">
        <f t="shared" si="52"/>
        <v>0</v>
      </c>
      <c r="H310" s="66">
        <f t="shared" si="53"/>
        <v>-1</v>
      </c>
      <c r="I310" s="20">
        <f t="shared" si="54"/>
        <v>0</v>
      </c>
      <c r="J310" s="21">
        <f t="shared" si="55"/>
        <v>-2.9411764705882353E-2</v>
      </c>
    </row>
    <row r="311" spans="1:10" s="160" customFormat="1" x14ac:dyDescent="0.2">
      <c r="A311" s="178" t="s">
        <v>637</v>
      </c>
      <c r="B311" s="71">
        <v>806</v>
      </c>
      <c r="C311" s="72">
        <v>422</v>
      </c>
      <c r="D311" s="71">
        <v>2160</v>
      </c>
      <c r="E311" s="72">
        <v>1458</v>
      </c>
      <c r="F311" s="73"/>
      <c r="G311" s="71">
        <f t="shared" si="52"/>
        <v>384</v>
      </c>
      <c r="H311" s="72">
        <f t="shared" si="53"/>
        <v>702</v>
      </c>
      <c r="I311" s="37">
        <f t="shared" si="54"/>
        <v>0.90995260663507105</v>
      </c>
      <c r="J311" s="38">
        <f t="shared" si="55"/>
        <v>0.48148148148148145</v>
      </c>
    </row>
    <row r="312" spans="1:10" x14ac:dyDescent="0.2">
      <c r="A312" s="177"/>
      <c r="B312" s="143"/>
      <c r="C312" s="144"/>
      <c r="D312" s="143"/>
      <c r="E312" s="144"/>
      <c r="F312" s="145"/>
      <c r="G312" s="143"/>
      <c r="H312" s="144"/>
      <c r="I312" s="151"/>
      <c r="J312" s="152"/>
    </row>
    <row r="313" spans="1:10" s="139" customFormat="1" x14ac:dyDescent="0.2">
      <c r="A313" s="159" t="s">
        <v>71</v>
      </c>
      <c r="B313" s="65"/>
      <c r="C313" s="66"/>
      <c r="D313" s="65"/>
      <c r="E313" s="66"/>
      <c r="F313" s="67"/>
      <c r="G313" s="65"/>
      <c r="H313" s="66"/>
      <c r="I313" s="20"/>
      <c r="J313" s="21"/>
    </row>
    <row r="314" spans="1:10" x14ac:dyDescent="0.2">
      <c r="A314" s="158" t="s">
        <v>325</v>
      </c>
      <c r="B314" s="65">
        <v>0</v>
      </c>
      <c r="C314" s="66">
        <v>1</v>
      </c>
      <c r="D314" s="65">
        <v>0</v>
      </c>
      <c r="E314" s="66">
        <v>1</v>
      </c>
      <c r="F314" s="67"/>
      <c r="G314" s="65">
        <f>B314-C314</f>
        <v>-1</v>
      </c>
      <c r="H314" s="66">
        <f>D314-E314</f>
        <v>-1</v>
      </c>
      <c r="I314" s="20">
        <f>IF(C314=0, "-", IF(G314/C314&lt;10, G314/C314, "&gt;999%"))</f>
        <v>-1</v>
      </c>
      <c r="J314" s="21">
        <f>IF(E314=0, "-", IF(H314/E314&lt;10, H314/E314, "&gt;999%"))</f>
        <v>-1</v>
      </c>
    </row>
    <row r="315" spans="1:10" s="160" customFormat="1" x14ac:dyDescent="0.2">
      <c r="A315" s="178" t="s">
        <v>638</v>
      </c>
      <c r="B315" s="71">
        <v>0</v>
      </c>
      <c r="C315" s="72">
        <v>1</v>
      </c>
      <c r="D315" s="71">
        <v>0</v>
      </c>
      <c r="E315" s="72">
        <v>1</v>
      </c>
      <c r="F315" s="73"/>
      <c r="G315" s="71">
        <f>B315-C315</f>
        <v>-1</v>
      </c>
      <c r="H315" s="72">
        <f>D315-E315</f>
        <v>-1</v>
      </c>
      <c r="I315" s="37">
        <f>IF(C315=0, "-", IF(G315/C315&lt;10, G315/C315, "&gt;999%"))</f>
        <v>-1</v>
      </c>
      <c r="J315" s="38">
        <f>IF(E315=0, "-", IF(H315/E315&lt;10, H315/E315, "&gt;999%"))</f>
        <v>-1</v>
      </c>
    </row>
    <row r="316" spans="1:10" x14ac:dyDescent="0.2">
      <c r="A316" s="177"/>
      <c r="B316" s="143"/>
      <c r="C316" s="144"/>
      <c r="D316" s="143"/>
      <c r="E316" s="144"/>
      <c r="F316" s="145"/>
      <c r="G316" s="143"/>
      <c r="H316" s="144"/>
      <c r="I316" s="151"/>
      <c r="J316" s="152"/>
    </row>
    <row r="317" spans="1:10" s="139" customFormat="1" x14ac:dyDescent="0.2">
      <c r="A317" s="159" t="s">
        <v>72</v>
      </c>
      <c r="B317" s="65"/>
      <c r="C317" s="66"/>
      <c r="D317" s="65"/>
      <c r="E317" s="66"/>
      <c r="F317" s="67"/>
      <c r="G317" s="65"/>
      <c r="H317" s="66"/>
      <c r="I317" s="20"/>
      <c r="J317" s="21"/>
    </row>
    <row r="318" spans="1:10" x14ac:dyDescent="0.2">
      <c r="A318" s="158" t="s">
        <v>282</v>
      </c>
      <c r="B318" s="65">
        <v>0</v>
      </c>
      <c r="C318" s="66">
        <v>0</v>
      </c>
      <c r="D318" s="65">
        <v>0</v>
      </c>
      <c r="E318" s="66">
        <v>2</v>
      </c>
      <c r="F318" s="67"/>
      <c r="G318" s="65">
        <f t="shared" ref="G318:G338" si="56">B318-C318</f>
        <v>0</v>
      </c>
      <c r="H318" s="66">
        <f t="shared" ref="H318:H338" si="57">D318-E318</f>
        <v>-2</v>
      </c>
      <c r="I318" s="20" t="str">
        <f t="shared" ref="I318:I338" si="58">IF(C318=0, "-", IF(G318/C318&lt;10, G318/C318, "&gt;999%"))</f>
        <v>-</v>
      </c>
      <c r="J318" s="21">
        <f t="shared" ref="J318:J338" si="59">IF(E318=0, "-", IF(H318/E318&lt;10, H318/E318, "&gt;999%"))</f>
        <v>-1</v>
      </c>
    </row>
    <row r="319" spans="1:10" x14ac:dyDescent="0.2">
      <c r="A319" s="158" t="s">
        <v>237</v>
      </c>
      <c r="B319" s="65">
        <v>25</v>
      </c>
      <c r="C319" s="66">
        <v>33</v>
      </c>
      <c r="D319" s="65">
        <v>59</v>
      </c>
      <c r="E319" s="66">
        <v>78</v>
      </c>
      <c r="F319" s="67"/>
      <c r="G319" s="65">
        <f t="shared" si="56"/>
        <v>-8</v>
      </c>
      <c r="H319" s="66">
        <f t="shared" si="57"/>
        <v>-19</v>
      </c>
      <c r="I319" s="20">
        <f t="shared" si="58"/>
        <v>-0.24242424242424243</v>
      </c>
      <c r="J319" s="21">
        <f t="shared" si="59"/>
        <v>-0.24358974358974358</v>
      </c>
    </row>
    <row r="320" spans="1:10" x14ac:dyDescent="0.2">
      <c r="A320" s="158" t="s">
        <v>238</v>
      </c>
      <c r="B320" s="65">
        <v>9</v>
      </c>
      <c r="C320" s="66">
        <v>1</v>
      </c>
      <c r="D320" s="65">
        <v>14</v>
      </c>
      <c r="E320" s="66">
        <v>2</v>
      </c>
      <c r="F320" s="67"/>
      <c r="G320" s="65">
        <f t="shared" si="56"/>
        <v>8</v>
      </c>
      <c r="H320" s="66">
        <f t="shared" si="57"/>
        <v>12</v>
      </c>
      <c r="I320" s="20">
        <f t="shared" si="58"/>
        <v>8</v>
      </c>
      <c r="J320" s="21">
        <f t="shared" si="59"/>
        <v>6</v>
      </c>
    </row>
    <row r="321" spans="1:10" x14ac:dyDescent="0.2">
      <c r="A321" s="158" t="s">
        <v>260</v>
      </c>
      <c r="B321" s="65">
        <v>26</v>
      </c>
      <c r="C321" s="66">
        <v>8</v>
      </c>
      <c r="D321" s="65">
        <v>71</v>
      </c>
      <c r="E321" s="66">
        <v>20</v>
      </c>
      <c r="F321" s="67"/>
      <c r="G321" s="65">
        <f t="shared" si="56"/>
        <v>18</v>
      </c>
      <c r="H321" s="66">
        <f t="shared" si="57"/>
        <v>51</v>
      </c>
      <c r="I321" s="20">
        <f t="shared" si="58"/>
        <v>2.25</v>
      </c>
      <c r="J321" s="21">
        <f t="shared" si="59"/>
        <v>2.5499999999999998</v>
      </c>
    </row>
    <row r="322" spans="1:10" x14ac:dyDescent="0.2">
      <c r="A322" s="158" t="s">
        <v>316</v>
      </c>
      <c r="B322" s="65">
        <v>8</v>
      </c>
      <c r="C322" s="66">
        <v>5</v>
      </c>
      <c r="D322" s="65">
        <v>19</v>
      </c>
      <c r="E322" s="66">
        <v>13</v>
      </c>
      <c r="F322" s="67"/>
      <c r="G322" s="65">
        <f t="shared" si="56"/>
        <v>3</v>
      </c>
      <c r="H322" s="66">
        <f t="shared" si="57"/>
        <v>6</v>
      </c>
      <c r="I322" s="20">
        <f t="shared" si="58"/>
        <v>0.6</v>
      </c>
      <c r="J322" s="21">
        <f t="shared" si="59"/>
        <v>0.46153846153846156</v>
      </c>
    </row>
    <row r="323" spans="1:10" x14ac:dyDescent="0.2">
      <c r="A323" s="158" t="s">
        <v>261</v>
      </c>
      <c r="B323" s="65">
        <v>5</v>
      </c>
      <c r="C323" s="66">
        <v>12</v>
      </c>
      <c r="D323" s="65">
        <v>17</v>
      </c>
      <c r="E323" s="66">
        <v>15</v>
      </c>
      <c r="F323" s="67"/>
      <c r="G323" s="65">
        <f t="shared" si="56"/>
        <v>-7</v>
      </c>
      <c r="H323" s="66">
        <f t="shared" si="57"/>
        <v>2</v>
      </c>
      <c r="I323" s="20">
        <f t="shared" si="58"/>
        <v>-0.58333333333333337</v>
      </c>
      <c r="J323" s="21">
        <f t="shared" si="59"/>
        <v>0.13333333333333333</v>
      </c>
    </row>
    <row r="324" spans="1:10" x14ac:dyDescent="0.2">
      <c r="A324" s="158" t="s">
        <v>273</v>
      </c>
      <c r="B324" s="65">
        <v>1</v>
      </c>
      <c r="C324" s="66">
        <v>1</v>
      </c>
      <c r="D324" s="65">
        <v>3</v>
      </c>
      <c r="E324" s="66">
        <v>1</v>
      </c>
      <c r="F324" s="67"/>
      <c r="G324" s="65">
        <f t="shared" si="56"/>
        <v>0</v>
      </c>
      <c r="H324" s="66">
        <f t="shared" si="57"/>
        <v>2</v>
      </c>
      <c r="I324" s="20">
        <f t="shared" si="58"/>
        <v>0</v>
      </c>
      <c r="J324" s="21">
        <f t="shared" si="59"/>
        <v>2</v>
      </c>
    </row>
    <row r="325" spans="1:10" x14ac:dyDescent="0.2">
      <c r="A325" s="158" t="s">
        <v>274</v>
      </c>
      <c r="B325" s="65">
        <v>6</v>
      </c>
      <c r="C325" s="66">
        <v>3</v>
      </c>
      <c r="D325" s="65">
        <v>15</v>
      </c>
      <c r="E325" s="66">
        <v>9</v>
      </c>
      <c r="F325" s="67"/>
      <c r="G325" s="65">
        <f t="shared" si="56"/>
        <v>3</v>
      </c>
      <c r="H325" s="66">
        <f t="shared" si="57"/>
        <v>6</v>
      </c>
      <c r="I325" s="20">
        <f t="shared" si="58"/>
        <v>1</v>
      </c>
      <c r="J325" s="21">
        <f t="shared" si="59"/>
        <v>0.66666666666666663</v>
      </c>
    </row>
    <row r="326" spans="1:10" x14ac:dyDescent="0.2">
      <c r="A326" s="158" t="s">
        <v>317</v>
      </c>
      <c r="B326" s="65">
        <v>2</v>
      </c>
      <c r="C326" s="66">
        <v>1</v>
      </c>
      <c r="D326" s="65">
        <v>5</v>
      </c>
      <c r="E326" s="66">
        <v>2</v>
      </c>
      <c r="F326" s="67"/>
      <c r="G326" s="65">
        <f t="shared" si="56"/>
        <v>1</v>
      </c>
      <c r="H326" s="66">
        <f t="shared" si="57"/>
        <v>3</v>
      </c>
      <c r="I326" s="20">
        <f t="shared" si="58"/>
        <v>1</v>
      </c>
      <c r="J326" s="21">
        <f t="shared" si="59"/>
        <v>1.5</v>
      </c>
    </row>
    <row r="327" spans="1:10" x14ac:dyDescent="0.2">
      <c r="A327" s="158" t="s">
        <v>400</v>
      </c>
      <c r="B327" s="65">
        <v>0</v>
      </c>
      <c r="C327" s="66">
        <v>1</v>
      </c>
      <c r="D327" s="65">
        <v>0</v>
      </c>
      <c r="E327" s="66">
        <v>1</v>
      </c>
      <c r="F327" s="67"/>
      <c r="G327" s="65">
        <f t="shared" si="56"/>
        <v>-1</v>
      </c>
      <c r="H327" s="66">
        <f t="shared" si="57"/>
        <v>-1</v>
      </c>
      <c r="I327" s="20">
        <f t="shared" si="58"/>
        <v>-1</v>
      </c>
      <c r="J327" s="21">
        <f t="shared" si="59"/>
        <v>-1</v>
      </c>
    </row>
    <row r="328" spans="1:10" x14ac:dyDescent="0.2">
      <c r="A328" s="158" t="s">
        <v>459</v>
      </c>
      <c r="B328" s="65">
        <v>2</v>
      </c>
      <c r="C328" s="66">
        <v>0</v>
      </c>
      <c r="D328" s="65">
        <v>10</v>
      </c>
      <c r="E328" s="66">
        <v>1</v>
      </c>
      <c r="F328" s="67"/>
      <c r="G328" s="65">
        <f t="shared" si="56"/>
        <v>2</v>
      </c>
      <c r="H328" s="66">
        <f t="shared" si="57"/>
        <v>9</v>
      </c>
      <c r="I328" s="20" t="str">
        <f t="shared" si="58"/>
        <v>-</v>
      </c>
      <c r="J328" s="21">
        <f t="shared" si="59"/>
        <v>9</v>
      </c>
    </row>
    <row r="329" spans="1:10" x14ac:dyDescent="0.2">
      <c r="A329" s="158" t="s">
        <v>369</v>
      </c>
      <c r="B329" s="65">
        <v>14</v>
      </c>
      <c r="C329" s="66">
        <v>12</v>
      </c>
      <c r="D329" s="65">
        <v>55</v>
      </c>
      <c r="E329" s="66">
        <v>34</v>
      </c>
      <c r="F329" s="67"/>
      <c r="G329" s="65">
        <f t="shared" si="56"/>
        <v>2</v>
      </c>
      <c r="H329" s="66">
        <f t="shared" si="57"/>
        <v>21</v>
      </c>
      <c r="I329" s="20">
        <f t="shared" si="58"/>
        <v>0.16666666666666666</v>
      </c>
      <c r="J329" s="21">
        <f t="shared" si="59"/>
        <v>0.61764705882352944</v>
      </c>
    </row>
    <row r="330" spans="1:10" x14ac:dyDescent="0.2">
      <c r="A330" s="158" t="s">
        <v>401</v>
      </c>
      <c r="B330" s="65">
        <v>14</v>
      </c>
      <c r="C330" s="66">
        <v>0</v>
      </c>
      <c r="D330" s="65">
        <v>45</v>
      </c>
      <c r="E330" s="66">
        <v>0</v>
      </c>
      <c r="F330" s="67"/>
      <c r="G330" s="65">
        <f t="shared" si="56"/>
        <v>14</v>
      </c>
      <c r="H330" s="66">
        <f t="shared" si="57"/>
        <v>45</v>
      </c>
      <c r="I330" s="20" t="str">
        <f t="shared" si="58"/>
        <v>-</v>
      </c>
      <c r="J330" s="21" t="str">
        <f t="shared" si="59"/>
        <v>-</v>
      </c>
    </row>
    <row r="331" spans="1:10" x14ac:dyDescent="0.2">
      <c r="A331" s="158" t="s">
        <v>402</v>
      </c>
      <c r="B331" s="65">
        <v>1</v>
      </c>
      <c r="C331" s="66">
        <v>8</v>
      </c>
      <c r="D331" s="65">
        <v>5</v>
      </c>
      <c r="E331" s="66">
        <v>17</v>
      </c>
      <c r="F331" s="67"/>
      <c r="G331" s="65">
        <f t="shared" si="56"/>
        <v>-7</v>
      </c>
      <c r="H331" s="66">
        <f t="shared" si="57"/>
        <v>-12</v>
      </c>
      <c r="I331" s="20">
        <f t="shared" si="58"/>
        <v>-0.875</v>
      </c>
      <c r="J331" s="21">
        <f t="shared" si="59"/>
        <v>-0.70588235294117652</v>
      </c>
    </row>
    <row r="332" spans="1:10" x14ac:dyDescent="0.2">
      <c r="A332" s="158" t="s">
        <v>403</v>
      </c>
      <c r="B332" s="65">
        <v>14</v>
      </c>
      <c r="C332" s="66">
        <v>18</v>
      </c>
      <c r="D332" s="65">
        <v>44</v>
      </c>
      <c r="E332" s="66">
        <v>53</v>
      </c>
      <c r="F332" s="67"/>
      <c r="G332" s="65">
        <f t="shared" si="56"/>
        <v>-4</v>
      </c>
      <c r="H332" s="66">
        <f t="shared" si="57"/>
        <v>-9</v>
      </c>
      <c r="I332" s="20">
        <f t="shared" si="58"/>
        <v>-0.22222222222222221</v>
      </c>
      <c r="J332" s="21">
        <f t="shared" si="59"/>
        <v>-0.16981132075471697</v>
      </c>
    </row>
    <row r="333" spans="1:10" x14ac:dyDescent="0.2">
      <c r="A333" s="158" t="s">
        <v>443</v>
      </c>
      <c r="B333" s="65">
        <v>5</v>
      </c>
      <c r="C333" s="66">
        <v>0</v>
      </c>
      <c r="D333" s="65">
        <v>13</v>
      </c>
      <c r="E333" s="66">
        <v>1</v>
      </c>
      <c r="F333" s="67"/>
      <c r="G333" s="65">
        <f t="shared" si="56"/>
        <v>5</v>
      </c>
      <c r="H333" s="66">
        <f t="shared" si="57"/>
        <v>12</v>
      </c>
      <c r="I333" s="20" t="str">
        <f t="shared" si="58"/>
        <v>-</v>
      </c>
      <c r="J333" s="21" t="str">
        <f t="shared" si="59"/>
        <v>&gt;999%</v>
      </c>
    </row>
    <row r="334" spans="1:10" x14ac:dyDescent="0.2">
      <c r="A334" s="158" t="s">
        <v>444</v>
      </c>
      <c r="B334" s="65">
        <v>9</v>
      </c>
      <c r="C334" s="66">
        <v>25</v>
      </c>
      <c r="D334" s="65">
        <v>31</v>
      </c>
      <c r="E334" s="66">
        <v>55</v>
      </c>
      <c r="F334" s="67"/>
      <c r="G334" s="65">
        <f t="shared" si="56"/>
        <v>-16</v>
      </c>
      <c r="H334" s="66">
        <f t="shared" si="57"/>
        <v>-24</v>
      </c>
      <c r="I334" s="20">
        <f t="shared" si="58"/>
        <v>-0.64</v>
      </c>
      <c r="J334" s="21">
        <f t="shared" si="59"/>
        <v>-0.43636363636363634</v>
      </c>
    </row>
    <row r="335" spans="1:10" x14ac:dyDescent="0.2">
      <c r="A335" s="158" t="s">
        <v>460</v>
      </c>
      <c r="B335" s="65">
        <v>2</v>
      </c>
      <c r="C335" s="66">
        <v>4</v>
      </c>
      <c r="D335" s="65">
        <v>8</v>
      </c>
      <c r="E335" s="66">
        <v>10</v>
      </c>
      <c r="F335" s="67"/>
      <c r="G335" s="65">
        <f t="shared" si="56"/>
        <v>-2</v>
      </c>
      <c r="H335" s="66">
        <f t="shared" si="57"/>
        <v>-2</v>
      </c>
      <c r="I335" s="20">
        <f t="shared" si="58"/>
        <v>-0.5</v>
      </c>
      <c r="J335" s="21">
        <f t="shared" si="59"/>
        <v>-0.2</v>
      </c>
    </row>
    <row r="336" spans="1:10" x14ac:dyDescent="0.2">
      <c r="A336" s="158" t="s">
        <v>283</v>
      </c>
      <c r="B336" s="65">
        <v>4</v>
      </c>
      <c r="C336" s="66">
        <v>0</v>
      </c>
      <c r="D336" s="65">
        <v>6</v>
      </c>
      <c r="E336" s="66">
        <v>2</v>
      </c>
      <c r="F336" s="67"/>
      <c r="G336" s="65">
        <f t="shared" si="56"/>
        <v>4</v>
      </c>
      <c r="H336" s="66">
        <f t="shared" si="57"/>
        <v>4</v>
      </c>
      <c r="I336" s="20" t="str">
        <f t="shared" si="58"/>
        <v>-</v>
      </c>
      <c r="J336" s="21">
        <f t="shared" si="59"/>
        <v>2</v>
      </c>
    </row>
    <row r="337" spans="1:10" x14ac:dyDescent="0.2">
      <c r="A337" s="158" t="s">
        <v>326</v>
      </c>
      <c r="B337" s="65">
        <v>0</v>
      </c>
      <c r="C337" s="66">
        <v>1</v>
      </c>
      <c r="D337" s="65">
        <v>0</v>
      </c>
      <c r="E337" s="66">
        <v>1</v>
      </c>
      <c r="F337" s="67"/>
      <c r="G337" s="65">
        <f t="shared" si="56"/>
        <v>-1</v>
      </c>
      <c r="H337" s="66">
        <f t="shared" si="57"/>
        <v>-1</v>
      </c>
      <c r="I337" s="20">
        <f t="shared" si="58"/>
        <v>-1</v>
      </c>
      <c r="J337" s="21">
        <f t="shared" si="59"/>
        <v>-1</v>
      </c>
    </row>
    <row r="338" spans="1:10" s="160" customFormat="1" x14ac:dyDescent="0.2">
      <c r="A338" s="178" t="s">
        <v>639</v>
      </c>
      <c r="B338" s="71">
        <v>147</v>
      </c>
      <c r="C338" s="72">
        <v>133</v>
      </c>
      <c r="D338" s="71">
        <v>420</v>
      </c>
      <c r="E338" s="72">
        <v>317</v>
      </c>
      <c r="F338" s="73"/>
      <c r="G338" s="71">
        <f t="shared" si="56"/>
        <v>14</v>
      </c>
      <c r="H338" s="72">
        <f t="shared" si="57"/>
        <v>103</v>
      </c>
      <c r="I338" s="37">
        <f t="shared" si="58"/>
        <v>0.10526315789473684</v>
      </c>
      <c r="J338" s="38">
        <f t="shared" si="59"/>
        <v>0.32492113564668768</v>
      </c>
    </row>
    <row r="339" spans="1:10" x14ac:dyDescent="0.2">
      <c r="A339" s="177"/>
      <c r="B339" s="143"/>
      <c r="C339" s="144"/>
      <c r="D339" s="143"/>
      <c r="E339" s="144"/>
      <c r="F339" s="145"/>
      <c r="G339" s="143"/>
      <c r="H339" s="144"/>
      <c r="I339" s="151"/>
      <c r="J339" s="152"/>
    </row>
    <row r="340" spans="1:10" s="139" customFormat="1" x14ac:dyDescent="0.2">
      <c r="A340" s="159" t="s">
        <v>73</v>
      </c>
      <c r="B340" s="65"/>
      <c r="C340" s="66"/>
      <c r="D340" s="65"/>
      <c r="E340" s="66"/>
      <c r="F340" s="67"/>
      <c r="G340" s="65"/>
      <c r="H340" s="66"/>
      <c r="I340" s="20"/>
      <c r="J340" s="21"/>
    </row>
    <row r="341" spans="1:10" x14ac:dyDescent="0.2">
      <c r="A341" s="158" t="s">
        <v>536</v>
      </c>
      <c r="B341" s="65">
        <v>17</v>
      </c>
      <c r="C341" s="66">
        <v>9</v>
      </c>
      <c r="D341" s="65">
        <v>25</v>
      </c>
      <c r="E341" s="66">
        <v>22</v>
      </c>
      <c r="F341" s="67"/>
      <c r="G341" s="65">
        <f>B341-C341</f>
        <v>8</v>
      </c>
      <c r="H341" s="66">
        <f>D341-E341</f>
        <v>3</v>
      </c>
      <c r="I341" s="20">
        <f>IF(C341=0, "-", IF(G341/C341&lt;10, G341/C341, "&gt;999%"))</f>
        <v>0.88888888888888884</v>
      </c>
      <c r="J341" s="21">
        <f>IF(E341=0, "-", IF(H341/E341&lt;10, H341/E341, "&gt;999%"))</f>
        <v>0.13636363636363635</v>
      </c>
    </row>
    <row r="342" spans="1:10" x14ac:dyDescent="0.2">
      <c r="A342" s="158" t="s">
        <v>524</v>
      </c>
      <c r="B342" s="65">
        <v>1</v>
      </c>
      <c r="C342" s="66">
        <v>0</v>
      </c>
      <c r="D342" s="65">
        <v>1</v>
      </c>
      <c r="E342" s="66">
        <v>0</v>
      </c>
      <c r="F342" s="67"/>
      <c r="G342" s="65">
        <f>B342-C342</f>
        <v>1</v>
      </c>
      <c r="H342" s="66">
        <f>D342-E342</f>
        <v>1</v>
      </c>
      <c r="I342" s="20" t="str">
        <f>IF(C342=0, "-", IF(G342/C342&lt;10, G342/C342, "&gt;999%"))</f>
        <v>-</v>
      </c>
      <c r="J342" s="21" t="str">
        <f>IF(E342=0, "-", IF(H342/E342&lt;10, H342/E342, "&gt;999%"))</f>
        <v>-</v>
      </c>
    </row>
    <row r="343" spans="1:10" s="160" customFormat="1" x14ac:dyDescent="0.2">
      <c r="A343" s="178" t="s">
        <v>640</v>
      </c>
      <c r="B343" s="71">
        <v>18</v>
      </c>
      <c r="C343" s="72">
        <v>9</v>
      </c>
      <c r="D343" s="71">
        <v>26</v>
      </c>
      <c r="E343" s="72">
        <v>22</v>
      </c>
      <c r="F343" s="73"/>
      <c r="G343" s="71">
        <f>B343-C343</f>
        <v>9</v>
      </c>
      <c r="H343" s="72">
        <f>D343-E343</f>
        <v>4</v>
      </c>
      <c r="I343" s="37">
        <f>IF(C343=0, "-", IF(G343/C343&lt;10, G343/C343, "&gt;999%"))</f>
        <v>1</v>
      </c>
      <c r="J343" s="38">
        <f>IF(E343=0, "-", IF(H343/E343&lt;10, H343/E343, "&gt;999%"))</f>
        <v>0.18181818181818182</v>
      </c>
    </row>
    <row r="344" spans="1:10" x14ac:dyDescent="0.2">
      <c r="A344" s="177"/>
      <c r="B344" s="143"/>
      <c r="C344" s="144"/>
      <c r="D344" s="143"/>
      <c r="E344" s="144"/>
      <c r="F344" s="145"/>
      <c r="G344" s="143"/>
      <c r="H344" s="144"/>
      <c r="I344" s="151"/>
      <c r="J344" s="152"/>
    </row>
    <row r="345" spans="1:10" s="139" customFormat="1" x14ac:dyDescent="0.2">
      <c r="A345" s="159" t="s">
        <v>74</v>
      </c>
      <c r="B345" s="65"/>
      <c r="C345" s="66"/>
      <c r="D345" s="65"/>
      <c r="E345" s="66"/>
      <c r="F345" s="67"/>
      <c r="G345" s="65"/>
      <c r="H345" s="66"/>
      <c r="I345" s="20"/>
      <c r="J345" s="21"/>
    </row>
    <row r="346" spans="1:10" x14ac:dyDescent="0.2">
      <c r="A346" s="158" t="s">
        <v>515</v>
      </c>
      <c r="B346" s="65">
        <v>19</v>
      </c>
      <c r="C346" s="66">
        <v>18</v>
      </c>
      <c r="D346" s="65">
        <v>39</v>
      </c>
      <c r="E346" s="66">
        <v>43</v>
      </c>
      <c r="F346" s="67"/>
      <c r="G346" s="65">
        <f t="shared" ref="G346:G353" si="60">B346-C346</f>
        <v>1</v>
      </c>
      <c r="H346" s="66">
        <f t="shared" ref="H346:H353" si="61">D346-E346</f>
        <v>-4</v>
      </c>
      <c r="I346" s="20">
        <f t="shared" ref="I346:I353" si="62">IF(C346=0, "-", IF(G346/C346&lt;10, G346/C346, "&gt;999%"))</f>
        <v>5.5555555555555552E-2</v>
      </c>
      <c r="J346" s="21">
        <f t="shared" ref="J346:J353" si="63">IF(E346=0, "-", IF(H346/E346&lt;10, H346/E346, "&gt;999%"))</f>
        <v>-9.3023255813953487E-2</v>
      </c>
    </row>
    <row r="347" spans="1:10" x14ac:dyDescent="0.2">
      <c r="A347" s="158" t="s">
        <v>462</v>
      </c>
      <c r="B347" s="65">
        <v>2</v>
      </c>
      <c r="C347" s="66">
        <v>0</v>
      </c>
      <c r="D347" s="65">
        <v>3</v>
      </c>
      <c r="E347" s="66">
        <v>4</v>
      </c>
      <c r="F347" s="67"/>
      <c r="G347" s="65">
        <f t="shared" si="60"/>
        <v>2</v>
      </c>
      <c r="H347" s="66">
        <f t="shared" si="61"/>
        <v>-1</v>
      </c>
      <c r="I347" s="20" t="str">
        <f t="shared" si="62"/>
        <v>-</v>
      </c>
      <c r="J347" s="21">
        <f t="shared" si="63"/>
        <v>-0.25</v>
      </c>
    </row>
    <row r="348" spans="1:10" x14ac:dyDescent="0.2">
      <c r="A348" s="158" t="s">
        <v>294</v>
      </c>
      <c r="B348" s="65">
        <v>4</v>
      </c>
      <c r="C348" s="66">
        <v>0</v>
      </c>
      <c r="D348" s="65">
        <v>5</v>
      </c>
      <c r="E348" s="66">
        <v>1</v>
      </c>
      <c r="F348" s="67"/>
      <c r="G348" s="65">
        <f t="shared" si="60"/>
        <v>4</v>
      </c>
      <c r="H348" s="66">
        <f t="shared" si="61"/>
        <v>4</v>
      </c>
      <c r="I348" s="20" t="str">
        <f t="shared" si="62"/>
        <v>-</v>
      </c>
      <c r="J348" s="21">
        <f t="shared" si="63"/>
        <v>4</v>
      </c>
    </row>
    <row r="349" spans="1:10" x14ac:dyDescent="0.2">
      <c r="A349" s="158" t="s">
        <v>295</v>
      </c>
      <c r="B349" s="65">
        <v>2</v>
      </c>
      <c r="C349" s="66">
        <v>4</v>
      </c>
      <c r="D349" s="65">
        <v>5</v>
      </c>
      <c r="E349" s="66">
        <v>7</v>
      </c>
      <c r="F349" s="67"/>
      <c r="G349" s="65">
        <f t="shared" si="60"/>
        <v>-2</v>
      </c>
      <c r="H349" s="66">
        <f t="shared" si="61"/>
        <v>-2</v>
      </c>
      <c r="I349" s="20">
        <f t="shared" si="62"/>
        <v>-0.5</v>
      </c>
      <c r="J349" s="21">
        <f t="shared" si="63"/>
        <v>-0.2857142857142857</v>
      </c>
    </row>
    <row r="350" spans="1:10" x14ac:dyDescent="0.2">
      <c r="A350" s="158" t="s">
        <v>474</v>
      </c>
      <c r="B350" s="65">
        <v>6</v>
      </c>
      <c r="C350" s="66">
        <v>9</v>
      </c>
      <c r="D350" s="65">
        <v>9</v>
      </c>
      <c r="E350" s="66">
        <v>15</v>
      </c>
      <c r="F350" s="67"/>
      <c r="G350" s="65">
        <f t="shared" si="60"/>
        <v>-3</v>
      </c>
      <c r="H350" s="66">
        <f t="shared" si="61"/>
        <v>-6</v>
      </c>
      <c r="I350" s="20">
        <f t="shared" si="62"/>
        <v>-0.33333333333333331</v>
      </c>
      <c r="J350" s="21">
        <f t="shared" si="63"/>
        <v>-0.4</v>
      </c>
    </row>
    <row r="351" spans="1:10" x14ac:dyDescent="0.2">
      <c r="A351" s="158" t="s">
        <v>484</v>
      </c>
      <c r="B351" s="65">
        <v>0</v>
      </c>
      <c r="C351" s="66">
        <v>0</v>
      </c>
      <c r="D351" s="65">
        <v>0</v>
      </c>
      <c r="E351" s="66">
        <v>1</v>
      </c>
      <c r="F351" s="67"/>
      <c r="G351" s="65">
        <f t="shared" si="60"/>
        <v>0</v>
      </c>
      <c r="H351" s="66">
        <f t="shared" si="61"/>
        <v>-1</v>
      </c>
      <c r="I351" s="20" t="str">
        <f t="shared" si="62"/>
        <v>-</v>
      </c>
      <c r="J351" s="21">
        <f t="shared" si="63"/>
        <v>-1</v>
      </c>
    </row>
    <row r="352" spans="1:10" x14ac:dyDescent="0.2">
      <c r="A352" s="158" t="s">
        <v>497</v>
      </c>
      <c r="B352" s="65">
        <v>0</v>
      </c>
      <c r="C352" s="66">
        <v>16</v>
      </c>
      <c r="D352" s="65">
        <v>2</v>
      </c>
      <c r="E352" s="66">
        <v>38</v>
      </c>
      <c r="F352" s="67"/>
      <c r="G352" s="65">
        <f t="shared" si="60"/>
        <v>-16</v>
      </c>
      <c r="H352" s="66">
        <f t="shared" si="61"/>
        <v>-36</v>
      </c>
      <c r="I352" s="20">
        <f t="shared" si="62"/>
        <v>-1</v>
      </c>
      <c r="J352" s="21">
        <f t="shared" si="63"/>
        <v>-0.94736842105263153</v>
      </c>
    </row>
    <row r="353" spans="1:10" s="160" customFormat="1" x14ac:dyDescent="0.2">
      <c r="A353" s="178" t="s">
        <v>641</v>
      </c>
      <c r="B353" s="71">
        <v>33</v>
      </c>
      <c r="C353" s="72">
        <v>47</v>
      </c>
      <c r="D353" s="71">
        <v>63</v>
      </c>
      <c r="E353" s="72">
        <v>109</v>
      </c>
      <c r="F353" s="73"/>
      <c r="G353" s="71">
        <f t="shared" si="60"/>
        <v>-14</v>
      </c>
      <c r="H353" s="72">
        <f t="shared" si="61"/>
        <v>-46</v>
      </c>
      <c r="I353" s="37">
        <f t="shared" si="62"/>
        <v>-0.2978723404255319</v>
      </c>
      <c r="J353" s="38">
        <f t="shared" si="63"/>
        <v>-0.42201834862385323</v>
      </c>
    </row>
    <row r="354" spans="1:10" x14ac:dyDescent="0.2">
      <c r="A354" s="177"/>
      <c r="B354" s="143"/>
      <c r="C354" s="144"/>
      <c r="D354" s="143"/>
      <c r="E354" s="144"/>
      <c r="F354" s="145"/>
      <c r="G354" s="143"/>
      <c r="H354" s="144"/>
      <c r="I354" s="151"/>
      <c r="J354" s="152"/>
    </row>
    <row r="355" spans="1:10" s="139" customFormat="1" x14ac:dyDescent="0.2">
      <c r="A355" s="159" t="s">
        <v>75</v>
      </c>
      <c r="B355" s="65"/>
      <c r="C355" s="66"/>
      <c r="D355" s="65"/>
      <c r="E355" s="66"/>
      <c r="F355" s="67"/>
      <c r="G355" s="65"/>
      <c r="H355" s="66"/>
      <c r="I355" s="20"/>
      <c r="J355" s="21"/>
    </row>
    <row r="356" spans="1:10" x14ac:dyDescent="0.2">
      <c r="A356" s="158" t="s">
        <v>381</v>
      </c>
      <c r="B356" s="65">
        <v>22</v>
      </c>
      <c r="C356" s="66">
        <v>9</v>
      </c>
      <c r="D356" s="65">
        <v>66</v>
      </c>
      <c r="E356" s="66">
        <v>19</v>
      </c>
      <c r="F356" s="67"/>
      <c r="G356" s="65">
        <f>B356-C356</f>
        <v>13</v>
      </c>
      <c r="H356" s="66">
        <f>D356-E356</f>
        <v>47</v>
      </c>
      <c r="I356" s="20">
        <f>IF(C356=0, "-", IF(G356/C356&lt;10, G356/C356, "&gt;999%"))</f>
        <v>1.4444444444444444</v>
      </c>
      <c r="J356" s="21">
        <f>IF(E356=0, "-", IF(H356/E356&lt;10, H356/E356, "&gt;999%"))</f>
        <v>2.4736842105263159</v>
      </c>
    </row>
    <row r="357" spans="1:10" x14ac:dyDescent="0.2">
      <c r="A357" s="158" t="s">
        <v>202</v>
      </c>
      <c r="B357" s="65">
        <v>170</v>
      </c>
      <c r="C357" s="66">
        <v>52</v>
      </c>
      <c r="D357" s="65">
        <v>445</v>
      </c>
      <c r="E357" s="66">
        <v>133</v>
      </c>
      <c r="F357" s="67"/>
      <c r="G357" s="65">
        <f>B357-C357</f>
        <v>118</v>
      </c>
      <c r="H357" s="66">
        <f>D357-E357</f>
        <v>312</v>
      </c>
      <c r="I357" s="20">
        <f>IF(C357=0, "-", IF(G357/C357&lt;10, G357/C357, "&gt;999%"))</f>
        <v>2.2692307692307692</v>
      </c>
      <c r="J357" s="21">
        <f>IF(E357=0, "-", IF(H357/E357&lt;10, H357/E357, "&gt;999%"))</f>
        <v>2.3458646616541352</v>
      </c>
    </row>
    <row r="358" spans="1:10" x14ac:dyDescent="0.2">
      <c r="A358" s="158" t="s">
        <v>350</v>
      </c>
      <c r="B358" s="65">
        <v>124</v>
      </c>
      <c r="C358" s="66">
        <v>18</v>
      </c>
      <c r="D358" s="65">
        <v>299</v>
      </c>
      <c r="E358" s="66">
        <v>56</v>
      </c>
      <c r="F358" s="67"/>
      <c r="G358" s="65">
        <f>B358-C358</f>
        <v>106</v>
      </c>
      <c r="H358" s="66">
        <f>D358-E358</f>
        <v>243</v>
      </c>
      <c r="I358" s="20">
        <f>IF(C358=0, "-", IF(G358/C358&lt;10, G358/C358, "&gt;999%"))</f>
        <v>5.8888888888888893</v>
      </c>
      <c r="J358" s="21">
        <f>IF(E358=0, "-", IF(H358/E358&lt;10, H358/E358, "&gt;999%"))</f>
        <v>4.3392857142857144</v>
      </c>
    </row>
    <row r="359" spans="1:10" s="160" customFormat="1" x14ac:dyDescent="0.2">
      <c r="A359" s="178" t="s">
        <v>642</v>
      </c>
      <c r="B359" s="71">
        <v>316</v>
      </c>
      <c r="C359" s="72">
        <v>79</v>
      </c>
      <c r="D359" s="71">
        <v>810</v>
      </c>
      <c r="E359" s="72">
        <v>208</v>
      </c>
      <c r="F359" s="73"/>
      <c r="G359" s="71">
        <f>B359-C359</f>
        <v>237</v>
      </c>
      <c r="H359" s="72">
        <f>D359-E359</f>
        <v>602</v>
      </c>
      <c r="I359" s="37">
        <f>IF(C359=0, "-", IF(G359/C359&lt;10, G359/C359, "&gt;999%"))</f>
        <v>3</v>
      </c>
      <c r="J359" s="38">
        <f>IF(E359=0, "-", IF(H359/E359&lt;10, H359/E359, "&gt;999%"))</f>
        <v>2.8942307692307692</v>
      </c>
    </row>
    <row r="360" spans="1:10" x14ac:dyDescent="0.2">
      <c r="A360" s="177"/>
      <c r="B360" s="143"/>
      <c r="C360" s="144"/>
      <c r="D360" s="143"/>
      <c r="E360" s="144"/>
      <c r="F360" s="145"/>
      <c r="G360" s="143"/>
      <c r="H360" s="144"/>
      <c r="I360" s="151"/>
      <c r="J360" s="152"/>
    </row>
    <row r="361" spans="1:10" s="139" customFormat="1" x14ac:dyDescent="0.2">
      <c r="A361" s="159" t="s">
        <v>76</v>
      </c>
      <c r="B361" s="65"/>
      <c r="C361" s="66"/>
      <c r="D361" s="65"/>
      <c r="E361" s="66"/>
      <c r="F361" s="67"/>
      <c r="G361" s="65"/>
      <c r="H361" s="66"/>
      <c r="I361" s="20"/>
      <c r="J361" s="21"/>
    </row>
    <row r="362" spans="1:10" x14ac:dyDescent="0.2">
      <c r="A362" s="158" t="s">
        <v>303</v>
      </c>
      <c r="B362" s="65">
        <v>0</v>
      </c>
      <c r="C362" s="66">
        <v>2</v>
      </c>
      <c r="D362" s="65">
        <v>4</v>
      </c>
      <c r="E362" s="66">
        <v>4</v>
      </c>
      <c r="F362" s="67"/>
      <c r="G362" s="65">
        <f>B362-C362</f>
        <v>-2</v>
      </c>
      <c r="H362" s="66">
        <f>D362-E362</f>
        <v>0</v>
      </c>
      <c r="I362" s="20">
        <f>IF(C362=0, "-", IF(G362/C362&lt;10, G362/C362, "&gt;999%"))</f>
        <v>-1</v>
      </c>
      <c r="J362" s="21">
        <f>IF(E362=0, "-", IF(H362/E362&lt;10, H362/E362, "&gt;999%"))</f>
        <v>0</v>
      </c>
    </row>
    <row r="363" spans="1:10" x14ac:dyDescent="0.2">
      <c r="A363" s="158" t="s">
        <v>239</v>
      </c>
      <c r="B363" s="65">
        <v>2</v>
      </c>
      <c r="C363" s="66">
        <v>3</v>
      </c>
      <c r="D363" s="65">
        <v>7</v>
      </c>
      <c r="E363" s="66">
        <v>5</v>
      </c>
      <c r="F363" s="67"/>
      <c r="G363" s="65">
        <f>B363-C363</f>
        <v>-1</v>
      </c>
      <c r="H363" s="66">
        <f>D363-E363</f>
        <v>2</v>
      </c>
      <c r="I363" s="20">
        <f>IF(C363=0, "-", IF(G363/C363&lt;10, G363/C363, "&gt;999%"))</f>
        <v>-0.33333333333333331</v>
      </c>
      <c r="J363" s="21">
        <f>IF(E363=0, "-", IF(H363/E363&lt;10, H363/E363, "&gt;999%"))</f>
        <v>0.4</v>
      </c>
    </row>
    <row r="364" spans="1:10" x14ac:dyDescent="0.2">
      <c r="A364" s="158" t="s">
        <v>370</v>
      </c>
      <c r="B364" s="65">
        <v>7</v>
      </c>
      <c r="C364" s="66">
        <v>5</v>
      </c>
      <c r="D364" s="65">
        <v>19</v>
      </c>
      <c r="E364" s="66">
        <v>15</v>
      </c>
      <c r="F364" s="67"/>
      <c r="G364" s="65">
        <f>B364-C364</f>
        <v>2</v>
      </c>
      <c r="H364" s="66">
        <f>D364-E364</f>
        <v>4</v>
      </c>
      <c r="I364" s="20">
        <f>IF(C364=0, "-", IF(G364/C364&lt;10, G364/C364, "&gt;999%"))</f>
        <v>0.4</v>
      </c>
      <c r="J364" s="21">
        <f>IF(E364=0, "-", IF(H364/E364&lt;10, H364/E364, "&gt;999%"))</f>
        <v>0.26666666666666666</v>
      </c>
    </row>
    <row r="365" spans="1:10" x14ac:dyDescent="0.2">
      <c r="A365" s="158" t="s">
        <v>212</v>
      </c>
      <c r="B365" s="65">
        <v>2</v>
      </c>
      <c r="C365" s="66">
        <v>6</v>
      </c>
      <c r="D365" s="65">
        <v>22</v>
      </c>
      <c r="E365" s="66">
        <v>33</v>
      </c>
      <c r="F365" s="67"/>
      <c r="G365" s="65">
        <f>B365-C365</f>
        <v>-4</v>
      </c>
      <c r="H365" s="66">
        <f>D365-E365</f>
        <v>-11</v>
      </c>
      <c r="I365" s="20">
        <f>IF(C365=0, "-", IF(G365/C365&lt;10, G365/C365, "&gt;999%"))</f>
        <v>-0.66666666666666663</v>
      </c>
      <c r="J365" s="21">
        <f>IF(E365=0, "-", IF(H365/E365&lt;10, H365/E365, "&gt;999%"))</f>
        <v>-0.33333333333333331</v>
      </c>
    </row>
    <row r="366" spans="1:10" s="160" customFormat="1" x14ac:dyDescent="0.2">
      <c r="A366" s="178" t="s">
        <v>643</v>
      </c>
      <c r="B366" s="71">
        <v>11</v>
      </c>
      <c r="C366" s="72">
        <v>16</v>
      </c>
      <c r="D366" s="71">
        <v>52</v>
      </c>
      <c r="E366" s="72">
        <v>57</v>
      </c>
      <c r="F366" s="73"/>
      <c r="G366" s="71">
        <f>B366-C366</f>
        <v>-5</v>
      </c>
      <c r="H366" s="72">
        <f>D366-E366</f>
        <v>-5</v>
      </c>
      <c r="I366" s="37">
        <f>IF(C366=0, "-", IF(G366/C366&lt;10, G366/C366, "&gt;999%"))</f>
        <v>-0.3125</v>
      </c>
      <c r="J366" s="38">
        <f>IF(E366=0, "-", IF(H366/E366&lt;10, H366/E366, "&gt;999%"))</f>
        <v>-8.771929824561403E-2</v>
      </c>
    </row>
    <row r="367" spans="1:10" x14ac:dyDescent="0.2">
      <c r="A367" s="177"/>
      <c r="B367" s="143"/>
      <c r="C367" s="144"/>
      <c r="D367" s="143"/>
      <c r="E367" s="144"/>
      <c r="F367" s="145"/>
      <c r="G367" s="143"/>
      <c r="H367" s="144"/>
      <c r="I367" s="151"/>
      <c r="J367" s="152"/>
    </row>
    <row r="368" spans="1:10" s="139" customFormat="1" x14ac:dyDescent="0.2">
      <c r="A368" s="159" t="s">
        <v>77</v>
      </c>
      <c r="B368" s="65"/>
      <c r="C368" s="66"/>
      <c r="D368" s="65"/>
      <c r="E368" s="66"/>
      <c r="F368" s="67"/>
      <c r="G368" s="65"/>
      <c r="H368" s="66"/>
      <c r="I368" s="20"/>
      <c r="J368" s="21"/>
    </row>
    <row r="369" spans="1:10" x14ac:dyDescent="0.2">
      <c r="A369" s="158" t="s">
        <v>351</v>
      </c>
      <c r="B369" s="65">
        <v>104</v>
      </c>
      <c r="C369" s="66">
        <v>234</v>
      </c>
      <c r="D369" s="65">
        <v>498</v>
      </c>
      <c r="E369" s="66">
        <v>569</v>
      </c>
      <c r="F369" s="67"/>
      <c r="G369" s="65">
        <f t="shared" ref="G369:G378" si="64">B369-C369</f>
        <v>-130</v>
      </c>
      <c r="H369" s="66">
        <f t="shared" ref="H369:H378" si="65">D369-E369</f>
        <v>-71</v>
      </c>
      <c r="I369" s="20">
        <f t="shared" ref="I369:I378" si="66">IF(C369=0, "-", IF(G369/C369&lt;10, G369/C369, "&gt;999%"))</f>
        <v>-0.55555555555555558</v>
      </c>
      <c r="J369" s="21">
        <f t="shared" ref="J369:J378" si="67">IF(E369=0, "-", IF(H369/E369&lt;10, H369/E369, "&gt;999%"))</f>
        <v>-0.12478031634446397</v>
      </c>
    </row>
    <row r="370" spans="1:10" x14ac:dyDescent="0.2">
      <c r="A370" s="158" t="s">
        <v>352</v>
      </c>
      <c r="B370" s="65">
        <v>49</v>
      </c>
      <c r="C370" s="66">
        <v>26</v>
      </c>
      <c r="D370" s="65">
        <v>211</v>
      </c>
      <c r="E370" s="66">
        <v>65</v>
      </c>
      <c r="F370" s="67"/>
      <c r="G370" s="65">
        <f t="shared" si="64"/>
        <v>23</v>
      </c>
      <c r="H370" s="66">
        <f t="shared" si="65"/>
        <v>146</v>
      </c>
      <c r="I370" s="20">
        <f t="shared" si="66"/>
        <v>0.88461538461538458</v>
      </c>
      <c r="J370" s="21">
        <f t="shared" si="67"/>
        <v>2.2461538461538462</v>
      </c>
    </row>
    <row r="371" spans="1:10" x14ac:dyDescent="0.2">
      <c r="A371" s="158" t="s">
        <v>475</v>
      </c>
      <c r="B371" s="65">
        <v>6</v>
      </c>
      <c r="C371" s="66">
        <v>0</v>
      </c>
      <c r="D371" s="65">
        <v>14</v>
      </c>
      <c r="E371" s="66">
        <v>0</v>
      </c>
      <c r="F371" s="67"/>
      <c r="G371" s="65">
        <f t="shared" si="64"/>
        <v>6</v>
      </c>
      <c r="H371" s="66">
        <f t="shared" si="65"/>
        <v>14</v>
      </c>
      <c r="I371" s="20" t="str">
        <f t="shared" si="66"/>
        <v>-</v>
      </c>
      <c r="J371" s="21" t="str">
        <f t="shared" si="67"/>
        <v>-</v>
      </c>
    </row>
    <row r="372" spans="1:10" x14ac:dyDescent="0.2">
      <c r="A372" s="158" t="s">
        <v>195</v>
      </c>
      <c r="B372" s="65">
        <v>11</v>
      </c>
      <c r="C372" s="66">
        <v>2</v>
      </c>
      <c r="D372" s="65">
        <v>19</v>
      </c>
      <c r="E372" s="66">
        <v>17</v>
      </c>
      <c r="F372" s="67"/>
      <c r="G372" s="65">
        <f t="shared" si="64"/>
        <v>9</v>
      </c>
      <c r="H372" s="66">
        <f t="shared" si="65"/>
        <v>2</v>
      </c>
      <c r="I372" s="20">
        <f t="shared" si="66"/>
        <v>4.5</v>
      </c>
      <c r="J372" s="21">
        <f t="shared" si="67"/>
        <v>0.11764705882352941</v>
      </c>
    </row>
    <row r="373" spans="1:10" x14ac:dyDescent="0.2">
      <c r="A373" s="158" t="s">
        <v>382</v>
      </c>
      <c r="B373" s="65">
        <v>127</v>
      </c>
      <c r="C373" s="66">
        <v>231</v>
      </c>
      <c r="D373" s="65">
        <v>372</v>
      </c>
      <c r="E373" s="66">
        <v>478</v>
      </c>
      <c r="F373" s="67"/>
      <c r="G373" s="65">
        <f t="shared" si="64"/>
        <v>-104</v>
      </c>
      <c r="H373" s="66">
        <f t="shared" si="65"/>
        <v>-106</v>
      </c>
      <c r="I373" s="20">
        <f t="shared" si="66"/>
        <v>-0.45021645021645024</v>
      </c>
      <c r="J373" s="21">
        <f t="shared" si="67"/>
        <v>-0.22175732217573221</v>
      </c>
    </row>
    <row r="374" spans="1:10" x14ac:dyDescent="0.2">
      <c r="A374" s="158" t="s">
        <v>420</v>
      </c>
      <c r="B374" s="65">
        <v>36</v>
      </c>
      <c r="C374" s="66">
        <v>63</v>
      </c>
      <c r="D374" s="65">
        <v>101</v>
      </c>
      <c r="E374" s="66">
        <v>130</v>
      </c>
      <c r="F374" s="67"/>
      <c r="G374" s="65">
        <f t="shared" si="64"/>
        <v>-27</v>
      </c>
      <c r="H374" s="66">
        <f t="shared" si="65"/>
        <v>-29</v>
      </c>
      <c r="I374" s="20">
        <f t="shared" si="66"/>
        <v>-0.42857142857142855</v>
      </c>
      <c r="J374" s="21">
        <f t="shared" si="67"/>
        <v>-0.22307692307692309</v>
      </c>
    </row>
    <row r="375" spans="1:10" x14ac:dyDescent="0.2">
      <c r="A375" s="158" t="s">
        <v>421</v>
      </c>
      <c r="B375" s="65">
        <v>73</v>
      </c>
      <c r="C375" s="66">
        <v>82</v>
      </c>
      <c r="D375" s="65">
        <v>162</v>
      </c>
      <c r="E375" s="66">
        <v>208</v>
      </c>
      <c r="F375" s="67"/>
      <c r="G375" s="65">
        <f t="shared" si="64"/>
        <v>-9</v>
      </c>
      <c r="H375" s="66">
        <f t="shared" si="65"/>
        <v>-46</v>
      </c>
      <c r="I375" s="20">
        <f t="shared" si="66"/>
        <v>-0.10975609756097561</v>
      </c>
      <c r="J375" s="21">
        <f t="shared" si="67"/>
        <v>-0.22115384615384615</v>
      </c>
    </row>
    <row r="376" spans="1:10" x14ac:dyDescent="0.2">
      <c r="A376" s="158" t="s">
        <v>485</v>
      </c>
      <c r="B376" s="65">
        <v>36</v>
      </c>
      <c r="C376" s="66">
        <v>38</v>
      </c>
      <c r="D376" s="65">
        <v>80</v>
      </c>
      <c r="E376" s="66">
        <v>86</v>
      </c>
      <c r="F376" s="67"/>
      <c r="G376" s="65">
        <f t="shared" si="64"/>
        <v>-2</v>
      </c>
      <c r="H376" s="66">
        <f t="shared" si="65"/>
        <v>-6</v>
      </c>
      <c r="I376" s="20">
        <f t="shared" si="66"/>
        <v>-5.2631578947368418E-2</v>
      </c>
      <c r="J376" s="21">
        <f t="shared" si="67"/>
        <v>-6.9767441860465115E-2</v>
      </c>
    </row>
    <row r="377" spans="1:10" x14ac:dyDescent="0.2">
      <c r="A377" s="158" t="s">
        <v>498</v>
      </c>
      <c r="B377" s="65">
        <v>204</v>
      </c>
      <c r="C377" s="66">
        <v>121</v>
      </c>
      <c r="D377" s="65">
        <v>651</v>
      </c>
      <c r="E377" s="66">
        <v>441</v>
      </c>
      <c r="F377" s="67"/>
      <c r="G377" s="65">
        <f t="shared" si="64"/>
        <v>83</v>
      </c>
      <c r="H377" s="66">
        <f t="shared" si="65"/>
        <v>210</v>
      </c>
      <c r="I377" s="20">
        <f t="shared" si="66"/>
        <v>0.68595041322314054</v>
      </c>
      <c r="J377" s="21">
        <f t="shared" si="67"/>
        <v>0.47619047619047616</v>
      </c>
    </row>
    <row r="378" spans="1:10" s="160" customFormat="1" x14ac:dyDescent="0.2">
      <c r="A378" s="178" t="s">
        <v>644</v>
      </c>
      <c r="B378" s="71">
        <v>646</v>
      </c>
      <c r="C378" s="72">
        <v>797</v>
      </c>
      <c r="D378" s="71">
        <v>2108</v>
      </c>
      <c r="E378" s="72">
        <v>1994</v>
      </c>
      <c r="F378" s="73"/>
      <c r="G378" s="71">
        <f t="shared" si="64"/>
        <v>-151</v>
      </c>
      <c r="H378" s="72">
        <f t="shared" si="65"/>
        <v>114</v>
      </c>
      <c r="I378" s="37">
        <f t="shared" si="66"/>
        <v>-0.18946047678795483</v>
      </c>
      <c r="J378" s="38">
        <f t="shared" si="67"/>
        <v>5.717151454363089E-2</v>
      </c>
    </row>
    <row r="379" spans="1:10" x14ac:dyDescent="0.2">
      <c r="A379" s="177"/>
      <c r="B379" s="143"/>
      <c r="C379" s="144"/>
      <c r="D379" s="143"/>
      <c r="E379" s="144"/>
      <c r="F379" s="145"/>
      <c r="G379" s="143"/>
      <c r="H379" s="144"/>
      <c r="I379" s="151"/>
      <c r="J379" s="152"/>
    </row>
    <row r="380" spans="1:10" s="139" customFormat="1" x14ac:dyDescent="0.2">
      <c r="A380" s="159" t="s">
        <v>78</v>
      </c>
      <c r="B380" s="65"/>
      <c r="C380" s="66"/>
      <c r="D380" s="65"/>
      <c r="E380" s="66"/>
      <c r="F380" s="67"/>
      <c r="G380" s="65"/>
      <c r="H380" s="66"/>
      <c r="I380" s="20"/>
      <c r="J380" s="21"/>
    </row>
    <row r="381" spans="1:10" x14ac:dyDescent="0.2">
      <c r="A381" s="158" t="s">
        <v>304</v>
      </c>
      <c r="B381" s="65">
        <v>0</v>
      </c>
      <c r="C381" s="66">
        <v>0</v>
      </c>
      <c r="D381" s="65">
        <v>1</v>
      </c>
      <c r="E381" s="66">
        <v>2</v>
      </c>
      <c r="F381" s="67"/>
      <c r="G381" s="65">
        <f t="shared" ref="G381:G391" si="68">B381-C381</f>
        <v>0</v>
      </c>
      <c r="H381" s="66">
        <f t="shared" ref="H381:H391" si="69">D381-E381</f>
        <v>-1</v>
      </c>
      <c r="I381" s="20" t="str">
        <f t="shared" ref="I381:I391" si="70">IF(C381=0, "-", IF(G381/C381&lt;10, G381/C381, "&gt;999%"))</f>
        <v>-</v>
      </c>
      <c r="J381" s="21">
        <f t="shared" ref="J381:J391" si="71">IF(E381=0, "-", IF(H381/E381&lt;10, H381/E381, "&gt;999%"))</f>
        <v>-0.5</v>
      </c>
    </row>
    <row r="382" spans="1:10" x14ac:dyDescent="0.2">
      <c r="A382" s="158" t="s">
        <v>327</v>
      </c>
      <c r="B382" s="65">
        <v>0</v>
      </c>
      <c r="C382" s="66">
        <v>0</v>
      </c>
      <c r="D382" s="65">
        <v>1</v>
      </c>
      <c r="E382" s="66">
        <v>1</v>
      </c>
      <c r="F382" s="67"/>
      <c r="G382" s="65">
        <f t="shared" si="68"/>
        <v>0</v>
      </c>
      <c r="H382" s="66">
        <f t="shared" si="69"/>
        <v>0</v>
      </c>
      <c r="I382" s="20" t="str">
        <f t="shared" si="70"/>
        <v>-</v>
      </c>
      <c r="J382" s="21">
        <f t="shared" si="71"/>
        <v>0</v>
      </c>
    </row>
    <row r="383" spans="1:10" x14ac:dyDescent="0.2">
      <c r="A383" s="158" t="s">
        <v>336</v>
      </c>
      <c r="B383" s="65">
        <v>18</v>
      </c>
      <c r="C383" s="66">
        <v>2</v>
      </c>
      <c r="D383" s="65">
        <v>49</v>
      </c>
      <c r="E383" s="66">
        <v>3</v>
      </c>
      <c r="F383" s="67"/>
      <c r="G383" s="65">
        <f t="shared" si="68"/>
        <v>16</v>
      </c>
      <c r="H383" s="66">
        <f t="shared" si="69"/>
        <v>46</v>
      </c>
      <c r="I383" s="20">
        <f t="shared" si="70"/>
        <v>8</v>
      </c>
      <c r="J383" s="21" t="str">
        <f t="shared" si="71"/>
        <v>&gt;999%</v>
      </c>
    </row>
    <row r="384" spans="1:10" x14ac:dyDescent="0.2">
      <c r="A384" s="158" t="s">
        <v>240</v>
      </c>
      <c r="B384" s="65">
        <v>3</v>
      </c>
      <c r="C384" s="66">
        <v>3</v>
      </c>
      <c r="D384" s="65">
        <v>8</v>
      </c>
      <c r="E384" s="66">
        <v>6</v>
      </c>
      <c r="F384" s="67"/>
      <c r="G384" s="65">
        <f t="shared" si="68"/>
        <v>0</v>
      </c>
      <c r="H384" s="66">
        <f t="shared" si="69"/>
        <v>2</v>
      </c>
      <c r="I384" s="20">
        <f t="shared" si="70"/>
        <v>0</v>
      </c>
      <c r="J384" s="21">
        <f t="shared" si="71"/>
        <v>0.33333333333333331</v>
      </c>
    </row>
    <row r="385" spans="1:10" x14ac:dyDescent="0.2">
      <c r="A385" s="158" t="s">
        <v>486</v>
      </c>
      <c r="B385" s="65">
        <v>10</v>
      </c>
      <c r="C385" s="66">
        <v>12</v>
      </c>
      <c r="D385" s="65">
        <v>22</v>
      </c>
      <c r="E385" s="66">
        <v>36</v>
      </c>
      <c r="F385" s="67"/>
      <c r="G385" s="65">
        <f t="shared" si="68"/>
        <v>-2</v>
      </c>
      <c r="H385" s="66">
        <f t="shared" si="69"/>
        <v>-14</v>
      </c>
      <c r="I385" s="20">
        <f t="shared" si="70"/>
        <v>-0.16666666666666666</v>
      </c>
      <c r="J385" s="21">
        <f t="shared" si="71"/>
        <v>-0.3888888888888889</v>
      </c>
    </row>
    <row r="386" spans="1:10" x14ac:dyDescent="0.2">
      <c r="A386" s="158" t="s">
        <v>499</v>
      </c>
      <c r="B386" s="65">
        <v>79</v>
      </c>
      <c r="C386" s="66">
        <v>46</v>
      </c>
      <c r="D386" s="65">
        <v>229</v>
      </c>
      <c r="E386" s="66">
        <v>156</v>
      </c>
      <c r="F386" s="67"/>
      <c r="G386" s="65">
        <f t="shared" si="68"/>
        <v>33</v>
      </c>
      <c r="H386" s="66">
        <f t="shared" si="69"/>
        <v>73</v>
      </c>
      <c r="I386" s="20">
        <f t="shared" si="70"/>
        <v>0.71739130434782605</v>
      </c>
      <c r="J386" s="21">
        <f t="shared" si="71"/>
        <v>0.46794871794871795</v>
      </c>
    </row>
    <row r="387" spans="1:10" x14ac:dyDescent="0.2">
      <c r="A387" s="158" t="s">
        <v>422</v>
      </c>
      <c r="B387" s="65">
        <v>0</v>
      </c>
      <c r="C387" s="66">
        <v>9</v>
      </c>
      <c r="D387" s="65">
        <v>4</v>
      </c>
      <c r="E387" s="66">
        <v>20</v>
      </c>
      <c r="F387" s="67"/>
      <c r="G387" s="65">
        <f t="shared" si="68"/>
        <v>-9</v>
      </c>
      <c r="H387" s="66">
        <f t="shared" si="69"/>
        <v>-16</v>
      </c>
      <c r="I387" s="20">
        <f t="shared" si="70"/>
        <v>-1</v>
      </c>
      <c r="J387" s="21">
        <f t="shared" si="71"/>
        <v>-0.8</v>
      </c>
    </row>
    <row r="388" spans="1:10" x14ac:dyDescent="0.2">
      <c r="A388" s="158" t="s">
        <v>449</v>
      </c>
      <c r="B388" s="65">
        <v>49</v>
      </c>
      <c r="C388" s="66">
        <v>35</v>
      </c>
      <c r="D388" s="65">
        <v>154</v>
      </c>
      <c r="E388" s="66">
        <v>80</v>
      </c>
      <c r="F388" s="67"/>
      <c r="G388" s="65">
        <f t="shared" si="68"/>
        <v>14</v>
      </c>
      <c r="H388" s="66">
        <f t="shared" si="69"/>
        <v>74</v>
      </c>
      <c r="I388" s="20">
        <f t="shared" si="70"/>
        <v>0.4</v>
      </c>
      <c r="J388" s="21">
        <f t="shared" si="71"/>
        <v>0.92500000000000004</v>
      </c>
    </row>
    <row r="389" spans="1:10" x14ac:dyDescent="0.2">
      <c r="A389" s="158" t="s">
        <v>353</v>
      </c>
      <c r="B389" s="65">
        <v>86</v>
      </c>
      <c r="C389" s="66">
        <v>59</v>
      </c>
      <c r="D389" s="65">
        <v>254</v>
      </c>
      <c r="E389" s="66">
        <v>198</v>
      </c>
      <c r="F389" s="67"/>
      <c r="G389" s="65">
        <f t="shared" si="68"/>
        <v>27</v>
      </c>
      <c r="H389" s="66">
        <f t="shared" si="69"/>
        <v>56</v>
      </c>
      <c r="I389" s="20">
        <f t="shared" si="70"/>
        <v>0.4576271186440678</v>
      </c>
      <c r="J389" s="21">
        <f t="shared" si="71"/>
        <v>0.28282828282828282</v>
      </c>
    </row>
    <row r="390" spans="1:10" x14ac:dyDescent="0.2">
      <c r="A390" s="158" t="s">
        <v>383</v>
      </c>
      <c r="B390" s="65">
        <v>329</v>
      </c>
      <c r="C390" s="66">
        <v>133</v>
      </c>
      <c r="D390" s="65">
        <v>841</v>
      </c>
      <c r="E390" s="66">
        <v>406</v>
      </c>
      <c r="F390" s="67"/>
      <c r="G390" s="65">
        <f t="shared" si="68"/>
        <v>196</v>
      </c>
      <c r="H390" s="66">
        <f t="shared" si="69"/>
        <v>435</v>
      </c>
      <c r="I390" s="20">
        <f t="shared" si="70"/>
        <v>1.4736842105263157</v>
      </c>
      <c r="J390" s="21">
        <f t="shared" si="71"/>
        <v>1.0714285714285714</v>
      </c>
    </row>
    <row r="391" spans="1:10" s="160" customFormat="1" x14ac:dyDescent="0.2">
      <c r="A391" s="178" t="s">
        <v>645</v>
      </c>
      <c r="B391" s="71">
        <v>574</v>
      </c>
      <c r="C391" s="72">
        <v>299</v>
      </c>
      <c r="D391" s="71">
        <v>1563</v>
      </c>
      <c r="E391" s="72">
        <v>908</v>
      </c>
      <c r="F391" s="73"/>
      <c r="G391" s="71">
        <f t="shared" si="68"/>
        <v>275</v>
      </c>
      <c r="H391" s="72">
        <f t="shared" si="69"/>
        <v>655</v>
      </c>
      <c r="I391" s="37">
        <f t="shared" si="70"/>
        <v>0.91973244147157196</v>
      </c>
      <c r="J391" s="38">
        <f t="shared" si="71"/>
        <v>0.72136563876651982</v>
      </c>
    </row>
    <row r="392" spans="1:10" x14ac:dyDescent="0.2">
      <c r="A392" s="177"/>
      <c r="B392" s="143"/>
      <c r="C392" s="144"/>
      <c r="D392" s="143"/>
      <c r="E392" s="144"/>
      <c r="F392" s="145"/>
      <c r="G392" s="143"/>
      <c r="H392" s="144"/>
      <c r="I392" s="151"/>
      <c r="J392" s="152"/>
    </row>
    <row r="393" spans="1:10" s="139" customFormat="1" x14ac:dyDescent="0.2">
      <c r="A393" s="159" t="s">
        <v>79</v>
      </c>
      <c r="B393" s="65"/>
      <c r="C393" s="66"/>
      <c r="D393" s="65"/>
      <c r="E393" s="66"/>
      <c r="F393" s="67"/>
      <c r="G393" s="65"/>
      <c r="H393" s="66"/>
      <c r="I393" s="20"/>
      <c r="J393" s="21"/>
    </row>
    <row r="394" spans="1:10" x14ac:dyDescent="0.2">
      <c r="A394" s="158" t="s">
        <v>354</v>
      </c>
      <c r="B394" s="65">
        <v>4</v>
      </c>
      <c r="C394" s="66">
        <v>0</v>
      </c>
      <c r="D394" s="65">
        <v>8</v>
      </c>
      <c r="E394" s="66">
        <v>0</v>
      </c>
      <c r="F394" s="67"/>
      <c r="G394" s="65">
        <f t="shared" ref="G394:G401" si="72">B394-C394</f>
        <v>4</v>
      </c>
      <c r="H394" s="66">
        <f t="shared" ref="H394:H401" si="73">D394-E394</f>
        <v>8</v>
      </c>
      <c r="I394" s="20" t="str">
        <f t="shared" ref="I394:I401" si="74">IF(C394=0, "-", IF(G394/C394&lt;10, G394/C394, "&gt;999%"))</f>
        <v>-</v>
      </c>
      <c r="J394" s="21" t="str">
        <f t="shared" ref="J394:J401" si="75">IF(E394=0, "-", IF(H394/E394&lt;10, H394/E394, "&gt;999%"))</f>
        <v>-</v>
      </c>
    </row>
    <row r="395" spans="1:10" x14ac:dyDescent="0.2">
      <c r="A395" s="158" t="s">
        <v>384</v>
      </c>
      <c r="B395" s="65">
        <v>4</v>
      </c>
      <c r="C395" s="66">
        <v>0</v>
      </c>
      <c r="D395" s="65">
        <v>5</v>
      </c>
      <c r="E395" s="66">
        <v>3</v>
      </c>
      <c r="F395" s="67"/>
      <c r="G395" s="65">
        <f t="shared" si="72"/>
        <v>4</v>
      </c>
      <c r="H395" s="66">
        <f t="shared" si="73"/>
        <v>2</v>
      </c>
      <c r="I395" s="20" t="str">
        <f t="shared" si="74"/>
        <v>-</v>
      </c>
      <c r="J395" s="21">
        <f t="shared" si="75"/>
        <v>0.66666666666666663</v>
      </c>
    </row>
    <row r="396" spans="1:10" x14ac:dyDescent="0.2">
      <c r="A396" s="158" t="s">
        <v>222</v>
      </c>
      <c r="B396" s="65">
        <v>0</v>
      </c>
      <c r="C396" s="66">
        <v>1</v>
      </c>
      <c r="D396" s="65">
        <v>0</v>
      </c>
      <c r="E396" s="66">
        <v>2</v>
      </c>
      <c r="F396" s="67"/>
      <c r="G396" s="65">
        <f t="shared" si="72"/>
        <v>-1</v>
      </c>
      <c r="H396" s="66">
        <f t="shared" si="73"/>
        <v>-2</v>
      </c>
      <c r="I396" s="20">
        <f t="shared" si="74"/>
        <v>-1</v>
      </c>
      <c r="J396" s="21">
        <f t="shared" si="75"/>
        <v>-1</v>
      </c>
    </row>
    <row r="397" spans="1:10" x14ac:dyDescent="0.2">
      <c r="A397" s="158" t="s">
        <v>385</v>
      </c>
      <c r="B397" s="65">
        <v>0</v>
      </c>
      <c r="C397" s="66">
        <v>0</v>
      </c>
      <c r="D397" s="65">
        <v>1</v>
      </c>
      <c r="E397" s="66">
        <v>0</v>
      </c>
      <c r="F397" s="67"/>
      <c r="G397" s="65">
        <f t="shared" si="72"/>
        <v>0</v>
      </c>
      <c r="H397" s="66">
        <f t="shared" si="73"/>
        <v>1</v>
      </c>
      <c r="I397" s="20" t="str">
        <f t="shared" si="74"/>
        <v>-</v>
      </c>
      <c r="J397" s="21" t="str">
        <f t="shared" si="75"/>
        <v>-</v>
      </c>
    </row>
    <row r="398" spans="1:10" x14ac:dyDescent="0.2">
      <c r="A398" s="158" t="s">
        <v>245</v>
      </c>
      <c r="B398" s="65">
        <v>0</v>
      </c>
      <c r="C398" s="66">
        <v>0</v>
      </c>
      <c r="D398" s="65">
        <v>0</v>
      </c>
      <c r="E398" s="66">
        <v>4</v>
      </c>
      <c r="F398" s="67"/>
      <c r="G398" s="65">
        <f t="shared" si="72"/>
        <v>0</v>
      </c>
      <c r="H398" s="66">
        <f t="shared" si="73"/>
        <v>-4</v>
      </c>
      <c r="I398" s="20" t="str">
        <f t="shared" si="74"/>
        <v>-</v>
      </c>
      <c r="J398" s="21">
        <f t="shared" si="75"/>
        <v>-1</v>
      </c>
    </row>
    <row r="399" spans="1:10" x14ac:dyDescent="0.2">
      <c r="A399" s="158" t="s">
        <v>516</v>
      </c>
      <c r="B399" s="65">
        <v>0</v>
      </c>
      <c r="C399" s="66">
        <v>0</v>
      </c>
      <c r="D399" s="65">
        <v>1</v>
      </c>
      <c r="E399" s="66">
        <v>0</v>
      </c>
      <c r="F399" s="67"/>
      <c r="G399" s="65">
        <f t="shared" si="72"/>
        <v>0</v>
      </c>
      <c r="H399" s="66">
        <f t="shared" si="73"/>
        <v>1</v>
      </c>
      <c r="I399" s="20" t="str">
        <f t="shared" si="74"/>
        <v>-</v>
      </c>
      <c r="J399" s="21" t="str">
        <f t="shared" si="75"/>
        <v>-</v>
      </c>
    </row>
    <row r="400" spans="1:10" x14ac:dyDescent="0.2">
      <c r="A400" s="158" t="s">
        <v>467</v>
      </c>
      <c r="B400" s="65">
        <v>1</v>
      </c>
      <c r="C400" s="66">
        <v>0</v>
      </c>
      <c r="D400" s="65">
        <v>1</v>
      </c>
      <c r="E400" s="66">
        <v>1</v>
      </c>
      <c r="F400" s="67"/>
      <c r="G400" s="65">
        <f t="shared" si="72"/>
        <v>1</v>
      </c>
      <c r="H400" s="66">
        <f t="shared" si="73"/>
        <v>0</v>
      </c>
      <c r="I400" s="20" t="str">
        <f t="shared" si="74"/>
        <v>-</v>
      </c>
      <c r="J400" s="21">
        <f t="shared" si="75"/>
        <v>0</v>
      </c>
    </row>
    <row r="401" spans="1:10" s="160" customFormat="1" x14ac:dyDescent="0.2">
      <c r="A401" s="178" t="s">
        <v>646</v>
      </c>
      <c r="B401" s="71">
        <v>9</v>
      </c>
      <c r="C401" s="72">
        <v>1</v>
      </c>
      <c r="D401" s="71">
        <v>16</v>
      </c>
      <c r="E401" s="72">
        <v>10</v>
      </c>
      <c r="F401" s="73"/>
      <c r="G401" s="71">
        <f t="shared" si="72"/>
        <v>8</v>
      </c>
      <c r="H401" s="72">
        <f t="shared" si="73"/>
        <v>6</v>
      </c>
      <c r="I401" s="37">
        <f t="shared" si="74"/>
        <v>8</v>
      </c>
      <c r="J401" s="38">
        <f t="shared" si="75"/>
        <v>0.6</v>
      </c>
    </row>
    <row r="402" spans="1:10" x14ac:dyDescent="0.2">
      <c r="A402" s="177"/>
      <c r="B402" s="143"/>
      <c r="C402" s="144"/>
      <c r="D402" s="143"/>
      <c r="E402" s="144"/>
      <c r="F402" s="145"/>
      <c r="G402" s="143"/>
      <c r="H402" s="144"/>
      <c r="I402" s="151"/>
      <c r="J402" s="152"/>
    </row>
    <row r="403" spans="1:10" s="139" customFormat="1" x14ac:dyDescent="0.2">
      <c r="A403" s="159" t="s">
        <v>80</v>
      </c>
      <c r="B403" s="65"/>
      <c r="C403" s="66"/>
      <c r="D403" s="65"/>
      <c r="E403" s="66"/>
      <c r="F403" s="67"/>
      <c r="G403" s="65"/>
      <c r="H403" s="66"/>
      <c r="I403" s="20"/>
      <c r="J403" s="21"/>
    </row>
    <row r="404" spans="1:10" x14ac:dyDescent="0.2">
      <c r="A404" s="158" t="s">
        <v>328</v>
      </c>
      <c r="B404" s="65">
        <v>0</v>
      </c>
      <c r="C404" s="66">
        <v>2</v>
      </c>
      <c r="D404" s="65">
        <v>8</v>
      </c>
      <c r="E404" s="66">
        <v>10</v>
      </c>
      <c r="F404" s="67"/>
      <c r="G404" s="65">
        <f t="shared" ref="G404:G412" si="76">B404-C404</f>
        <v>-2</v>
      </c>
      <c r="H404" s="66">
        <f t="shared" ref="H404:H412" si="77">D404-E404</f>
        <v>-2</v>
      </c>
      <c r="I404" s="20">
        <f t="shared" ref="I404:I412" si="78">IF(C404=0, "-", IF(G404/C404&lt;10, G404/C404, "&gt;999%"))</f>
        <v>-1</v>
      </c>
      <c r="J404" s="21">
        <f t="shared" ref="J404:J412" si="79">IF(E404=0, "-", IF(H404/E404&lt;10, H404/E404, "&gt;999%"))</f>
        <v>-0.2</v>
      </c>
    </row>
    <row r="405" spans="1:10" x14ac:dyDescent="0.2">
      <c r="A405" s="158" t="s">
        <v>318</v>
      </c>
      <c r="B405" s="65">
        <v>0</v>
      </c>
      <c r="C405" s="66">
        <v>0</v>
      </c>
      <c r="D405" s="65">
        <v>2</v>
      </c>
      <c r="E405" s="66">
        <v>2</v>
      </c>
      <c r="F405" s="67"/>
      <c r="G405" s="65">
        <f t="shared" si="76"/>
        <v>0</v>
      </c>
      <c r="H405" s="66">
        <f t="shared" si="77"/>
        <v>0</v>
      </c>
      <c r="I405" s="20" t="str">
        <f t="shared" si="78"/>
        <v>-</v>
      </c>
      <c r="J405" s="21">
        <f t="shared" si="79"/>
        <v>0</v>
      </c>
    </row>
    <row r="406" spans="1:10" x14ac:dyDescent="0.2">
      <c r="A406" s="158" t="s">
        <v>445</v>
      </c>
      <c r="B406" s="65">
        <v>1</v>
      </c>
      <c r="C406" s="66">
        <v>4</v>
      </c>
      <c r="D406" s="65">
        <v>7</v>
      </c>
      <c r="E406" s="66">
        <v>16</v>
      </c>
      <c r="F406" s="67"/>
      <c r="G406" s="65">
        <f t="shared" si="76"/>
        <v>-3</v>
      </c>
      <c r="H406" s="66">
        <f t="shared" si="77"/>
        <v>-9</v>
      </c>
      <c r="I406" s="20">
        <f t="shared" si="78"/>
        <v>-0.75</v>
      </c>
      <c r="J406" s="21">
        <f t="shared" si="79"/>
        <v>-0.5625</v>
      </c>
    </row>
    <row r="407" spans="1:10" x14ac:dyDescent="0.2">
      <c r="A407" s="158" t="s">
        <v>446</v>
      </c>
      <c r="B407" s="65">
        <v>0</v>
      </c>
      <c r="C407" s="66">
        <v>5</v>
      </c>
      <c r="D407" s="65">
        <v>8</v>
      </c>
      <c r="E407" s="66">
        <v>14</v>
      </c>
      <c r="F407" s="67"/>
      <c r="G407" s="65">
        <f t="shared" si="76"/>
        <v>-5</v>
      </c>
      <c r="H407" s="66">
        <f t="shared" si="77"/>
        <v>-6</v>
      </c>
      <c r="I407" s="20">
        <f t="shared" si="78"/>
        <v>-1</v>
      </c>
      <c r="J407" s="21">
        <f t="shared" si="79"/>
        <v>-0.42857142857142855</v>
      </c>
    </row>
    <row r="408" spans="1:10" x14ac:dyDescent="0.2">
      <c r="A408" s="158" t="s">
        <v>319</v>
      </c>
      <c r="B408" s="65">
        <v>1</v>
      </c>
      <c r="C408" s="66">
        <v>0</v>
      </c>
      <c r="D408" s="65">
        <v>2</v>
      </c>
      <c r="E408" s="66">
        <v>1</v>
      </c>
      <c r="F408" s="67"/>
      <c r="G408" s="65">
        <f t="shared" si="76"/>
        <v>1</v>
      </c>
      <c r="H408" s="66">
        <f t="shared" si="77"/>
        <v>1</v>
      </c>
      <c r="I408" s="20" t="str">
        <f t="shared" si="78"/>
        <v>-</v>
      </c>
      <c r="J408" s="21">
        <f t="shared" si="79"/>
        <v>1</v>
      </c>
    </row>
    <row r="409" spans="1:10" x14ac:dyDescent="0.2">
      <c r="A409" s="158" t="s">
        <v>404</v>
      </c>
      <c r="B409" s="65">
        <v>8</v>
      </c>
      <c r="C409" s="66">
        <v>17</v>
      </c>
      <c r="D409" s="65">
        <v>49</v>
      </c>
      <c r="E409" s="66">
        <v>44</v>
      </c>
      <c r="F409" s="67"/>
      <c r="G409" s="65">
        <f t="shared" si="76"/>
        <v>-9</v>
      </c>
      <c r="H409" s="66">
        <f t="shared" si="77"/>
        <v>5</v>
      </c>
      <c r="I409" s="20">
        <f t="shared" si="78"/>
        <v>-0.52941176470588236</v>
      </c>
      <c r="J409" s="21">
        <f t="shared" si="79"/>
        <v>0.11363636363636363</v>
      </c>
    </row>
    <row r="410" spans="1:10" x14ac:dyDescent="0.2">
      <c r="A410" s="158" t="s">
        <v>284</v>
      </c>
      <c r="B410" s="65">
        <v>0</v>
      </c>
      <c r="C410" s="66">
        <v>1</v>
      </c>
      <c r="D410" s="65">
        <v>0</v>
      </c>
      <c r="E410" s="66">
        <v>1</v>
      </c>
      <c r="F410" s="67"/>
      <c r="G410" s="65">
        <f t="shared" si="76"/>
        <v>-1</v>
      </c>
      <c r="H410" s="66">
        <f t="shared" si="77"/>
        <v>-1</v>
      </c>
      <c r="I410" s="20">
        <f t="shared" si="78"/>
        <v>-1</v>
      </c>
      <c r="J410" s="21">
        <f t="shared" si="79"/>
        <v>-1</v>
      </c>
    </row>
    <row r="411" spans="1:10" x14ac:dyDescent="0.2">
      <c r="A411" s="158" t="s">
        <v>275</v>
      </c>
      <c r="B411" s="65">
        <v>20</v>
      </c>
      <c r="C411" s="66">
        <v>0</v>
      </c>
      <c r="D411" s="65">
        <v>23</v>
      </c>
      <c r="E411" s="66">
        <v>0</v>
      </c>
      <c r="F411" s="67"/>
      <c r="G411" s="65">
        <f t="shared" si="76"/>
        <v>20</v>
      </c>
      <c r="H411" s="66">
        <f t="shared" si="77"/>
        <v>23</v>
      </c>
      <c r="I411" s="20" t="str">
        <f t="shared" si="78"/>
        <v>-</v>
      </c>
      <c r="J411" s="21" t="str">
        <f t="shared" si="79"/>
        <v>-</v>
      </c>
    </row>
    <row r="412" spans="1:10" s="160" customFormat="1" x14ac:dyDescent="0.2">
      <c r="A412" s="178" t="s">
        <v>647</v>
      </c>
      <c r="B412" s="71">
        <v>30</v>
      </c>
      <c r="C412" s="72">
        <v>29</v>
      </c>
      <c r="D412" s="71">
        <v>99</v>
      </c>
      <c r="E412" s="72">
        <v>88</v>
      </c>
      <c r="F412" s="73"/>
      <c r="G412" s="71">
        <f t="shared" si="76"/>
        <v>1</v>
      </c>
      <c r="H412" s="72">
        <f t="shared" si="77"/>
        <v>11</v>
      </c>
      <c r="I412" s="37">
        <f t="shared" si="78"/>
        <v>3.4482758620689655E-2</v>
      </c>
      <c r="J412" s="38">
        <f t="shared" si="79"/>
        <v>0.125</v>
      </c>
    </row>
    <row r="413" spans="1:10" x14ac:dyDescent="0.2">
      <c r="A413" s="177"/>
      <c r="B413" s="143"/>
      <c r="C413" s="144"/>
      <c r="D413" s="143"/>
      <c r="E413" s="144"/>
      <c r="F413" s="145"/>
      <c r="G413" s="143"/>
      <c r="H413" s="144"/>
      <c r="I413" s="151"/>
      <c r="J413" s="152"/>
    </row>
    <row r="414" spans="1:10" s="139" customFormat="1" x14ac:dyDescent="0.2">
      <c r="A414" s="159" t="s">
        <v>81</v>
      </c>
      <c r="B414" s="65"/>
      <c r="C414" s="66"/>
      <c r="D414" s="65"/>
      <c r="E414" s="66"/>
      <c r="F414" s="67"/>
      <c r="G414" s="65"/>
      <c r="H414" s="66"/>
      <c r="I414" s="20"/>
      <c r="J414" s="21"/>
    </row>
    <row r="415" spans="1:10" x14ac:dyDescent="0.2">
      <c r="A415" s="158" t="s">
        <v>500</v>
      </c>
      <c r="B415" s="65">
        <v>41</v>
      </c>
      <c r="C415" s="66">
        <v>33</v>
      </c>
      <c r="D415" s="65">
        <v>70</v>
      </c>
      <c r="E415" s="66">
        <v>55</v>
      </c>
      <c r="F415" s="67"/>
      <c r="G415" s="65">
        <f>B415-C415</f>
        <v>8</v>
      </c>
      <c r="H415" s="66">
        <f>D415-E415</f>
        <v>15</v>
      </c>
      <c r="I415" s="20">
        <f>IF(C415=0, "-", IF(G415/C415&lt;10, G415/C415, "&gt;999%"))</f>
        <v>0.24242424242424243</v>
      </c>
      <c r="J415" s="21">
        <f>IF(E415=0, "-", IF(H415/E415&lt;10, H415/E415, "&gt;999%"))</f>
        <v>0.27272727272727271</v>
      </c>
    </row>
    <row r="416" spans="1:10" s="160" customFormat="1" x14ac:dyDescent="0.2">
      <c r="A416" s="178" t="s">
        <v>648</v>
      </c>
      <c r="B416" s="71">
        <v>41</v>
      </c>
      <c r="C416" s="72">
        <v>33</v>
      </c>
      <c r="D416" s="71">
        <v>70</v>
      </c>
      <c r="E416" s="72">
        <v>55</v>
      </c>
      <c r="F416" s="73"/>
      <c r="G416" s="71">
        <f>B416-C416</f>
        <v>8</v>
      </c>
      <c r="H416" s="72">
        <f>D416-E416</f>
        <v>15</v>
      </c>
      <c r="I416" s="37">
        <f>IF(C416=0, "-", IF(G416/C416&lt;10, G416/C416, "&gt;999%"))</f>
        <v>0.24242424242424243</v>
      </c>
      <c r="J416" s="38">
        <f>IF(E416=0, "-", IF(H416/E416&lt;10, H416/E416, "&gt;999%"))</f>
        <v>0.27272727272727271</v>
      </c>
    </row>
    <row r="417" spans="1:10" x14ac:dyDescent="0.2">
      <c r="A417" s="177"/>
      <c r="B417" s="143"/>
      <c r="C417" s="144"/>
      <c r="D417" s="143"/>
      <c r="E417" s="144"/>
      <c r="F417" s="145"/>
      <c r="G417" s="143"/>
      <c r="H417" s="144"/>
      <c r="I417" s="151"/>
      <c r="J417" s="152"/>
    </row>
    <row r="418" spans="1:10" s="139" customFormat="1" x14ac:dyDescent="0.2">
      <c r="A418" s="159" t="s">
        <v>82</v>
      </c>
      <c r="B418" s="65"/>
      <c r="C418" s="66"/>
      <c r="D418" s="65"/>
      <c r="E418" s="66"/>
      <c r="F418" s="67"/>
      <c r="G418" s="65"/>
      <c r="H418" s="66"/>
      <c r="I418" s="20"/>
      <c r="J418" s="21"/>
    </row>
    <row r="419" spans="1:10" x14ac:dyDescent="0.2">
      <c r="A419" s="158" t="s">
        <v>337</v>
      </c>
      <c r="B419" s="65">
        <v>0</v>
      </c>
      <c r="C419" s="66">
        <v>0</v>
      </c>
      <c r="D419" s="65">
        <v>0</v>
      </c>
      <c r="E419" s="66">
        <v>3</v>
      </c>
      <c r="F419" s="67"/>
      <c r="G419" s="65">
        <f t="shared" ref="G419:G428" si="80">B419-C419</f>
        <v>0</v>
      </c>
      <c r="H419" s="66">
        <f t="shared" ref="H419:H428" si="81">D419-E419</f>
        <v>-3</v>
      </c>
      <c r="I419" s="20" t="str">
        <f t="shared" ref="I419:I428" si="82">IF(C419=0, "-", IF(G419/C419&lt;10, G419/C419, "&gt;999%"))</f>
        <v>-</v>
      </c>
      <c r="J419" s="21">
        <f t="shared" ref="J419:J428" si="83">IF(E419=0, "-", IF(H419/E419&lt;10, H419/E419, "&gt;999%"))</f>
        <v>-1</v>
      </c>
    </row>
    <row r="420" spans="1:10" x14ac:dyDescent="0.2">
      <c r="A420" s="158" t="s">
        <v>203</v>
      </c>
      <c r="B420" s="65">
        <v>0</v>
      </c>
      <c r="C420" s="66">
        <v>0</v>
      </c>
      <c r="D420" s="65">
        <v>0</v>
      </c>
      <c r="E420" s="66">
        <v>3</v>
      </c>
      <c r="F420" s="67"/>
      <c r="G420" s="65">
        <f t="shared" si="80"/>
        <v>0</v>
      </c>
      <c r="H420" s="66">
        <f t="shared" si="81"/>
        <v>-3</v>
      </c>
      <c r="I420" s="20" t="str">
        <f t="shared" si="82"/>
        <v>-</v>
      </c>
      <c r="J420" s="21">
        <f t="shared" si="83"/>
        <v>-1</v>
      </c>
    </row>
    <row r="421" spans="1:10" x14ac:dyDescent="0.2">
      <c r="A421" s="158" t="s">
        <v>355</v>
      </c>
      <c r="B421" s="65">
        <v>0</v>
      </c>
      <c r="C421" s="66">
        <v>3</v>
      </c>
      <c r="D421" s="65">
        <v>0</v>
      </c>
      <c r="E421" s="66">
        <v>7</v>
      </c>
      <c r="F421" s="67"/>
      <c r="G421" s="65">
        <f t="shared" si="80"/>
        <v>-3</v>
      </c>
      <c r="H421" s="66">
        <f t="shared" si="81"/>
        <v>-7</v>
      </c>
      <c r="I421" s="20">
        <f t="shared" si="82"/>
        <v>-1</v>
      </c>
      <c r="J421" s="21">
        <f t="shared" si="83"/>
        <v>-1</v>
      </c>
    </row>
    <row r="422" spans="1:10" x14ac:dyDescent="0.2">
      <c r="A422" s="158" t="s">
        <v>468</v>
      </c>
      <c r="B422" s="65">
        <v>1</v>
      </c>
      <c r="C422" s="66">
        <v>0</v>
      </c>
      <c r="D422" s="65">
        <v>12</v>
      </c>
      <c r="E422" s="66">
        <v>9</v>
      </c>
      <c r="F422" s="67"/>
      <c r="G422" s="65">
        <f t="shared" si="80"/>
        <v>1</v>
      </c>
      <c r="H422" s="66">
        <f t="shared" si="81"/>
        <v>3</v>
      </c>
      <c r="I422" s="20" t="str">
        <f t="shared" si="82"/>
        <v>-</v>
      </c>
      <c r="J422" s="21">
        <f t="shared" si="83"/>
        <v>0.33333333333333331</v>
      </c>
    </row>
    <row r="423" spans="1:10" x14ac:dyDescent="0.2">
      <c r="A423" s="158" t="s">
        <v>386</v>
      </c>
      <c r="B423" s="65">
        <v>6</v>
      </c>
      <c r="C423" s="66">
        <v>1</v>
      </c>
      <c r="D423" s="65">
        <v>14</v>
      </c>
      <c r="E423" s="66">
        <v>7</v>
      </c>
      <c r="F423" s="67"/>
      <c r="G423" s="65">
        <f t="shared" si="80"/>
        <v>5</v>
      </c>
      <c r="H423" s="66">
        <f t="shared" si="81"/>
        <v>7</v>
      </c>
      <c r="I423" s="20">
        <f t="shared" si="82"/>
        <v>5</v>
      </c>
      <c r="J423" s="21">
        <f t="shared" si="83"/>
        <v>1</v>
      </c>
    </row>
    <row r="424" spans="1:10" x14ac:dyDescent="0.2">
      <c r="A424" s="158" t="s">
        <v>517</v>
      </c>
      <c r="B424" s="65">
        <v>3</v>
      </c>
      <c r="C424" s="66">
        <v>2</v>
      </c>
      <c r="D424" s="65">
        <v>7</v>
      </c>
      <c r="E424" s="66">
        <v>6</v>
      </c>
      <c r="F424" s="67"/>
      <c r="G424" s="65">
        <f t="shared" si="80"/>
        <v>1</v>
      </c>
      <c r="H424" s="66">
        <f t="shared" si="81"/>
        <v>1</v>
      </c>
      <c r="I424" s="20">
        <f t="shared" si="82"/>
        <v>0.5</v>
      </c>
      <c r="J424" s="21">
        <f t="shared" si="83"/>
        <v>0.16666666666666666</v>
      </c>
    </row>
    <row r="425" spans="1:10" x14ac:dyDescent="0.2">
      <c r="A425" s="158" t="s">
        <v>463</v>
      </c>
      <c r="B425" s="65">
        <v>1</v>
      </c>
      <c r="C425" s="66">
        <v>0</v>
      </c>
      <c r="D425" s="65">
        <v>1</v>
      </c>
      <c r="E425" s="66">
        <v>0</v>
      </c>
      <c r="F425" s="67"/>
      <c r="G425" s="65">
        <f t="shared" si="80"/>
        <v>1</v>
      </c>
      <c r="H425" s="66">
        <f t="shared" si="81"/>
        <v>1</v>
      </c>
      <c r="I425" s="20" t="str">
        <f t="shared" si="82"/>
        <v>-</v>
      </c>
      <c r="J425" s="21" t="str">
        <f t="shared" si="83"/>
        <v>-</v>
      </c>
    </row>
    <row r="426" spans="1:10" x14ac:dyDescent="0.2">
      <c r="A426" s="158" t="s">
        <v>223</v>
      </c>
      <c r="B426" s="65">
        <v>0</v>
      </c>
      <c r="C426" s="66">
        <v>0</v>
      </c>
      <c r="D426" s="65">
        <v>1</v>
      </c>
      <c r="E426" s="66">
        <v>4</v>
      </c>
      <c r="F426" s="67"/>
      <c r="G426" s="65">
        <f t="shared" si="80"/>
        <v>0</v>
      </c>
      <c r="H426" s="66">
        <f t="shared" si="81"/>
        <v>-3</v>
      </c>
      <c r="I426" s="20" t="str">
        <f t="shared" si="82"/>
        <v>-</v>
      </c>
      <c r="J426" s="21">
        <f t="shared" si="83"/>
        <v>-0.75</v>
      </c>
    </row>
    <row r="427" spans="1:10" x14ac:dyDescent="0.2">
      <c r="A427" s="158" t="s">
        <v>476</v>
      </c>
      <c r="B427" s="65">
        <v>19</v>
      </c>
      <c r="C427" s="66">
        <v>10</v>
      </c>
      <c r="D427" s="65">
        <v>53</v>
      </c>
      <c r="E427" s="66">
        <v>21</v>
      </c>
      <c r="F427" s="67"/>
      <c r="G427" s="65">
        <f t="shared" si="80"/>
        <v>9</v>
      </c>
      <c r="H427" s="66">
        <f t="shared" si="81"/>
        <v>32</v>
      </c>
      <c r="I427" s="20">
        <f t="shared" si="82"/>
        <v>0.9</v>
      </c>
      <c r="J427" s="21">
        <f t="shared" si="83"/>
        <v>1.5238095238095237</v>
      </c>
    </row>
    <row r="428" spans="1:10" s="160" customFormat="1" x14ac:dyDescent="0.2">
      <c r="A428" s="178" t="s">
        <v>649</v>
      </c>
      <c r="B428" s="71">
        <v>30</v>
      </c>
      <c r="C428" s="72">
        <v>16</v>
      </c>
      <c r="D428" s="71">
        <v>88</v>
      </c>
      <c r="E428" s="72">
        <v>60</v>
      </c>
      <c r="F428" s="73"/>
      <c r="G428" s="71">
        <f t="shared" si="80"/>
        <v>14</v>
      </c>
      <c r="H428" s="72">
        <f t="shared" si="81"/>
        <v>28</v>
      </c>
      <c r="I428" s="37">
        <f t="shared" si="82"/>
        <v>0.875</v>
      </c>
      <c r="J428" s="38">
        <f t="shared" si="83"/>
        <v>0.46666666666666667</v>
      </c>
    </row>
    <row r="429" spans="1:10" x14ac:dyDescent="0.2">
      <c r="A429" s="177"/>
      <c r="B429" s="143"/>
      <c r="C429" s="144"/>
      <c r="D429" s="143"/>
      <c r="E429" s="144"/>
      <c r="F429" s="145"/>
      <c r="G429" s="143"/>
      <c r="H429" s="144"/>
      <c r="I429" s="151"/>
      <c r="J429" s="152"/>
    </row>
    <row r="430" spans="1:10" s="139" customFormat="1" x14ac:dyDescent="0.2">
      <c r="A430" s="159" t="s">
        <v>83</v>
      </c>
      <c r="B430" s="65"/>
      <c r="C430" s="66"/>
      <c r="D430" s="65"/>
      <c r="E430" s="66"/>
      <c r="F430" s="67"/>
      <c r="G430" s="65"/>
      <c r="H430" s="66"/>
      <c r="I430" s="20"/>
      <c r="J430" s="21"/>
    </row>
    <row r="431" spans="1:10" x14ac:dyDescent="0.2">
      <c r="A431" s="158" t="s">
        <v>329</v>
      </c>
      <c r="B431" s="65">
        <v>0</v>
      </c>
      <c r="C431" s="66">
        <v>0</v>
      </c>
      <c r="D431" s="65">
        <v>1</v>
      </c>
      <c r="E431" s="66">
        <v>1</v>
      </c>
      <c r="F431" s="67"/>
      <c r="G431" s="65">
        <f>B431-C431</f>
        <v>0</v>
      </c>
      <c r="H431" s="66">
        <f>D431-E431</f>
        <v>0</v>
      </c>
      <c r="I431" s="20" t="str">
        <f>IF(C431=0, "-", IF(G431/C431&lt;10, G431/C431, "&gt;999%"))</f>
        <v>-</v>
      </c>
      <c r="J431" s="21">
        <f>IF(E431=0, "-", IF(H431/E431&lt;10, H431/E431, "&gt;999%"))</f>
        <v>0</v>
      </c>
    </row>
    <row r="432" spans="1:10" x14ac:dyDescent="0.2">
      <c r="A432" s="158" t="s">
        <v>461</v>
      </c>
      <c r="B432" s="65">
        <v>0</v>
      </c>
      <c r="C432" s="66">
        <v>0</v>
      </c>
      <c r="D432" s="65">
        <v>0</v>
      </c>
      <c r="E432" s="66">
        <v>1</v>
      </c>
      <c r="F432" s="67"/>
      <c r="G432" s="65">
        <f>B432-C432</f>
        <v>0</v>
      </c>
      <c r="H432" s="66">
        <f>D432-E432</f>
        <v>-1</v>
      </c>
      <c r="I432" s="20" t="str">
        <f>IF(C432=0, "-", IF(G432/C432&lt;10, G432/C432, "&gt;999%"))</f>
        <v>-</v>
      </c>
      <c r="J432" s="21">
        <f>IF(E432=0, "-", IF(H432/E432&lt;10, H432/E432, "&gt;999%"))</f>
        <v>-1</v>
      </c>
    </row>
    <row r="433" spans="1:10" x14ac:dyDescent="0.2">
      <c r="A433" s="158" t="s">
        <v>285</v>
      </c>
      <c r="B433" s="65">
        <v>0</v>
      </c>
      <c r="C433" s="66">
        <v>0</v>
      </c>
      <c r="D433" s="65">
        <v>1</v>
      </c>
      <c r="E433" s="66">
        <v>0</v>
      </c>
      <c r="F433" s="67"/>
      <c r="G433" s="65">
        <f>B433-C433</f>
        <v>0</v>
      </c>
      <c r="H433" s="66">
        <f>D433-E433</f>
        <v>1</v>
      </c>
      <c r="I433" s="20" t="str">
        <f>IF(C433=0, "-", IF(G433/C433&lt;10, G433/C433, "&gt;999%"))</f>
        <v>-</v>
      </c>
      <c r="J433" s="21" t="str">
        <f>IF(E433=0, "-", IF(H433/E433&lt;10, H433/E433, "&gt;999%"))</f>
        <v>-</v>
      </c>
    </row>
    <row r="434" spans="1:10" s="160" customFormat="1" x14ac:dyDescent="0.2">
      <c r="A434" s="178" t="s">
        <v>650</v>
      </c>
      <c r="B434" s="71">
        <v>0</v>
      </c>
      <c r="C434" s="72">
        <v>0</v>
      </c>
      <c r="D434" s="71">
        <v>2</v>
      </c>
      <c r="E434" s="72">
        <v>2</v>
      </c>
      <c r="F434" s="73"/>
      <c r="G434" s="71">
        <f>B434-C434</f>
        <v>0</v>
      </c>
      <c r="H434" s="72">
        <f>D434-E434</f>
        <v>0</v>
      </c>
      <c r="I434" s="37" t="str">
        <f>IF(C434=0, "-", IF(G434/C434&lt;10, G434/C434, "&gt;999%"))</f>
        <v>-</v>
      </c>
      <c r="J434" s="38">
        <f>IF(E434=0, "-", IF(H434/E434&lt;10, H434/E434, "&gt;999%"))</f>
        <v>0</v>
      </c>
    </row>
    <row r="435" spans="1:10" x14ac:dyDescent="0.2">
      <c r="A435" s="177"/>
      <c r="B435" s="143"/>
      <c r="C435" s="144"/>
      <c r="D435" s="143"/>
      <c r="E435" s="144"/>
      <c r="F435" s="145"/>
      <c r="G435" s="143"/>
      <c r="H435" s="144"/>
      <c r="I435" s="151"/>
      <c r="J435" s="152"/>
    </row>
    <row r="436" spans="1:10" s="139" customFormat="1" x14ac:dyDescent="0.2">
      <c r="A436" s="159" t="s">
        <v>84</v>
      </c>
      <c r="B436" s="65"/>
      <c r="C436" s="66"/>
      <c r="D436" s="65"/>
      <c r="E436" s="66"/>
      <c r="F436" s="67"/>
      <c r="G436" s="65"/>
      <c r="H436" s="66"/>
      <c r="I436" s="20"/>
      <c r="J436" s="21"/>
    </row>
    <row r="437" spans="1:10" x14ac:dyDescent="0.2">
      <c r="A437" s="158" t="s">
        <v>537</v>
      </c>
      <c r="B437" s="65">
        <v>21</v>
      </c>
      <c r="C437" s="66">
        <v>10</v>
      </c>
      <c r="D437" s="65">
        <v>35</v>
      </c>
      <c r="E437" s="66">
        <v>25</v>
      </c>
      <c r="F437" s="67"/>
      <c r="G437" s="65">
        <f>B437-C437</f>
        <v>11</v>
      </c>
      <c r="H437" s="66">
        <f>D437-E437</f>
        <v>10</v>
      </c>
      <c r="I437" s="20">
        <f>IF(C437=0, "-", IF(G437/C437&lt;10, G437/C437, "&gt;999%"))</f>
        <v>1.1000000000000001</v>
      </c>
      <c r="J437" s="21">
        <f>IF(E437=0, "-", IF(H437/E437&lt;10, H437/E437, "&gt;999%"))</f>
        <v>0.4</v>
      </c>
    </row>
    <row r="438" spans="1:10" x14ac:dyDescent="0.2">
      <c r="A438" s="158" t="s">
        <v>525</v>
      </c>
      <c r="B438" s="65">
        <v>0</v>
      </c>
      <c r="C438" s="66">
        <v>3</v>
      </c>
      <c r="D438" s="65">
        <v>0</v>
      </c>
      <c r="E438" s="66">
        <v>3</v>
      </c>
      <c r="F438" s="67"/>
      <c r="G438" s="65">
        <f>B438-C438</f>
        <v>-3</v>
      </c>
      <c r="H438" s="66">
        <f>D438-E438</f>
        <v>-3</v>
      </c>
      <c r="I438" s="20">
        <f>IF(C438=0, "-", IF(G438/C438&lt;10, G438/C438, "&gt;999%"))</f>
        <v>-1</v>
      </c>
      <c r="J438" s="21">
        <f>IF(E438=0, "-", IF(H438/E438&lt;10, H438/E438, "&gt;999%"))</f>
        <v>-1</v>
      </c>
    </row>
    <row r="439" spans="1:10" s="160" customFormat="1" x14ac:dyDescent="0.2">
      <c r="A439" s="178" t="s">
        <v>651</v>
      </c>
      <c r="B439" s="71">
        <v>21</v>
      </c>
      <c r="C439" s="72">
        <v>13</v>
      </c>
      <c r="D439" s="71">
        <v>35</v>
      </c>
      <c r="E439" s="72">
        <v>28</v>
      </c>
      <c r="F439" s="73"/>
      <c r="G439" s="71">
        <f>B439-C439</f>
        <v>8</v>
      </c>
      <c r="H439" s="72">
        <f>D439-E439</f>
        <v>7</v>
      </c>
      <c r="I439" s="37">
        <f>IF(C439=0, "-", IF(G439/C439&lt;10, G439/C439, "&gt;999%"))</f>
        <v>0.61538461538461542</v>
      </c>
      <c r="J439" s="38">
        <f>IF(E439=0, "-", IF(H439/E439&lt;10, H439/E439, "&gt;999%"))</f>
        <v>0.25</v>
      </c>
    </row>
    <row r="440" spans="1:10" x14ac:dyDescent="0.2">
      <c r="A440" s="177"/>
      <c r="B440" s="143"/>
      <c r="C440" s="144"/>
      <c r="D440" s="143"/>
      <c r="E440" s="144"/>
      <c r="F440" s="145"/>
      <c r="G440" s="143"/>
      <c r="H440" s="144"/>
      <c r="I440" s="151"/>
      <c r="J440" s="152"/>
    </row>
    <row r="441" spans="1:10" s="139" customFormat="1" x14ac:dyDescent="0.2">
      <c r="A441" s="159" t="s">
        <v>85</v>
      </c>
      <c r="B441" s="65"/>
      <c r="C441" s="66"/>
      <c r="D441" s="65"/>
      <c r="E441" s="66"/>
      <c r="F441" s="67"/>
      <c r="G441" s="65"/>
      <c r="H441" s="66"/>
      <c r="I441" s="20"/>
      <c r="J441" s="21"/>
    </row>
    <row r="442" spans="1:10" x14ac:dyDescent="0.2">
      <c r="A442" s="158" t="s">
        <v>204</v>
      </c>
      <c r="B442" s="65">
        <v>1</v>
      </c>
      <c r="C442" s="66">
        <v>1</v>
      </c>
      <c r="D442" s="65">
        <v>8</v>
      </c>
      <c r="E442" s="66">
        <v>8</v>
      </c>
      <c r="F442" s="67"/>
      <c r="G442" s="65">
        <f t="shared" ref="G442:G450" si="84">B442-C442</f>
        <v>0</v>
      </c>
      <c r="H442" s="66">
        <f t="shared" ref="H442:H450" si="85">D442-E442</f>
        <v>0</v>
      </c>
      <c r="I442" s="20">
        <f t="shared" ref="I442:I450" si="86">IF(C442=0, "-", IF(G442/C442&lt;10, G442/C442, "&gt;999%"))</f>
        <v>0</v>
      </c>
      <c r="J442" s="21">
        <f t="shared" ref="J442:J450" si="87">IF(E442=0, "-", IF(H442/E442&lt;10, H442/E442, "&gt;999%"))</f>
        <v>0</v>
      </c>
    </row>
    <row r="443" spans="1:10" x14ac:dyDescent="0.2">
      <c r="A443" s="158" t="s">
        <v>356</v>
      </c>
      <c r="B443" s="65">
        <v>6</v>
      </c>
      <c r="C443" s="66">
        <v>0</v>
      </c>
      <c r="D443" s="65">
        <v>33</v>
      </c>
      <c r="E443" s="66">
        <v>0</v>
      </c>
      <c r="F443" s="67"/>
      <c r="G443" s="65">
        <f t="shared" si="84"/>
        <v>6</v>
      </c>
      <c r="H443" s="66">
        <f t="shared" si="85"/>
        <v>33</v>
      </c>
      <c r="I443" s="20" t="str">
        <f t="shared" si="86"/>
        <v>-</v>
      </c>
      <c r="J443" s="21" t="str">
        <f t="shared" si="87"/>
        <v>-</v>
      </c>
    </row>
    <row r="444" spans="1:10" x14ac:dyDescent="0.2">
      <c r="A444" s="158" t="s">
        <v>387</v>
      </c>
      <c r="B444" s="65">
        <v>16</v>
      </c>
      <c r="C444" s="66">
        <v>2</v>
      </c>
      <c r="D444" s="65">
        <v>23</v>
      </c>
      <c r="E444" s="66">
        <v>4</v>
      </c>
      <c r="F444" s="67"/>
      <c r="G444" s="65">
        <f t="shared" si="84"/>
        <v>14</v>
      </c>
      <c r="H444" s="66">
        <f t="shared" si="85"/>
        <v>19</v>
      </c>
      <c r="I444" s="20">
        <f t="shared" si="86"/>
        <v>7</v>
      </c>
      <c r="J444" s="21">
        <f t="shared" si="87"/>
        <v>4.75</v>
      </c>
    </row>
    <row r="445" spans="1:10" x14ac:dyDescent="0.2">
      <c r="A445" s="158" t="s">
        <v>423</v>
      </c>
      <c r="B445" s="65">
        <v>15</v>
      </c>
      <c r="C445" s="66">
        <v>5</v>
      </c>
      <c r="D445" s="65">
        <v>41</v>
      </c>
      <c r="E445" s="66">
        <v>24</v>
      </c>
      <c r="F445" s="67"/>
      <c r="G445" s="65">
        <f t="shared" si="84"/>
        <v>10</v>
      </c>
      <c r="H445" s="66">
        <f t="shared" si="85"/>
        <v>17</v>
      </c>
      <c r="I445" s="20">
        <f t="shared" si="86"/>
        <v>2</v>
      </c>
      <c r="J445" s="21">
        <f t="shared" si="87"/>
        <v>0.70833333333333337</v>
      </c>
    </row>
    <row r="446" spans="1:10" x14ac:dyDescent="0.2">
      <c r="A446" s="158" t="s">
        <v>246</v>
      </c>
      <c r="B446" s="65">
        <v>3</v>
      </c>
      <c r="C446" s="66">
        <v>3</v>
      </c>
      <c r="D446" s="65">
        <v>16</v>
      </c>
      <c r="E446" s="66">
        <v>19</v>
      </c>
      <c r="F446" s="67"/>
      <c r="G446" s="65">
        <f t="shared" si="84"/>
        <v>0</v>
      </c>
      <c r="H446" s="66">
        <f t="shared" si="85"/>
        <v>-3</v>
      </c>
      <c r="I446" s="20">
        <f t="shared" si="86"/>
        <v>0</v>
      </c>
      <c r="J446" s="21">
        <f t="shared" si="87"/>
        <v>-0.15789473684210525</v>
      </c>
    </row>
    <row r="447" spans="1:10" x14ac:dyDescent="0.2">
      <c r="A447" s="158" t="s">
        <v>224</v>
      </c>
      <c r="B447" s="65">
        <v>0</v>
      </c>
      <c r="C447" s="66">
        <v>1</v>
      </c>
      <c r="D447" s="65">
        <v>0</v>
      </c>
      <c r="E447" s="66">
        <v>1</v>
      </c>
      <c r="F447" s="67"/>
      <c r="G447" s="65">
        <f t="shared" si="84"/>
        <v>-1</v>
      </c>
      <c r="H447" s="66">
        <f t="shared" si="85"/>
        <v>-1</v>
      </c>
      <c r="I447" s="20">
        <f t="shared" si="86"/>
        <v>-1</v>
      </c>
      <c r="J447" s="21">
        <f t="shared" si="87"/>
        <v>-1</v>
      </c>
    </row>
    <row r="448" spans="1:10" x14ac:dyDescent="0.2">
      <c r="A448" s="158" t="s">
        <v>225</v>
      </c>
      <c r="B448" s="65">
        <v>8</v>
      </c>
      <c r="C448" s="66">
        <v>0</v>
      </c>
      <c r="D448" s="65">
        <v>18</v>
      </c>
      <c r="E448" s="66">
        <v>0</v>
      </c>
      <c r="F448" s="67"/>
      <c r="G448" s="65">
        <f t="shared" si="84"/>
        <v>8</v>
      </c>
      <c r="H448" s="66">
        <f t="shared" si="85"/>
        <v>18</v>
      </c>
      <c r="I448" s="20" t="str">
        <f t="shared" si="86"/>
        <v>-</v>
      </c>
      <c r="J448" s="21" t="str">
        <f t="shared" si="87"/>
        <v>-</v>
      </c>
    </row>
    <row r="449" spans="1:10" x14ac:dyDescent="0.2">
      <c r="A449" s="158" t="s">
        <v>266</v>
      </c>
      <c r="B449" s="65">
        <v>5</v>
      </c>
      <c r="C449" s="66">
        <v>0</v>
      </c>
      <c r="D449" s="65">
        <v>11</v>
      </c>
      <c r="E449" s="66">
        <v>2</v>
      </c>
      <c r="F449" s="67"/>
      <c r="G449" s="65">
        <f t="shared" si="84"/>
        <v>5</v>
      </c>
      <c r="H449" s="66">
        <f t="shared" si="85"/>
        <v>9</v>
      </c>
      <c r="I449" s="20" t="str">
        <f t="shared" si="86"/>
        <v>-</v>
      </c>
      <c r="J449" s="21">
        <f t="shared" si="87"/>
        <v>4.5</v>
      </c>
    </row>
    <row r="450" spans="1:10" s="160" customFormat="1" x14ac:dyDescent="0.2">
      <c r="A450" s="178" t="s">
        <v>652</v>
      </c>
      <c r="B450" s="71">
        <v>54</v>
      </c>
      <c r="C450" s="72">
        <v>12</v>
      </c>
      <c r="D450" s="71">
        <v>150</v>
      </c>
      <c r="E450" s="72">
        <v>58</v>
      </c>
      <c r="F450" s="73"/>
      <c r="G450" s="71">
        <f t="shared" si="84"/>
        <v>42</v>
      </c>
      <c r="H450" s="72">
        <f t="shared" si="85"/>
        <v>92</v>
      </c>
      <c r="I450" s="37">
        <f t="shared" si="86"/>
        <v>3.5</v>
      </c>
      <c r="J450" s="38">
        <f t="shared" si="87"/>
        <v>1.5862068965517242</v>
      </c>
    </row>
    <row r="451" spans="1:10" x14ac:dyDescent="0.2">
      <c r="A451" s="177"/>
      <c r="B451" s="143"/>
      <c r="C451" s="144"/>
      <c r="D451" s="143"/>
      <c r="E451" s="144"/>
      <c r="F451" s="145"/>
      <c r="G451" s="143"/>
      <c r="H451" s="144"/>
      <c r="I451" s="151"/>
      <c r="J451" s="152"/>
    </row>
    <row r="452" spans="1:10" s="139" customFormat="1" x14ac:dyDescent="0.2">
      <c r="A452" s="159" t="s">
        <v>86</v>
      </c>
      <c r="B452" s="65"/>
      <c r="C452" s="66"/>
      <c r="D452" s="65"/>
      <c r="E452" s="66"/>
      <c r="F452" s="67"/>
      <c r="G452" s="65"/>
      <c r="H452" s="66"/>
      <c r="I452" s="20"/>
      <c r="J452" s="21"/>
    </row>
    <row r="453" spans="1:10" x14ac:dyDescent="0.2">
      <c r="A453" s="158" t="s">
        <v>388</v>
      </c>
      <c r="B453" s="65">
        <v>5</v>
      </c>
      <c r="C453" s="66">
        <v>0</v>
      </c>
      <c r="D453" s="65">
        <v>8</v>
      </c>
      <c r="E453" s="66">
        <v>2</v>
      </c>
      <c r="F453" s="67"/>
      <c r="G453" s="65">
        <f>B453-C453</f>
        <v>5</v>
      </c>
      <c r="H453" s="66">
        <f>D453-E453</f>
        <v>6</v>
      </c>
      <c r="I453" s="20" t="str">
        <f>IF(C453=0, "-", IF(G453/C453&lt;10, G453/C453, "&gt;999%"))</f>
        <v>-</v>
      </c>
      <c r="J453" s="21">
        <f>IF(E453=0, "-", IF(H453/E453&lt;10, H453/E453, "&gt;999%"))</f>
        <v>3</v>
      </c>
    </row>
    <row r="454" spans="1:10" x14ac:dyDescent="0.2">
      <c r="A454" s="158" t="s">
        <v>501</v>
      </c>
      <c r="B454" s="65">
        <v>24</v>
      </c>
      <c r="C454" s="66">
        <v>8</v>
      </c>
      <c r="D454" s="65">
        <v>55</v>
      </c>
      <c r="E454" s="66">
        <v>15</v>
      </c>
      <c r="F454" s="67"/>
      <c r="G454" s="65">
        <f>B454-C454</f>
        <v>16</v>
      </c>
      <c r="H454" s="66">
        <f>D454-E454</f>
        <v>40</v>
      </c>
      <c r="I454" s="20">
        <f>IF(C454=0, "-", IF(G454/C454&lt;10, G454/C454, "&gt;999%"))</f>
        <v>2</v>
      </c>
      <c r="J454" s="21">
        <f>IF(E454=0, "-", IF(H454/E454&lt;10, H454/E454, "&gt;999%"))</f>
        <v>2.6666666666666665</v>
      </c>
    </row>
    <row r="455" spans="1:10" x14ac:dyDescent="0.2">
      <c r="A455" s="158" t="s">
        <v>424</v>
      </c>
      <c r="B455" s="65">
        <v>2</v>
      </c>
      <c r="C455" s="66">
        <v>1</v>
      </c>
      <c r="D455" s="65">
        <v>11</v>
      </c>
      <c r="E455" s="66">
        <v>3</v>
      </c>
      <c r="F455" s="67"/>
      <c r="G455" s="65">
        <f>B455-C455</f>
        <v>1</v>
      </c>
      <c r="H455" s="66">
        <f>D455-E455</f>
        <v>8</v>
      </c>
      <c r="I455" s="20">
        <f>IF(C455=0, "-", IF(G455/C455&lt;10, G455/C455, "&gt;999%"))</f>
        <v>1</v>
      </c>
      <c r="J455" s="21">
        <f>IF(E455=0, "-", IF(H455/E455&lt;10, H455/E455, "&gt;999%"))</f>
        <v>2.6666666666666665</v>
      </c>
    </row>
    <row r="456" spans="1:10" x14ac:dyDescent="0.2">
      <c r="A456" s="158" t="s">
        <v>338</v>
      </c>
      <c r="B456" s="65">
        <v>0</v>
      </c>
      <c r="C456" s="66">
        <v>1</v>
      </c>
      <c r="D456" s="65">
        <v>0</v>
      </c>
      <c r="E456" s="66">
        <v>2</v>
      </c>
      <c r="F456" s="67"/>
      <c r="G456" s="65">
        <f>B456-C456</f>
        <v>-1</v>
      </c>
      <c r="H456" s="66">
        <f>D456-E456</f>
        <v>-2</v>
      </c>
      <c r="I456" s="20">
        <f>IF(C456=0, "-", IF(G456/C456&lt;10, G456/C456, "&gt;999%"))</f>
        <v>-1</v>
      </c>
      <c r="J456" s="21">
        <f>IF(E456=0, "-", IF(H456/E456&lt;10, H456/E456, "&gt;999%"))</f>
        <v>-1</v>
      </c>
    </row>
    <row r="457" spans="1:10" s="160" customFormat="1" x14ac:dyDescent="0.2">
      <c r="A457" s="178" t="s">
        <v>653</v>
      </c>
      <c r="B457" s="71">
        <v>31</v>
      </c>
      <c r="C457" s="72">
        <v>10</v>
      </c>
      <c r="D457" s="71">
        <v>74</v>
      </c>
      <c r="E457" s="72">
        <v>22</v>
      </c>
      <c r="F457" s="73"/>
      <c r="G457" s="71">
        <f>B457-C457</f>
        <v>21</v>
      </c>
      <c r="H457" s="72">
        <f>D457-E457</f>
        <v>52</v>
      </c>
      <c r="I457" s="37">
        <f>IF(C457=0, "-", IF(G457/C457&lt;10, G457/C457, "&gt;999%"))</f>
        <v>2.1</v>
      </c>
      <c r="J457" s="38">
        <f>IF(E457=0, "-", IF(H457/E457&lt;10, H457/E457, "&gt;999%"))</f>
        <v>2.3636363636363638</v>
      </c>
    </row>
    <row r="458" spans="1:10" x14ac:dyDescent="0.2">
      <c r="A458" s="177"/>
      <c r="B458" s="143"/>
      <c r="C458" s="144"/>
      <c r="D458" s="143"/>
      <c r="E458" s="144"/>
      <c r="F458" s="145"/>
      <c r="G458" s="143"/>
      <c r="H458" s="144"/>
      <c r="I458" s="151"/>
      <c r="J458" s="152"/>
    </row>
    <row r="459" spans="1:10" s="139" customFormat="1" x14ac:dyDescent="0.2">
      <c r="A459" s="159" t="s">
        <v>87</v>
      </c>
      <c r="B459" s="65"/>
      <c r="C459" s="66"/>
      <c r="D459" s="65"/>
      <c r="E459" s="66"/>
      <c r="F459" s="67"/>
      <c r="G459" s="65"/>
      <c r="H459" s="66"/>
      <c r="I459" s="20"/>
      <c r="J459" s="21"/>
    </row>
    <row r="460" spans="1:10" x14ac:dyDescent="0.2">
      <c r="A460" s="158" t="s">
        <v>305</v>
      </c>
      <c r="B460" s="65">
        <v>5</v>
      </c>
      <c r="C460" s="66">
        <v>0</v>
      </c>
      <c r="D460" s="65">
        <v>8</v>
      </c>
      <c r="E460" s="66">
        <v>8</v>
      </c>
      <c r="F460" s="67"/>
      <c r="G460" s="65">
        <f t="shared" ref="G460:G468" si="88">B460-C460</f>
        <v>5</v>
      </c>
      <c r="H460" s="66">
        <f t="shared" ref="H460:H468" si="89">D460-E460</f>
        <v>0</v>
      </c>
      <c r="I460" s="20" t="str">
        <f t="shared" ref="I460:I468" si="90">IF(C460=0, "-", IF(G460/C460&lt;10, G460/C460, "&gt;999%"))</f>
        <v>-</v>
      </c>
      <c r="J460" s="21">
        <f t="shared" ref="J460:J468" si="91">IF(E460=0, "-", IF(H460/E460&lt;10, H460/E460, "&gt;999%"))</f>
        <v>0</v>
      </c>
    </row>
    <row r="461" spans="1:10" x14ac:dyDescent="0.2">
      <c r="A461" s="158" t="s">
        <v>389</v>
      </c>
      <c r="B461" s="65">
        <v>139</v>
      </c>
      <c r="C461" s="66">
        <v>91</v>
      </c>
      <c r="D461" s="65">
        <v>387</v>
      </c>
      <c r="E461" s="66">
        <v>295</v>
      </c>
      <c r="F461" s="67"/>
      <c r="G461" s="65">
        <f t="shared" si="88"/>
        <v>48</v>
      </c>
      <c r="H461" s="66">
        <f t="shared" si="89"/>
        <v>92</v>
      </c>
      <c r="I461" s="20">
        <f t="shared" si="90"/>
        <v>0.52747252747252749</v>
      </c>
      <c r="J461" s="21">
        <f t="shared" si="91"/>
        <v>0.31186440677966104</v>
      </c>
    </row>
    <row r="462" spans="1:10" x14ac:dyDescent="0.2">
      <c r="A462" s="158" t="s">
        <v>226</v>
      </c>
      <c r="B462" s="65">
        <v>19</v>
      </c>
      <c r="C462" s="66">
        <v>12</v>
      </c>
      <c r="D462" s="65">
        <v>89</v>
      </c>
      <c r="E462" s="66">
        <v>67</v>
      </c>
      <c r="F462" s="67"/>
      <c r="G462" s="65">
        <f t="shared" si="88"/>
        <v>7</v>
      </c>
      <c r="H462" s="66">
        <f t="shared" si="89"/>
        <v>22</v>
      </c>
      <c r="I462" s="20">
        <f t="shared" si="90"/>
        <v>0.58333333333333337</v>
      </c>
      <c r="J462" s="21">
        <f t="shared" si="91"/>
        <v>0.32835820895522388</v>
      </c>
    </row>
    <row r="463" spans="1:10" x14ac:dyDescent="0.2">
      <c r="A463" s="158" t="s">
        <v>247</v>
      </c>
      <c r="B463" s="65">
        <v>0</v>
      </c>
      <c r="C463" s="66">
        <v>1</v>
      </c>
      <c r="D463" s="65">
        <v>1</v>
      </c>
      <c r="E463" s="66">
        <v>6</v>
      </c>
      <c r="F463" s="67"/>
      <c r="G463" s="65">
        <f t="shared" si="88"/>
        <v>-1</v>
      </c>
      <c r="H463" s="66">
        <f t="shared" si="89"/>
        <v>-5</v>
      </c>
      <c r="I463" s="20">
        <f t="shared" si="90"/>
        <v>-1</v>
      </c>
      <c r="J463" s="21">
        <f t="shared" si="91"/>
        <v>-0.83333333333333337</v>
      </c>
    </row>
    <row r="464" spans="1:10" x14ac:dyDescent="0.2">
      <c r="A464" s="158" t="s">
        <v>248</v>
      </c>
      <c r="B464" s="65">
        <v>1</v>
      </c>
      <c r="C464" s="66">
        <v>7</v>
      </c>
      <c r="D464" s="65">
        <v>18</v>
      </c>
      <c r="E464" s="66">
        <v>16</v>
      </c>
      <c r="F464" s="67"/>
      <c r="G464" s="65">
        <f t="shared" si="88"/>
        <v>-6</v>
      </c>
      <c r="H464" s="66">
        <f t="shared" si="89"/>
        <v>2</v>
      </c>
      <c r="I464" s="20">
        <f t="shared" si="90"/>
        <v>-0.8571428571428571</v>
      </c>
      <c r="J464" s="21">
        <f t="shared" si="91"/>
        <v>0.125</v>
      </c>
    </row>
    <row r="465" spans="1:10" x14ac:dyDescent="0.2">
      <c r="A465" s="158" t="s">
        <v>425</v>
      </c>
      <c r="B465" s="65">
        <v>142</v>
      </c>
      <c r="C465" s="66">
        <v>39</v>
      </c>
      <c r="D465" s="65">
        <v>211</v>
      </c>
      <c r="E465" s="66">
        <v>114</v>
      </c>
      <c r="F465" s="67"/>
      <c r="G465" s="65">
        <f t="shared" si="88"/>
        <v>103</v>
      </c>
      <c r="H465" s="66">
        <f t="shared" si="89"/>
        <v>97</v>
      </c>
      <c r="I465" s="20">
        <f t="shared" si="90"/>
        <v>2.641025641025641</v>
      </c>
      <c r="J465" s="21">
        <f t="shared" si="91"/>
        <v>0.85087719298245612</v>
      </c>
    </row>
    <row r="466" spans="1:10" x14ac:dyDescent="0.2">
      <c r="A466" s="158" t="s">
        <v>227</v>
      </c>
      <c r="B466" s="65">
        <v>8</v>
      </c>
      <c r="C466" s="66">
        <v>5</v>
      </c>
      <c r="D466" s="65">
        <v>27</v>
      </c>
      <c r="E466" s="66">
        <v>29</v>
      </c>
      <c r="F466" s="67"/>
      <c r="G466" s="65">
        <f t="shared" si="88"/>
        <v>3</v>
      </c>
      <c r="H466" s="66">
        <f t="shared" si="89"/>
        <v>-2</v>
      </c>
      <c r="I466" s="20">
        <f t="shared" si="90"/>
        <v>0.6</v>
      </c>
      <c r="J466" s="21">
        <f t="shared" si="91"/>
        <v>-6.8965517241379309E-2</v>
      </c>
    </row>
    <row r="467" spans="1:10" x14ac:dyDescent="0.2">
      <c r="A467" s="158" t="s">
        <v>357</v>
      </c>
      <c r="B467" s="65">
        <v>63</v>
      </c>
      <c r="C467" s="66">
        <v>57</v>
      </c>
      <c r="D467" s="65">
        <v>223</v>
      </c>
      <c r="E467" s="66">
        <v>177</v>
      </c>
      <c r="F467" s="67"/>
      <c r="G467" s="65">
        <f t="shared" si="88"/>
        <v>6</v>
      </c>
      <c r="H467" s="66">
        <f t="shared" si="89"/>
        <v>46</v>
      </c>
      <c r="I467" s="20">
        <f t="shared" si="90"/>
        <v>0.10526315789473684</v>
      </c>
      <c r="J467" s="21">
        <f t="shared" si="91"/>
        <v>0.25988700564971751</v>
      </c>
    </row>
    <row r="468" spans="1:10" s="160" customFormat="1" x14ac:dyDescent="0.2">
      <c r="A468" s="178" t="s">
        <v>654</v>
      </c>
      <c r="B468" s="71">
        <v>377</v>
      </c>
      <c r="C468" s="72">
        <v>212</v>
      </c>
      <c r="D468" s="71">
        <v>964</v>
      </c>
      <c r="E468" s="72">
        <v>712</v>
      </c>
      <c r="F468" s="73"/>
      <c r="G468" s="71">
        <f t="shared" si="88"/>
        <v>165</v>
      </c>
      <c r="H468" s="72">
        <f t="shared" si="89"/>
        <v>252</v>
      </c>
      <c r="I468" s="37">
        <f t="shared" si="90"/>
        <v>0.77830188679245282</v>
      </c>
      <c r="J468" s="38">
        <f t="shared" si="91"/>
        <v>0.3539325842696629</v>
      </c>
    </row>
    <row r="469" spans="1:10" x14ac:dyDescent="0.2">
      <c r="A469" s="177"/>
      <c r="B469" s="143"/>
      <c r="C469" s="144"/>
      <c r="D469" s="143"/>
      <c r="E469" s="144"/>
      <c r="F469" s="145"/>
      <c r="G469" s="143"/>
      <c r="H469" s="144"/>
      <c r="I469" s="151"/>
      <c r="J469" s="152"/>
    </row>
    <row r="470" spans="1:10" s="139" customFormat="1" x14ac:dyDescent="0.2">
      <c r="A470" s="159" t="s">
        <v>88</v>
      </c>
      <c r="B470" s="65"/>
      <c r="C470" s="66"/>
      <c r="D470" s="65"/>
      <c r="E470" s="66"/>
      <c r="F470" s="67"/>
      <c r="G470" s="65"/>
      <c r="H470" s="66"/>
      <c r="I470" s="20"/>
      <c r="J470" s="21"/>
    </row>
    <row r="471" spans="1:10" x14ac:dyDescent="0.2">
      <c r="A471" s="158" t="s">
        <v>205</v>
      </c>
      <c r="B471" s="65">
        <v>63</v>
      </c>
      <c r="C471" s="66">
        <v>24</v>
      </c>
      <c r="D471" s="65">
        <v>139</v>
      </c>
      <c r="E471" s="66">
        <v>142</v>
      </c>
      <c r="F471" s="67"/>
      <c r="G471" s="65">
        <f t="shared" ref="G471:G477" si="92">B471-C471</f>
        <v>39</v>
      </c>
      <c r="H471" s="66">
        <f t="shared" ref="H471:H477" si="93">D471-E471</f>
        <v>-3</v>
      </c>
      <c r="I471" s="20">
        <f t="shared" ref="I471:I477" si="94">IF(C471=0, "-", IF(G471/C471&lt;10, G471/C471, "&gt;999%"))</f>
        <v>1.625</v>
      </c>
      <c r="J471" s="21">
        <f t="shared" ref="J471:J477" si="95">IF(E471=0, "-", IF(H471/E471&lt;10, H471/E471, "&gt;999%"))</f>
        <v>-2.1126760563380281E-2</v>
      </c>
    </row>
    <row r="472" spans="1:10" x14ac:dyDescent="0.2">
      <c r="A472" s="158" t="s">
        <v>339</v>
      </c>
      <c r="B472" s="65">
        <v>9</v>
      </c>
      <c r="C472" s="66">
        <v>4</v>
      </c>
      <c r="D472" s="65">
        <v>36</v>
      </c>
      <c r="E472" s="66">
        <v>7</v>
      </c>
      <c r="F472" s="67"/>
      <c r="G472" s="65">
        <f t="shared" si="92"/>
        <v>5</v>
      </c>
      <c r="H472" s="66">
        <f t="shared" si="93"/>
        <v>29</v>
      </c>
      <c r="I472" s="20">
        <f t="shared" si="94"/>
        <v>1.25</v>
      </c>
      <c r="J472" s="21">
        <f t="shared" si="95"/>
        <v>4.1428571428571432</v>
      </c>
    </row>
    <row r="473" spans="1:10" x14ac:dyDescent="0.2">
      <c r="A473" s="158" t="s">
        <v>340</v>
      </c>
      <c r="B473" s="65">
        <v>10</v>
      </c>
      <c r="C473" s="66">
        <v>20</v>
      </c>
      <c r="D473" s="65">
        <v>58</v>
      </c>
      <c r="E473" s="66">
        <v>50</v>
      </c>
      <c r="F473" s="67"/>
      <c r="G473" s="65">
        <f t="shared" si="92"/>
        <v>-10</v>
      </c>
      <c r="H473" s="66">
        <f t="shared" si="93"/>
        <v>8</v>
      </c>
      <c r="I473" s="20">
        <f t="shared" si="94"/>
        <v>-0.5</v>
      </c>
      <c r="J473" s="21">
        <f t="shared" si="95"/>
        <v>0.16</v>
      </c>
    </row>
    <row r="474" spans="1:10" x14ac:dyDescent="0.2">
      <c r="A474" s="158" t="s">
        <v>358</v>
      </c>
      <c r="B474" s="65">
        <v>8</v>
      </c>
      <c r="C474" s="66">
        <v>3</v>
      </c>
      <c r="D474" s="65">
        <v>20</v>
      </c>
      <c r="E474" s="66">
        <v>9</v>
      </c>
      <c r="F474" s="67"/>
      <c r="G474" s="65">
        <f t="shared" si="92"/>
        <v>5</v>
      </c>
      <c r="H474" s="66">
        <f t="shared" si="93"/>
        <v>11</v>
      </c>
      <c r="I474" s="20">
        <f t="shared" si="94"/>
        <v>1.6666666666666667</v>
      </c>
      <c r="J474" s="21">
        <f t="shared" si="95"/>
        <v>1.2222222222222223</v>
      </c>
    </row>
    <row r="475" spans="1:10" x14ac:dyDescent="0.2">
      <c r="A475" s="158" t="s">
        <v>206</v>
      </c>
      <c r="B475" s="65">
        <v>79</v>
      </c>
      <c r="C475" s="66">
        <v>54</v>
      </c>
      <c r="D475" s="65">
        <v>203</v>
      </c>
      <c r="E475" s="66">
        <v>173</v>
      </c>
      <c r="F475" s="67"/>
      <c r="G475" s="65">
        <f t="shared" si="92"/>
        <v>25</v>
      </c>
      <c r="H475" s="66">
        <f t="shared" si="93"/>
        <v>30</v>
      </c>
      <c r="I475" s="20">
        <f t="shared" si="94"/>
        <v>0.46296296296296297</v>
      </c>
      <c r="J475" s="21">
        <f t="shared" si="95"/>
        <v>0.17341040462427745</v>
      </c>
    </row>
    <row r="476" spans="1:10" x14ac:dyDescent="0.2">
      <c r="A476" s="158" t="s">
        <v>359</v>
      </c>
      <c r="B476" s="65">
        <v>58</v>
      </c>
      <c r="C476" s="66">
        <v>48</v>
      </c>
      <c r="D476" s="65">
        <v>145</v>
      </c>
      <c r="E476" s="66">
        <v>149</v>
      </c>
      <c r="F476" s="67"/>
      <c r="G476" s="65">
        <f t="shared" si="92"/>
        <v>10</v>
      </c>
      <c r="H476" s="66">
        <f t="shared" si="93"/>
        <v>-4</v>
      </c>
      <c r="I476" s="20">
        <f t="shared" si="94"/>
        <v>0.20833333333333334</v>
      </c>
      <c r="J476" s="21">
        <f t="shared" si="95"/>
        <v>-2.6845637583892617E-2</v>
      </c>
    </row>
    <row r="477" spans="1:10" s="160" customFormat="1" x14ac:dyDescent="0.2">
      <c r="A477" s="178" t="s">
        <v>655</v>
      </c>
      <c r="B477" s="71">
        <v>227</v>
      </c>
      <c r="C477" s="72">
        <v>153</v>
      </c>
      <c r="D477" s="71">
        <v>601</v>
      </c>
      <c r="E477" s="72">
        <v>530</v>
      </c>
      <c r="F477" s="73"/>
      <c r="G477" s="71">
        <f t="shared" si="92"/>
        <v>74</v>
      </c>
      <c r="H477" s="72">
        <f t="shared" si="93"/>
        <v>71</v>
      </c>
      <c r="I477" s="37">
        <f t="shared" si="94"/>
        <v>0.48366013071895425</v>
      </c>
      <c r="J477" s="38">
        <f t="shared" si="95"/>
        <v>0.13396226415094339</v>
      </c>
    </row>
    <row r="478" spans="1:10" x14ac:dyDescent="0.2">
      <c r="A478" s="177"/>
      <c r="B478" s="143"/>
      <c r="C478" s="144"/>
      <c r="D478" s="143"/>
      <c r="E478" s="144"/>
      <c r="F478" s="145"/>
      <c r="G478" s="143"/>
      <c r="H478" s="144"/>
      <c r="I478" s="151"/>
      <c r="J478" s="152"/>
    </row>
    <row r="479" spans="1:10" s="139" customFormat="1" x14ac:dyDescent="0.2">
      <c r="A479" s="159" t="s">
        <v>89</v>
      </c>
      <c r="B479" s="65"/>
      <c r="C479" s="66"/>
      <c r="D479" s="65"/>
      <c r="E479" s="66"/>
      <c r="F479" s="67"/>
      <c r="G479" s="65"/>
      <c r="H479" s="66"/>
      <c r="I479" s="20"/>
      <c r="J479" s="21"/>
    </row>
    <row r="480" spans="1:10" x14ac:dyDescent="0.2">
      <c r="A480" s="158" t="s">
        <v>306</v>
      </c>
      <c r="B480" s="65">
        <v>4</v>
      </c>
      <c r="C480" s="66">
        <v>2</v>
      </c>
      <c r="D480" s="65">
        <v>8</v>
      </c>
      <c r="E480" s="66">
        <v>5</v>
      </c>
      <c r="F480" s="67"/>
      <c r="G480" s="65">
        <f t="shared" ref="G480:G503" si="96">B480-C480</f>
        <v>2</v>
      </c>
      <c r="H480" s="66">
        <f t="shared" ref="H480:H503" si="97">D480-E480</f>
        <v>3</v>
      </c>
      <c r="I480" s="20">
        <f t="shared" ref="I480:I503" si="98">IF(C480=0, "-", IF(G480/C480&lt;10, G480/C480, "&gt;999%"))</f>
        <v>1</v>
      </c>
      <c r="J480" s="21">
        <f t="shared" ref="J480:J503" si="99">IF(E480=0, "-", IF(H480/E480&lt;10, H480/E480, "&gt;999%"))</f>
        <v>0.6</v>
      </c>
    </row>
    <row r="481" spans="1:10" x14ac:dyDescent="0.2">
      <c r="A481" s="158" t="s">
        <v>249</v>
      </c>
      <c r="B481" s="65">
        <v>83</v>
      </c>
      <c r="C481" s="66">
        <v>104</v>
      </c>
      <c r="D481" s="65">
        <v>242</v>
      </c>
      <c r="E481" s="66">
        <v>331</v>
      </c>
      <c r="F481" s="67"/>
      <c r="G481" s="65">
        <f t="shared" si="96"/>
        <v>-21</v>
      </c>
      <c r="H481" s="66">
        <f t="shared" si="97"/>
        <v>-89</v>
      </c>
      <c r="I481" s="20">
        <f t="shared" si="98"/>
        <v>-0.20192307692307693</v>
      </c>
      <c r="J481" s="21">
        <f t="shared" si="99"/>
        <v>-0.26888217522658608</v>
      </c>
    </row>
    <row r="482" spans="1:10" x14ac:dyDescent="0.2">
      <c r="A482" s="158" t="s">
        <v>360</v>
      </c>
      <c r="B482" s="65">
        <v>77</v>
      </c>
      <c r="C482" s="66">
        <v>43</v>
      </c>
      <c r="D482" s="65">
        <v>208</v>
      </c>
      <c r="E482" s="66">
        <v>134</v>
      </c>
      <c r="F482" s="67"/>
      <c r="G482" s="65">
        <f t="shared" si="96"/>
        <v>34</v>
      </c>
      <c r="H482" s="66">
        <f t="shared" si="97"/>
        <v>74</v>
      </c>
      <c r="I482" s="20">
        <f t="shared" si="98"/>
        <v>0.79069767441860461</v>
      </c>
      <c r="J482" s="21">
        <f t="shared" si="99"/>
        <v>0.55223880597014929</v>
      </c>
    </row>
    <row r="483" spans="1:10" x14ac:dyDescent="0.2">
      <c r="A483" s="158" t="s">
        <v>465</v>
      </c>
      <c r="B483" s="65">
        <v>2</v>
      </c>
      <c r="C483" s="66">
        <v>8</v>
      </c>
      <c r="D483" s="65">
        <v>14</v>
      </c>
      <c r="E483" s="66">
        <v>26</v>
      </c>
      <c r="F483" s="67"/>
      <c r="G483" s="65">
        <f t="shared" si="96"/>
        <v>-6</v>
      </c>
      <c r="H483" s="66">
        <f t="shared" si="97"/>
        <v>-12</v>
      </c>
      <c r="I483" s="20">
        <f t="shared" si="98"/>
        <v>-0.75</v>
      </c>
      <c r="J483" s="21">
        <f t="shared" si="99"/>
        <v>-0.46153846153846156</v>
      </c>
    </row>
    <row r="484" spans="1:10" x14ac:dyDescent="0.2">
      <c r="A484" s="158" t="s">
        <v>228</v>
      </c>
      <c r="B484" s="65">
        <v>255</v>
      </c>
      <c r="C484" s="66">
        <v>193</v>
      </c>
      <c r="D484" s="65">
        <v>728</v>
      </c>
      <c r="E484" s="66">
        <v>646</v>
      </c>
      <c r="F484" s="67"/>
      <c r="G484" s="65">
        <f t="shared" si="96"/>
        <v>62</v>
      </c>
      <c r="H484" s="66">
        <f t="shared" si="97"/>
        <v>82</v>
      </c>
      <c r="I484" s="20">
        <f t="shared" si="98"/>
        <v>0.32124352331606215</v>
      </c>
      <c r="J484" s="21">
        <f t="shared" si="99"/>
        <v>0.12693498452012383</v>
      </c>
    </row>
    <row r="485" spans="1:10" x14ac:dyDescent="0.2">
      <c r="A485" s="158" t="s">
        <v>426</v>
      </c>
      <c r="B485" s="65">
        <v>35</v>
      </c>
      <c r="C485" s="66">
        <v>32</v>
      </c>
      <c r="D485" s="65">
        <v>111</v>
      </c>
      <c r="E485" s="66">
        <v>109</v>
      </c>
      <c r="F485" s="67"/>
      <c r="G485" s="65">
        <f t="shared" si="96"/>
        <v>3</v>
      </c>
      <c r="H485" s="66">
        <f t="shared" si="97"/>
        <v>2</v>
      </c>
      <c r="I485" s="20">
        <f t="shared" si="98"/>
        <v>9.375E-2</v>
      </c>
      <c r="J485" s="21">
        <f t="shared" si="99"/>
        <v>1.834862385321101E-2</v>
      </c>
    </row>
    <row r="486" spans="1:10" x14ac:dyDescent="0.2">
      <c r="A486" s="158" t="s">
        <v>296</v>
      </c>
      <c r="B486" s="65">
        <v>1</v>
      </c>
      <c r="C486" s="66">
        <v>3</v>
      </c>
      <c r="D486" s="65">
        <v>1</v>
      </c>
      <c r="E486" s="66">
        <v>8</v>
      </c>
      <c r="F486" s="67"/>
      <c r="G486" s="65">
        <f t="shared" si="96"/>
        <v>-2</v>
      </c>
      <c r="H486" s="66">
        <f t="shared" si="97"/>
        <v>-7</v>
      </c>
      <c r="I486" s="20">
        <f t="shared" si="98"/>
        <v>-0.66666666666666663</v>
      </c>
      <c r="J486" s="21">
        <f t="shared" si="99"/>
        <v>-0.875</v>
      </c>
    </row>
    <row r="487" spans="1:10" x14ac:dyDescent="0.2">
      <c r="A487" s="158" t="s">
        <v>464</v>
      </c>
      <c r="B487" s="65">
        <v>58</v>
      </c>
      <c r="C487" s="66">
        <v>43</v>
      </c>
      <c r="D487" s="65">
        <v>169</v>
      </c>
      <c r="E487" s="66">
        <v>131</v>
      </c>
      <c r="F487" s="67"/>
      <c r="G487" s="65">
        <f t="shared" si="96"/>
        <v>15</v>
      </c>
      <c r="H487" s="66">
        <f t="shared" si="97"/>
        <v>38</v>
      </c>
      <c r="I487" s="20">
        <f t="shared" si="98"/>
        <v>0.34883720930232559</v>
      </c>
      <c r="J487" s="21">
        <f t="shared" si="99"/>
        <v>0.29007633587786258</v>
      </c>
    </row>
    <row r="488" spans="1:10" x14ac:dyDescent="0.2">
      <c r="A488" s="158" t="s">
        <v>477</v>
      </c>
      <c r="B488" s="65">
        <v>37</v>
      </c>
      <c r="C488" s="66">
        <v>21</v>
      </c>
      <c r="D488" s="65">
        <v>144</v>
      </c>
      <c r="E488" s="66">
        <v>53</v>
      </c>
      <c r="F488" s="67"/>
      <c r="G488" s="65">
        <f t="shared" si="96"/>
        <v>16</v>
      </c>
      <c r="H488" s="66">
        <f t="shared" si="97"/>
        <v>91</v>
      </c>
      <c r="I488" s="20">
        <f t="shared" si="98"/>
        <v>0.76190476190476186</v>
      </c>
      <c r="J488" s="21">
        <f t="shared" si="99"/>
        <v>1.7169811320754718</v>
      </c>
    </row>
    <row r="489" spans="1:10" x14ac:dyDescent="0.2">
      <c r="A489" s="158" t="s">
        <v>487</v>
      </c>
      <c r="B489" s="65">
        <v>133</v>
      </c>
      <c r="C489" s="66">
        <v>61</v>
      </c>
      <c r="D489" s="65">
        <v>304</v>
      </c>
      <c r="E489" s="66">
        <v>198</v>
      </c>
      <c r="F489" s="67"/>
      <c r="G489" s="65">
        <f t="shared" si="96"/>
        <v>72</v>
      </c>
      <c r="H489" s="66">
        <f t="shared" si="97"/>
        <v>106</v>
      </c>
      <c r="I489" s="20">
        <f t="shared" si="98"/>
        <v>1.180327868852459</v>
      </c>
      <c r="J489" s="21">
        <f t="shared" si="99"/>
        <v>0.53535353535353536</v>
      </c>
    </row>
    <row r="490" spans="1:10" x14ac:dyDescent="0.2">
      <c r="A490" s="158" t="s">
        <v>502</v>
      </c>
      <c r="B490" s="65">
        <v>616</v>
      </c>
      <c r="C490" s="66">
        <v>559</v>
      </c>
      <c r="D490" s="65">
        <v>1719</v>
      </c>
      <c r="E490" s="66">
        <v>1339</v>
      </c>
      <c r="F490" s="67"/>
      <c r="G490" s="65">
        <f t="shared" si="96"/>
        <v>57</v>
      </c>
      <c r="H490" s="66">
        <f t="shared" si="97"/>
        <v>380</v>
      </c>
      <c r="I490" s="20">
        <f t="shared" si="98"/>
        <v>0.10196779964221825</v>
      </c>
      <c r="J490" s="21">
        <f t="shared" si="99"/>
        <v>0.28379387602688572</v>
      </c>
    </row>
    <row r="491" spans="1:10" x14ac:dyDescent="0.2">
      <c r="A491" s="158" t="s">
        <v>427</v>
      </c>
      <c r="B491" s="65">
        <v>7</v>
      </c>
      <c r="C491" s="66">
        <v>83</v>
      </c>
      <c r="D491" s="65">
        <v>17</v>
      </c>
      <c r="E491" s="66">
        <v>289</v>
      </c>
      <c r="F491" s="67"/>
      <c r="G491" s="65">
        <f t="shared" si="96"/>
        <v>-76</v>
      </c>
      <c r="H491" s="66">
        <f t="shared" si="97"/>
        <v>-272</v>
      </c>
      <c r="I491" s="20">
        <f t="shared" si="98"/>
        <v>-0.91566265060240959</v>
      </c>
      <c r="J491" s="21">
        <f t="shared" si="99"/>
        <v>-0.94117647058823528</v>
      </c>
    </row>
    <row r="492" spans="1:10" x14ac:dyDescent="0.2">
      <c r="A492" s="158" t="s">
        <v>503</v>
      </c>
      <c r="B492" s="65">
        <v>199</v>
      </c>
      <c r="C492" s="66">
        <v>149</v>
      </c>
      <c r="D492" s="65">
        <v>599</v>
      </c>
      <c r="E492" s="66">
        <v>413</v>
      </c>
      <c r="F492" s="67"/>
      <c r="G492" s="65">
        <f t="shared" si="96"/>
        <v>50</v>
      </c>
      <c r="H492" s="66">
        <f t="shared" si="97"/>
        <v>186</v>
      </c>
      <c r="I492" s="20">
        <f t="shared" si="98"/>
        <v>0.33557046979865773</v>
      </c>
      <c r="J492" s="21">
        <f t="shared" si="99"/>
        <v>0.45036319612590797</v>
      </c>
    </row>
    <row r="493" spans="1:10" x14ac:dyDescent="0.2">
      <c r="A493" s="158" t="s">
        <v>450</v>
      </c>
      <c r="B493" s="65">
        <v>354</v>
      </c>
      <c r="C493" s="66">
        <v>170</v>
      </c>
      <c r="D493" s="65">
        <v>899</v>
      </c>
      <c r="E493" s="66">
        <v>509</v>
      </c>
      <c r="F493" s="67"/>
      <c r="G493" s="65">
        <f t="shared" si="96"/>
        <v>184</v>
      </c>
      <c r="H493" s="66">
        <f t="shared" si="97"/>
        <v>390</v>
      </c>
      <c r="I493" s="20">
        <f t="shared" si="98"/>
        <v>1.0823529411764705</v>
      </c>
      <c r="J493" s="21">
        <f t="shared" si="99"/>
        <v>0.76620825147347738</v>
      </c>
    </row>
    <row r="494" spans="1:10" x14ac:dyDescent="0.2">
      <c r="A494" s="158" t="s">
        <v>428</v>
      </c>
      <c r="B494" s="65">
        <v>119</v>
      </c>
      <c r="C494" s="66">
        <v>177</v>
      </c>
      <c r="D494" s="65">
        <v>568</v>
      </c>
      <c r="E494" s="66">
        <v>599</v>
      </c>
      <c r="F494" s="67"/>
      <c r="G494" s="65">
        <f t="shared" si="96"/>
        <v>-58</v>
      </c>
      <c r="H494" s="66">
        <f t="shared" si="97"/>
        <v>-31</v>
      </c>
      <c r="I494" s="20">
        <f t="shared" si="98"/>
        <v>-0.32768361581920902</v>
      </c>
      <c r="J494" s="21">
        <f t="shared" si="99"/>
        <v>-5.1752921535893157E-2</v>
      </c>
    </row>
    <row r="495" spans="1:10" x14ac:dyDescent="0.2">
      <c r="A495" s="158" t="s">
        <v>229</v>
      </c>
      <c r="B495" s="65">
        <v>0</v>
      </c>
      <c r="C495" s="66">
        <v>1</v>
      </c>
      <c r="D495" s="65">
        <v>1</v>
      </c>
      <c r="E495" s="66">
        <v>1</v>
      </c>
      <c r="F495" s="67"/>
      <c r="G495" s="65">
        <f t="shared" si="96"/>
        <v>-1</v>
      </c>
      <c r="H495" s="66">
        <f t="shared" si="97"/>
        <v>0</v>
      </c>
      <c r="I495" s="20">
        <f t="shared" si="98"/>
        <v>-1</v>
      </c>
      <c r="J495" s="21">
        <f t="shared" si="99"/>
        <v>0</v>
      </c>
    </row>
    <row r="496" spans="1:10" x14ac:dyDescent="0.2">
      <c r="A496" s="158" t="s">
        <v>207</v>
      </c>
      <c r="B496" s="65">
        <v>0</v>
      </c>
      <c r="C496" s="66">
        <v>2</v>
      </c>
      <c r="D496" s="65">
        <v>0</v>
      </c>
      <c r="E496" s="66">
        <v>6</v>
      </c>
      <c r="F496" s="67"/>
      <c r="G496" s="65">
        <f t="shared" si="96"/>
        <v>-2</v>
      </c>
      <c r="H496" s="66">
        <f t="shared" si="97"/>
        <v>-6</v>
      </c>
      <c r="I496" s="20">
        <f t="shared" si="98"/>
        <v>-1</v>
      </c>
      <c r="J496" s="21">
        <f t="shared" si="99"/>
        <v>-1</v>
      </c>
    </row>
    <row r="497" spans="1:10" x14ac:dyDescent="0.2">
      <c r="A497" s="158" t="s">
        <v>230</v>
      </c>
      <c r="B497" s="65">
        <v>1</v>
      </c>
      <c r="C497" s="66">
        <v>4</v>
      </c>
      <c r="D497" s="65">
        <v>3</v>
      </c>
      <c r="E497" s="66">
        <v>25</v>
      </c>
      <c r="F497" s="67"/>
      <c r="G497" s="65">
        <f t="shared" si="96"/>
        <v>-3</v>
      </c>
      <c r="H497" s="66">
        <f t="shared" si="97"/>
        <v>-22</v>
      </c>
      <c r="I497" s="20">
        <f t="shared" si="98"/>
        <v>-0.75</v>
      </c>
      <c r="J497" s="21">
        <f t="shared" si="99"/>
        <v>-0.88</v>
      </c>
    </row>
    <row r="498" spans="1:10" x14ac:dyDescent="0.2">
      <c r="A498" s="158" t="s">
        <v>390</v>
      </c>
      <c r="B498" s="65">
        <v>322</v>
      </c>
      <c r="C498" s="66">
        <v>254</v>
      </c>
      <c r="D498" s="65">
        <v>944</v>
      </c>
      <c r="E498" s="66">
        <v>819</v>
      </c>
      <c r="F498" s="67"/>
      <c r="G498" s="65">
        <f t="shared" si="96"/>
        <v>68</v>
      </c>
      <c r="H498" s="66">
        <f t="shared" si="97"/>
        <v>125</v>
      </c>
      <c r="I498" s="20">
        <f t="shared" si="98"/>
        <v>0.26771653543307089</v>
      </c>
      <c r="J498" s="21">
        <f t="shared" si="99"/>
        <v>0.15262515262515264</v>
      </c>
    </row>
    <row r="499" spans="1:10" x14ac:dyDescent="0.2">
      <c r="A499" s="158" t="s">
        <v>320</v>
      </c>
      <c r="B499" s="65">
        <v>2</v>
      </c>
      <c r="C499" s="66">
        <v>1</v>
      </c>
      <c r="D499" s="65">
        <v>7</v>
      </c>
      <c r="E499" s="66">
        <v>3</v>
      </c>
      <c r="F499" s="67"/>
      <c r="G499" s="65">
        <f t="shared" si="96"/>
        <v>1</v>
      </c>
      <c r="H499" s="66">
        <f t="shared" si="97"/>
        <v>4</v>
      </c>
      <c r="I499" s="20">
        <f t="shared" si="98"/>
        <v>1</v>
      </c>
      <c r="J499" s="21">
        <f t="shared" si="99"/>
        <v>1.3333333333333333</v>
      </c>
    </row>
    <row r="500" spans="1:10" x14ac:dyDescent="0.2">
      <c r="A500" s="158" t="s">
        <v>290</v>
      </c>
      <c r="B500" s="65">
        <v>0</v>
      </c>
      <c r="C500" s="66">
        <v>1</v>
      </c>
      <c r="D500" s="65">
        <v>0</v>
      </c>
      <c r="E500" s="66">
        <v>3</v>
      </c>
      <c r="F500" s="67"/>
      <c r="G500" s="65">
        <f t="shared" si="96"/>
        <v>-1</v>
      </c>
      <c r="H500" s="66">
        <f t="shared" si="97"/>
        <v>-3</v>
      </c>
      <c r="I500" s="20">
        <f t="shared" si="98"/>
        <v>-1</v>
      </c>
      <c r="J500" s="21">
        <f t="shared" si="99"/>
        <v>-1</v>
      </c>
    </row>
    <row r="501" spans="1:10" x14ac:dyDescent="0.2">
      <c r="A501" s="158" t="s">
        <v>208</v>
      </c>
      <c r="B501" s="65">
        <v>63</v>
      </c>
      <c r="C501" s="66">
        <v>75</v>
      </c>
      <c r="D501" s="65">
        <v>167</v>
      </c>
      <c r="E501" s="66">
        <v>246</v>
      </c>
      <c r="F501" s="67"/>
      <c r="G501" s="65">
        <f t="shared" si="96"/>
        <v>-12</v>
      </c>
      <c r="H501" s="66">
        <f t="shared" si="97"/>
        <v>-79</v>
      </c>
      <c r="I501" s="20">
        <f t="shared" si="98"/>
        <v>-0.16</v>
      </c>
      <c r="J501" s="21">
        <f t="shared" si="99"/>
        <v>-0.32113821138211385</v>
      </c>
    </row>
    <row r="502" spans="1:10" x14ac:dyDescent="0.2">
      <c r="A502" s="158" t="s">
        <v>341</v>
      </c>
      <c r="B502" s="65">
        <v>80</v>
      </c>
      <c r="C502" s="66">
        <v>0</v>
      </c>
      <c r="D502" s="65">
        <v>190</v>
      </c>
      <c r="E502" s="66">
        <v>0</v>
      </c>
      <c r="F502" s="67"/>
      <c r="G502" s="65">
        <f t="shared" si="96"/>
        <v>80</v>
      </c>
      <c r="H502" s="66">
        <f t="shared" si="97"/>
        <v>190</v>
      </c>
      <c r="I502" s="20" t="str">
        <f t="shared" si="98"/>
        <v>-</v>
      </c>
      <c r="J502" s="21" t="str">
        <f t="shared" si="99"/>
        <v>-</v>
      </c>
    </row>
    <row r="503" spans="1:10" s="160" customFormat="1" x14ac:dyDescent="0.2">
      <c r="A503" s="178" t="s">
        <v>656</v>
      </c>
      <c r="B503" s="71">
        <v>2448</v>
      </c>
      <c r="C503" s="72">
        <v>1986</v>
      </c>
      <c r="D503" s="71">
        <v>7043</v>
      </c>
      <c r="E503" s="72">
        <v>5893</v>
      </c>
      <c r="F503" s="73"/>
      <c r="G503" s="71">
        <f t="shared" si="96"/>
        <v>462</v>
      </c>
      <c r="H503" s="72">
        <f t="shared" si="97"/>
        <v>1150</v>
      </c>
      <c r="I503" s="37">
        <f t="shared" si="98"/>
        <v>0.23262839879154079</v>
      </c>
      <c r="J503" s="38">
        <f t="shared" si="99"/>
        <v>0.1951467843203801</v>
      </c>
    </row>
    <row r="504" spans="1:10" x14ac:dyDescent="0.2">
      <c r="A504" s="177"/>
      <c r="B504" s="143"/>
      <c r="C504" s="144"/>
      <c r="D504" s="143"/>
      <c r="E504" s="144"/>
      <c r="F504" s="145"/>
      <c r="G504" s="143"/>
      <c r="H504" s="144"/>
      <c r="I504" s="151"/>
      <c r="J504" s="152"/>
    </row>
    <row r="505" spans="1:10" s="139" customFormat="1" x14ac:dyDescent="0.2">
      <c r="A505" s="159" t="s">
        <v>90</v>
      </c>
      <c r="B505" s="65"/>
      <c r="C505" s="66"/>
      <c r="D505" s="65"/>
      <c r="E505" s="66"/>
      <c r="F505" s="67"/>
      <c r="G505" s="65"/>
      <c r="H505" s="66"/>
      <c r="I505" s="20"/>
      <c r="J505" s="21"/>
    </row>
    <row r="506" spans="1:10" x14ac:dyDescent="0.2">
      <c r="A506" s="158" t="s">
        <v>538</v>
      </c>
      <c r="B506" s="65">
        <v>6</v>
      </c>
      <c r="C506" s="66">
        <v>3</v>
      </c>
      <c r="D506" s="65">
        <v>14</v>
      </c>
      <c r="E506" s="66">
        <v>12</v>
      </c>
      <c r="F506" s="67"/>
      <c r="G506" s="65">
        <f>B506-C506</f>
        <v>3</v>
      </c>
      <c r="H506" s="66">
        <f>D506-E506</f>
        <v>2</v>
      </c>
      <c r="I506" s="20">
        <f>IF(C506=0, "-", IF(G506/C506&lt;10, G506/C506, "&gt;999%"))</f>
        <v>1</v>
      </c>
      <c r="J506" s="21">
        <f>IF(E506=0, "-", IF(H506/E506&lt;10, H506/E506, "&gt;999%"))</f>
        <v>0.16666666666666666</v>
      </c>
    </row>
    <row r="507" spans="1:10" x14ac:dyDescent="0.2">
      <c r="A507" s="158" t="s">
        <v>526</v>
      </c>
      <c r="B507" s="65">
        <v>1</v>
      </c>
      <c r="C507" s="66">
        <v>0</v>
      </c>
      <c r="D507" s="65">
        <v>3</v>
      </c>
      <c r="E507" s="66">
        <v>2</v>
      </c>
      <c r="F507" s="67"/>
      <c r="G507" s="65">
        <f>B507-C507</f>
        <v>1</v>
      </c>
      <c r="H507" s="66">
        <f>D507-E507</f>
        <v>1</v>
      </c>
      <c r="I507" s="20" t="str">
        <f>IF(C507=0, "-", IF(G507/C507&lt;10, G507/C507, "&gt;999%"))</f>
        <v>-</v>
      </c>
      <c r="J507" s="21">
        <f>IF(E507=0, "-", IF(H507/E507&lt;10, H507/E507, "&gt;999%"))</f>
        <v>0.5</v>
      </c>
    </row>
    <row r="508" spans="1:10" s="160" customFormat="1" x14ac:dyDescent="0.2">
      <c r="A508" s="178" t="s">
        <v>657</v>
      </c>
      <c r="B508" s="71">
        <v>7</v>
      </c>
      <c r="C508" s="72">
        <v>3</v>
      </c>
      <c r="D508" s="71">
        <v>17</v>
      </c>
      <c r="E508" s="72">
        <v>14</v>
      </c>
      <c r="F508" s="73"/>
      <c r="G508" s="71">
        <f>B508-C508</f>
        <v>4</v>
      </c>
      <c r="H508" s="72">
        <f>D508-E508</f>
        <v>3</v>
      </c>
      <c r="I508" s="37">
        <f>IF(C508=0, "-", IF(G508/C508&lt;10, G508/C508, "&gt;999%"))</f>
        <v>1.3333333333333333</v>
      </c>
      <c r="J508" s="38">
        <f>IF(E508=0, "-", IF(H508/E508&lt;10, H508/E508, "&gt;999%"))</f>
        <v>0.21428571428571427</v>
      </c>
    </row>
    <row r="509" spans="1:10" x14ac:dyDescent="0.2">
      <c r="A509" s="177"/>
      <c r="B509" s="143"/>
      <c r="C509" s="144"/>
      <c r="D509" s="143"/>
      <c r="E509" s="144"/>
      <c r="F509" s="145"/>
      <c r="G509" s="143"/>
      <c r="H509" s="144"/>
      <c r="I509" s="151"/>
      <c r="J509" s="152"/>
    </row>
    <row r="510" spans="1:10" s="139" customFormat="1" x14ac:dyDescent="0.2">
      <c r="A510" s="159" t="s">
        <v>91</v>
      </c>
      <c r="B510" s="65"/>
      <c r="C510" s="66"/>
      <c r="D510" s="65"/>
      <c r="E510" s="66"/>
      <c r="F510" s="67"/>
      <c r="G510" s="65"/>
      <c r="H510" s="66"/>
      <c r="I510" s="20"/>
      <c r="J510" s="21"/>
    </row>
    <row r="511" spans="1:10" x14ac:dyDescent="0.2">
      <c r="A511" s="158" t="s">
        <v>504</v>
      </c>
      <c r="B511" s="65">
        <v>82</v>
      </c>
      <c r="C511" s="66">
        <v>36</v>
      </c>
      <c r="D511" s="65">
        <v>179</v>
      </c>
      <c r="E511" s="66">
        <v>127</v>
      </c>
      <c r="F511" s="67"/>
      <c r="G511" s="65">
        <f t="shared" ref="G511:G529" si="100">B511-C511</f>
        <v>46</v>
      </c>
      <c r="H511" s="66">
        <f t="shared" ref="H511:H529" si="101">D511-E511</f>
        <v>52</v>
      </c>
      <c r="I511" s="20">
        <f t="shared" ref="I511:I529" si="102">IF(C511=0, "-", IF(G511/C511&lt;10, G511/C511, "&gt;999%"))</f>
        <v>1.2777777777777777</v>
      </c>
      <c r="J511" s="21">
        <f t="shared" ref="J511:J529" si="103">IF(E511=0, "-", IF(H511/E511&lt;10, H511/E511, "&gt;999%"))</f>
        <v>0.40944881889763779</v>
      </c>
    </row>
    <row r="512" spans="1:10" x14ac:dyDescent="0.2">
      <c r="A512" s="158" t="s">
        <v>291</v>
      </c>
      <c r="B512" s="65">
        <v>0</v>
      </c>
      <c r="C512" s="66">
        <v>3</v>
      </c>
      <c r="D512" s="65">
        <v>2</v>
      </c>
      <c r="E512" s="66">
        <v>6</v>
      </c>
      <c r="F512" s="67"/>
      <c r="G512" s="65">
        <f t="shared" si="100"/>
        <v>-3</v>
      </c>
      <c r="H512" s="66">
        <f t="shared" si="101"/>
        <v>-4</v>
      </c>
      <c r="I512" s="20">
        <f t="shared" si="102"/>
        <v>-1</v>
      </c>
      <c r="J512" s="21">
        <f t="shared" si="103"/>
        <v>-0.66666666666666663</v>
      </c>
    </row>
    <row r="513" spans="1:10" x14ac:dyDescent="0.2">
      <c r="A513" s="158" t="s">
        <v>469</v>
      </c>
      <c r="B513" s="65">
        <v>1</v>
      </c>
      <c r="C513" s="66">
        <v>13</v>
      </c>
      <c r="D513" s="65">
        <v>11</v>
      </c>
      <c r="E513" s="66">
        <v>20</v>
      </c>
      <c r="F513" s="67"/>
      <c r="G513" s="65">
        <f t="shared" si="100"/>
        <v>-12</v>
      </c>
      <c r="H513" s="66">
        <f t="shared" si="101"/>
        <v>-9</v>
      </c>
      <c r="I513" s="20">
        <f t="shared" si="102"/>
        <v>-0.92307692307692313</v>
      </c>
      <c r="J513" s="21">
        <f t="shared" si="103"/>
        <v>-0.45</v>
      </c>
    </row>
    <row r="514" spans="1:10" x14ac:dyDescent="0.2">
      <c r="A514" s="158" t="s">
        <v>297</v>
      </c>
      <c r="B514" s="65">
        <v>1</v>
      </c>
      <c r="C514" s="66">
        <v>0</v>
      </c>
      <c r="D514" s="65">
        <v>4</v>
      </c>
      <c r="E514" s="66">
        <v>0</v>
      </c>
      <c r="F514" s="67"/>
      <c r="G514" s="65">
        <f t="shared" si="100"/>
        <v>1</v>
      </c>
      <c r="H514" s="66">
        <f t="shared" si="101"/>
        <v>4</v>
      </c>
      <c r="I514" s="20" t="str">
        <f t="shared" si="102"/>
        <v>-</v>
      </c>
      <c r="J514" s="21" t="str">
        <f t="shared" si="103"/>
        <v>-</v>
      </c>
    </row>
    <row r="515" spans="1:10" x14ac:dyDescent="0.2">
      <c r="A515" s="158" t="s">
        <v>292</v>
      </c>
      <c r="B515" s="65">
        <v>1</v>
      </c>
      <c r="C515" s="66">
        <v>0</v>
      </c>
      <c r="D515" s="65">
        <v>1</v>
      </c>
      <c r="E515" s="66">
        <v>0</v>
      </c>
      <c r="F515" s="67"/>
      <c r="G515" s="65">
        <f t="shared" si="100"/>
        <v>1</v>
      </c>
      <c r="H515" s="66">
        <f t="shared" si="101"/>
        <v>1</v>
      </c>
      <c r="I515" s="20" t="str">
        <f t="shared" si="102"/>
        <v>-</v>
      </c>
      <c r="J515" s="21" t="str">
        <f t="shared" si="103"/>
        <v>-</v>
      </c>
    </row>
    <row r="516" spans="1:10" x14ac:dyDescent="0.2">
      <c r="A516" s="158" t="s">
        <v>518</v>
      </c>
      <c r="B516" s="65">
        <v>10</v>
      </c>
      <c r="C516" s="66">
        <v>8</v>
      </c>
      <c r="D516" s="65">
        <v>23</v>
      </c>
      <c r="E516" s="66">
        <v>13</v>
      </c>
      <c r="F516" s="67"/>
      <c r="G516" s="65">
        <f t="shared" si="100"/>
        <v>2</v>
      </c>
      <c r="H516" s="66">
        <f t="shared" si="101"/>
        <v>10</v>
      </c>
      <c r="I516" s="20">
        <f t="shared" si="102"/>
        <v>0.25</v>
      </c>
      <c r="J516" s="21">
        <f t="shared" si="103"/>
        <v>0.76923076923076927</v>
      </c>
    </row>
    <row r="517" spans="1:10" x14ac:dyDescent="0.2">
      <c r="A517" s="158" t="s">
        <v>231</v>
      </c>
      <c r="B517" s="65">
        <v>0</v>
      </c>
      <c r="C517" s="66">
        <v>72</v>
      </c>
      <c r="D517" s="65">
        <v>2</v>
      </c>
      <c r="E517" s="66">
        <v>222</v>
      </c>
      <c r="F517" s="67"/>
      <c r="G517" s="65">
        <f t="shared" si="100"/>
        <v>-72</v>
      </c>
      <c r="H517" s="66">
        <f t="shared" si="101"/>
        <v>-220</v>
      </c>
      <c r="I517" s="20">
        <f t="shared" si="102"/>
        <v>-1</v>
      </c>
      <c r="J517" s="21">
        <f t="shared" si="103"/>
        <v>-0.99099099099099097</v>
      </c>
    </row>
    <row r="518" spans="1:10" x14ac:dyDescent="0.2">
      <c r="A518" s="158" t="s">
        <v>391</v>
      </c>
      <c r="B518" s="65">
        <v>0</v>
      </c>
      <c r="C518" s="66">
        <v>2</v>
      </c>
      <c r="D518" s="65">
        <v>0</v>
      </c>
      <c r="E518" s="66">
        <v>5</v>
      </c>
      <c r="F518" s="67"/>
      <c r="G518" s="65">
        <f t="shared" si="100"/>
        <v>-2</v>
      </c>
      <c r="H518" s="66">
        <f t="shared" si="101"/>
        <v>-5</v>
      </c>
      <c r="I518" s="20">
        <f t="shared" si="102"/>
        <v>-1</v>
      </c>
      <c r="J518" s="21">
        <f t="shared" si="103"/>
        <v>-1</v>
      </c>
    </row>
    <row r="519" spans="1:10" x14ac:dyDescent="0.2">
      <c r="A519" s="158" t="s">
        <v>293</v>
      </c>
      <c r="B519" s="65">
        <v>3</v>
      </c>
      <c r="C519" s="66">
        <v>0</v>
      </c>
      <c r="D519" s="65">
        <v>9</v>
      </c>
      <c r="E519" s="66">
        <v>1</v>
      </c>
      <c r="F519" s="67"/>
      <c r="G519" s="65">
        <f t="shared" si="100"/>
        <v>3</v>
      </c>
      <c r="H519" s="66">
        <f t="shared" si="101"/>
        <v>8</v>
      </c>
      <c r="I519" s="20" t="str">
        <f t="shared" si="102"/>
        <v>-</v>
      </c>
      <c r="J519" s="21">
        <f t="shared" si="103"/>
        <v>8</v>
      </c>
    </row>
    <row r="520" spans="1:10" x14ac:dyDescent="0.2">
      <c r="A520" s="158" t="s">
        <v>250</v>
      </c>
      <c r="B520" s="65">
        <v>2</v>
      </c>
      <c r="C520" s="66">
        <v>5</v>
      </c>
      <c r="D520" s="65">
        <v>2</v>
      </c>
      <c r="E520" s="66">
        <v>9</v>
      </c>
      <c r="F520" s="67"/>
      <c r="G520" s="65">
        <f t="shared" si="100"/>
        <v>-3</v>
      </c>
      <c r="H520" s="66">
        <f t="shared" si="101"/>
        <v>-7</v>
      </c>
      <c r="I520" s="20">
        <f t="shared" si="102"/>
        <v>-0.6</v>
      </c>
      <c r="J520" s="21">
        <f t="shared" si="103"/>
        <v>-0.77777777777777779</v>
      </c>
    </row>
    <row r="521" spans="1:10" x14ac:dyDescent="0.2">
      <c r="A521" s="158" t="s">
        <v>429</v>
      </c>
      <c r="B521" s="65">
        <v>1</v>
      </c>
      <c r="C521" s="66">
        <v>0</v>
      </c>
      <c r="D521" s="65">
        <v>1</v>
      </c>
      <c r="E521" s="66">
        <v>0</v>
      </c>
      <c r="F521" s="67"/>
      <c r="G521" s="65">
        <f t="shared" si="100"/>
        <v>1</v>
      </c>
      <c r="H521" s="66">
        <f t="shared" si="101"/>
        <v>1</v>
      </c>
      <c r="I521" s="20" t="str">
        <f t="shared" si="102"/>
        <v>-</v>
      </c>
      <c r="J521" s="21" t="str">
        <f t="shared" si="103"/>
        <v>-</v>
      </c>
    </row>
    <row r="522" spans="1:10" x14ac:dyDescent="0.2">
      <c r="A522" s="158" t="s">
        <v>209</v>
      </c>
      <c r="B522" s="65">
        <v>8</v>
      </c>
      <c r="C522" s="66">
        <v>12</v>
      </c>
      <c r="D522" s="65">
        <v>67</v>
      </c>
      <c r="E522" s="66">
        <v>35</v>
      </c>
      <c r="F522" s="67"/>
      <c r="G522" s="65">
        <f t="shared" si="100"/>
        <v>-4</v>
      </c>
      <c r="H522" s="66">
        <f t="shared" si="101"/>
        <v>32</v>
      </c>
      <c r="I522" s="20">
        <f t="shared" si="102"/>
        <v>-0.33333333333333331</v>
      </c>
      <c r="J522" s="21">
        <f t="shared" si="103"/>
        <v>0.91428571428571426</v>
      </c>
    </row>
    <row r="523" spans="1:10" x14ac:dyDescent="0.2">
      <c r="A523" s="158" t="s">
        <v>342</v>
      </c>
      <c r="B523" s="65">
        <v>58</v>
      </c>
      <c r="C523" s="66">
        <v>0</v>
      </c>
      <c r="D523" s="65">
        <v>150</v>
      </c>
      <c r="E523" s="66">
        <v>0</v>
      </c>
      <c r="F523" s="67"/>
      <c r="G523" s="65">
        <f t="shared" si="100"/>
        <v>58</v>
      </c>
      <c r="H523" s="66">
        <f t="shared" si="101"/>
        <v>150</v>
      </c>
      <c r="I523" s="20" t="str">
        <f t="shared" si="102"/>
        <v>-</v>
      </c>
      <c r="J523" s="21" t="str">
        <f t="shared" si="103"/>
        <v>-</v>
      </c>
    </row>
    <row r="524" spans="1:10" x14ac:dyDescent="0.2">
      <c r="A524" s="158" t="s">
        <v>392</v>
      </c>
      <c r="B524" s="65">
        <v>7</v>
      </c>
      <c r="C524" s="66">
        <v>21</v>
      </c>
      <c r="D524" s="65">
        <v>20</v>
      </c>
      <c r="E524" s="66">
        <v>82</v>
      </c>
      <c r="F524" s="67"/>
      <c r="G524" s="65">
        <f t="shared" si="100"/>
        <v>-14</v>
      </c>
      <c r="H524" s="66">
        <f t="shared" si="101"/>
        <v>-62</v>
      </c>
      <c r="I524" s="20">
        <f t="shared" si="102"/>
        <v>-0.66666666666666663</v>
      </c>
      <c r="J524" s="21">
        <f t="shared" si="103"/>
        <v>-0.75609756097560976</v>
      </c>
    </row>
    <row r="525" spans="1:10" x14ac:dyDescent="0.2">
      <c r="A525" s="158" t="s">
        <v>430</v>
      </c>
      <c r="B525" s="65">
        <v>45</v>
      </c>
      <c r="C525" s="66">
        <v>12</v>
      </c>
      <c r="D525" s="65">
        <v>106</v>
      </c>
      <c r="E525" s="66">
        <v>54</v>
      </c>
      <c r="F525" s="67"/>
      <c r="G525" s="65">
        <f t="shared" si="100"/>
        <v>33</v>
      </c>
      <c r="H525" s="66">
        <f t="shared" si="101"/>
        <v>52</v>
      </c>
      <c r="I525" s="20">
        <f t="shared" si="102"/>
        <v>2.75</v>
      </c>
      <c r="J525" s="21">
        <f t="shared" si="103"/>
        <v>0.96296296296296291</v>
      </c>
    </row>
    <row r="526" spans="1:10" x14ac:dyDescent="0.2">
      <c r="A526" s="158" t="s">
        <v>447</v>
      </c>
      <c r="B526" s="65">
        <v>6</v>
      </c>
      <c r="C526" s="66">
        <v>5</v>
      </c>
      <c r="D526" s="65">
        <v>26</v>
      </c>
      <c r="E526" s="66">
        <v>23</v>
      </c>
      <c r="F526" s="67"/>
      <c r="G526" s="65">
        <f t="shared" si="100"/>
        <v>1</v>
      </c>
      <c r="H526" s="66">
        <f t="shared" si="101"/>
        <v>3</v>
      </c>
      <c r="I526" s="20">
        <f t="shared" si="102"/>
        <v>0.2</v>
      </c>
      <c r="J526" s="21">
        <f t="shared" si="103"/>
        <v>0.13043478260869565</v>
      </c>
    </row>
    <row r="527" spans="1:10" x14ac:dyDescent="0.2">
      <c r="A527" s="158" t="s">
        <v>478</v>
      </c>
      <c r="B527" s="65">
        <v>7</v>
      </c>
      <c r="C527" s="66">
        <v>1</v>
      </c>
      <c r="D527" s="65">
        <v>12</v>
      </c>
      <c r="E527" s="66">
        <v>7</v>
      </c>
      <c r="F527" s="67"/>
      <c r="G527" s="65">
        <f t="shared" si="100"/>
        <v>6</v>
      </c>
      <c r="H527" s="66">
        <f t="shared" si="101"/>
        <v>5</v>
      </c>
      <c r="I527" s="20">
        <f t="shared" si="102"/>
        <v>6</v>
      </c>
      <c r="J527" s="21">
        <f t="shared" si="103"/>
        <v>0.7142857142857143</v>
      </c>
    </row>
    <row r="528" spans="1:10" x14ac:dyDescent="0.2">
      <c r="A528" s="158" t="s">
        <v>361</v>
      </c>
      <c r="B528" s="65">
        <v>9</v>
      </c>
      <c r="C528" s="66">
        <v>0</v>
      </c>
      <c r="D528" s="65">
        <v>31</v>
      </c>
      <c r="E528" s="66">
        <v>0</v>
      </c>
      <c r="F528" s="67"/>
      <c r="G528" s="65">
        <f t="shared" si="100"/>
        <v>9</v>
      </c>
      <c r="H528" s="66">
        <f t="shared" si="101"/>
        <v>31</v>
      </c>
      <c r="I528" s="20" t="str">
        <f t="shared" si="102"/>
        <v>-</v>
      </c>
      <c r="J528" s="21" t="str">
        <f t="shared" si="103"/>
        <v>-</v>
      </c>
    </row>
    <row r="529" spans="1:10" s="160" customFormat="1" x14ac:dyDescent="0.2">
      <c r="A529" s="178" t="s">
        <v>658</v>
      </c>
      <c r="B529" s="71">
        <v>241</v>
      </c>
      <c r="C529" s="72">
        <v>190</v>
      </c>
      <c r="D529" s="71">
        <v>646</v>
      </c>
      <c r="E529" s="72">
        <v>604</v>
      </c>
      <c r="F529" s="73"/>
      <c r="G529" s="71">
        <f t="shared" si="100"/>
        <v>51</v>
      </c>
      <c r="H529" s="72">
        <f t="shared" si="101"/>
        <v>42</v>
      </c>
      <c r="I529" s="37">
        <f t="shared" si="102"/>
        <v>0.26842105263157895</v>
      </c>
      <c r="J529" s="38">
        <f t="shared" si="103"/>
        <v>6.9536423841059597E-2</v>
      </c>
    </row>
    <row r="530" spans="1:10" x14ac:dyDescent="0.2">
      <c r="A530" s="177"/>
      <c r="B530" s="143"/>
      <c r="C530" s="144"/>
      <c r="D530" s="143"/>
      <c r="E530" s="144"/>
      <c r="F530" s="145"/>
      <c r="G530" s="143"/>
      <c r="H530" s="144"/>
      <c r="I530" s="151"/>
      <c r="J530" s="152"/>
    </row>
    <row r="531" spans="1:10" s="139" customFormat="1" x14ac:dyDescent="0.2">
      <c r="A531" s="159" t="s">
        <v>92</v>
      </c>
      <c r="B531" s="65"/>
      <c r="C531" s="66"/>
      <c r="D531" s="65"/>
      <c r="E531" s="66"/>
      <c r="F531" s="67"/>
      <c r="G531" s="65"/>
      <c r="H531" s="66"/>
      <c r="I531" s="20"/>
      <c r="J531" s="21"/>
    </row>
    <row r="532" spans="1:10" x14ac:dyDescent="0.2">
      <c r="A532" s="158" t="s">
        <v>262</v>
      </c>
      <c r="B532" s="65">
        <v>0</v>
      </c>
      <c r="C532" s="66">
        <v>1</v>
      </c>
      <c r="D532" s="65">
        <v>0</v>
      </c>
      <c r="E532" s="66">
        <v>6</v>
      </c>
      <c r="F532" s="67"/>
      <c r="G532" s="65">
        <f t="shared" ref="G532:G538" si="104">B532-C532</f>
        <v>-1</v>
      </c>
      <c r="H532" s="66">
        <f t="shared" ref="H532:H538" si="105">D532-E532</f>
        <v>-6</v>
      </c>
      <c r="I532" s="20">
        <f t="shared" ref="I532:I538" si="106">IF(C532=0, "-", IF(G532/C532&lt;10, G532/C532, "&gt;999%"))</f>
        <v>-1</v>
      </c>
      <c r="J532" s="21">
        <f t="shared" ref="J532:J538" si="107">IF(E532=0, "-", IF(H532/E532&lt;10, H532/E532, "&gt;999%"))</f>
        <v>-1</v>
      </c>
    </row>
    <row r="533" spans="1:10" x14ac:dyDescent="0.2">
      <c r="A533" s="158" t="s">
        <v>263</v>
      </c>
      <c r="B533" s="65">
        <v>1</v>
      </c>
      <c r="C533" s="66">
        <v>1</v>
      </c>
      <c r="D533" s="65">
        <v>1</v>
      </c>
      <c r="E533" s="66">
        <v>4</v>
      </c>
      <c r="F533" s="67"/>
      <c r="G533" s="65">
        <f t="shared" si="104"/>
        <v>0</v>
      </c>
      <c r="H533" s="66">
        <f t="shared" si="105"/>
        <v>-3</v>
      </c>
      <c r="I533" s="20">
        <f t="shared" si="106"/>
        <v>0</v>
      </c>
      <c r="J533" s="21">
        <f t="shared" si="107"/>
        <v>-0.75</v>
      </c>
    </row>
    <row r="534" spans="1:10" x14ac:dyDescent="0.2">
      <c r="A534" s="158" t="s">
        <v>276</v>
      </c>
      <c r="B534" s="65">
        <v>0</v>
      </c>
      <c r="C534" s="66">
        <v>0</v>
      </c>
      <c r="D534" s="65">
        <v>0</v>
      </c>
      <c r="E534" s="66">
        <v>2</v>
      </c>
      <c r="F534" s="67"/>
      <c r="G534" s="65">
        <f t="shared" si="104"/>
        <v>0</v>
      </c>
      <c r="H534" s="66">
        <f t="shared" si="105"/>
        <v>-2</v>
      </c>
      <c r="I534" s="20" t="str">
        <f t="shared" si="106"/>
        <v>-</v>
      </c>
      <c r="J534" s="21">
        <f t="shared" si="107"/>
        <v>-1</v>
      </c>
    </row>
    <row r="535" spans="1:10" x14ac:dyDescent="0.2">
      <c r="A535" s="158" t="s">
        <v>371</v>
      </c>
      <c r="B535" s="65">
        <v>20</v>
      </c>
      <c r="C535" s="66">
        <v>12</v>
      </c>
      <c r="D535" s="65">
        <v>60</v>
      </c>
      <c r="E535" s="66">
        <v>32</v>
      </c>
      <c r="F535" s="67"/>
      <c r="G535" s="65">
        <f t="shared" si="104"/>
        <v>8</v>
      </c>
      <c r="H535" s="66">
        <f t="shared" si="105"/>
        <v>28</v>
      </c>
      <c r="I535" s="20">
        <f t="shared" si="106"/>
        <v>0.66666666666666663</v>
      </c>
      <c r="J535" s="21">
        <f t="shared" si="107"/>
        <v>0.875</v>
      </c>
    </row>
    <row r="536" spans="1:10" x14ac:dyDescent="0.2">
      <c r="A536" s="158" t="s">
        <v>405</v>
      </c>
      <c r="B536" s="65">
        <v>21</v>
      </c>
      <c r="C536" s="66">
        <v>7</v>
      </c>
      <c r="D536" s="65">
        <v>56</v>
      </c>
      <c r="E536" s="66">
        <v>32</v>
      </c>
      <c r="F536" s="67"/>
      <c r="G536" s="65">
        <f t="shared" si="104"/>
        <v>14</v>
      </c>
      <c r="H536" s="66">
        <f t="shared" si="105"/>
        <v>24</v>
      </c>
      <c r="I536" s="20">
        <f t="shared" si="106"/>
        <v>2</v>
      </c>
      <c r="J536" s="21">
        <f t="shared" si="107"/>
        <v>0.75</v>
      </c>
    </row>
    <row r="537" spans="1:10" x14ac:dyDescent="0.2">
      <c r="A537" s="158" t="s">
        <v>448</v>
      </c>
      <c r="B537" s="65">
        <v>7</v>
      </c>
      <c r="C537" s="66">
        <v>4</v>
      </c>
      <c r="D537" s="65">
        <v>16</v>
      </c>
      <c r="E537" s="66">
        <v>14</v>
      </c>
      <c r="F537" s="67"/>
      <c r="G537" s="65">
        <f t="shared" si="104"/>
        <v>3</v>
      </c>
      <c r="H537" s="66">
        <f t="shared" si="105"/>
        <v>2</v>
      </c>
      <c r="I537" s="20">
        <f t="shared" si="106"/>
        <v>0.75</v>
      </c>
      <c r="J537" s="21">
        <f t="shared" si="107"/>
        <v>0.14285714285714285</v>
      </c>
    </row>
    <row r="538" spans="1:10" s="160" customFormat="1" x14ac:dyDescent="0.2">
      <c r="A538" s="178" t="s">
        <v>659</v>
      </c>
      <c r="B538" s="71">
        <v>49</v>
      </c>
      <c r="C538" s="72">
        <v>25</v>
      </c>
      <c r="D538" s="71">
        <v>133</v>
      </c>
      <c r="E538" s="72">
        <v>90</v>
      </c>
      <c r="F538" s="73"/>
      <c r="G538" s="71">
        <f t="shared" si="104"/>
        <v>24</v>
      </c>
      <c r="H538" s="72">
        <f t="shared" si="105"/>
        <v>43</v>
      </c>
      <c r="I538" s="37">
        <f t="shared" si="106"/>
        <v>0.96</v>
      </c>
      <c r="J538" s="38">
        <f t="shared" si="107"/>
        <v>0.4777777777777778</v>
      </c>
    </row>
    <row r="539" spans="1:10" x14ac:dyDescent="0.2">
      <c r="A539" s="177"/>
      <c r="B539" s="143"/>
      <c r="C539" s="144"/>
      <c r="D539" s="143"/>
      <c r="E539" s="144"/>
      <c r="F539" s="145"/>
      <c r="G539" s="143"/>
      <c r="H539" s="144"/>
      <c r="I539" s="151"/>
      <c r="J539" s="152"/>
    </row>
    <row r="540" spans="1:10" s="139" customFormat="1" x14ac:dyDescent="0.2">
      <c r="A540" s="159" t="s">
        <v>93</v>
      </c>
      <c r="B540" s="65"/>
      <c r="C540" s="66"/>
      <c r="D540" s="65"/>
      <c r="E540" s="66"/>
      <c r="F540" s="67"/>
      <c r="G540" s="65"/>
      <c r="H540" s="66"/>
      <c r="I540" s="20"/>
      <c r="J540" s="21"/>
    </row>
    <row r="541" spans="1:10" x14ac:dyDescent="0.2">
      <c r="A541" s="158" t="s">
        <v>539</v>
      </c>
      <c r="B541" s="65">
        <v>11</v>
      </c>
      <c r="C541" s="66">
        <v>26</v>
      </c>
      <c r="D541" s="65">
        <v>51</v>
      </c>
      <c r="E541" s="66">
        <v>65</v>
      </c>
      <c r="F541" s="67"/>
      <c r="G541" s="65">
        <f>B541-C541</f>
        <v>-15</v>
      </c>
      <c r="H541" s="66">
        <f>D541-E541</f>
        <v>-14</v>
      </c>
      <c r="I541" s="20">
        <f>IF(C541=0, "-", IF(G541/C541&lt;10, G541/C541, "&gt;999%"))</f>
        <v>-0.57692307692307687</v>
      </c>
      <c r="J541" s="21">
        <f>IF(E541=0, "-", IF(H541/E541&lt;10, H541/E541, "&gt;999%"))</f>
        <v>-0.2153846153846154</v>
      </c>
    </row>
    <row r="542" spans="1:10" x14ac:dyDescent="0.2">
      <c r="A542" s="158" t="s">
        <v>527</v>
      </c>
      <c r="B542" s="65">
        <v>1</v>
      </c>
      <c r="C542" s="66">
        <v>0</v>
      </c>
      <c r="D542" s="65">
        <v>5</v>
      </c>
      <c r="E542" s="66">
        <v>0</v>
      </c>
      <c r="F542" s="67"/>
      <c r="G542" s="65">
        <f>B542-C542</f>
        <v>1</v>
      </c>
      <c r="H542" s="66">
        <f>D542-E542</f>
        <v>5</v>
      </c>
      <c r="I542" s="20" t="str">
        <f>IF(C542=0, "-", IF(G542/C542&lt;10, G542/C542, "&gt;999%"))</f>
        <v>-</v>
      </c>
      <c r="J542" s="21" t="str">
        <f>IF(E542=0, "-", IF(H542/E542&lt;10, H542/E542, "&gt;999%"))</f>
        <v>-</v>
      </c>
    </row>
    <row r="543" spans="1:10" s="160" customFormat="1" x14ac:dyDescent="0.2">
      <c r="A543" s="178" t="s">
        <v>660</v>
      </c>
      <c r="B543" s="71">
        <v>12</v>
      </c>
      <c r="C543" s="72">
        <v>26</v>
      </c>
      <c r="D543" s="71">
        <v>56</v>
      </c>
      <c r="E543" s="72">
        <v>65</v>
      </c>
      <c r="F543" s="73"/>
      <c r="G543" s="71">
        <f>B543-C543</f>
        <v>-14</v>
      </c>
      <c r="H543" s="72">
        <f>D543-E543</f>
        <v>-9</v>
      </c>
      <c r="I543" s="37">
        <f>IF(C543=0, "-", IF(G543/C543&lt;10, G543/C543, "&gt;999%"))</f>
        <v>-0.53846153846153844</v>
      </c>
      <c r="J543" s="38">
        <f>IF(E543=0, "-", IF(H543/E543&lt;10, H543/E543, "&gt;999%"))</f>
        <v>-0.13846153846153847</v>
      </c>
    </row>
    <row r="544" spans="1:10" x14ac:dyDescent="0.2">
      <c r="A544" s="177"/>
      <c r="B544" s="143"/>
      <c r="C544" s="144"/>
      <c r="D544" s="143"/>
      <c r="E544" s="144"/>
      <c r="F544" s="145"/>
      <c r="G544" s="143"/>
      <c r="H544" s="144"/>
      <c r="I544" s="151"/>
      <c r="J544" s="152"/>
    </row>
    <row r="545" spans="1:10" s="139" customFormat="1" x14ac:dyDescent="0.2">
      <c r="A545" s="159" t="s">
        <v>94</v>
      </c>
      <c r="B545" s="65"/>
      <c r="C545" s="66"/>
      <c r="D545" s="65"/>
      <c r="E545" s="66"/>
      <c r="F545" s="67"/>
      <c r="G545" s="65"/>
      <c r="H545" s="66"/>
      <c r="I545" s="20"/>
      <c r="J545" s="21"/>
    </row>
    <row r="546" spans="1:10" x14ac:dyDescent="0.2">
      <c r="A546" s="158" t="s">
        <v>540</v>
      </c>
      <c r="B546" s="65">
        <v>3</v>
      </c>
      <c r="C546" s="66">
        <v>2</v>
      </c>
      <c r="D546" s="65">
        <v>6</v>
      </c>
      <c r="E546" s="66">
        <v>3</v>
      </c>
      <c r="F546" s="67"/>
      <c r="G546" s="65">
        <f>B546-C546</f>
        <v>1</v>
      </c>
      <c r="H546" s="66">
        <f>D546-E546</f>
        <v>3</v>
      </c>
      <c r="I546" s="20">
        <f>IF(C546=0, "-", IF(G546/C546&lt;10, G546/C546, "&gt;999%"))</f>
        <v>0.5</v>
      </c>
      <c r="J546" s="21">
        <f>IF(E546=0, "-", IF(H546/E546&lt;10, H546/E546, "&gt;999%"))</f>
        <v>1</v>
      </c>
    </row>
    <row r="547" spans="1:10" s="160" customFormat="1" x14ac:dyDescent="0.2">
      <c r="A547" s="165" t="s">
        <v>661</v>
      </c>
      <c r="B547" s="166">
        <v>3</v>
      </c>
      <c r="C547" s="167">
        <v>2</v>
      </c>
      <c r="D547" s="166">
        <v>6</v>
      </c>
      <c r="E547" s="167">
        <v>3</v>
      </c>
      <c r="F547" s="168"/>
      <c r="G547" s="166">
        <f>B547-C547</f>
        <v>1</v>
      </c>
      <c r="H547" s="167">
        <f>D547-E547</f>
        <v>3</v>
      </c>
      <c r="I547" s="169">
        <f>IF(C547=0, "-", IF(G547/C547&lt;10, G547/C547, "&gt;999%"))</f>
        <v>0.5</v>
      </c>
      <c r="J547" s="170">
        <f>IF(E547=0, "-", IF(H547/E547&lt;10, H547/E547, "&gt;999%"))</f>
        <v>1</v>
      </c>
    </row>
    <row r="548" spans="1:10" x14ac:dyDescent="0.2">
      <c r="A548" s="171"/>
      <c r="B548" s="172"/>
      <c r="C548" s="173"/>
      <c r="D548" s="172"/>
      <c r="E548" s="173"/>
      <c r="F548" s="174"/>
      <c r="G548" s="172"/>
      <c r="H548" s="173"/>
      <c r="I548" s="175"/>
      <c r="J548" s="176"/>
    </row>
    <row r="549" spans="1:10" x14ac:dyDescent="0.2">
      <c r="A549" s="27" t="s">
        <v>16</v>
      </c>
      <c r="B549" s="71">
        <f>SUM(B7:B548)/2</f>
        <v>9514</v>
      </c>
      <c r="C549" s="77">
        <f>SUM(C7:C548)/2</f>
        <v>7288</v>
      </c>
      <c r="D549" s="71">
        <f>SUM(D7:D548)/2</f>
        <v>26289</v>
      </c>
      <c r="E549" s="77">
        <f>SUM(E7:E548)/2</f>
        <v>20901</v>
      </c>
      <c r="F549" s="73"/>
      <c r="G549" s="71">
        <f>B549-C549</f>
        <v>2226</v>
      </c>
      <c r="H549" s="72">
        <f>D549-E549</f>
        <v>5388</v>
      </c>
      <c r="I549" s="37">
        <f>IF(C549=0, 0, G549/C549)</f>
        <v>0.30543358946212951</v>
      </c>
      <c r="J549" s="38">
        <f>IF(E549=0, 0, H549/E549)</f>
        <v>0.25778670876991533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4" max="16383" man="1"/>
    <brk id="122" max="16383" man="1"/>
    <brk id="184" max="16383" man="1"/>
    <brk id="246" max="16383" man="1"/>
    <brk id="297" max="16383" man="1"/>
    <brk id="359" max="16383" man="1"/>
    <brk id="416" max="16383" man="1"/>
    <brk id="477" max="16383" man="1"/>
    <brk id="53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107</v>
      </c>
      <c r="B7" s="65">
        <v>1971</v>
      </c>
      <c r="C7" s="66">
        <v>1566</v>
      </c>
      <c r="D7" s="65">
        <v>5344</v>
      </c>
      <c r="E7" s="66">
        <v>4964</v>
      </c>
      <c r="F7" s="67"/>
      <c r="G7" s="65">
        <f>B7-C7</f>
        <v>405</v>
      </c>
      <c r="H7" s="66">
        <f>D7-E7</f>
        <v>380</v>
      </c>
      <c r="I7" s="28">
        <f>IF(C7=0, "-", IF(G7/C7&lt;10, G7/C7*100, "&gt;999"))</f>
        <v>25.862068965517242</v>
      </c>
      <c r="J7" s="29">
        <f>IF(E7=0, "-", IF(H7/E7&lt;10, H7/E7*100, "&gt;999"))</f>
        <v>7.6551168412570512</v>
      </c>
    </row>
    <row r="8" spans="1:10" x14ac:dyDescent="0.2">
      <c r="A8" s="7" t="s">
        <v>116</v>
      </c>
      <c r="B8" s="65">
        <v>4689</v>
      </c>
      <c r="C8" s="66">
        <v>3499</v>
      </c>
      <c r="D8" s="65">
        <v>13175</v>
      </c>
      <c r="E8" s="66">
        <v>10229</v>
      </c>
      <c r="F8" s="67"/>
      <c r="G8" s="65">
        <f>B8-C8</f>
        <v>1190</v>
      </c>
      <c r="H8" s="66">
        <f>D8-E8</f>
        <v>2946</v>
      </c>
      <c r="I8" s="28">
        <f>IF(C8=0, "-", IF(G8/C8&lt;10, G8/C8*100, "&gt;999"))</f>
        <v>34.009717062017721</v>
      </c>
      <c r="J8" s="29">
        <f>IF(E8=0, "-", IF(H8/E8&lt;10, H8/E8*100, "&gt;999"))</f>
        <v>28.800469254081534</v>
      </c>
    </row>
    <row r="9" spans="1:10" x14ac:dyDescent="0.2">
      <c r="A9" s="7" t="s">
        <v>122</v>
      </c>
      <c r="B9" s="65">
        <v>2449</v>
      </c>
      <c r="C9" s="66">
        <v>1891</v>
      </c>
      <c r="D9" s="65">
        <v>6820</v>
      </c>
      <c r="E9" s="66">
        <v>4946</v>
      </c>
      <c r="F9" s="67"/>
      <c r="G9" s="65">
        <f>B9-C9</f>
        <v>558</v>
      </c>
      <c r="H9" s="66">
        <f>D9-E9</f>
        <v>1874</v>
      </c>
      <c r="I9" s="28">
        <f>IF(C9=0, "-", IF(G9/C9&lt;10, G9/C9*100, "&gt;999"))</f>
        <v>29.508196721311474</v>
      </c>
      <c r="J9" s="29">
        <f>IF(E9=0, "-", IF(H9/E9&lt;10, H9/E9*100, "&gt;999"))</f>
        <v>37.889203396684188</v>
      </c>
    </row>
    <row r="10" spans="1:10" x14ac:dyDescent="0.2">
      <c r="A10" s="7" t="s">
        <v>123</v>
      </c>
      <c r="B10" s="65">
        <v>405</v>
      </c>
      <c r="C10" s="66">
        <v>332</v>
      </c>
      <c r="D10" s="65">
        <v>950</v>
      </c>
      <c r="E10" s="66">
        <v>762</v>
      </c>
      <c r="F10" s="67"/>
      <c r="G10" s="65">
        <f>B10-C10</f>
        <v>73</v>
      </c>
      <c r="H10" s="66">
        <f>D10-E10</f>
        <v>188</v>
      </c>
      <c r="I10" s="28">
        <f>IF(C10=0, "-", IF(G10/C10&lt;10, G10/C10*100, "&gt;999"))</f>
        <v>21.987951807228914</v>
      </c>
      <c r="J10" s="29">
        <f>IF(E10=0, "-", IF(H10/E10&lt;10, H10/E10*100, "&gt;999"))</f>
        <v>24.671916010498688</v>
      </c>
    </row>
    <row r="11" spans="1:10" s="43" customFormat="1" x14ac:dyDescent="0.2">
      <c r="A11" s="27" t="s">
        <v>0</v>
      </c>
      <c r="B11" s="71">
        <f>SUM(B7:B10)</f>
        <v>9514</v>
      </c>
      <c r="C11" s="72">
        <f>SUM(C7:C10)</f>
        <v>7288</v>
      </c>
      <c r="D11" s="71">
        <f>SUM(D7:D10)</f>
        <v>26289</v>
      </c>
      <c r="E11" s="72">
        <f>SUM(E7:E10)</f>
        <v>20901</v>
      </c>
      <c r="F11" s="73"/>
      <c r="G11" s="71">
        <f>B11-C11</f>
        <v>2226</v>
      </c>
      <c r="H11" s="72">
        <f>D11-E11</f>
        <v>5388</v>
      </c>
      <c r="I11" s="44">
        <f>IF(C11=0, 0, G11/C11*100)</f>
        <v>30.543358946212951</v>
      </c>
      <c r="J11" s="45">
        <f>IF(E11=0, 0, H11/E11*100)</f>
        <v>25.778670876991534</v>
      </c>
    </row>
    <row r="13" spans="1:10" x14ac:dyDescent="0.2">
      <c r="A13" s="3"/>
      <c r="B13" s="196" t="s">
        <v>1</v>
      </c>
      <c r="C13" s="197"/>
      <c r="D13" s="196" t="s">
        <v>2</v>
      </c>
      <c r="E13" s="197"/>
      <c r="F13" s="59"/>
      <c r="G13" s="196" t="s">
        <v>3</v>
      </c>
      <c r="H13" s="200"/>
      <c r="I13" s="200"/>
      <c r="J13" s="197"/>
    </row>
    <row r="14" spans="1:10" x14ac:dyDescent="0.2">
      <c r="A14" s="7" t="s">
        <v>108</v>
      </c>
      <c r="B14" s="65">
        <v>107</v>
      </c>
      <c r="C14" s="66">
        <v>38</v>
      </c>
      <c r="D14" s="65">
        <v>381</v>
      </c>
      <c r="E14" s="66">
        <v>113</v>
      </c>
      <c r="F14" s="67"/>
      <c r="G14" s="65">
        <f t="shared" ref="G14:G34" si="0">B14-C14</f>
        <v>69</v>
      </c>
      <c r="H14" s="66">
        <f t="shared" ref="H14:H34" si="1">D14-E14</f>
        <v>268</v>
      </c>
      <c r="I14" s="28">
        <f t="shared" ref="I14:I33" si="2">IF(C14=0, "-", IF(G14/C14&lt;10, G14/C14*100, "&gt;999"))</f>
        <v>181.57894736842107</v>
      </c>
      <c r="J14" s="29">
        <f t="shared" ref="J14:J33" si="3">IF(E14=0, "-", IF(H14/E14&lt;10, H14/E14*100, "&gt;999"))</f>
        <v>237.16814159292036</v>
      </c>
    </row>
    <row r="15" spans="1:10" x14ac:dyDescent="0.2">
      <c r="A15" s="7" t="s">
        <v>109</v>
      </c>
      <c r="B15" s="65">
        <v>459</v>
      </c>
      <c r="C15" s="66">
        <v>304</v>
      </c>
      <c r="D15" s="65">
        <v>1256</v>
      </c>
      <c r="E15" s="66">
        <v>1052</v>
      </c>
      <c r="F15" s="67"/>
      <c r="G15" s="65">
        <f t="shared" si="0"/>
        <v>155</v>
      </c>
      <c r="H15" s="66">
        <f t="shared" si="1"/>
        <v>204</v>
      </c>
      <c r="I15" s="28">
        <f t="shared" si="2"/>
        <v>50.98684210526315</v>
      </c>
      <c r="J15" s="29">
        <f t="shared" si="3"/>
        <v>19.391634980988592</v>
      </c>
    </row>
    <row r="16" spans="1:10" x14ac:dyDescent="0.2">
      <c r="A16" s="7" t="s">
        <v>110</v>
      </c>
      <c r="B16" s="65">
        <v>993</v>
      </c>
      <c r="C16" s="66">
        <v>885</v>
      </c>
      <c r="D16" s="65">
        <v>2704</v>
      </c>
      <c r="E16" s="66">
        <v>2761</v>
      </c>
      <c r="F16" s="67"/>
      <c r="G16" s="65">
        <f t="shared" si="0"/>
        <v>108</v>
      </c>
      <c r="H16" s="66">
        <f t="shared" si="1"/>
        <v>-57</v>
      </c>
      <c r="I16" s="28">
        <f t="shared" si="2"/>
        <v>12.203389830508476</v>
      </c>
      <c r="J16" s="29">
        <f t="shared" si="3"/>
        <v>-2.0644693951466859</v>
      </c>
    </row>
    <row r="17" spans="1:10" x14ac:dyDescent="0.2">
      <c r="A17" s="7" t="s">
        <v>111</v>
      </c>
      <c r="B17" s="65">
        <v>198</v>
      </c>
      <c r="C17" s="66">
        <v>185</v>
      </c>
      <c r="D17" s="65">
        <v>521</v>
      </c>
      <c r="E17" s="66">
        <v>559</v>
      </c>
      <c r="F17" s="67"/>
      <c r="G17" s="65">
        <f t="shared" si="0"/>
        <v>13</v>
      </c>
      <c r="H17" s="66">
        <f t="shared" si="1"/>
        <v>-38</v>
      </c>
      <c r="I17" s="28">
        <f t="shared" si="2"/>
        <v>7.0270270270270272</v>
      </c>
      <c r="J17" s="29">
        <f t="shared" si="3"/>
        <v>-6.7978533094812166</v>
      </c>
    </row>
    <row r="18" spans="1:10" x14ac:dyDescent="0.2">
      <c r="A18" s="7" t="s">
        <v>112</v>
      </c>
      <c r="B18" s="65">
        <v>60</v>
      </c>
      <c r="C18" s="66">
        <v>43</v>
      </c>
      <c r="D18" s="65">
        <v>114</v>
      </c>
      <c r="E18" s="66">
        <v>105</v>
      </c>
      <c r="F18" s="67"/>
      <c r="G18" s="65">
        <f t="shared" si="0"/>
        <v>17</v>
      </c>
      <c r="H18" s="66">
        <f t="shared" si="1"/>
        <v>9</v>
      </c>
      <c r="I18" s="28">
        <f t="shared" si="2"/>
        <v>39.534883720930232</v>
      </c>
      <c r="J18" s="29">
        <f t="shared" si="3"/>
        <v>8.5714285714285712</v>
      </c>
    </row>
    <row r="19" spans="1:10" x14ac:dyDescent="0.2">
      <c r="A19" s="7" t="s">
        <v>113</v>
      </c>
      <c r="B19" s="65">
        <v>4</v>
      </c>
      <c r="C19" s="66">
        <v>3</v>
      </c>
      <c r="D19" s="65">
        <v>12</v>
      </c>
      <c r="E19" s="66">
        <v>17</v>
      </c>
      <c r="F19" s="67"/>
      <c r="G19" s="65">
        <f t="shared" si="0"/>
        <v>1</v>
      </c>
      <c r="H19" s="66">
        <f t="shared" si="1"/>
        <v>-5</v>
      </c>
      <c r="I19" s="28">
        <f t="shared" si="2"/>
        <v>33.333333333333329</v>
      </c>
      <c r="J19" s="29">
        <f t="shared" si="3"/>
        <v>-29.411764705882355</v>
      </c>
    </row>
    <row r="20" spans="1:10" x14ac:dyDescent="0.2">
      <c r="A20" s="7" t="s">
        <v>114</v>
      </c>
      <c r="B20" s="65">
        <v>81</v>
      </c>
      <c r="C20" s="66">
        <v>59</v>
      </c>
      <c r="D20" s="65">
        <v>185</v>
      </c>
      <c r="E20" s="66">
        <v>194</v>
      </c>
      <c r="F20" s="67"/>
      <c r="G20" s="65">
        <f t="shared" si="0"/>
        <v>22</v>
      </c>
      <c r="H20" s="66">
        <f t="shared" si="1"/>
        <v>-9</v>
      </c>
      <c r="I20" s="28">
        <f t="shared" si="2"/>
        <v>37.288135593220339</v>
      </c>
      <c r="J20" s="29">
        <f t="shared" si="3"/>
        <v>-4.6391752577319592</v>
      </c>
    </row>
    <row r="21" spans="1:10" x14ac:dyDescent="0.2">
      <c r="A21" s="7" t="s">
        <v>115</v>
      </c>
      <c r="B21" s="65">
        <v>69</v>
      </c>
      <c r="C21" s="66">
        <v>49</v>
      </c>
      <c r="D21" s="65">
        <v>171</v>
      </c>
      <c r="E21" s="66">
        <v>163</v>
      </c>
      <c r="F21" s="67"/>
      <c r="G21" s="65">
        <f t="shared" si="0"/>
        <v>20</v>
      </c>
      <c r="H21" s="66">
        <f t="shared" si="1"/>
        <v>8</v>
      </c>
      <c r="I21" s="28">
        <f t="shared" si="2"/>
        <v>40.816326530612244</v>
      </c>
      <c r="J21" s="29">
        <f t="shared" si="3"/>
        <v>4.9079754601226995</v>
      </c>
    </row>
    <row r="22" spans="1:10" x14ac:dyDescent="0.2">
      <c r="A22" s="142" t="s">
        <v>117</v>
      </c>
      <c r="B22" s="143">
        <v>446</v>
      </c>
      <c r="C22" s="144">
        <v>207</v>
      </c>
      <c r="D22" s="143">
        <v>1130</v>
      </c>
      <c r="E22" s="144">
        <v>573</v>
      </c>
      <c r="F22" s="145"/>
      <c r="G22" s="143">
        <f t="shared" si="0"/>
        <v>239</v>
      </c>
      <c r="H22" s="144">
        <f t="shared" si="1"/>
        <v>557</v>
      </c>
      <c r="I22" s="146">
        <f t="shared" si="2"/>
        <v>115.45893719806763</v>
      </c>
      <c r="J22" s="147">
        <f t="shared" si="3"/>
        <v>97.207678883071551</v>
      </c>
    </row>
    <row r="23" spans="1:10" x14ac:dyDescent="0.2">
      <c r="A23" s="7" t="s">
        <v>118</v>
      </c>
      <c r="B23" s="65">
        <v>1152</v>
      </c>
      <c r="C23" s="66">
        <v>855</v>
      </c>
      <c r="D23" s="65">
        <v>3481</v>
      </c>
      <c r="E23" s="66">
        <v>2438</v>
      </c>
      <c r="F23" s="67"/>
      <c r="G23" s="65">
        <f t="shared" si="0"/>
        <v>297</v>
      </c>
      <c r="H23" s="66">
        <f t="shared" si="1"/>
        <v>1043</v>
      </c>
      <c r="I23" s="28">
        <f t="shared" si="2"/>
        <v>34.736842105263158</v>
      </c>
      <c r="J23" s="29">
        <f t="shared" si="3"/>
        <v>42.780968006562759</v>
      </c>
    </row>
    <row r="24" spans="1:10" x14ac:dyDescent="0.2">
      <c r="A24" s="7" t="s">
        <v>119</v>
      </c>
      <c r="B24" s="65">
        <v>1593</v>
      </c>
      <c r="C24" s="66">
        <v>1303</v>
      </c>
      <c r="D24" s="65">
        <v>4470</v>
      </c>
      <c r="E24" s="66">
        <v>3910</v>
      </c>
      <c r="F24" s="67"/>
      <c r="G24" s="65">
        <f t="shared" si="0"/>
        <v>290</v>
      </c>
      <c r="H24" s="66">
        <f t="shared" si="1"/>
        <v>560</v>
      </c>
      <c r="I24" s="28">
        <f t="shared" si="2"/>
        <v>22.256331542594012</v>
      </c>
      <c r="J24" s="29">
        <f t="shared" si="3"/>
        <v>14.322250639386189</v>
      </c>
    </row>
    <row r="25" spans="1:10" x14ac:dyDescent="0.2">
      <c r="A25" s="7" t="s">
        <v>120</v>
      </c>
      <c r="B25" s="65">
        <v>1080</v>
      </c>
      <c r="C25" s="66">
        <v>916</v>
      </c>
      <c r="D25" s="65">
        <v>2994</v>
      </c>
      <c r="E25" s="66">
        <v>2672</v>
      </c>
      <c r="F25" s="67"/>
      <c r="G25" s="65">
        <f t="shared" si="0"/>
        <v>164</v>
      </c>
      <c r="H25" s="66">
        <f t="shared" si="1"/>
        <v>322</v>
      </c>
      <c r="I25" s="28">
        <f t="shared" si="2"/>
        <v>17.903930131004365</v>
      </c>
      <c r="J25" s="29">
        <f t="shared" si="3"/>
        <v>12.050898203592816</v>
      </c>
    </row>
    <row r="26" spans="1:10" x14ac:dyDescent="0.2">
      <c r="A26" s="7" t="s">
        <v>121</v>
      </c>
      <c r="B26" s="65">
        <v>418</v>
      </c>
      <c r="C26" s="66">
        <v>218</v>
      </c>
      <c r="D26" s="65">
        <v>1100</v>
      </c>
      <c r="E26" s="66">
        <v>636</v>
      </c>
      <c r="F26" s="67"/>
      <c r="G26" s="65">
        <f t="shared" si="0"/>
        <v>200</v>
      </c>
      <c r="H26" s="66">
        <f t="shared" si="1"/>
        <v>464</v>
      </c>
      <c r="I26" s="28">
        <f t="shared" si="2"/>
        <v>91.743119266055047</v>
      </c>
      <c r="J26" s="29">
        <f t="shared" si="3"/>
        <v>72.95597484276729</v>
      </c>
    </row>
    <row r="27" spans="1:10" x14ac:dyDescent="0.2">
      <c r="A27" s="142" t="s">
        <v>124</v>
      </c>
      <c r="B27" s="143">
        <v>61</v>
      </c>
      <c r="C27" s="144">
        <v>43</v>
      </c>
      <c r="D27" s="143">
        <v>173</v>
      </c>
      <c r="E27" s="144">
        <v>135</v>
      </c>
      <c r="F27" s="145"/>
      <c r="G27" s="143">
        <f t="shared" si="0"/>
        <v>18</v>
      </c>
      <c r="H27" s="144">
        <f t="shared" si="1"/>
        <v>38</v>
      </c>
      <c r="I27" s="146">
        <f t="shared" si="2"/>
        <v>41.860465116279073</v>
      </c>
      <c r="J27" s="147">
        <f t="shared" si="3"/>
        <v>28.148148148148149</v>
      </c>
    </row>
    <row r="28" spans="1:10" x14ac:dyDescent="0.2">
      <c r="A28" s="7" t="s">
        <v>125</v>
      </c>
      <c r="B28" s="65">
        <v>2</v>
      </c>
      <c r="C28" s="66">
        <v>8</v>
      </c>
      <c r="D28" s="65">
        <v>14</v>
      </c>
      <c r="E28" s="66">
        <v>26</v>
      </c>
      <c r="F28" s="67"/>
      <c r="G28" s="65">
        <f t="shared" si="0"/>
        <v>-6</v>
      </c>
      <c r="H28" s="66">
        <f t="shared" si="1"/>
        <v>-12</v>
      </c>
      <c r="I28" s="28">
        <f t="shared" si="2"/>
        <v>-75</v>
      </c>
      <c r="J28" s="29">
        <f t="shared" si="3"/>
        <v>-46.153846153846153</v>
      </c>
    </row>
    <row r="29" spans="1:10" x14ac:dyDescent="0.2">
      <c r="A29" s="7" t="s">
        <v>126</v>
      </c>
      <c r="B29" s="65">
        <v>3</v>
      </c>
      <c r="C29" s="66">
        <v>13</v>
      </c>
      <c r="D29" s="65">
        <v>24</v>
      </c>
      <c r="E29" s="66">
        <v>31</v>
      </c>
      <c r="F29" s="67"/>
      <c r="G29" s="65">
        <f t="shared" si="0"/>
        <v>-10</v>
      </c>
      <c r="H29" s="66">
        <f t="shared" si="1"/>
        <v>-7</v>
      </c>
      <c r="I29" s="28">
        <f t="shared" si="2"/>
        <v>-76.923076923076934</v>
      </c>
      <c r="J29" s="29">
        <f t="shared" si="3"/>
        <v>-22.58064516129032</v>
      </c>
    </row>
    <row r="30" spans="1:10" x14ac:dyDescent="0.2">
      <c r="A30" s="7" t="s">
        <v>127</v>
      </c>
      <c r="B30" s="65">
        <v>145</v>
      </c>
      <c r="C30" s="66">
        <v>67</v>
      </c>
      <c r="D30" s="65">
        <v>425</v>
      </c>
      <c r="E30" s="66">
        <v>221</v>
      </c>
      <c r="F30" s="67"/>
      <c r="G30" s="65">
        <f t="shared" si="0"/>
        <v>78</v>
      </c>
      <c r="H30" s="66">
        <f t="shared" si="1"/>
        <v>204</v>
      </c>
      <c r="I30" s="28">
        <f t="shared" si="2"/>
        <v>116.4179104477612</v>
      </c>
      <c r="J30" s="29">
        <f t="shared" si="3"/>
        <v>92.307692307692307</v>
      </c>
    </row>
    <row r="31" spans="1:10" x14ac:dyDescent="0.2">
      <c r="A31" s="7" t="s">
        <v>128</v>
      </c>
      <c r="B31" s="65">
        <v>250</v>
      </c>
      <c r="C31" s="66">
        <v>178</v>
      </c>
      <c r="D31" s="65">
        <v>657</v>
      </c>
      <c r="E31" s="66">
        <v>506</v>
      </c>
      <c r="F31" s="67"/>
      <c r="G31" s="65">
        <f t="shared" si="0"/>
        <v>72</v>
      </c>
      <c r="H31" s="66">
        <f t="shared" si="1"/>
        <v>151</v>
      </c>
      <c r="I31" s="28">
        <f t="shared" si="2"/>
        <v>40.449438202247187</v>
      </c>
      <c r="J31" s="29">
        <f t="shared" si="3"/>
        <v>29.841897233201582</v>
      </c>
    </row>
    <row r="32" spans="1:10" x14ac:dyDescent="0.2">
      <c r="A32" s="7" t="s">
        <v>129</v>
      </c>
      <c r="B32" s="65">
        <v>1988</v>
      </c>
      <c r="C32" s="66">
        <v>1582</v>
      </c>
      <c r="D32" s="65">
        <v>5527</v>
      </c>
      <c r="E32" s="66">
        <v>4027</v>
      </c>
      <c r="F32" s="67"/>
      <c r="G32" s="65">
        <f t="shared" si="0"/>
        <v>406</v>
      </c>
      <c r="H32" s="66">
        <f t="shared" si="1"/>
        <v>1500</v>
      </c>
      <c r="I32" s="28">
        <f t="shared" si="2"/>
        <v>25.663716814159294</v>
      </c>
      <c r="J32" s="29">
        <f t="shared" si="3"/>
        <v>37.248572138068042</v>
      </c>
    </row>
    <row r="33" spans="1:10" x14ac:dyDescent="0.2">
      <c r="A33" s="142" t="s">
        <v>123</v>
      </c>
      <c r="B33" s="143">
        <v>405</v>
      </c>
      <c r="C33" s="144">
        <v>332</v>
      </c>
      <c r="D33" s="143">
        <v>950</v>
      </c>
      <c r="E33" s="144">
        <v>762</v>
      </c>
      <c r="F33" s="145"/>
      <c r="G33" s="143">
        <f t="shared" si="0"/>
        <v>73</v>
      </c>
      <c r="H33" s="144">
        <f t="shared" si="1"/>
        <v>188</v>
      </c>
      <c r="I33" s="146">
        <f t="shared" si="2"/>
        <v>21.987951807228914</v>
      </c>
      <c r="J33" s="147">
        <f t="shared" si="3"/>
        <v>24.671916010498688</v>
      </c>
    </row>
    <row r="34" spans="1:10" s="43" customFormat="1" x14ac:dyDescent="0.2">
      <c r="A34" s="27" t="s">
        <v>0</v>
      </c>
      <c r="B34" s="71">
        <f>SUM(B14:B33)</f>
        <v>9514</v>
      </c>
      <c r="C34" s="72">
        <f>SUM(C14:C33)</f>
        <v>7288</v>
      </c>
      <c r="D34" s="71">
        <f>SUM(D14:D33)</f>
        <v>26289</v>
      </c>
      <c r="E34" s="72">
        <f>SUM(E14:E33)</f>
        <v>20901</v>
      </c>
      <c r="F34" s="73"/>
      <c r="G34" s="71">
        <f t="shared" si="0"/>
        <v>2226</v>
      </c>
      <c r="H34" s="72">
        <f t="shared" si="1"/>
        <v>5388</v>
      </c>
      <c r="I34" s="44">
        <f>IF(C34=0, 0, G34/C34*100)</f>
        <v>30.543358946212951</v>
      </c>
      <c r="J34" s="45">
        <f>IF(E34=0, 0, H34/E34*100)</f>
        <v>25.778670876991534</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107</v>
      </c>
      <c r="B39" s="30">
        <f>$B$7/$B$11*100</f>
        <v>20.716838343493798</v>
      </c>
      <c r="C39" s="31">
        <f>$C$7/$C$11*100</f>
        <v>21.487376509330407</v>
      </c>
      <c r="D39" s="30">
        <f>$D$7/$D$11*100</f>
        <v>20.327893795884211</v>
      </c>
      <c r="E39" s="31">
        <f>$E$7/$E$11*100</f>
        <v>23.750059805750919</v>
      </c>
      <c r="F39" s="32"/>
      <c r="G39" s="30">
        <f>B39-C39</f>
        <v>-0.77053816583660861</v>
      </c>
      <c r="H39" s="31">
        <f>D39-E39</f>
        <v>-3.4221660098667073</v>
      </c>
    </row>
    <row r="40" spans="1:10" x14ac:dyDescent="0.2">
      <c r="A40" s="7" t="s">
        <v>116</v>
      </c>
      <c r="B40" s="30">
        <f>$B$8/$B$11*100</f>
        <v>49.285263821736386</v>
      </c>
      <c r="C40" s="31">
        <f>$C$8/$C$11*100</f>
        <v>48.010428100987923</v>
      </c>
      <c r="D40" s="30">
        <f>$D$8/$D$11*100</f>
        <v>50.11601810643235</v>
      </c>
      <c r="E40" s="31">
        <f>$E$8/$E$11*100</f>
        <v>48.940242093679728</v>
      </c>
      <c r="F40" s="32"/>
      <c r="G40" s="30">
        <f>B40-C40</f>
        <v>1.2748357207484631</v>
      </c>
      <c r="H40" s="31">
        <f>D40-E40</f>
        <v>1.1757760127526211</v>
      </c>
    </row>
    <row r="41" spans="1:10" x14ac:dyDescent="0.2">
      <c r="A41" s="7" t="s">
        <v>122</v>
      </c>
      <c r="B41" s="30">
        <f>$B$9/$B$11*100</f>
        <v>25.741013243640946</v>
      </c>
      <c r="C41" s="31">
        <f>$C$9/$C$11*100</f>
        <v>25.946761800219537</v>
      </c>
      <c r="D41" s="30">
        <f>$D$9/$D$11*100</f>
        <v>25.942409372741448</v>
      </c>
      <c r="E41" s="31">
        <f>$E$9/$E$11*100</f>
        <v>23.663939524424666</v>
      </c>
      <c r="F41" s="32"/>
      <c r="G41" s="30">
        <f>B41-C41</f>
        <v>-0.20574855657859104</v>
      </c>
      <c r="H41" s="31">
        <f>D41-E41</f>
        <v>2.2784698483167816</v>
      </c>
    </row>
    <row r="42" spans="1:10" x14ac:dyDescent="0.2">
      <c r="A42" s="7" t="s">
        <v>123</v>
      </c>
      <c r="B42" s="30">
        <f>$B$10/$B$11*100</f>
        <v>4.2568845911288626</v>
      </c>
      <c r="C42" s="31">
        <f>$C$10/$C$11*100</f>
        <v>4.5554335894621296</v>
      </c>
      <c r="D42" s="30">
        <f>$D$10/$D$11*100</f>
        <v>3.613678724941991</v>
      </c>
      <c r="E42" s="31">
        <f>$E$10/$E$11*100</f>
        <v>3.6457585761446825</v>
      </c>
      <c r="F42" s="32"/>
      <c r="G42" s="30">
        <f>B42-C42</f>
        <v>-0.29854899833326698</v>
      </c>
      <c r="H42" s="31">
        <f>D42-E42</f>
        <v>-3.2079851202691412E-2</v>
      </c>
    </row>
    <row r="43" spans="1:10" s="43" customFormat="1" x14ac:dyDescent="0.2">
      <c r="A43" s="27" t="s">
        <v>0</v>
      </c>
      <c r="B43" s="46">
        <f>SUM(B39:B42)</f>
        <v>100</v>
      </c>
      <c r="C43" s="47">
        <f>SUM(C39:C42)</f>
        <v>99.999999999999986</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108</v>
      </c>
      <c r="B46" s="30">
        <f>$B$14/$B$34*100</f>
        <v>1.1246583981500946</v>
      </c>
      <c r="C46" s="31">
        <f>$C$14/$C$34*100</f>
        <v>0.52140504939626786</v>
      </c>
      <c r="D46" s="30">
        <f>$D$14/$D$34*100</f>
        <v>1.4492753623188406</v>
      </c>
      <c r="E46" s="31">
        <f>$E$14/$E$34*100</f>
        <v>0.54064398832591742</v>
      </c>
      <c r="F46" s="32"/>
      <c r="G46" s="30">
        <f t="shared" ref="G46:G66" si="4">B46-C46</f>
        <v>0.60325334875382675</v>
      </c>
      <c r="H46" s="31">
        <f t="shared" ref="H46:H66" si="5">D46-E46</f>
        <v>0.90863137399292315</v>
      </c>
    </row>
    <row r="47" spans="1:10" x14ac:dyDescent="0.2">
      <c r="A47" s="7" t="s">
        <v>109</v>
      </c>
      <c r="B47" s="30">
        <f>$B$15/$B$34*100</f>
        <v>4.8244692032793779</v>
      </c>
      <c r="C47" s="31">
        <f>$C$15/$C$34*100</f>
        <v>4.1712403951701429</v>
      </c>
      <c r="D47" s="30">
        <f>$D$15/$D$34*100</f>
        <v>4.7776636616075168</v>
      </c>
      <c r="E47" s="31">
        <f>$E$15/$E$34*100</f>
        <v>5.0332519975120809</v>
      </c>
      <c r="F47" s="32"/>
      <c r="G47" s="30">
        <f t="shared" si="4"/>
        <v>0.653228808109235</v>
      </c>
      <c r="H47" s="31">
        <f t="shared" si="5"/>
        <v>-0.25558833590456409</v>
      </c>
    </row>
    <row r="48" spans="1:10" x14ac:dyDescent="0.2">
      <c r="A48" s="7" t="s">
        <v>110</v>
      </c>
      <c r="B48" s="30">
        <f>$B$16/$B$34*100</f>
        <v>10.437250367878915</v>
      </c>
      <c r="C48" s="31">
        <f>$C$16/$C$34*100</f>
        <v>12.143249176728869</v>
      </c>
      <c r="D48" s="30">
        <f>$D$16/$D$34*100</f>
        <v>10.285670812887519</v>
      </c>
      <c r="E48" s="31">
        <f>$E$16/$E$34*100</f>
        <v>13.209894263432373</v>
      </c>
      <c r="F48" s="32"/>
      <c r="G48" s="30">
        <f t="shared" si="4"/>
        <v>-1.7059988088499534</v>
      </c>
      <c r="H48" s="31">
        <f t="shared" si="5"/>
        <v>-2.9242234505448543</v>
      </c>
    </row>
    <row r="49" spans="1:8" x14ac:dyDescent="0.2">
      <c r="A49" s="7" t="s">
        <v>111</v>
      </c>
      <c r="B49" s="30">
        <f>$B$17/$B$34*100</f>
        <v>2.0811435778852219</v>
      </c>
      <c r="C49" s="31">
        <f>$C$17/$C$34*100</f>
        <v>2.5384193194291989</v>
      </c>
      <c r="D49" s="30">
        <f>$D$17/$D$34*100</f>
        <v>1.9818174902050285</v>
      </c>
      <c r="E49" s="31">
        <f>$E$17/$E$34*100</f>
        <v>2.6745131811875029</v>
      </c>
      <c r="F49" s="32"/>
      <c r="G49" s="30">
        <f t="shared" si="4"/>
        <v>-0.45727574154397699</v>
      </c>
      <c r="H49" s="31">
        <f t="shared" si="5"/>
        <v>-0.69269569098247441</v>
      </c>
    </row>
    <row r="50" spans="1:8" x14ac:dyDescent="0.2">
      <c r="A50" s="7" t="s">
        <v>112</v>
      </c>
      <c r="B50" s="30">
        <f>$B$18/$B$34*100</f>
        <v>0.63064956905612779</v>
      </c>
      <c r="C50" s="31">
        <f>$C$18/$C$34*100</f>
        <v>0.59001097694840843</v>
      </c>
      <c r="D50" s="30">
        <f>$D$18/$D$34*100</f>
        <v>0.43364144699303891</v>
      </c>
      <c r="E50" s="31">
        <f>$E$18/$E$34*100</f>
        <v>0.50236830773647201</v>
      </c>
      <c r="F50" s="32"/>
      <c r="G50" s="30">
        <f t="shared" si="4"/>
        <v>4.0638592107719362E-2</v>
      </c>
      <c r="H50" s="31">
        <f t="shared" si="5"/>
        <v>-6.8726860743433094E-2</v>
      </c>
    </row>
    <row r="51" spans="1:8" x14ac:dyDescent="0.2">
      <c r="A51" s="7" t="s">
        <v>113</v>
      </c>
      <c r="B51" s="30">
        <f>$B$19/$B$34*100</f>
        <v>4.2043304603741859E-2</v>
      </c>
      <c r="C51" s="31">
        <f>$C$19/$C$34*100</f>
        <v>4.1163556531284298E-2</v>
      </c>
      <c r="D51" s="30">
        <f>$D$19/$D$34*100</f>
        <v>4.5646468104530408E-2</v>
      </c>
      <c r="E51" s="31">
        <f>$E$19/$E$34*100</f>
        <v>8.1335821252571647E-2</v>
      </c>
      <c r="F51" s="32"/>
      <c r="G51" s="30">
        <f t="shared" si="4"/>
        <v>8.7974807245756043E-4</v>
      </c>
      <c r="H51" s="31">
        <f t="shared" si="5"/>
        <v>-3.5689353148041239E-2</v>
      </c>
    </row>
    <row r="52" spans="1:8" x14ac:dyDescent="0.2">
      <c r="A52" s="7" t="s">
        <v>114</v>
      </c>
      <c r="B52" s="30">
        <f>$B$20/$B$34*100</f>
        <v>0.85137691822577255</v>
      </c>
      <c r="C52" s="31">
        <f>$C$20/$C$34*100</f>
        <v>0.80954994511525791</v>
      </c>
      <c r="D52" s="30">
        <f>$D$20/$D$34*100</f>
        <v>0.70371638327817709</v>
      </c>
      <c r="E52" s="31">
        <f>$E$20/$E$34*100</f>
        <v>0.92818525429405296</v>
      </c>
      <c r="F52" s="32"/>
      <c r="G52" s="30">
        <f t="shared" si="4"/>
        <v>4.1826973110514643E-2</v>
      </c>
      <c r="H52" s="31">
        <f t="shared" si="5"/>
        <v>-0.22446887101587587</v>
      </c>
    </row>
    <row r="53" spans="1:8" x14ac:dyDescent="0.2">
      <c r="A53" s="7" t="s">
        <v>115</v>
      </c>
      <c r="B53" s="30">
        <f>$B$21/$B$34*100</f>
        <v>0.72524700441454704</v>
      </c>
      <c r="C53" s="31">
        <f>$C$21/$C$34*100</f>
        <v>0.672338090010977</v>
      </c>
      <c r="D53" s="30">
        <f>$D$21/$D$34*100</f>
        <v>0.65046217048955846</v>
      </c>
      <c r="E53" s="31">
        <f>$E$21/$E$34*100</f>
        <v>0.77986699200995169</v>
      </c>
      <c r="F53" s="32"/>
      <c r="G53" s="30">
        <f t="shared" si="4"/>
        <v>5.290891440357004E-2</v>
      </c>
      <c r="H53" s="31">
        <f t="shared" si="5"/>
        <v>-0.12940482152039323</v>
      </c>
    </row>
    <row r="54" spans="1:8" x14ac:dyDescent="0.2">
      <c r="A54" s="142" t="s">
        <v>117</v>
      </c>
      <c r="B54" s="148">
        <f>$B$22/$B$34*100</f>
        <v>4.6878284633172163</v>
      </c>
      <c r="C54" s="149">
        <f>$C$22/$C$34*100</f>
        <v>2.8402854006586167</v>
      </c>
      <c r="D54" s="148">
        <f>$D$22/$D$34*100</f>
        <v>4.2983757465099472</v>
      </c>
      <c r="E54" s="149">
        <f>$E$22/$E$34*100</f>
        <v>2.7414956222190328</v>
      </c>
      <c r="F54" s="150"/>
      <c r="G54" s="148">
        <f t="shared" si="4"/>
        <v>1.8475430626585996</v>
      </c>
      <c r="H54" s="149">
        <f t="shared" si="5"/>
        <v>1.5568801242909145</v>
      </c>
    </row>
    <row r="55" spans="1:8" x14ac:dyDescent="0.2">
      <c r="A55" s="7" t="s">
        <v>118</v>
      </c>
      <c r="B55" s="30">
        <f>$B$23/$B$34*100</f>
        <v>12.108471725877653</v>
      </c>
      <c r="C55" s="31">
        <f>$C$23/$C$34*100</f>
        <v>11.731613611416027</v>
      </c>
      <c r="D55" s="30">
        <f>$D$23/$D$34*100</f>
        <v>13.241279622655863</v>
      </c>
      <c r="E55" s="31">
        <f>$E$23/$E$34*100</f>
        <v>11.66451365963351</v>
      </c>
      <c r="F55" s="32"/>
      <c r="G55" s="30">
        <f t="shared" si="4"/>
        <v>0.37685811446162631</v>
      </c>
      <c r="H55" s="31">
        <f t="shared" si="5"/>
        <v>1.5767659630223534</v>
      </c>
    </row>
    <row r="56" spans="1:8" x14ac:dyDescent="0.2">
      <c r="A56" s="7" t="s">
        <v>119</v>
      </c>
      <c r="B56" s="30">
        <f>$B$24/$B$34*100</f>
        <v>16.743746058440191</v>
      </c>
      <c r="C56" s="31">
        <f>$C$24/$C$34*100</f>
        <v>17.878704720087814</v>
      </c>
      <c r="D56" s="30">
        <f>$D$24/$D$34*100</f>
        <v>17.003309368937579</v>
      </c>
      <c r="E56" s="31">
        <f>$E$24/$E$34*100</f>
        <v>18.707238888091478</v>
      </c>
      <c r="F56" s="32"/>
      <c r="G56" s="30">
        <f t="shared" si="4"/>
        <v>-1.134958661647623</v>
      </c>
      <c r="H56" s="31">
        <f t="shared" si="5"/>
        <v>-1.703929519153899</v>
      </c>
    </row>
    <row r="57" spans="1:8" x14ac:dyDescent="0.2">
      <c r="A57" s="7" t="s">
        <v>120</v>
      </c>
      <c r="B57" s="30">
        <f>$B$25/$B$34*100</f>
        <v>11.3516922430103</v>
      </c>
      <c r="C57" s="31">
        <f>$C$25/$C$34*100</f>
        <v>12.56860592755214</v>
      </c>
      <c r="D57" s="30">
        <f>$D$25/$D$34*100</f>
        <v>11.388793792080337</v>
      </c>
      <c r="E57" s="31">
        <f>$E$25/$E$34*100</f>
        <v>12.784077316874789</v>
      </c>
      <c r="F57" s="32"/>
      <c r="G57" s="30">
        <f t="shared" si="4"/>
        <v>-1.21691368454184</v>
      </c>
      <c r="H57" s="31">
        <f t="shared" si="5"/>
        <v>-1.3952835247944524</v>
      </c>
    </row>
    <row r="58" spans="1:8" x14ac:dyDescent="0.2">
      <c r="A58" s="7" t="s">
        <v>121</v>
      </c>
      <c r="B58" s="30">
        <f>$B$26/$B$34*100</f>
        <v>4.3935253310910234</v>
      </c>
      <c r="C58" s="31">
        <f>$C$26/$C$34*100</f>
        <v>2.9912184412733258</v>
      </c>
      <c r="D58" s="30">
        <f>$D$26/$D$34*100</f>
        <v>4.1842595762486212</v>
      </c>
      <c r="E58" s="31">
        <f>$E$26/$E$34*100</f>
        <v>3.0429166068609157</v>
      </c>
      <c r="F58" s="32"/>
      <c r="G58" s="30">
        <f t="shared" si="4"/>
        <v>1.4023068898176976</v>
      </c>
      <c r="H58" s="31">
        <f t="shared" si="5"/>
        <v>1.1413429693877055</v>
      </c>
    </row>
    <row r="59" spans="1:8" x14ac:dyDescent="0.2">
      <c r="A59" s="142" t="s">
        <v>124</v>
      </c>
      <c r="B59" s="148">
        <f>$B$27/$B$34*100</f>
        <v>0.64116039520706325</v>
      </c>
      <c r="C59" s="149">
        <f>$C$27/$C$34*100</f>
        <v>0.59001097694840843</v>
      </c>
      <c r="D59" s="148">
        <f>$D$27/$D$34*100</f>
        <v>0.65806991517364677</v>
      </c>
      <c r="E59" s="149">
        <f>$E$27/$E$34*100</f>
        <v>0.64590210994689246</v>
      </c>
      <c r="F59" s="150"/>
      <c r="G59" s="148">
        <f t="shared" si="4"/>
        <v>5.1149418258654822E-2</v>
      </c>
      <c r="H59" s="149">
        <f t="shared" si="5"/>
        <v>1.2167805226754314E-2</v>
      </c>
    </row>
    <row r="60" spans="1:8" x14ac:dyDescent="0.2">
      <c r="A60" s="7" t="s">
        <v>125</v>
      </c>
      <c r="B60" s="30">
        <f>$B$28/$B$34*100</f>
        <v>2.1021652301870929E-2</v>
      </c>
      <c r="C60" s="31">
        <f>$C$28/$C$34*100</f>
        <v>0.10976948408342481</v>
      </c>
      <c r="D60" s="30">
        <f>$D$28/$D$34*100</f>
        <v>5.3254212788618818E-2</v>
      </c>
      <c r="E60" s="31">
        <f>$E$28/$E$34*100</f>
        <v>0.12439596191569781</v>
      </c>
      <c r="F60" s="32"/>
      <c r="G60" s="30">
        <f t="shared" si="4"/>
        <v>-8.8747831781553876E-2</v>
      </c>
      <c r="H60" s="31">
        <f t="shared" si="5"/>
        <v>-7.114174912707899E-2</v>
      </c>
    </row>
    <row r="61" spans="1:8" x14ac:dyDescent="0.2">
      <c r="A61" s="7" t="s">
        <v>126</v>
      </c>
      <c r="B61" s="30">
        <f>$B$29/$B$34*100</f>
        <v>3.1532478452806392E-2</v>
      </c>
      <c r="C61" s="31">
        <f>$C$29/$C$34*100</f>
        <v>0.17837541163556533</v>
      </c>
      <c r="D61" s="30">
        <f>$D$29/$D$34*100</f>
        <v>9.1292936209060815E-2</v>
      </c>
      <c r="E61" s="31">
        <f>$E$29/$E$34*100</f>
        <v>0.14831826228410125</v>
      </c>
      <c r="F61" s="32"/>
      <c r="G61" s="30">
        <f t="shared" si="4"/>
        <v>-0.14684293318275893</v>
      </c>
      <c r="H61" s="31">
        <f t="shared" si="5"/>
        <v>-5.7025326075040433E-2</v>
      </c>
    </row>
    <row r="62" spans="1:8" x14ac:dyDescent="0.2">
      <c r="A62" s="7" t="s">
        <v>127</v>
      </c>
      <c r="B62" s="30">
        <f>$B$30/$B$34*100</f>
        <v>1.5240697918856423</v>
      </c>
      <c r="C62" s="31">
        <f>$C$30/$C$34*100</f>
        <v>0.9193194291986827</v>
      </c>
      <c r="D62" s="30">
        <f>$D$30/$D$34*100</f>
        <v>1.6166457453687852</v>
      </c>
      <c r="E62" s="31">
        <f>$E$30/$E$34*100</f>
        <v>1.0573656762834314</v>
      </c>
      <c r="F62" s="32"/>
      <c r="G62" s="30">
        <f t="shared" si="4"/>
        <v>0.60475036268695959</v>
      </c>
      <c r="H62" s="31">
        <f t="shared" si="5"/>
        <v>0.55928006908535388</v>
      </c>
    </row>
    <row r="63" spans="1:8" x14ac:dyDescent="0.2">
      <c r="A63" s="7" t="s">
        <v>128</v>
      </c>
      <c r="B63" s="30">
        <f>$B$31/$B$34*100</f>
        <v>2.6277065377338658</v>
      </c>
      <c r="C63" s="31">
        <f>$C$31/$C$34*100</f>
        <v>2.4423710208562022</v>
      </c>
      <c r="D63" s="30">
        <f>$D$31/$D$34*100</f>
        <v>2.49914412872304</v>
      </c>
      <c r="E63" s="31">
        <f>$E$31/$E$34*100</f>
        <v>2.4209367972824269</v>
      </c>
      <c r="F63" s="32"/>
      <c r="G63" s="30">
        <f t="shared" si="4"/>
        <v>0.18533551687766359</v>
      </c>
      <c r="H63" s="31">
        <f t="shared" si="5"/>
        <v>7.8207331440613093E-2</v>
      </c>
    </row>
    <row r="64" spans="1:8" x14ac:dyDescent="0.2">
      <c r="A64" s="7" t="s">
        <v>129</v>
      </c>
      <c r="B64" s="30">
        <f>$B$32/$B$34*100</f>
        <v>20.8955223880597</v>
      </c>
      <c r="C64" s="31">
        <f>$C$32/$C$34*100</f>
        <v>21.706915477497255</v>
      </c>
      <c r="D64" s="30">
        <f>$D$32/$D$34*100</f>
        <v>21.024002434478298</v>
      </c>
      <c r="E64" s="31">
        <f>$E$32/$E$34*100</f>
        <v>19.267020716712118</v>
      </c>
      <c r="F64" s="32"/>
      <c r="G64" s="30">
        <f t="shared" si="4"/>
        <v>-0.81139308943755495</v>
      </c>
      <c r="H64" s="31">
        <f t="shared" si="5"/>
        <v>1.7569817177661804</v>
      </c>
    </row>
    <row r="65" spans="1:8" x14ac:dyDescent="0.2">
      <c r="A65" s="142" t="s">
        <v>123</v>
      </c>
      <c r="B65" s="148">
        <f>$B$33/$B$34*100</f>
        <v>4.2568845911288626</v>
      </c>
      <c r="C65" s="149">
        <f>$C$33/$C$34*100</f>
        <v>4.5554335894621296</v>
      </c>
      <c r="D65" s="148">
        <f>$D$33/$D$34*100</f>
        <v>3.613678724941991</v>
      </c>
      <c r="E65" s="149">
        <f>$E$33/$E$34*100</f>
        <v>3.6457585761446825</v>
      </c>
      <c r="F65" s="150"/>
      <c r="G65" s="148">
        <f t="shared" si="4"/>
        <v>-0.29854899833326698</v>
      </c>
      <c r="H65" s="149">
        <f t="shared" si="5"/>
        <v>-3.2079851202691412E-2</v>
      </c>
    </row>
    <row r="66" spans="1:8" s="43" customFormat="1" x14ac:dyDescent="0.2">
      <c r="A66" s="27" t="s">
        <v>0</v>
      </c>
      <c r="B66" s="46">
        <f>SUM(B46:B65)</f>
        <v>100.00000000000001</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1"/>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2</v>
      </c>
      <c r="C6" s="66">
        <v>2</v>
      </c>
      <c r="D6" s="65">
        <v>6</v>
      </c>
      <c r="E6" s="66">
        <v>9</v>
      </c>
      <c r="F6" s="67"/>
      <c r="G6" s="65">
        <f t="shared" ref="G6:G37" si="0">B6-C6</f>
        <v>0</v>
      </c>
      <c r="H6" s="66">
        <f t="shared" ref="H6:H37" si="1">D6-E6</f>
        <v>-3</v>
      </c>
      <c r="I6" s="20">
        <f t="shared" ref="I6:I37" si="2">IF(C6=0, "-", IF(G6/C6&lt;10, G6/C6, "&gt;999%"))</f>
        <v>0</v>
      </c>
      <c r="J6" s="21">
        <f t="shared" ref="J6:J37" si="3">IF(E6=0, "-", IF(H6/E6&lt;10, H6/E6, "&gt;999%"))</f>
        <v>-0.33333333333333331</v>
      </c>
    </row>
    <row r="7" spans="1:10" x14ac:dyDescent="0.2">
      <c r="A7" s="7" t="s">
        <v>32</v>
      </c>
      <c r="B7" s="65">
        <v>2</v>
      </c>
      <c r="C7" s="66">
        <v>1</v>
      </c>
      <c r="D7" s="65">
        <v>2</v>
      </c>
      <c r="E7" s="66">
        <v>1</v>
      </c>
      <c r="F7" s="67"/>
      <c r="G7" s="65">
        <f t="shared" si="0"/>
        <v>1</v>
      </c>
      <c r="H7" s="66">
        <f t="shared" si="1"/>
        <v>1</v>
      </c>
      <c r="I7" s="20">
        <f t="shared" si="2"/>
        <v>1</v>
      </c>
      <c r="J7" s="21">
        <f t="shared" si="3"/>
        <v>1</v>
      </c>
    </row>
    <row r="8" spans="1:10" x14ac:dyDescent="0.2">
      <c r="A8" s="7" t="s">
        <v>33</v>
      </c>
      <c r="B8" s="65">
        <v>124</v>
      </c>
      <c r="C8" s="66">
        <v>113</v>
      </c>
      <c r="D8" s="65">
        <v>335</v>
      </c>
      <c r="E8" s="66">
        <v>283</v>
      </c>
      <c r="F8" s="67"/>
      <c r="G8" s="65">
        <f t="shared" si="0"/>
        <v>11</v>
      </c>
      <c r="H8" s="66">
        <f t="shared" si="1"/>
        <v>52</v>
      </c>
      <c r="I8" s="20">
        <f t="shared" si="2"/>
        <v>9.7345132743362831E-2</v>
      </c>
      <c r="J8" s="21">
        <f t="shared" si="3"/>
        <v>0.18374558303886926</v>
      </c>
    </row>
    <row r="9" spans="1:10" x14ac:dyDescent="0.2">
      <c r="A9" s="7" t="s">
        <v>34</v>
      </c>
      <c r="B9" s="65">
        <v>1</v>
      </c>
      <c r="C9" s="66">
        <v>1</v>
      </c>
      <c r="D9" s="65">
        <v>5</v>
      </c>
      <c r="E9" s="66">
        <v>6</v>
      </c>
      <c r="F9" s="67"/>
      <c r="G9" s="65">
        <f t="shared" si="0"/>
        <v>0</v>
      </c>
      <c r="H9" s="66">
        <f t="shared" si="1"/>
        <v>-1</v>
      </c>
      <c r="I9" s="20">
        <f t="shared" si="2"/>
        <v>0</v>
      </c>
      <c r="J9" s="21">
        <f t="shared" si="3"/>
        <v>-0.16666666666666666</v>
      </c>
    </row>
    <row r="10" spans="1:10" x14ac:dyDescent="0.2">
      <c r="A10" s="7" t="s">
        <v>35</v>
      </c>
      <c r="B10" s="65">
        <v>117</v>
      </c>
      <c r="C10" s="66">
        <v>87</v>
      </c>
      <c r="D10" s="65">
        <v>363</v>
      </c>
      <c r="E10" s="66">
        <v>268</v>
      </c>
      <c r="F10" s="67"/>
      <c r="G10" s="65">
        <f t="shared" si="0"/>
        <v>30</v>
      </c>
      <c r="H10" s="66">
        <f t="shared" si="1"/>
        <v>95</v>
      </c>
      <c r="I10" s="20">
        <f t="shared" si="2"/>
        <v>0.34482758620689657</v>
      </c>
      <c r="J10" s="21">
        <f t="shared" si="3"/>
        <v>0.35447761194029853</v>
      </c>
    </row>
    <row r="11" spans="1:10" x14ac:dyDescent="0.2">
      <c r="A11" s="7" t="s">
        <v>36</v>
      </c>
      <c r="B11" s="65">
        <v>16</v>
      </c>
      <c r="C11" s="66">
        <v>0</v>
      </c>
      <c r="D11" s="65">
        <v>26</v>
      </c>
      <c r="E11" s="66">
        <v>0</v>
      </c>
      <c r="F11" s="67"/>
      <c r="G11" s="65">
        <f t="shared" si="0"/>
        <v>16</v>
      </c>
      <c r="H11" s="66">
        <f t="shared" si="1"/>
        <v>26</v>
      </c>
      <c r="I11" s="20" t="str">
        <f t="shared" si="2"/>
        <v>-</v>
      </c>
      <c r="J11" s="21" t="str">
        <f t="shared" si="3"/>
        <v>-</v>
      </c>
    </row>
    <row r="12" spans="1:10" x14ac:dyDescent="0.2">
      <c r="A12" s="7" t="s">
        <v>37</v>
      </c>
      <c r="B12" s="65">
        <v>0</v>
      </c>
      <c r="C12" s="66">
        <v>2</v>
      </c>
      <c r="D12" s="65">
        <v>3</v>
      </c>
      <c r="E12" s="66">
        <v>7</v>
      </c>
      <c r="F12" s="67"/>
      <c r="G12" s="65">
        <f t="shared" si="0"/>
        <v>-2</v>
      </c>
      <c r="H12" s="66">
        <f t="shared" si="1"/>
        <v>-4</v>
      </c>
      <c r="I12" s="20">
        <f t="shared" si="2"/>
        <v>-1</v>
      </c>
      <c r="J12" s="21">
        <f t="shared" si="3"/>
        <v>-0.5714285714285714</v>
      </c>
    </row>
    <row r="13" spans="1:10" x14ac:dyDescent="0.2">
      <c r="A13" s="7" t="s">
        <v>38</v>
      </c>
      <c r="B13" s="65">
        <v>1</v>
      </c>
      <c r="C13" s="66">
        <v>0</v>
      </c>
      <c r="D13" s="65">
        <v>1</v>
      </c>
      <c r="E13" s="66">
        <v>1</v>
      </c>
      <c r="F13" s="67"/>
      <c r="G13" s="65">
        <f t="shared" si="0"/>
        <v>1</v>
      </c>
      <c r="H13" s="66">
        <f t="shared" si="1"/>
        <v>0</v>
      </c>
      <c r="I13" s="20" t="str">
        <f t="shared" si="2"/>
        <v>-</v>
      </c>
      <c r="J13" s="21">
        <f t="shared" si="3"/>
        <v>0</v>
      </c>
    </row>
    <row r="14" spans="1:10" x14ac:dyDescent="0.2">
      <c r="A14" s="7" t="s">
        <v>40</v>
      </c>
      <c r="B14" s="65">
        <v>3</v>
      </c>
      <c r="C14" s="66">
        <v>0</v>
      </c>
      <c r="D14" s="65">
        <v>8</v>
      </c>
      <c r="E14" s="66">
        <v>5</v>
      </c>
      <c r="F14" s="67"/>
      <c r="G14" s="65">
        <f t="shared" si="0"/>
        <v>3</v>
      </c>
      <c r="H14" s="66">
        <f t="shared" si="1"/>
        <v>3</v>
      </c>
      <c r="I14" s="20" t="str">
        <f t="shared" si="2"/>
        <v>-</v>
      </c>
      <c r="J14" s="21">
        <f t="shared" si="3"/>
        <v>0.6</v>
      </c>
    </row>
    <row r="15" spans="1:10" x14ac:dyDescent="0.2">
      <c r="A15" s="7" t="s">
        <v>41</v>
      </c>
      <c r="B15" s="65">
        <v>5</v>
      </c>
      <c r="C15" s="66">
        <v>6</v>
      </c>
      <c r="D15" s="65">
        <v>16</v>
      </c>
      <c r="E15" s="66">
        <v>12</v>
      </c>
      <c r="F15" s="67"/>
      <c r="G15" s="65">
        <f t="shared" si="0"/>
        <v>-1</v>
      </c>
      <c r="H15" s="66">
        <f t="shared" si="1"/>
        <v>4</v>
      </c>
      <c r="I15" s="20">
        <f t="shared" si="2"/>
        <v>-0.16666666666666666</v>
      </c>
      <c r="J15" s="21">
        <f t="shared" si="3"/>
        <v>0.33333333333333331</v>
      </c>
    </row>
    <row r="16" spans="1:10" x14ac:dyDescent="0.2">
      <c r="A16" s="7" t="s">
        <v>42</v>
      </c>
      <c r="B16" s="65">
        <v>15</v>
      </c>
      <c r="C16" s="66">
        <v>8</v>
      </c>
      <c r="D16" s="65">
        <v>31</v>
      </c>
      <c r="E16" s="66">
        <v>17</v>
      </c>
      <c r="F16" s="67"/>
      <c r="G16" s="65">
        <f t="shared" si="0"/>
        <v>7</v>
      </c>
      <c r="H16" s="66">
        <f t="shared" si="1"/>
        <v>14</v>
      </c>
      <c r="I16" s="20">
        <f t="shared" si="2"/>
        <v>0.875</v>
      </c>
      <c r="J16" s="21">
        <f t="shared" si="3"/>
        <v>0.82352941176470584</v>
      </c>
    </row>
    <row r="17" spans="1:10" x14ac:dyDescent="0.2">
      <c r="A17" s="7" t="s">
        <v>43</v>
      </c>
      <c r="B17" s="65">
        <v>626</v>
      </c>
      <c r="C17" s="66">
        <v>380</v>
      </c>
      <c r="D17" s="65">
        <v>1684</v>
      </c>
      <c r="E17" s="66">
        <v>1182</v>
      </c>
      <c r="F17" s="67"/>
      <c r="G17" s="65">
        <f t="shared" si="0"/>
        <v>246</v>
      </c>
      <c r="H17" s="66">
        <f t="shared" si="1"/>
        <v>502</v>
      </c>
      <c r="I17" s="20">
        <f t="shared" si="2"/>
        <v>0.64736842105263159</v>
      </c>
      <c r="J17" s="21">
        <f t="shared" si="3"/>
        <v>0.42470389170896783</v>
      </c>
    </row>
    <row r="18" spans="1:10" x14ac:dyDescent="0.2">
      <c r="A18" s="7" t="s">
        <v>46</v>
      </c>
      <c r="B18" s="65">
        <v>3</v>
      </c>
      <c r="C18" s="66">
        <v>0</v>
      </c>
      <c r="D18" s="65">
        <v>6</v>
      </c>
      <c r="E18" s="66">
        <v>0</v>
      </c>
      <c r="F18" s="67"/>
      <c r="G18" s="65">
        <f t="shared" si="0"/>
        <v>3</v>
      </c>
      <c r="H18" s="66">
        <f t="shared" si="1"/>
        <v>6</v>
      </c>
      <c r="I18" s="20" t="str">
        <f t="shared" si="2"/>
        <v>-</v>
      </c>
      <c r="J18" s="21" t="str">
        <f t="shared" si="3"/>
        <v>-</v>
      </c>
    </row>
    <row r="19" spans="1:10" x14ac:dyDescent="0.2">
      <c r="A19" s="7" t="s">
        <v>47</v>
      </c>
      <c r="B19" s="65">
        <v>68</v>
      </c>
      <c r="C19" s="66">
        <v>16</v>
      </c>
      <c r="D19" s="65">
        <v>189</v>
      </c>
      <c r="E19" s="66">
        <v>39</v>
      </c>
      <c r="F19" s="67"/>
      <c r="G19" s="65">
        <f t="shared" si="0"/>
        <v>52</v>
      </c>
      <c r="H19" s="66">
        <f t="shared" si="1"/>
        <v>150</v>
      </c>
      <c r="I19" s="20">
        <f t="shared" si="2"/>
        <v>3.25</v>
      </c>
      <c r="J19" s="21">
        <f t="shared" si="3"/>
        <v>3.8461538461538463</v>
      </c>
    </row>
    <row r="20" spans="1:10" x14ac:dyDescent="0.2">
      <c r="A20" s="7" t="s">
        <v>49</v>
      </c>
      <c r="B20" s="65">
        <v>0</v>
      </c>
      <c r="C20" s="66">
        <v>453</v>
      </c>
      <c r="D20" s="65">
        <v>0</v>
      </c>
      <c r="E20" s="66">
        <v>737</v>
      </c>
      <c r="F20" s="67"/>
      <c r="G20" s="65">
        <f t="shared" si="0"/>
        <v>-453</v>
      </c>
      <c r="H20" s="66">
        <f t="shared" si="1"/>
        <v>-737</v>
      </c>
      <c r="I20" s="20">
        <f t="shared" si="2"/>
        <v>-1</v>
      </c>
      <c r="J20" s="21">
        <f t="shared" si="3"/>
        <v>-1</v>
      </c>
    </row>
    <row r="21" spans="1:10" x14ac:dyDescent="0.2">
      <c r="A21" s="7" t="s">
        <v>50</v>
      </c>
      <c r="B21" s="65">
        <v>227</v>
      </c>
      <c r="C21" s="66">
        <v>250</v>
      </c>
      <c r="D21" s="65">
        <v>531</v>
      </c>
      <c r="E21" s="66">
        <v>772</v>
      </c>
      <c r="F21" s="67"/>
      <c r="G21" s="65">
        <f t="shared" si="0"/>
        <v>-23</v>
      </c>
      <c r="H21" s="66">
        <f t="shared" si="1"/>
        <v>-241</v>
      </c>
      <c r="I21" s="20">
        <f t="shared" si="2"/>
        <v>-9.1999999999999998E-2</v>
      </c>
      <c r="J21" s="21">
        <f t="shared" si="3"/>
        <v>-0.31217616580310881</v>
      </c>
    </row>
    <row r="22" spans="1:10" x14ac:dyDescent="0.2">
      <c r="A22" s="7" t="s">
        <v>51</v>
      </c>
      <c r="B22" s="65">
        <v>721</v>
      </c>
      <c r="C22" s="66">
        <v>457</v>
      </c>
      <c r="D22" s="65">
        <v>1845</v>
      </c>
      <c r="E22" s="66">
        <v>1557</v>
      </c>
      <c r="F22" s="67"/>
      <c r="G22" s="65">
        <f t="shared" si="0"/>
        <v>264</v>
      </c>
      <c r="H22" s="66">
        <f t="shared" si="1"/>
        <v>288</v>
      </c>
      <c r="I22" s="20">
        <f t="shared" si="2"/>
        <v>0.57768052516411383</v>
      </c>
      <c r="J22" s="21">
        <f t="shared" si="3"/>
        <v>0.18497109826589594</v>
      </c>
    </row>
    <row r="23" spans="1:10" x14ac:dyDescent="0.2">
      <c r="A23" s="7" t="s">
        <v>53</v>
      </c>
      <c r="B23" s="65">
        <v>0</v>
      </c>
      <c r="C23" s="66">
        <v>11</v>
      </c>
      <c r="D23" s="65">
        <v>0</v>
      </c>
      <c r="E23" s="66">
        <v>12</v>
      </c>
      <c r="F23" s="67"/>
      <c r="G23" s="65">
        <f t="shared" si="0"/>
        <v>-11</v>
      </c>
      <c r="H23" s="66">
        <f t="shared" si="1"/>
        <v>-12</v>
      </c>
      <c r="I23" s="20">
        <f t="shared" si="2"/>
        <v>-1</v>
      </c>
      <c r="J23" s="21">
        <f t="shared" si="3"/>
        <v>-1</v>
      </c>
    </row>
    <row r="24" spans="1:10" x14ac:dyDescent="0.2">
      <c r="A24" s="7" t="s">
        <v>56</v>
      </c>
      <c r="B24" s="65">
        <v>405</v>
      </c>
      <c r="C24" s="66">
        <v>218</v>
      </c>
      <c r="D24" s="65">
        <v>1084</v>
      </c>
      <c r="E24" s="66">
        <v>462</v>
      </c>
      <c r="F24" s="67"/>
      <c r="G24" s="65">
        <f t="shared" si="0"/>
        <v>187</v>
      </c>
      <c r="H24" s="66">
        <f t="shared" si="1"/>
        <v>622</v>
      </c>
      <c r="I24" s="20">
        <f t="shared" si="2"/>
        <v>0.85779816513761464</v>
      </c>
      <c r="J24" s="21">
        <f t="shared" si="3"/>
        <v>1.3463203463203464</v>
      </c>
    </row>
    <row r="25" spans="1:10" x14ac:dyDescent="0.2">
      <c r="A25" s="7" t="s">
        <v>58</v>
      </c>
      <c r="B25" s="65">
        <v>4</v>
      </c>
      <c r="C25" s="66">
        <v>11</v>
      </c>
      <c r="D25" s="65">
        <v>13</v>
      </c>
      <c r="E25" s="66">
        <v>32</v>
      </c>
      <c r="F25" s="67"/>
      <c r="G25" s="65">
        <f t="shared" si="0"/>
        <v>-7</v>
      </c>
      <c r="H25" s="66">
        <f t="shared" si="1"/>
        <v>-19</v>
      </c>
      <c r="I25" s="20">
        <f t="shared" si="2"/>
        <v>-0.63636363636363635</v>
      </c>
      <c r="J25" s="21">
        <f t="shared" si="3"/>
        <v>-0.59375</v>
      </c>
    </row>
    <row r="26" spans="1:10" x14ac:dyDescent="0.2">
      <c r="A26" s="7" t="s">
        <v>59</v>
      </c>
      <c r="B26" s="65">
        <v>73</v>
      </c>
      <c r="C26" s="66">
        <v>17</v>
      </c>
      <c r="D26" s="65">
        <v>155</v>
      </c>
      <c r="E26" s="66">
        <v>74</v>
      </c>
      <c r="F26" s="67"/>
      <c r="G26" s="65">
        <f t="shared" si="0"/>
        <v>56</v>
      </c>
      <c r="H26" s="66">
        <f t="shared" si="1"/>
        <v>81</v>
      </c>
      <c r="I26" s="20">
        <f t="shared" si="2"/>
        <v>3.2941176470588234</v>
      </c>
      <c r="J26" s="21">
        <f t="shared" si="3"/>
        <v>1.0945945945945945</v>
      </c>
    </row>
    <row r="27" spans="1:10" x14ac:dyDescent="0.2">
      <c r="A27" s="7" t="s">
        <v>61</v>
      </c>
      <c r="B27" s="65">
        <v>505</v>
      </c>
      <c r="C27" s="66">
        <v>401</v>
      </c>
      <c r="D27" s="65">
        <v>1620</v>
      </c>
      <c r="E27" s="66">
        <v>1208</v>
      </c>
      <c r="F27" s="67"/>
      <c r="G27" s="65">
        <f t="shared" si="0"/>
        <v>104</v>
      </c>
      <c r="H27" s="66">
        <f t="shared" si="1"/>
        <v>412</v>
      </c>
      <c r="I27" s="20">
        <f t="shared" si="2"/>
        <v>0.25935162094763092</v>
      </c>
      <c r="J27" s="21">
        <f t="shared" si="3"/>
        <v>0.34105960264900664</v>
      </c>
    </row>
    <row r="28" spans="1:10" x14ac:dyDescent="0.2">
      <c r="A28" s="7" t="s">
        <v>62</v>
      </c>
      <c r="B28" s="65">
        <v>1</v>
      </c>
      <c r="C28" s="66">
        <v>1</v>
      </c>
      <c r="D28" s="65">
        <v>1</v>
      </c>
      <c r="E28" s="66">
        <v>4</v>
      </c>
      <c r="F28" s="67"/>
      <c r="G28" s="65">
        <f t="shared" si="0"/>
        <v>0</v>
      </c>
      <c r="H28" s="66">
        <f t="shared" si="1"/>
        <v>-3</v>
      </c>
      <c r="I28" s="20">
        <f t="shared" si="2"/>
        <v>0</v>
      </c>
      <c r="J28" s="21">
        <f t="shared" si="3"/>
        <v>-0.75</v>
      </c>
    </row>
    <row r="29" spans="1:10" x14ac:dyDescent="0.2">
      <c r="A29" s="7" t="s">
        <v>63</v>
      </c>
      <c r="B29" s="65">
        <v>50</v>
      </c>
      <c r="C29" s="66">
        <v>37</v>
      </c>
      <c r="D29" s="65">
        <v>133</v>
      </c>
      <c r="E29" s="66">
        <v>129</v>
      </c>
      <c r="F29" s="67"/>
      <c r="G29" s="65">
        <f t="shared" si="0"/>
        <v>13</v>
      </c>
      <c r="H29" s="66">
        <f t="shared" si="1"/>
        <v>4</v>
      </c>
      <c r="I29" s="20">
        <f t="shared" si="2"/>
        <v>0.35135135135135137</v>
      </c>
      <c r="J29" s="21">
        <f t="shared" si="3"/>
        <v>3.1007751937984496E-2</v>
      </c>
    </row>
    <row r="30" spans="1:10" x14ac:dyDescent="0.2">
      <c r="A30" s="7" t="s">
        <v>64</v>
      </c>
      <c r="B30" s="65">
        <v>69</v>
      </c>
      <c r="C30" s="66">
        <v>33</v>
      </c>
      <c r="D30" s="65">
        <v>161</v>
      </c>
      <c r="E30" s="66">
        <v>110</v>
      </c>
      <c r="F30" s="67"/>
      <c r="G30" s="65">
        <f t="shared" si="0"/>
        <v>36</v>
      </c>
      <c r="H30" s="66">
        <f t="shared" si="1"/>
        <v>51</v>
      </c>
      <c r="I30" s="20">
        <f t="shared" si="2"/>
        <v>1.0909090909090908</v>
      </c>
      <c r="J30" s="21">
        <f t="shared" si="3"/>
        <v>0.46363636363636362</v>
      </c>
    </row>
    <row r="31" spans="1:10" x14ac:dyDescent="0.2">
      <c r="A31" s="7" t="s">
        <v>65</v>
      </c>
      <c r="B31" s="65">
        <v>55</v>
      </c>
      <c r="C31" s="66">
        <v>34</v>
      </c>
      <c r="D31" s="65">
        <v>187</v>
      </c>
      <c r="E31" s="66">
        <v>124</v>
      </c>
      <c r="F31" s="67"/>
      <c r="G31" s="65">
        <f t="shared" si="0"/>
        <v>21</v>
      </c>
      <c r="H31" s="66">
        <f t="shared" si="1"/>
        <v>63</v>
      </c>
      <c r="I31" s="20">
        <f t="shared" si="2"/>
        <v>0.61764705882352944</v>
      </c>
      <c r="J31" s="21">
        <f t="shared" si="3"/>
        <v>0.50806451612903225</v>
      </c>
    </row>
    <row r="32" spans="1:10" x14ac:dyDescent="0.2">
      <c r="A32" s="7" t="s">
        <v>66</v>
      </c>
      <c r="B32" s="65">
        <v>0</v>
      </c>
      <c r="C32" s="66">
        <v>0</v>
      </c>
      <c r="D32" s="65">
        <v>1</v>
      </c>
      <c r="E32" s="66">
        <v>2</v>
      </c>
      <c r="F32" s="67"/>
      <c r="G32" s="65">
        <f t="shared" si="0"/>
        <v>0</v>
      </c>
      <c r="H32" s="66">
        <f t="shared" si="1"/>
        <v>-1</v>
      </c>
      <c r="I32" s="20" t="str">
        <f t="shared" si="2"/>
        <v>-</v>
      </c>
      <c r="J32" s="21">
        <f t="shared" si="3"/>
        <v>-0.5</v>
      </c>
    </row>
    <row r="33" spans="1:10" x14ac:dyDescent="0.2">
      <c r="A33" s="7" t="s">
        <v>69</v>
      </c>
      <c r="B33" s="65">
        <v>11</v>
      </c>
      <c r="C33" s="66">
        <v>1</v>
      </c>
      <c r="D33" s="65">
        <v>14</v>
      </c>
      <c r="E33" s="66">
        <v>5</v>
      </c>
      <c r="F33" s="67"/>
      <c r="G33" s="65">
        <f t="shared" si="0"/>
        <v>10</v>
      </c>
      <c r="H33" s="66">
        <f t="shared" si="1"/>
        <v>9</v>
      </c>
      <c r="I33" s="20" t="str">
        <f t="shared" si="2"/>
        <v>&gt;999%</v>
      </c>
      <c r="J33" s="21">
        <f t="shared" si="3"/>
        <v>1.8</v>
      </c>
    </row>
    <row r="34" spans="1:10" x14ac:dyDescent="0.2">
      <c r="A34" s="7" t="s">
        <v>70</v>
      </c>
      <c r="B34" s="65">
        <v>806</v>
      </c>
      <c r="C34" s="66">
        <v>422</v>
      </c>
      <c r="D34" s="65">
        <v>2160</v>
      </c>
      <c r="E34" s="66">
        <v>1458</v>
      </c>
      <c r="F34" s="67"/>
      <c r="G34" s="65">
        <f t="shared" si="0"/>
        <v>384</v>
      </c>
      <c r="H34" s="66">
        <f t="shared" si="1"/>
        <v>702</v>
      </c>
      <c r="I34" s="20">
        <f t="shared" si="2"/>
        <v>0.90995260663507105</v>
      </c>
      <c r="J34" s="21">
        <f t="shared" si="3"/>
        <v>0.48148148148148145</v>
      </c>
    </row>
    <row r="35" spans="1:10" x14ac:dyDescent="0.2">
      <c r="A35" s="7" t="s">
        <v>71</v>
      </c>
      <c r="B35" s="65">
        <v>0</v>
      </c>
      <c r="C35" s="66">
        <v>1</v>
      </c>
      <c r="D35" s="65">
        <v>0</v>
      </c>
      <c r="E35" s="66">
        <v>1</v>
      </c>
      <c r="F35" s="67"/>
      <c r="G35" s="65">
        <f t="shared" si="0"/>
        <v>-1</v>
      </c>
      <c r="H35" s="66">
        <f t="shared" si="1"/>
        <v>-1</v>
      </c>
      <c r="I35" s="20">
        <f t="shared" si="2"/>
        <v>-1</v>
      </c>
      <c r="J35" s="21">
        <f t="shared" si="3"/>
        <v>-1</v>
      </c>
    </row>
    <row r="36" spans="1:10" x14ac:dyDescent="0.2">
      <c r="A36" s="7" t="s">
        <v>72</v>
      </c>
      <c r="B36" s="65">
        <v>147</v>
      </c>
      <c r="C36" s="66">
        <v>133</v>
      </c>
      <c r="D36" s="65">
        <v>420</v>
      </c>
      <c r="E36" s="66">
        <v>317</v>
      </c>
      <c r="F36" s="67"/>
      <c r="G36" s="65">
        <f t="shared" si="0"/>
        <v>14</v>
      </c>
      <c r="H36" s="66">
        <f t="shared" si="1"/>
        <v>103</v>
      </c>
      <c r="I36" s="20">
        <f t="shared" si="2"/>
        <v>0.10526315789473684</v>
      </c>
      <c r="J36" s="21">
        <f t="shared" si="3"/>
        <v>0.32492113564668768</v>
      </c>
    </row>
    <row r="37" spans="1:10" x14ac:dyDescent="0.2">
      <c r="A37" s="7" t="s">
        <v>74</v>
      </c>
      <c r="B37" s="65">
        <v>33</v>
      </c>
      <c r="C37" s="66">
        <v>47</v>
      </c>
      <c r="D37" s="65">
        <v>63</v>
      </c>
      <c r="E37" s="66">
        <v>109</v>
      </c>
      <c r="F37" s="67"/>
      <c r="G37" s="65">
        <f t="shared" si="0"/>
        <v>-14</v>
      </c>
      <c r="H37" s="66">
        <f t="shared" si="1"/>
        <v>-46</v>
      </c>
      <c r="I37" s="20">
        <f t="shared" si="2"/>
        <v>-0.2978723404255319</v>
      </c>
      <c r="J37" s="21">
        <f t="shared" si="3"/>
        <v>-0.42201834862385323</v>
      </c>
    </row>
    <row r="38" spans="1:10" x14ac:dyDescent="0.2">
      <c r="A38" s="7" t="s">
        <v>75</v>
      </c>
      <c r="B38" s="65">
        <v>316</v>
      </c>
      <c r="C38" s="66">
        <v>79</v>
      </c>
      <c r="D38" s="65">
        <v>810</v>
      </c>
      <c r="E38" s="66">
        <v>208</v>
      </c>
      <c r="F38" s="67"/>
      <c r="G38" s="65">
        <f t="shared" ref="G38:G69" si="4">B38-C38</f>
        <v>237</v>
      </c>
      <c r="H38" s="66">
        <f t="shared" ref="H38:H69" si="5">D38-E38</f>
        <v>602</v>
      </c>
      <c r="I38" s="20">
        <f t="shared" ref="I38:I69" si="6">IF(C38=0, "-", IF(G38/C38&lt;10, G38/C38, "&gt;999%"))</f>
        <v>3</v>
      </c>
      <c r="J38" s="21">
        <f t="shared" ref="J38:J69" si="7">IF(E38=0, "-", IF(H38/E38&lt;10, H38/E38, "&gt;999%"))</f>
        <v>2.8942307692307692</v>
      </c>
    </row>
    <row r="39" spans="1:10" x14ac:dyDescent="0.2">
      <c r="A39" s="7" t="s">
        <v>76</v>
      </c>
      <c r="B39" s="65">
        <v>11</v>
      </c>
      <c r="C39" s="66">
        <v>16</v>
      </c>
      <c r="D39" s="65">
        <v>52</v>
      </c>
      <c r="E39" s="66">
        <v>57</v>
      </c>
      <c r="F39" s="67"/>
      <c r="G39" s="65">
        <f t="shared" si="4"/>
        <v>-5</v>
      </c>
      <c r="H39" s="66">
        <f t="shared" si="5"/>
        <v>-5</v>
      </c>
      <c r="I39" s="20">
        <f t="shared" si="6"/>
        <v>-0.3125</v>
      </c>
      <c r="J39" s="21">
        <f t="shared" si="7"/>
        <v>-8.771929824561403E-2</v>
      </c>
    </row>
    <row r="40" spans="1:10" x14ac:dyDescent="0.2">
      <c r="A40" s="7" t="s">
        <v>77</v>
      </c>
      <c r="B40" s="65">
        <v>646</v>
      </c>
      <c r="C40" s="66">
        <v>797</v>
      </c>
      <c r="D40" s="65">
        <v>2108</v>
      </c>
      <c r="E40" s="66">
        <v>1994</v>
      </c>
      <c r="F40" s="67"/>
      <c r="G40" s="65">
        <f t="shared" si="4"/>
        <v>-151</v>
      </c>
      <c r="H40" s="66">
        <f t="shared" si="5"/>
        <v>114</v>
      </c>
      <c r="I40" s="20">
        <f t="shared" si="6"/>
        <v>-0.18946047678795483</v>
      </c>
      <c r="J40" s="21">
        <f t="shared" si="7"/>
        <v>5.717151454363089E-2</v>
      </c>
    </row>
    <row r="41" spans="1:10" x14ac:dyDescent="0.2">
      <c r="A41" s="7" t="s">
        <v>78</v>
      </c>
      <c r="B41" s="65">
        <v>574</v>
      </c>
      <c r="C41" s="66">
        <v>299</v>
      </c>
      <c r="D41" s="65">
        <v>1563</v>
      </c>
      <c r="E41" s="66">
        <v>908</v>
      </c>
      <c r="F41" s="67"/>
      <c r="G41" s="65">
        <f t="shared" si="4"/>
        <v>275</v>
      </c>
      <c r="H41" s="66">
        <f t="shared" si="5"/>
        <v>655</v>
      </c>
      <c r="I41" s="20">
        <f t="shared" si="6"/>
        <v>0.91973244147157196</v>
      </c>
      <c r="J41" s="21">
        <f t="shared" si="7"/>
        <v>0.72136563876651982</v>
      </c>
    </row>
    <row r="42" spans="1:10" x14ac:dyDescent="0.2">
      <c r="A42" s="7" t="s">
        <v>79</v>
      </c>
      <c r="B42" s="65">
        <v>9</v>
      </c>
      <c r="C42" s="66">
        <v>1</v>
      </c>
      <c r="D42" s="65">
        <v>16</v>
      </c>
      <c r="E42" s="66">
        <v>10</v>
      </c>
      <c r="F42" s="67"/>
      <c r="G42" s="65">
        <f t="shared" si="4"/>
        <v>8</v>
      </c>
      <c r="H42" s="66">
        <f t="shared" si="5"/>
        <v>6</v>
      </c>
      <c r="I42" s="20">
        <f t="shared" si="6"/>
        <v>8</v>
      </c>
      <c r="J42" s="21">
        <f t="shared" si="7"/>
        <v>0.6</v>
      </c>
    </row>
    <row r="43" spans="1:10" x14ac:dyDescent="0.2">
      <c r="A43" s="7" t="s">
        <v>80</v>
      </c>
      <c r="B43" s="65">
        <v>30</v>
      </c>
      <c r="C43" s="66">
        <v>29</v>
      </c>
      <c r="D43" s="65">
        <v>99</v>
      </c>
      <c r="E43" s="66">
        <v>88</v>
      </c>
      <c r="F43" s="67"/>
      <c r="G43" s="65">
        <f t="shared" si="4"/>
        <v>1</v>
      </c>
      <c r="H43" s="66">
        <f t="shared" si="5"/>
        <v>11</v>
      </c>
      <c r="I43" s="20">
        <f t="shared" si="6"/>
        <v>3.4482758620689655E-2</v>
      </c>
      <c r="J43" s="21">
        <f t="shared" si="7"/>
        <v>0.125</v>
      </c>
    </row>
    <row r="44" spans="1:10" x14ac:dyDescent="0.2">
      <c r="A44" s="7" t="s">
        <v>81</v>
      </c>
      <c r="B44" s="65">
        <v>41</v>
      </c>
      <c r="C44" s="66">
        <v>33</v>
      </c>
      <c r="D44" s="65">
        <v>70</v>
      </c>
      <c r="E44" s="66">
        <v>55</v>
      </c>
      <c r="F44" s="67"/>
      <c r="G44" s="65">
        <f t="shared" si="4"/>
        <v>8</v>
      </c>
      <c r="H44" s="66">
        <f t="shared" si="5"/>
        <v>15</v>
      </c>
      <c r="I44" s="20">
        <f t="shared" si="6"/>
        <v>0.24242424242424243</v>
      </c>
      <c r="J44" s="21">
        <f t="shared" si="7"/>
        <v>0.27272727272727271</v>
      </c>
    </row>
    <row r="45" spans="1:10" x14ac:dyDescent="0.2">
      <c r="A45" s="7" t="s">
        <v>82</v>
      </c>
      <c r="B45" s="65">
        <v>30</v>
      </c>
      <c r="C45" s="66">
        <v>16</v>
      </c>
      <c r="D45" s="65">
        <v>88</v>
      </c>
      <c r="E45" s="66">
        <v>60</v>
      </c>
      <c r="F45" s="67"/>
      <c r="G45" s="65">
        <f t="shared" si="4"/>
        <v>14</v>
      </c>
      <c r="H45" s="66">
        <f t="shared" si="5"/>
        <v>28</v>
      </c>
      <c r="I45" s="20">
        <f t="shared" si="6"/>
        <v>0.875</v>
      </c>
      <c r="J45" s="21">
        <f t="shared" si="7"/>
        <v>0.46666666666666667</v>
      </c>
    </row>
    <row r="46" spans="1:10" x14ac:dyDescent="0.2">
      <c r="A46" s="7" t="s">
        <v>83</v>
      </c>
      <c r="B46" s="65">
        <v>0</v>
      </c>
      <c r="C46" s="66">
        <v>0</v>
      </c>
      <c r="D46" s="65">
        <v>2</v>
      </c>
      <c r="E46" s="66">
        <v>2</v>
      </c>
      <c r="F46" s="67"/>
      <c r="G46" s="65">
        <f t="shared" si="4"/>
        <v>0</v>
      </c>
      <c r="H46" s="66">
        <f t="shared" si="5"/>
        <v>0</v>
      </c>
      <c r="I46" s="20" t="str">
        <f t="shared" si="6"/>
        <v>-</v>
      </c>
      <c r="J46" s="21">
        <f t="shared" si="7"/>
        <v>0</v>
      </c>
    </row>
    <row r="47" spans="1:10" x14ac:dyDescent="0.2">
      <c r="A47" s="7" t="s">
        <v>85</v>
      </c>
      <c r="B47" s="65">
        <v>54</v>
      </c>
      <c r="C47" s="66">
        <v>12</v>
      </c>
      <c r="D47" s="65">
        <v>150</v>
      </c>
      <c r="E47" s="66">
        <v>58</v>
      </c>
      <c r="F47" s="67"/>
      <c r="G47" s="65">
        <f t="shared" si="4"/>
        <v>42</v>
      </c>
      <c r="H47" s="66">
        <f t="shared" si="5"/>
        <v>92</v>
      </c>
      <c r="I47" s="20">
        <f t="shared" si="6"/>
        <v>3.5</v>
      </c>
      <c r="J47" s="21">
        <f t="shared" si="7"/>
        <v>1.5862068965517242</v>
      </c>
    </row>
    <row r="48" spans="1:10" x14ac:dyDescent="0.2">
      <c r="A48" s="7" t="s">
        <v>86</v>
      </c>
      <c r="B48" s="65">
        <v>31</v>
      </c>
      <c r="C48" s="66">
        <v>10</v>
      </c>
      <c r="D48" s="65">
        <v>74</v>
      </c>
      <c r="E48" s="66">
        <v>22</v>
      </c>
      <c r="F48" s="67"/>
      <c r="G48" s="65">
        <f t="shared" si="4"/>
        <v>21</v>
      </c>
      <c r="H48" s="66">
        <f t="shared" si="5"/>
        <v>52</v>
      </c>
      <c r="I48" s="20">
        <f t="shared" si="6"/>
        <v>2.1</v>
      </c>
      <c r="J48" s="21">
        <f t="shared" si="7"/>
        <v>2.3636363636363638</v>
      </c>
    </row>
    <row r="49" spans="1:10" x14ac:dyDescent="0.2">
      <c r="A49" s="7" t="s">
        <v>87</v>
      </c>
      <c r="B49" s="65">
        <v>377</v>
      </c>
      <c r="C49" s="66">
        <v>212</v>
      </c>
      <c r="D49" s="65">
        <v>964</v>
      </c>
      <c r="E49" s="66">
        <v>712</v>
      </c>
      <c r="F49" s="67"/>
      <c r="G49" s="65">
        <f t="shared" si="4"/>
        <v>165</v>
      </c>
      <c r="H49" s="66">
        <f t="shared" si="5"/>
        <v>252</v>
      </c>
      <c r="I49" s="20">
        <f t="shared" si="6"/>
        <v>0.77830188679245282</v>
      </c>
      <c r="J49" s="21">
        <f t="shared" si="7"/>
        <v>0.3539325842696629</v>
      </c>
    </row>
    <row r="50" spans="1:10" x14ac:dyDescent="0.2">
      <c r="A50" s="7" t="s">
        <v>88</v>
      </c>
      <c r="B50" s="65">
        <v>227</v>
      </c>
      <c r="C50" s="66">
        <v>153</v>
      </c>
      <c r="D50" s="65">
        <v>601</v>
      </c>
      <c r="E50" s="66">
        <v>530</v>
      </c>
      <c r="F50" s="67"/>
      <c r="G50" s="65">
        <f t="shared" si="4"/>
        <v>74</v>
      </c>
      <c r="H50" s="66">
        <f t="shared" si="5"/>
        <v>71</v>
      </c>
      <c r="I50" s="20">
        <f t="shared" si="6"/>
        <v>0.48366013071895425</v>
      </c>
      <c r="J50" s="21">
        <f t="shared" si="7"/>
        <v>0.13396226415094339</v>
      </c>
    </row>
    <row r="51" spans="1:10" x14ac:dyDescent="0.2">
      <c r="A51" s="7" t="s">
        <v>89</v>
      </c>
      <c r="B51" s="65">
        <v>2448</v>
      </c>
      <c r="C51" s="66">
        <v>1986</v>
      </c>
      <c r="D51" s="65">
        <v>7043</v>
      </c>
      <c r="E51" s="66">
        <v>5893</v>
      </c>
      <c r="F51" s="67"/>
      <c r="G51" s="65">
        <f t="shared" si="4"/>
        <v>462</v>
      </c>
      <c r="H51" s="66">
        <f t="shared" si="5"/>
        <v>1150</v>
      </c>
      <c r="I51" s="20">
        <f t="shared" si="6"/>
        <v>0.23262839879154079</v>
      </c>
      <c r="J51" s="21">
        <f t="shared" si="7"/>
        <v>0.1951467843203801</v>
      </c>
    </row>
    <row r="52" spans="1:10" x14ac:dyDescent="0.2">
      <c r="A52" s="7" t="s">
        <v>91</v>
      </c>
      <c r="B52" s="65">
        <v>241</v>
      </c>
      <c r="C52" s="66">
        <v>190</v>
      </c>
      <c r="D52" s="65">
        <v>646</v>
      </c>
      <c r="E52" s="66">
        <v>604</v>
      </c>
      <c r="F52" s="67"/>
      <c r="G52" s="65">
        <f t="shared" si="4"/>
        <v>51</v>
      </c>
      <c r="H52" s="66">
        <f t="shared" si="5"/>
        <v>42</v>
      </c>
      <c r="I52" s="20">
        <f t="shared" si="6"/>
        <v>0.26842105263157895</v>
      </c>
      <c r="J52" s="21">
        <f t="shared" si="7"/>
        <v>6.9536423841059597E-2</v>
      </c>
    </row>
    <row r="53" spans="1:10" x14ac:dyDescent="0.2">
      <c r="A53" s="7" t="s">
        <v>92</v>
      </c>
      <c r="B53" s="65">
        <v>49</v>
      </c>
      <c r="C53" s="66">
        <v>25</v>
      </c>
      <c r="D53" s="65">
        <v>133</v>
      </c>
      <c r="E53" s="66">
        <v>90</v>
      </c>
      <c r="F53" s="67"/>
      <c r="G53" s="65">
        <f t="shared" si="4"/>
        <v>24</v>
      </c>
      <c r="H53" s="66">
        <f t="shared" si="5"/>
        <v>43</v>
      </c>
      <c r="I53" s="20">
        <f t="shared" si="6"/>
        <v>0.96</v>
      </c>
      <c r="J53" s="21">
        <f t="shared" si="7"/>
        <v>0.4777777777777778</v>
      </c>
    </row>
    <row r="54" spans="1:10" x14ac:dyDescent="0.2">
      <c r="A54" s="142" t="s">
        <v>39</v>
      </c>
      <c r="B54" s="143">
        <v>3</v>
      </c>
      <c r="C54" s="144">
        <v>3</v>
      </c>
      <c r="D54" s="143">
        <v>5</v>
      </c>
      <c r="E54" s="144">
        <v>8</v>
      </c>
      <c r="F54" s="145"/>
      <c r="G54" s="143">
        <f t="shared" si="4"/>
        <v>0</v>
      </c>
      <c r="H54" s="144">
        <f t="shared" si="5"/>
        <v>-3</v>
      </c>
      <c r="I54" s="151">
        <f t="shared" si="6"/>
        <v>0</v>
      </c>
      <c r="J54" s="152">
        <f t="shared" si="7"/>
        <v>-0.375</v>
      </c>
    </row>
    <row r="55" spans="1:10" x14ac:dyDescent="0.2">
      <c r="A55" s="7" t="s">
        <v>44</v>
      </c>
      <c r="B55" s="65">
        <v>4</v>
      </c>
      <c r="C55" s="66">
        <v>1</v>
      </c>
      <c r="D55" s="65">
        <v>9</v>
      </c>
      <c r="E55" s="66">
        <v>3</v>
      </c>
      <c r="F55" s="67"/>
      <c r="G55" s="65">
        <f t="shared" si="4"/>
        <v>3</v>
      </c>
      <c r="H55" s="66">
        <f t="shared" si="5"/>
        <v>6</v>
      </c>
      <c r="I55" s="20">
        <f t="shared" si="6"/>
        <v>3</v>
      </c>
      <c r="J55" s="21">
        <f t="shared" si="7"/>
        <v>2</v>
      </c>
    </row>
    <row r="56" spans="1:10" x14ac:dyDescent="0.2">
      <c r="A56" s="7" t="s">
        <v>45</v>
      </c>
      <c r="B56" s="65">
        <v>36</v>
      </c>
      <c r="C56" s="66">
        <v>55</v>
      </c>
      <c r="D56" s="65">
        <v>98</v>
      </c>
      <c r="E56" s="66">
        <v>89</v>
      </c>
      <c r="F56" s="67"/>
      <c r="G56" s="65">
        <f t="shared" si="4"/>
        <v>-19</v>
      </c>
      <c r="H56" s="66">
        <f t="shared" si="5"/>
        <v>9</v>
      </c>
      <c r="I56" s="20">
        <f t="shared" si="6"/>
        <v>-0.34545454545454546</v>
      </c>
      <c r="J56" s="21">
        <f t="shared" si="7"/>
        <v>0.10112359550561797</v>
      </c>
    </row>
    <row r="57" spans="1:10" x14ac:dyDescent="0.2">
      <c r="A57" s="7" t="s">
        <v>48</v>
      </c>
      <c r="B57" s="65">
        <v>57</v>
      </c>
      <c r="C57" s="66">
        <v>45</v>
      </c>
      <c r="D57" s="65">
        <v>131</v>
      </c>
      <c r="E57" s="66">
        <v>123</v>
      </c>
      <c r="F57" s="67"/>
      <c r="G57" s="65">
        <f t="shared" si="4"/>
        <v>12</v>
      </c>
      <c r="H57" s="66">
        <f t="shared" si="5"/>
        <v>8</v>
      </c>
      <c r="I57" s="20">
        <f t="shared" si="6"/>
        <v>0.26666666666666666</v>
      </c>
      <c r="J57" s="21">
        <f t="shared" si="7"/>
        <v>6.5040650406504072E-2</v>
      </c>
    </row>
    <row r="58" spans="1:10" x14ac:dyDescent="0.2">
      <c r="A58" s="7" t="s">
        <v>52</v>
      </c>
      <c r="B58" s="65">
        <v>1</v>
      </c>
      <c r="C58" s="66">
        <v>1</v>
      </c>
      <c r="D58" s="65">
        <v>6</v>
      </c>
      <c r="E58" s="66">
        <v>6</v>
      </c>
      <c r="F58" s="67"/>
      <c r="G58" s="65">
        <f t="shared" si="4"/>
        <v>0</v>
      </c>
      <c r="H58" s="66">
        <f t="shared" si="5"/>
        <v>0</v>
      </c>
      <c r="I58" s="20">
        <f t="shared" si="6"/>
        <v>0</v>
      </c>
      <c r="J58" s="21">
        <f t="shared" si="7"/>
        <v>0</v>
      </c>
    </row>
    <row r="59" spans="1:10" x14ac:dyDescent="0.2">
      <c r="A59" s="7" t="s">
        <v>54</v>
      </c>
      <c r="B59" s="65">
        <v>1</v>
      </c>
      <c r="C59" s="66">
        <v>1</v>
      </c>
      <c r="D59" s="65">
        <v>2</v>
      </c>
      <c r="E59" s="66">
        <v>1</v>
      </c>
      <c r="F59" s="67"/>
      <c r="G59" s="65">
        <f t="shared" si="4"/>
        <v>0</v>
      </c>
      <c r="H59" s="66">
        <f t="shared" si="5"/>
        <v>1</v>
      </c>
      <c r="I59" s="20">
        <f t="shared" si="6"/>
        <v>0</v>
      </c>
      <c r="J59" s="21">
        <f t="shared" si="7"/>
        <v>1</v>
      </c>
    </row>
    <row r="60" spans="1:10" x14ac:dyDescent="0.2">
      <c r="A60" s="7" t="s">
        <v>55</v>
      </c>
      <c r="B60" s="65">
        <v>124</v>
      </c>
      <c r="C60" s="66">
        <v>93</v>
      </c>
      <c r="D60" s="65">
        <v>283</v>
      </c>
      <c r="E60" s="66">
        <v>234</v>
      </c>
      <c r="F60" s="67"/>
      <c r="G60" s="65">
        <f t="shared" si="4"/>
        <v>31</v>
      </c>
      <c r="H60" s="66">
        <f t="shared" si="5"/>
        <v>49</v>
      </c>
      <c r="I60" s="20">
        <f t="shared" si="6"/>
        <v>0.33333333333333331</v>
      </c>
      <c r="J60" s="21">
        <f t="shared" si="7"/>
        <v>0.20940170940170941</v>
      </c>
    </row>
    <row r="61" spans="1:10" x14ac:dyDescent="0.2">
      <c r="A61" s="7" t="s">
        <v>57</v>
      </c>
      <c r="B61" s="65">
        <v>12</v>
      </c>
      <c r="C61" s="66">
        <v>8</v>
      </c>
      <c r="D61" s="65">
        <v>27</v>
      </c>
      <c r="E61" s="66">
        <v>15</v>
      </c>
      <c r="F61" s="67"/>
      <c r="G61" s="65">
        <f t="shared" si="4"/>
        <v>4</v>
      </c>
      <c r="H61" s="66">
        <f t="shared" si="5"/>
        <v>12</v>
      </c>
      <c r="I61" s="20">
        <f t="shared" si="6"/>
        <v>0.5</v>
      </c>
      <c r="J61" s="21">
        <f t="shared" si="7"/>
        <v>0.8</v>
      </c>
    </row>
    <row r="62" spans="1:10" x14ac:dyDescent="0.2">
      <c r="A62" s="7" t="s">
        <v>60</v>
      </c>
      <c r="B62" s="65">
        <v>24</v>
      </c>
      <c r="C62" s="66">
        <v>12</v>
      </c>
      <c r="D62" s="65">
        <v>58</v>
      </c>
      <c r="E62" s="66">
        <v>31</v>
      </c>
      <c r="F62" s="67"/>
      <c r="G62" s="65">
        <f t="shared" si="4"/>
        <v>12</v>
      </c>
      <c r="H62" s="66">
        <f t="shared" si="5"/>
        <v>27</v>
      </c>
      <c r="I62" s="20">
        <f t="shared" si="6"/>
        <v>1</v>
      </c>
      <c r="J62" s="21">
        <f t="shared" si="7"/>
        <v>0.87096774193548387</v>
      </c>
    </row>
    <row r="63" spans="1:10" x14ac:dyDescent="0.2">
      <c r="A63" s="7" t="s">
        <v>67</v>
      </c>
      <c r="B63" s="65">
        <v>8</v>
      </c>
      <c r="C63" s="66">
        <v>9</v>
      </c>
      <c r="D63" s="65">
        <v>24</v>
      </c>
      <c r="E63" s="66">
        <v>10</v>
      </c>
      <c r="F63" s="67"/>
      <c r="G63" s="65">
        <f t="shared" si="4"/>
        <v>-1</v>
      </c>
      <c r="H63" s="66">
        <f t="shared" si="5"/>
        <v>14</v>
      </c>
      <c r="I63" s="20">
        <f t="shared" si="6"/>
        <v>-0.1111111111111111</v>
      </c>
      <c r="J63" s="21">
        <f t="shared" si="7"/>
        <v>1.4</v>
      </c>
    </row>
    <row r="64" spans="1:10" x14ac:dyDescent="0.2">
      <c r="A64" s="7" t="s">
        <v>68</v>
      </c>
      <c r="B64" s="65">
        <v>9</v>
      </c>
      <c r="C64" s="66">
        <v>6</v>
      </c>
      <c r="D64" s="65">
        <v>24</v>
      </c>
      <c r="E64" s="66">
        <v>15</v>
      </c>
      <c r="F64" s="67"/>
      <c r="G64" s="65">
        <f t="shared" si="4"/>
        <v>3</v>
      </c>
      <c r="H64" s="66">
        <f t="shared" si="5"/>
        <v>9</v>
      </c>
      <c r="I64" s="20">
        <f t="shared" si="6"/>
        <v>0.5</v>
      </c>
      <c r="J64" s="21">
        <f t="shared" si="7"/>
        <v>0.6</v>
      </c>
    </row>
    <row r="65" spans="1:10" x14ac:dyDescent="0.2">
      <c r="A65" s="7" t="s">
        <v>73</v>
      </c>
      <c r="B65" s="65">
        <v>18</v>
      </c>
      <c r="C65" s="66">
        <v>9</v>
      </c>
      <c r="D65" s="65">
        <v>26</v>
      </c>
      <c r="E65" s="66">
        <v>22</v>
      </c>
      <c r="F65" s="67"/>
      <c r="G65" s="65">
        <f t="shared" si="4"/>
        <v>9</v>
      </c>
      <c r="H65" s="66">
        <f t="shared" si="5"/>
        <v>4</v>
      </c>
      <c r="I65" s="20">
        <f t="shared" si="6"/>
        <v>1</v>
      </c>
      <c r="J65" s="21">
        <f t="shared" si="7"/>
        <v>0.18181818181818182</v>
      </c>
    </row>
    <row r="66" spans="1:10" x14ac:dyDescent="0.2">
      <c r="A66" s="7" t="s">
        <v>84</v>
      </c>
      <c r="B66" s="65">
        <v>21</v>
      </c>
      <c r="C66" s="66">
        <v>13</v>
      </c>
      <c r="D66" s="65">
        <v>35</v>
      </c>
      <c r="E66" s="66">
        <v>28</v>
      </c>
      <c r="F66" s="67"/>
      <c r="G66" s="65">
        <f t="shared" si="4"/>
        <v>8</v>
      </c>
      <c r="H66" s="66">
        <f t="shared" si="5"/>
        <v>7</v>
      </c>
      <c r="I66" s="20">
        <f t="shared" si="6"/>
        <v>0.61538461538461542</v>
      </c>
      <c r="J66" s="21">
        <f t="shared" si="7"/>
        <v>0.25</v>
      </c>
    </row>
    <row r="67" spans="1:10" x14ac:dyDescent="0.2">
      <c r="A67" s="7" t="s">
        <v>90</v>
      </c>
      <c r="B67" s="65">
        <v>7</v>
      </c>
      <c r="C67" s="66">
        <v>3</v>
      </c>
      <c r="D67" s="65">
        <v>17</v>
      </c>
      <c r="E67" s="66">
        <v>14</v>
      </c>
      <c r="F67" s="67"/>
      <c r="G67" s="65">
        <f t="shared" si="4"/>
        <v>4</v>
      </c>
      <c r="H67" s="66">
        <f t="shared" si="5"/>
        <v>3</v>
      </c>
      <c r="I67" s="20">
        <f t="shared" si="6"/>
        <v>1.3333333333333333</v>
      </c>
      <c r="J67" s="21">
        <f t="shared" si="7"/>
        <v>0.21428571428571427</v>
      </c>
    </row>
    <row r="68" spans="1:10" x14ac:dyDescent="0.2">
      <c r="A68" s="7" t="s">
        <v>93</v>
      </c>
      <c r="B68" s="65">
        <v>12</v>
      </c>
      <c r="C68" s="66">
        <v>26</v>
      </c>
      <c r="D68" s="65">
        <v>56</v>
      </c>
      <c r="E68" s="66">
        <v>65</v>
      </c>
      <c r="F68" s="67"/>
      <c r="G68" s="65">
        <f t="shared" si="4"/>
        <v>-14</v>
      </c>
      <c r="H68" s="66">
        <f t="shared" si="5"/>
        <v>-9</v>
      </c>
      <c r="I68" s="20">
        <f t="shared" si="6"/>
        <v>-0.53846153846153844</v>
      </c>
      <c r="J68" s="21">
        <f t="shared" si="7"/>
        <v>-0.13846153846153847</v>
      </c>
    </row>
    <row r="69" spans="1:10" x14ac:dyDescent="0.2">
      <c r="A69" s="7" t="s">
        <v>94</v>
      </c>
      <c r="B69" s="65">
        <v>3</v>
      </c>
      <c r="C69" s="66">
        <v>2</v>
      </c>
      <c r="D69" s="65">
        <v>6</v>
      </c>
      <c r="E69" s="66">
        <v>3</v>
      </c>
      <c r="F69" s="67"/>
      <c r="G69" s="65">
        <f t="shared" si="4"/>
        <v>1</v>
      </c>
      <c r="H69" s="66">
        <f t="shared" si="5"/>
        <v>3</v>
      </c>
      <c r="I69" s="20">
        <f t="shared" si="6"/>
        <v>0.5</v>
      </c>
      <c r="J69" s="21">
        <f t="shared" si="7"/>
        <v>1</v>
      </c>
    </row>
    <row r="70" spans="1:10" x14ac:dyDescent="0.2">
      <c r="A70" s="1"/>
      <c r="B70" s="68"/>
      <c r="C70" s="69"/>
      <c r="D70" s="68"/>
      <c r="E70" s="69"/>
      <c r="F70" s="70"/>
      <c r="G70" s="68"/>
      <c r="H70" s="69"/>
      <c r="I70" s="5"/>
      <c r="J70" s="6"/>
    </row>
    <row r="71" spans="1:10" s="43" customFormat="1" x14ac:dyDescent="0.2">
      <c r="A71" s="27" t="s">
        <v>5</v>
      </c>
      <c r="B71" s="71">
        <f>SUM(B6:B70)</f>
        <v>9514</v>
      </c>
      <c r="C71" s="72">
        <f>SUM(C6:C70)</f>
        <v>7288</v>
      </c>
      <c r="D71" s="71">
        <f>SUM(D6:D70)</f>
        <v>26289</v>
      </c>
      <c r="E71" s="72">
        <f>SUM(E6:E70)</f>
        <v>20901</v>
      </c>
      <c r="F71" s="73"/>
      <c r="G71" s="71">
        <f>SUM(G6:G70)</f>
        <v>2226</v>
      </c>
      <c r="H71" s="72">
        <f>SUM(H6:H70)</f>
        <v>5388</v>
      </c>
      <c r="I71" s="37">
        <f>IF(C71=0, 0, G71/C71)</f>
        <v>0.30543358946212951</v>
      </c>
      <c r="J71" s="38">
        <f>IF(E71=0, 0, H71/E71)</f>
        <v>0.25778670876991533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1"/>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106</v>
      </c>
      <c r="B2" s="202" t="s">
        <v>96</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2.1021652301870902E-2</v>
      </c>
      <c r="C6" s="17">
        <v>2.7442371020856199E-2</v>
      </c>
      <c r="D6" s="16">
        <v>2.28232340522652E-2</v>
      </c>
      <c r="E6" s="17">
        <v>4.3060140663126197E-2</v>
      </c>
      <c r="F6" s="12"/>
      <c r="G6" s="10">
        <f t="shared" ref="G6:G37" si="0">B6-C6</f>
        <v>-6.4207187189852973E-3</v>
      </c>
      <c r="H6" s="11">
        <f t="shared" ref="H6:H37" si="1">D6-E6</f>
        <v>-2.0236906610860996E-2</v>
      </c>
    </row>
    <row r="7" spans="1:8" x14ac:dyDescent="0.2">
      <c r="A7" s="7" t="s">
        <v>32</v>
      </c>
      <c r="B7" s="16">
        <v>2.1021652301870902E-2</v>
      </c>
      <c r="C7" s="17">
        <v>1.3721185510428099E-2</v>
      </c>
      <c r="D7" s="16">
        <v>7.607744684088401E-3</v>
      </c>
      <c r="E7" s="17">
        <v>4.7844600736806804E-3</v>
      </c>
      <c r="F7" s="12"/>
      <c r="G7" s="10">
        <f t="shared" si="0"/>
        <v>7.3004667914428022E-3</v>
      </c>
      <c r="H7" s="11">
        <f t="shared" si="1"/>
        <v>2.8232846104077206E-3</v>
      </c>
    </row>
    <row r="8" spans="1:8" x14ac:dyDescent="0.2">
      <c r="A8" s="7" t="s">
        <v>33</v>
      </c>
      <c r="B8" s="16">
        <v>1.3033424427160001</v>
      </c>
      <c r="C8" s="17">
        <v>1.55049396267838</v>
      </c>
      <c r="D8" s="16">
        <v>1.27429723458481</v>
      </c>
      <c r="E8" s="17">
        <v>1.3540022008516299</v>
      </c>
      <c r="F8" s="12"/>
      <c r="G8" s="10">
        <f t="shared" si="0"/>
        <v>-0.24715151996237994</v>
      </c>
      <c r="H8" s="11">
        <f t="shared" si="1"/>
        <v>-7.9704966266819888E-2</v>
      </c>
    </row>
    <row r="9" spans="1:8" x14ac:dyDescent="0.2">
      <c r="A9" s="7" t="s">
        <v>34</v>
      </c>
      <c r="B9" s="16">
        <v>1.0510826150935499E-2</v>
      </c>
      <c r="C9" s="17">
        <v>1.3721185510428099E-2</v>
      </c>
      <c r="D9" s="16">
        <v>1.9019361710220999E-2</v>
      </c>
      <c r="E9" s="17">
        <v>2.8706760442084103E-2</v>
      </c>
      <c r="F9" s="12"/>
      <c r="G9" s="10">
        <f t="shared" si="0"/>
        <v>-3.2103593594926001E-3</v>
      </c>
      <c r="H9" s="11">
        <f t="shared" si="1"/>
        <v>-9.6873987318631047E-3</v>
      </c>
    </row>
    <row r="10" spans="1:8" x14ac:dyDescent="0.2">
      <c r="A10" s="7" t="s">
        <v>35</v>
      </c>
      <c r="B10" s="16">
        <v>1.2297666596594501</v>
      </c>
      <c r="C10" s="17">
        <v>1.19374313940724</v>
      </c>
      <c r="D10" s="16">
        <v>1.38080566016205</v>
      </c>
      <c r="E10" s="17">
        <v>1.2822352997464199</v>
      </c>
      <c r="F10" s="12"/>
      <c r="G10" s="10">
        <f t="shared" si="0"/>
        <v>3.6023520252210117E-2</v>
      </c>
      <c r="H10" s="11">
        <f t="shared" si="1"/>
        <v>9.8570360415630054E-2</v>
      </c>
    </row>
    <row r="11" spans="1:8" x14ac:dyDescent="0.2">
      <c r="A11" s="7" t="s">
        <v>36</v>
      </c>
      <c r="B11" s="16">
        <v>0.16817321841496699</v>
      </c>
      <c r="C11" s="17">
        <v>0</v>
      </c>
      <c r="D11" s="16">
        <v>9.8900680893149212E-2</v>
      </c>
      <c r="E11" s="17">
        <v>0</v>
      </c>
      <c r="F11" s="12"/>
      <c r="G11" s="10">
        <f t="shared" si="0"/>
        <v>0.16817321841496699</v>
      </c>
      <c r="H11" s="11">
        <f t="shared" si="1"/>
        <v>9.8900680893149212E-2</v>
      </c>
    </row>
    <row r="12" spans="1:8" x14ac:dyDescent="0.2">
      <c r="A12" s="7" t="s">
        <v>37</v>
      </c>
      <c r="B12" s="16">
        <v>0</v>
      </c>
      <c r="C12" s="17">
        <v>2.7442371020856199E-2</v>
      </c>
      <c r="D12" s="16">
        <v>1.14116170261326E-2</v>
      </c>
      <c r="E12" s="17">
        <v>3.3491220515764801E-2</v>
      </c>
      <c r="F12" s="12"/>
      <c r="G12" s="10">
        <f t="shared" si="0"/>
        <v>-2.7442371020856199E-2</v>
      </c>
      <c r="H12" s="11">
        <f t="shared" si="1"/>
        <v>-2.2079603489632199E-2</v>
      </c>
    </row>
    <row r="13" spans="1:8" x14ac:dyDescent="0.2">
      <c r="A13" s="7" t="s">
        <v>38</v>
      </c>
      <c r="B13" s="16">
        <v>1.0510826150935499E-2</v>
      </c>
      <c r="C13" s="17">
        <v>0</v>
      </c>
      <c r="D13" s="16">
        <v>3.8038723420442005E-3</v>
      </c>
      <c r="E13" s="17">
        <v>4.7844600736806804E-3</v>
      </c>
      <c r="F13" s="12"/>
      <c r="G13" s="10">
        <f t="shared" si="0"/>
        <v>1.0510826150935499E-2</v>
      </c>
      <c r="H13" s="11">
        <f t="shared" si="1"/>
        <v>-9.8058773163647991E-4</v>
      </c>
    </row>
    <row r="14" spans="1:8" x14ac:dyDescent="0.2">
      <c r="A14" s="7" t="s">
        <v>40</v>
      </c>
      <c r="B14" s="16">
        <v>3.1532478452806399E-2</v>
      </c>
      <c r="C14" s="17">
        <v>0</v>
      </c>
      <c r="D14" s="16">
        <v>3.0430978736353604E-2</v>
      </c>
      <c r="E14" s="17">
        <v>2.3922300368403402E-2</v>
      </c>
      <c r="F14" s="12"/>
      <c r="G14" s="10">
        <f t="shared" si="0"/>
        <v>3.1532478452806399E-2</v>
      </c>
      <c r="H14" s="11">
        <f t="shared" si="1"/>
        <v>6.5086783679502019E-3</v>
      </c>
    </row>
    <row r="15" spans="1:8" x14ac:dyDescent="0.2">
      <c r="A15" s="7" t="s">
        <v>41</v>
      </c>
      <c r="B15" s="16">
        <v>5.2554130754677304E-2</v>
      </c>
      <c r="C15" s="17">
        <v>8.2327113062568597E-2</v>
      </c>
      <c r="D15" s="16">
        <v>6.0861957472707208E-2</v>
      </c>
      <c r="E15" s="17">
        <v>5.7413520884168207E-2</v>
      </c>
      <c r="F15" s="12"/>
      <c r="G15" s="10">
        <f t="shared" si="0"/>
        <v>-2.9772982307891292E-2</v>
      </c>
      <c r="H15" s="11">
        <f t="shared" si="1"/>
        <v>3.4484365885390014E-3</v>
      </c>
    </row>
    <row r="16" spans="1:8" x14ac:dyDescent="0.2">
      <c r="A16" s="7" t="s">
        <v>42</v>
      </c>
      <c r="B16" s="16">
        <v>0.157662392264032</v>
      </c>
      <c r="C16" s="17">
        <v>0.109769484083425</v>
      </c>
      <c r="D16" s="16">
        <v>0.11792004260337</v>
      </c>
      <c r="E16" s="17">
        <v>8.1335821252571605E-2</v>
      </c>
      <c r="F16" s="12"/>
      <c r="G16" s="10">
        <f t="shared" si="0"/>
        <v>4.7892908180607E-2</v>
      </c>
      <c r="H16" s="11">
        <f t="shared" si="1"/>
        <v>3.658422135079839E-2</v>
      </c>
    </row>
    <row r="17" spans="1:8" x14ac:dyDescent="0.2">
      <c r="A17" s="7" t="s">
        <v>43</v>
      </c>
      <c r="B17" s="16">
        <v>6.5797771704855998</v>
      </c>
      <c r="C17" s="17">
        <v>5.2140504939626799</v>
      </c>
      <c r="D17" s="16">
        <v>6.4057210240024407</v>
      </c>
      <c r="E17" s="17">
        <v>5.6552318070905701</v>
      </c>
      <c r="F17" s="12"/>
      <c r="G17" s="10">
        <f t="shared" si="0"/>
        <v>1.3657266765229199</v>
      </c>
      <c r="H17" s="11">
        <f t="shared" si="1"/>
        <v>0.75048921691187065</v>
      </c>
    </row>
    <row r="18" spans="1:8" x14ac:dyDescent="0.2">
      <c r="A18" s="7" t="s">
        <v>46</v>
      </c>
      <c r="B18" s="16">
        <v>3.1532478452806399E-2</v>
      </c>
      <c r="C18" s="17">
        <v>0</v>
      </c>
      <c r="D18" s="16">
        <v>2.28232340522652E-2</v>
      </c>
      <c r="E18" s="17">
        <v>0</v>
      </c>
      <c r="F18" s="12"/>
      <c r="G18" s="10">
        <f t="shared" si="0"/>
        <v>3.1532478452806399E-2</v>
      </c>
      <c r="H18" s="11">
        <f t="shared" si="1"/>
        <v>2.28232340522652E-2</v>
      </c>
    </row>
    <row r="19" spans="1:8" x14ac:dyDescent="0.2">
      <c r="A19" s="7" t="s">
        <v>47</v>
      </c>
      <c r="B19" s="16">
        <v>0.71473617826361191</v>
      </c>
      <c r="C19" s="17">
        <v>0.21953896816685001</v>
      </c>
      <c r="D19" s="16">
        <v>0.71893187264635394</v>
      </c>
      <c r="E19" s="17">
        <v>0.186593942873547</v>
      </c>
      <c r="F19" s="12"/>
      <c r="G19" s="10">
        <f t="shared" si="0"/>
        <v>0.49519721009676188</v>
      </c>
      <c r="H19" s="11">
        <f t="shared" si="1"/>
        <v>0.53233792977280692</v>
      </c>
    </row>
    <row r="20" spans="1:8" x14ac:dyDescent="0.2">
      <c r="A20" s="7" t="s">
        <v>49</v>
      </c>
      <c r="B20" s="16">
        <v>0</v>
      </c>
      <c r="C20" s="17">
        <v>6.2156970362239301</v>
      </c>
      <c r="D20" s="16">
        <v>0</v>
      </c>
      <c r="E20" s="17">
        <v>3.5261470743026697</v>
      </c>
      <c r="F20" s="12"/>
      <c r="G20" s="10">
        <f t="shared" si="0"/>
        <v>-6.2156970362239301</v>
      </c>
      <c r="H20" s="11">
        <f t="shared" si="1"/>
        <v>-3.5261470743026697</v>
      </c>
    </row>
    <row r="21" spans="1:8" x14ac:dyDescent="0.2">
      <c r="A21" s="7" t="s">
        <v>50</v>
      </c>
      <c r="B21" s="16">
        <v>2.38595753626235</v>
      </c>
      <c r="C21" s="17">
        <v>3.4302963776070299</v>
      </c>
      <c r="D21" s="16">
        <v>2.0198562136254701</v>
      </c>
      <c r="E21" s="17">
        <v>3.6936031768814903</v>
      </c>
      <c r="F21" s="12"/>
      <c r="G21" s="10">
        <f t="shared" si="0"/>
        <v>-1.0443388413446799</v>
      </c>
      <c r="H21" s="11">
        <f t="shared" si="1"/>
        <v>-1.6737469632560202</v>
      </c>
    </row>
    <row r="22" spans="1:8" x14ac:dyDescent="0.2">
      <c r="A22" s="7" t="s">
        <v>51</v>
      </c>
      <c r="B22" s="16">
        <v>7.5783056548244705</v>
      </c>
      <c r="C22" s="17">
        <v>6.2705817782656394</v>
      </c>
      <c r="D22" s="16">
        <v>7.0181444710715493</v>
      </c>
      <c r="E22" s="17">
        <v>7.4494043347208301</v>
      </c>
      <c r="F22" s="12"/>
      <c r="G22" s="10">
        <f t="shared" si="0"/>
        <v>1.307723876558831</v>
      </c>
      <c r="H22" s="11">
        <f t="shared" si="1"/>
        <v>-0.43125986364928082</v>
      </c>
    </row>
    <row r="23" spans="1:8" x14ac:dyDescent="0.2">
      <c r="A23" s="7" t="s">
        <v>53</v>
      </c>
      <c r="B23" s="16">
        <v>0</v>
      </c>
      <c r="C23" s="17">
        <v>0.150933040614709</v>
      </c>
      <c r="D23" s="16">
        <v>0</v>
      </c>
      <c r="E23" s="17">
        <v>5.7413520884168207E-2</v>
      </c>
      <c r="F23" s="12"/>
      <c r="G23" s="10">
        <f t="shared" si="0"/>
        <v>-0.150933040614709</v>
      </c>
      <c r="H23" s="11">
        <f t="shared" si="1"/>
        <v>-5.7413520884168207E-2</v>
      </c>
    </row>
    <row r="24" spans="1:8" x14ac:dyDescent="0.2">
      <c r="A24" s="7" t="s">
        <v>56</v>
      </c>
      <c r="B24" s="16">
        <v>4.25688459112886</v>
      </c>
      <c r="C24" s="17">
        <v>2.9912184412733298</v>
      </c>
      <c r="D24" s="16">
        <v>4.1233976187759103</v>
      </c>
      <c r="E24" s="17">
        <v>2.2104205540404798</v>
      </c>
      <c r="F24" s="12"/>
      <c r="G24" s="10">
        <f t="shared" si="0"/>
        <v>1.2656661498555302</v>
      </c>
      <c r="H24" s="11">
        <f t="shared" si="1"/>
        <v>1.9129770647354305</v>
      </c>
    </row>
    <row r="25" spans="1:8" x14ac:dyDescent="0.2">
      <c r="A25" s="7" t="s">
        <v>58</v>
      </c>
      <c r="B25" s="16">
        <v>4.20433046037419E-2</v>
      </c>
      <c r="C25" s="17">
        <v>0.150933040614709</v>
      </c>
      <c r="D25" s="16">
        <v>4.9450340446574606E-2</v>
      </c>
      <c r="E25" s="17">
        <v>0.153102722357782</v>
      </c>
      <c r="F25" s="12"/>
      <c r="G25" s="10">
        <f t="shared" si="0"/>
        <v>-0.1088897360109671</v>
      </c>
      <c r="H25" s="11">
        <f t="shared" si="1"/>
        <v>-0.10365238191120739</v>
      </c>
    </row>
    <row r="26" spans="1:8" x14ac:dyDescent="0.2">
      <c r="A26" s="7" t="s">
        <v>59</v>
      </c>
      <c r="B26" s="16">
        <v>0.76729030901828899</v>
      </c>
      <c r="C26" s="17">
        <v>0.23326015367727801</v>
      </c>
      <c r="D26" s="16">
        <v>0.58960021301685095</v>
      </c>
      <c r="E26" s="17">
        <v>0.35405004545237101</v>
      </c>
      <c r="F26" s="12"/>
      <c r="G26" s="10">
        <f t="shared" si="0"/>
        <v>0.53403015534101095</v>
      </c>
      <c r="H26" s="11">
        <f t="shared" si="1"/>
        <v>0.23555016756447994</v>
      </c>
    </row>
    <row r="27" spans="1:8" x14ac:dyDescent="0.2">
      <c r="A27" s="7" t="s">
        <v>61</v>
      </c>
      <c r="B27" s="16">
        <v>5.3079672062224104</v>
      </c>
      <c r="C27" s="17">
        <v>5.5021953896816704</v>
      </c>
      <c r="D27" s="16">
        <v>6.1622731941116102</v>
      </c>
      <c r="E27" s="17">
        <v>5.7796277690062698</v>
      </c>
      <c r="F27" s="12"/>
      <c r="G27" s="10">
        <f t="shared" si="0"/>
        <v>-0.19422818345926007</v>
      </c>
      <c r="H27" s="11">
        <f t="shared" si="1"/>
        <v>0.38264542510534039</v>
      </c>
    </row>
    <row r="28" spans="1:8" x14ac:dyDescent="0.2">
      <c r="A28" s="7" t="s">
        <v>62</v>
      </c>
      <c r="B28" s="16">
        <v>1.0510826150935499E-2</v>
      </c>
      <c r="C28" s="17">
        <v>1.3721185510428099E-2</v>
      </c>
      <c r="D28" s="16">
        <v>3.8038723420442005E-3</v>
      </c>
      <c r="E28" s="17">
        <v>1.9137840294722697E-2</v>
      </c>
      <c r="F28" s="12"/>
      <c r="G28" s="10">
        <f t="shared" si="0"/>
        <v>-3.2103593594926001E-3</v>
      </c>
      <c r="H28" s="11">
        <f t="shared" si="1"/>
        <v>-1.5333967952678497E-2</v>
      </c>
    </row>
    <row r="29" spans="1:8" x14ac:dyDescent="0.2">
      <c r="A29" s="7" t="s">
        <v>63</v>
      </c>
      <c r="B29" s="16">
        <v>0.52554130754677297</v>
      </c>
      <c r="C29" s="17">
        <v>0.50768386388584008</v>
      </c>
      <c r="D29" s="16">
        <v>0.50591502149187906</v>
      </c>
      <c r="E29" s="17">
        <v>0.61719534950480792</v>
      </c>
      <c r="F29" s="12"/>
      <c r="G29" s="10">
        <f t="shared" si="0"/>
        <v>1.7857443660932892E-2</v>
      </c>
      <c r="H29" s="11">
        <f t="shared" si="1"/>
        <v>-0.11128032801292886</v>
      </c>
    </row>
    <row r="30" spans="1:8" x14ac:dyDescent="0.2">
      <c r="A30" s="7" t="s">
        <v>64</v>
      </c>
      <c r="B30" s="16">
        <v>0.72524700441454704</v>
      </c>
      <c r="C30" s="17">
        <v>0.45279912184412696</v>
      </c>
      <c r="D30" s="16">
        <v>0.612423447069116</v>
      </c>
      <c r="E30" s="17">
        <v>0.52629060810487494</v>
      </c>
      <c r="F30" s="12"/>
      <c r="G30" s="10">
        <f t="shared" si="0"/>
        <v>0.27244788257042007</v>
      </c>
      <c r="H30" s="11">
        <f t="shared" si="1"/>
        <v>8.6132838964241065E-2</v>
      </c>
    </row>
    <row r="31" spans="1:8" x14ac:dyDescent="0.2">
      <c r="A31" s="7" t="s">
        <v>65</v>
      </c>
      <c r="B31" s="16">
        <v>0.57809543830145105</v>
      </c>
      <c r="C31" s="17">
        <v>0.46652030735455496</v>
      </c>
      <c r="D31" s="16">
        <v>0.71132412796226607</v>
      </c>
      <c r="E31" s="17">
        <v>0.593273049136405</v>
      </c>
      <c r="F31" s="12"/>
      <c r="G31" s="10">
        <f t="shared" si="0"/>
        <v>0.11157513094689608</v>
      </c>
      <c r="H31" s="11">
        <f t="shared" si="1"/>
        <v>0.11805107882586108</v>
      </c>
    </row>
    <row r="32" spans="1:8" x14ac:dyDescent="0.2">
      <c r="A32" s="7" t="s">
        <v>66</v>
      </c>
      <c r="B32" s="16">
        <v>0</v>
      </c>
      <c r="C32" s="17">
        <v>0</v>
      </c>
      <c r="D32" s="16">
        <v>3.8038723420442005E-3</v>
      </c>
      <c r="E32" s="17">
        <v>9.5689201473613695E-3</v>
      </c>
      <c r="F32" s="12"/>
      <c r="G32" s="10">
        <f t="shared" si="0"/>
        <v>0</v>
      </c>
      <c r="H32" s="11">
        <f t="shared" si="1"/>
        <v>-5.7650478053171694E-3</v>
      </c>
    </row>
    <row r="33" spans="1:8" x14ac:dyDescent="0.2">
      <c r="A33" s="7" t="s">
        <v>69</v>
      </c>
      <c r="B33" s="16">
        <v>0.11561908766029</v>
      </c>
      <c r="C33" s="17">
        <v>1.3721185510428099E-2</v>
      </c>
      <c r="D33" s="16">
        <v>5.3254212788618797E-2</v>
      </c>
      <c r="E33" s="17">
        <v>2.3922300368403402E-2</v>
      </c>
      <c r="F33" s="12"/>
      <c r="G33" s="10">
        <f t="shared" si="0"/>
        <v>0.1018979021498619</v>
      </c>
      <c r="H33" s="11">
        <f t="shared" si="1"/>
        <v>2.9331912420215395E-2</v>
      </c>
    </row>
    <row r="34" spans="1:8" x14ac:dyDescent="0.2">
      <c r="A34" s="7" t="s">
        <v>70</v>
      </c>
      <c r="B34" s="16">
        <v>8.471725877653979</v>
      </c>
      <c r="C34" s="17">
        <v>5.79034028540066</v>
      </c>
      <c r="D34" s="16">
        <v>8.2163642588154708</v>
      </c>
      <c r="E34" s="17">
        <v>6.9757427874264391</v>
      </c>
      <c r="F34" s="12"/>
      <c r="G34" s="10">
        <f t="shared" si="0"/>
        <v>2.681385592253319</v>
      </c>
      <c r="H34" s="11">
        <f t="shared" si="1"/>
        <v>1.2406214713890318</v>
      </c>
    </row>
    <row r="35" spans="1:8" x14ac:dyDescent="0.2">
      <c r="A35" s="7" t="s">
        <v>71</v>
      </c>
      <c r="B35" s="16">
        <v>0</v>
      </c>
      <c r="C35" s="17">
        <v>1.3721185510428099E-2</v>
      </c>
      <c r="D35" s="16">
        <v>0</v>
      </c>
      <c r="E35" s="17">
        <v>4.7844600736806804E-3</v>
      </c>
      <c r="F35" s="12"/>
      <c r="G35" s="10">
        <f t="shared" si="0"/>
        <v>-1.3721185510428099E-2</v>
      </c>
      <c r="H35" s="11">
        <f t="shared" si="1"/>
        <v>-4.7844600736806804E-3</v>
      </c>
    </row>
    <row r="36" spans="1:8" x14ac:dyDescent="0.2">
      <c r="A36" s="7" t="s">
        <v>72</v>
      </c>
      <c r="B36" s="16">
        <v>1.5450914441875101</v>
      </c>
      <c r="C36" s="17">
        <v>1.8249176728869401</v>
      </c>
      <c r="D36" s="16">
        <v>1.59762638365856</v>
      </c>
      <c r="E36" s="17">
        <v>1.5166738433567801</v>
      </c>
      <c r="F36" s="12"/>
      <c r="G36" s="10">
        <f t="shared" si="0"/>
        <v>-0.27982622869942997</v>
      </c>
      <c r="H36" s="11">
        <f t="shared" si="1"/>
        <v>8.0952540301779896E-2</v>
      </c>
    </row>
    <row r="37" spans="1:8" x14ac:dyDescent="0.2">
      <c r="A37" s="7" t="s">
        <v>74</v>
      </c>
      <c r="B37" s="16">
        <v>0.34685726298087</v>
      </c>
      <c r="C37" s="17">
        <v>0.64489571899012099</v>
      </c>
      <c r="D37" s="16">
        <v>0.23964395754878498</v>
      </c>
      <c r="E37" s="17">
        <v>0.52150614803119499</v>
      </c>
      <c r="F37" s="12"/>
      <c r="G37" s="10">
        <f t="shared" si="0"/>
        <v>-0.298038456009251</v>
      </c>
      <c r="H37" s="11">
        <f t="shared" si="1"/>
        <v>-0.28186219048241001</v>
      </c>
    </row>
    <row r="38" spans="1:8" x14ac:dyDescent="0.2">
      <c r="A38" s="7" t="s">
        <v>75</v>
      </c>
      <c r="B38" s="16">
        <v>3.3214210636956101</v>
      </c>
      <c r="C38" s="17">
        <v>1.08397365532382</v>
      </c>
      <c r="D38" s="16">
        <v>3.0811365970557998</v>
      </c>
      <c r="E38" s="17">
        <v>0.99516769532558191</v>
      </c>
      <c r="F38" s="12"/>
      <c r="G38" s="10">
        <f t="shared" ref="G38:G69" si="2">B38-C38</f>
        <v>2.2374474083717901</v>
      </c>
      <c r="H38" s="11">
        <f t="shared" ref="H38:H69" si="3">D38-E38</f>
        <v>2.0859689017302179</v>
      </c>
    </row>
    <row r="39" spans="1:8" x14ac:dyDescent="0.2">
      <c r="A39" s="7" t="s">
        <v>76</v>
      </c>
      <c r="B39" s="16">
        <v>0.11561908766029</v>
      </c>
      <c r="C39" s="17">
        <v>0.21953896816685001</v>
      </c>
      <c r="D39" s="16">
        <v>0.19780136178629804</v>
      </c>
      <c r="E39" s="17">
        <v>0.27271422419979902</v>
      </c>
      <c r="F39" s="12"/>
      <c r="G39" s="10">
        <f t="shared" si="2"/>
        <v>-0.10391988050656001</v>
      </c>
      <c r="H39" s="11">
        <f t="shared" si="3"/>
        <v>-7.491286241350098E-2</v>
      </c>
    </row>
    <row r="40" spans="1:8" x14ac:dyDescent="0.2">
      <c r="A40" s="7" t="s">
        <v>77</v>
      </c>
      <c r="B40" s="16">
        <v>6.7899936935043108</v>
      </c>
      <c r="C40" s="17">
        <v>10.935784851811201</v>
      </c>
      <c r="D40" s="16">
        <v>8.0185628970291809</v>
      </c>
      <c r="E40" s="17">
        <v>9.5402133869192891</v>
      </c>
      <c r="F40" s="12"/>
      <c r="G40" s="10">
        <f t="shared" si="2"/>
        <v>-4.1457911583068903</v>
      </c>
      <c r="H40" s="11">
        <f t="shared" si="3"/>
        <v>-1.5216504898901082</v>
      </c>
    </row>
    <row r="41" spans="1:8" x14ac:dyDescent="0.2">
      <c r="A41" s="7" t="s">
        <v>78</v>
      </c>
      <c r="B41" s="16">
        <v>6.0332142106369595</v>
      </c>
      <c r="C41" s="17">
        <v>4.1026344676180004</v>
      </c>
      <c r="D41" s="16">
        <v>5.9454524706150904</v>
      </c>
      <c r="E41" s="17">
        <v>4.34428974690206</v>
      </c>
      <c r="F41" s="12"/>
      <c r="G41" s="10">
        <f t="shared" si="2"/>
        <v>1.9305797430189591</v>
      </c>
      <c r="H41" s="11">
        <f t="shared" si="3"/>
        <v>1.6011627237130304</v>
      </c>
    </row>
    <row r="42" spans="1:8" x14ac:dyDescent="0.2">
      <c r="A42" s="7" t="s">
        <v>79</v>
      </c>
      <c r="B42" s="16">
        <v>9.4597435358419205E-2</v>
      </c>
      <c r="C42" s="17">
        <v>1.3721185510428099E-2</v>
      </c>
      <c r="D42" s="16">
        <v>6.0861957472707208E-2</v>
      </c>
      <c r="E42" s="17">
        <v>4.7844600736806804E-2</v>
      </c>
      <c r="F42" s="12"/>
      <c r="G42" s="10">
        <f t="shared" si="2"/>
        <v>8.0876249847991105E-2</v>
      </c>
      <c r="H42" s="11">
        <f t="shared" si="3"/>
        <v>1.3017356735900404E-2</v>
      </c>
    </row>
    <row r="43" spans="1:8" x14ac:dyDescent="0.2">
      <c r="A43" s="7" t="s">
        <v>80</v>
      </c>
      <c r="B43" s="16">
        <v>0.31532478452806401</v>
      </c>
      <c r="C43" s="17">
        <v>0.39791437980241501</v>
      </c>
      <c r="D43" s="16">
        <v>0.37658336186237601</v>
      </c>
      <c r="E43" s="17">
        <v>0.42103248648390001</v>
      </c>
      <c r="F43" s="12"/>
      <c r="G43" s="10">
        <f t="shared" si="2"/>
        <v>-8.2589595274351002E-2</v>
      </c>
      <c r="H43" s="11">
        <f t="shared" si="3"/>
        <v>-4.4449124621524005E-2</v>
      </c>
    </row>
    <row r="44" spans="1:8" x14ac:dyDescent="0.2">
      <c r="A44" s="7" t="s">
        <v>81</v>
      </c>
      <c r="B44" s="16">
        <v>0.43094387218835406</v>
      </c>
      <c r="C44" s="17">
        <v>0.45279912184412696</v>
      </c>
      <c r="D44" s="16">
        <v>0.26627106394309402</v>
      </c>
      <c r="E44" s="17">
        <v>0.26314530405243802</v>
      </c>
      <c r="F44" s="12"/>
      <c r="G44" s="10">
        <f t="shared" si="2"/>
        <v>-2.1855249655772901E-2</v>
      </c>
      <c r="H44" s="11">
        <f t="shared" si="3"/>
        <v>3.1257598906559991E-3</v>
      </c>
    </row>
    <row r="45" spans="1:8" x14ac:dyDescent="0.2">
      <c r="A45" s="7" t="s">
        <v>82</v>
      </c>
      <c r="B45" s="16">
        <v>0.31532478452806401</v>
      </c>
      <c r="C45" s="17">
        <v>0.21953896816685001</v>
      </c>
      <c r="D45" s="16">
        <v>0.33474076609989001</v>
      </c>
      <c r="E45" s="17">
        <v>0.287067604420841</v>
      </c>
      <c r="F45" s="12"/>
      <c r="G45" s="10">
        <f t="shared" si="2"/>
        <v>9.5785816361213999E-2</v>
      </c>
      <c r="H45" s="11">
        <f t="shared" si="3"/>
        <v>4.7673161679049003E-2</v>
      </c>
    </row>
    <row r="46" spans="1:8" x14ac:dyDescent="0.2">
      <c r="A46" s="7" t="s">
        <v>83</v>
      </c>
      <c r="B46" s="16">
        <v>0</v>
      </c>
      <c r="C46" s="17">
        <v>0</v>
      </c>
      <c r="D46" s="16">
        <v>7.607744684088401E-3</v>
      </c>
      <c r="E46" s="17">
        <v>9.5689201473613695E-3</v>
      </c>
      <c r="F46" s="12"/>
      <c r="G46" s="10">
        <f t="shared" si="2"/>
        <v>0</v>
      </c>
      <c r="H46" s="11">
        <f t="shared" si="3"/>
        <v>-1.9611754632729685E-3</v>
      </c>
    </row>
    <row r="47" spans="1:8" x14ac:dyDescent="0.2">
      <c r="A47" s="7" t="s">
        <v>85</v>
      </c>
      <c r="B47" s="16">
        <v>0.56758461215051492</v>
      </c>
      <c r="C47" s="17">
        <v>0.164654226125137</v>
      </c>
      <c r="D47" s="16">
        <v>0.57058085130663005</v>
      </c>
      <c r="E47" s="17">
        <v>0.27749868427348001</v>
      </c>
      <c r="F47" s="12"/>
      <c r="G47" s="10">
        <f t="shared" si="2"/>
        <v>0.4029303860253779</v>
      </c>
      <c r="H47" s="11">
        <f t="shared" si="3"/>
        <v>0.29308216703315004</v>
      </c>
    </row>
    <row r="48" spans="1:8" x14ac:dyDescent="0.2">
      <c r="A48" s="7" t="s">
        <v>86</v>
      </c>
      <c r="B48" s="16">
        <v>0.32583561067899902</v>
      </c>
      <c r="C48" s="17">
        <v>0.13721185510428099</v>
      </c>
      <c r="D48" s="16">
        <v>0.28148655331127098</v>
      </c>
      <c r="E48" s="17">
        <v>0.105258121620975</v>
      </c>
      <c r="F48" s="12"/>
      <c r="G48" s="10">
        <f t="shared" si="2"/>
        <v>0.18862375557471803</v>
      </c>
      <c r="H48" s="11">
        <f t="shared" si="3"/>
        <v>0.17622843169029598</v>
      </c>
    </row>
    <row r="49" spans="1:8" x14ac:dyDescent="0.2">
      <c r="A49" s="7" t="s">
        <v>87</v>
      </c>
      <c r="B49" s="16">
        <v>3.9625814589026698</v>
      </c>
      <c r="C49" s="17">
        <v>2.90889132821076</v>
      </c>
      <c r="D49" s="16">
        <v>3.6669329377306097</v>
      </c>
      <c r="E49" s="17">
        <v>3.4065355724606499</v>
      </c>
      <c r="F49" s="12"/>
      <c r="G49" s="10">
        <f t="shared" si="2"/>
        <v>1.0536901306919098</v>
      </c>
      <c r="H49" s="11">
        <f t="shared" si="3"/>
        <v>0.26039736526995982</v>
      </c>
    </row>
    <row r="50" spans="1:8" x14ac:dyDescent="0.2">
      <c r="A50" s="7" t="s">
        <v>88</v>
      </c>
      <c r="B50" s="16">
        <v>2.38595753626235</v>
      </c>
      <c r="C50" s="17">
        <v>2.0993413830955001</v>
      </c>
      <c r="D50" s="16">
        <v>2.2861272775685602</v>
      </c>
      <c r="E50" s="17">
        <v>2.5357638390507602</v>
      </c>
      <c r="F50" s="12"/>
      <c r="G50" s="10">
        <f t="shared" si="2"/>
        <v>0.28661615316684985</v>
      </c>
      <c r="H50" s="11">
        <f t="shared" si="3"/>
        <v>-0.24963656148220004</v>
      </c>
    </row>
    <row r="51" spans="1:8" x14ac:dyDescent="0.2">
      <c r="A51" s="7" t="s">
        <v>89</v>
      </c>
      <c r="B51" s="16">
        <v>25.730502417489998</v>
      </c>
      <c r="C51" s="17">
        <v>27.250274423710202</v>
      </c>
      <c r="D51" s="16">
        <v>26.790672905017299</v>
      </c>
      <c r="E51" s="17">
        <v>28.194823214200298</v>
      </c>
      <c r="F51" s="12"/>
      <c r="G51" s="10">
        <f t="shared" si="2"/>
        <v>-1.5197720062202045</v>
      </c>
      <c r="H51" s="11">
        <f t="shared" si="3"/>
        <v>-1.4041503091829988</v>
      </c>
    </row>
    <row r="52" spans="1:8" x14ac:dyDescent="0.2">
      <c r="A52" s="7" t="s">
        <v>91</v>
      </c>
      <c r="B52" s="16">
        <v>2.53310910237545</v>
      </c>
      <c r="C52" s="17">
        <v>2.60702524698134</v>
      </c>
      <c r="D52" s="16">
        <v>2.4573015329605501</v>
      </c>
      <c r="E52" s="17">
        <v>2.88981388450313</v>
      </c>
      <c r="F52" s="12"/>
      <c r="G52" s="10">
        <f t="shared" si="2"/>
        <v>-7.3916144605890022E-2</v>
      </c>
      <c r="H52" s="11">
        <f t="shared" si="3"/>
        <v>-0.43251235154257994</v>
      </c>
    </row>
    <row r="53" spans="1:8" x14ac:dyDescent="0.2">
      <c r="A53" s="7" t="s">
        <v>92</v>
      </c>
      <c r="B53" s="16">
        <v>0.51503048139583807</v>
      </c>
      <c r="C53" s="17">
        <v>0.343029637760703</v>
      </c>
      <c r="D53" s="16">
        <v>0.50591502149187906</v>
      </c>
      <c r="E53" s="17">
        <v>0.43060140663126201</v>
      </c>
      <c r="F53" s="12"/>
      <c r="G53" s="10">
        <f t="shared" si="2"/>
        <v>0.17200084363513507</v>
      </c>
      <c r="H53" s="11">
        <f t="shared" si="3"/>
        <v>7.5313614860617051E-2</v>
      </c>
    </row>
    <row r="54" spans="1:8" x14ac:dyDescent="0.2">
      <c r="A54" s="142" t="s">
        <v>39</v>
      </c>
      <c r="B54" s="153">
        <v>3.1532478452806399E-2</v>
      </c>
      <c r="C54" s="154">
        <v>4.1163556531284298E-2</v>
      </c>
      <c r="D54" s="153">
        <v>1.9019361710220999E-2</v>
      </c>
      <c r="E54" s="154">
        <v>3.8275680589445499E-2</v>
      </c>
      <c r="F54" s="155"/>
      <c r="G54" s="156">
        <f t="shared" si="2"/>
        <v>-9.631078078477899E-3</v>
      </c>
      <c r="H54" s="157">
        <f t="shared" si="3"/>
        <v>-1.92563188792245E-2</v>
      </c>
    </row>
    <row r="55" spans="1:8" x14ac:dyDescent="0.2">
      <c r="A55" s="7" t="s">
        <v>44</v>
      </c>
      <c r="B55" s="16">
        <v>4.20433046037419E-2</v>
      </c>
      <c r="C55" s="17">
        <v>1.3721185510428099E-2</v>
      </c>
      <c r="D55" s="16">
        <v>3.4234851078397799E-2</v>
      </c>
      <c r="E55" s="17">
        <v>1.43533802210421E-2</v>
      </c>
      <c r="F55" s="12"/>
      <c r="G55" s="10">
        <f t="shared" si="2"/>
        <v>2.8322119093313801E-2</v>
      </c>
      <c r="H55" s="11">
        <f t="shared" si="3"/>
        <v>1.9881470857355699E-2</v>
      </c>
    </row>
    <row r="56" spans="1:8" x14ac:dyDescent="0.2">
      <c r="A56" s="7" t="s">
        <v>45</v>
      </c>
      <c r="B56" s="16">
        <v>0.37838974143367698</v>
      </c>
      <c r="C56" s="17">
        <v>0.75466520307354601</v>
      </c>
      <c r="D56" s="16">
        <v>0.37277948952033196</v>
      </c>
      <c r="E56" s="17">
        <v>0.42581694655758096</v>
      </c>
      <c r="F56" s="12"/>
      <c r="G56" s="10">
        <f t="shared" si="2"/>
        <v>-0.37627546163986902</v>
      </c>
      <c r="H56" s="11">
        <f t="shared" si="3"/>
        <v>-5.3037457037248992E-2</v>
      </c>
    </row>
    <row r="57" spans="1:8" x14ac:dyDescent="0.2">
      <c r="A57" s="7" t="s">
        <v>48</v>
      </c>
      <c r="B57" s="16">
        <v>0.59911709060332097</v>
      </c>
      <c r="C57" s="17">
        <v>0.61745334796926499</v>
      </c>
      <c r="D57" s="16">
        <v>0.49830727680778997</v>
      </c>
      <c r="E57" s="17">
        <v>0.58848858906272394</v>
      </c>
      <c r="F57" s="12"/>
      <c r="G57" s="10">
        <f t="shared" si="2"/>
        <v>-1.833625736594402E-2</v>
      </c>
      <c r="H57" s="11">
        <f t="shared" si="3"/>
        <v>-9.0181312254933976E-2</v>
      </c>
    </row>
    <row r="58" spans="1:8" x14ac:dyDescent="0.2">
      <c r="A58" s="7" t="s">
        <v>52</v>
      </c>
      <c r="B58" s="16">
        <v>1.0510826150935499E-2</v>
      </c>
      <c r="C58" s="17">
        <v>1.3721185510428099E-2</v>
      </c>
      <c r="D58" s="16">
        <v>2.28232340522652E-2</v>
      </c>
      <c r="E58" s="17">
        <v>2.8706760442084103E-2</v>
      </c>
      <c r="F58" s="12"/>
      <c r="G58" s="10">
        <f t="shared" si="2"/>
        <v>-3.2103593594926001E-3</v>
      </c>
      <c r="H58" s="11">
        <f t="shared" si="3"/>
        <v>-5.8835263898189029E-3</v>
      </c>
    </row>
    <row r="59" spans="1:8" x14ac:dyDescent="0.2">
      <c r="A59" s="7" t="s">
        <v>54</v>
      </c>
      <c r="B59" s="16">
        <v>1.0510826150935499E-2</v>
      </c>
      <c r="C59" s="17">
        <v>1.3721185510428099E-2</v>
      </c>
      <c r="D59" s="16">
        <v>7.607744684088401E-3</v>
      </c>
      <c r="E59" s="17">
        <v>4.7844600736806804E-3</v>
      </c>
      <c r="F59" s="12"/>
      <c r="G59" s="10">
        <f t="shared" si="2"/>
        <v>-3.2103593594926001E-3</v>
      </c>
      <c r="H59" s="11">
        <f t="shared" si="3"/>
        <v>2.8232846104077206E-3</v>
      </c>
    </row>
    <row r="60" spans="1:8" x14ac:dyDescent="0.2">
      <c r="A60" s="7" t="s">
        <v>55</v>
      </c>
      <c r="B60" s="16">
        <v>1.3033424427160001</v>
      </c>
      <c r="C60" s="17">
        <v>1.27607025246981</v>
      </c>
      <c r="D60" s="16">
        <v>1.0764958727985101</v>
      </c>
      <c r="E60" s="17">
        <v>1.1195636572412799</v>
      </c>
      <c r="F60" s="12"/>
      <c r="G60" s="10">
        <f t="shared" si="2"/>
        <v>2.7272190246190098E-2</v>
      </c>
      <c r="H60" s="11">
        <f t="shared" si="3"/>
        <v>-4.3067784442769819E-2</v>
      </c>
    </row>
    <row r="61" spans="1:8" x14ac:dyDescent="0.2">
      <c r="A61" s="7" t="s">
        <v>57</v>
      </c>
      <c r="B61" s="16">
        <v>0.12612991381122599</v>
      </c>
      <c r="C61" s="17">
        <v>0.109769484083425</v>
      </c>
      <c r="D61" s="16">
        <v>0.10270455323519299</v>
      </c>
      <c r="E61" s="17">
        <v>7.1766901105210307E-2</v>
      </c>
      <c r="F61" s="12"/>
      <c r="G61" s="10">
        <f t="shared" si="2"/>
        <v>1.6360429727800982E-2</v>
      </c>
      <c r="H61" s="11">
        <f t="shared" si="3"/>
        <v>3.0937652129982687E-2</v>
      </c>
    </row>
    <row r="62" spans="1:8" x14ac:dyDescent="0.2">
      <c r="A62" s="7" t="s">
        <v>60</v>
      </c>
      <c r="B62" s="16">
        <v>0.25225982762245097</v>
      </c>
      <c r="C62" s="17">
        <v>0.164654226125137</v>
      </c>
      <c r="D62" s="16">
        <v>0.22062459583856397</v>
      </c>
      <c r="E62" s="17">
        <v>0.148318262284101</v>
      </c>
      <c r="F62" s="12"/>
      <c r="G62" s="10">
        <f t="shared" si="2"/>
        <v>8.7605601497313973E-2</v>
      </c>
      <c r="H62" s="11">
        <f t="shared" si="3"/>
        <v>7.2306333554462976E-2</v>
      </c>
    </row>
    <row r="63" spans="1:8" x14ac:dyDescent="0.2">
      <c r="A63" s="7" t="s">
        <v>67</v>
      </c>
      <c r="B63" s="16">
        <v>8.4086609207483703E-2</v>
      </c>
      <c r="C63" s="17">
        <v>0.12349066959385299</v>
      </c>
      <c r="D63" s="16">
        <v>9.1292936209060802E-2</v>
      </c>
      <c r="E63" s="17">
        <v>4.7844600736806804E-2</v>
      </c>
      <c r="F63" s="12"/>
      <c r="G63" s="10">
        <f t="shared" si="2"/>
        <v>-3.9404060386369288E-2</v>
      </c>
      <c r="H63" s="11">
        <f t="shared" si="3"/>
        <v>4.3448335472253997E-2</v>
      </c>
    </row>
    <row r="64" spans="1:8" x14ac:dyDescent="0.2">
      <c r="A64" s="7" t="s">
        <v>68</v>
      </c>
      <c r="B64" s="16">
        <v>9.4597435358419205E-2</v>
      </c>
      <c r="C64" s="17">
        <v>8.2327113062568597E-2</v>
      </c>
      <c r="D64" s="16">
        <v>9.1292936209060802E-2</v>
      </c>
      <c r="E64" s="17">
        <v>7.1766901105210307E-2</v>
      </c>
      <c r="F64" s="12"/>
      <c r="G64" s="10">
        <f t="shared" si="2"/>
        <v>1.2270322295850608E-2</v>
      </c>
      <c r="H64" s="11">
        <f t="shared" si="3"/>
        <v>1.9526035103850495E-2</v>
      </c>
    </row>
    <row r="65" spans="1:8" x14ac:dyDescent="0.2">
      <c r="A65" s="7" t="s">
        <v>73</v>
      </c>
      <c r="B65" s="16">
        <v>0.18919487071683799</v>
      </c>
      <c r="C65" s="17">
        <v>0.12349066959385299</v>
      </c>
      <c r="D65" s="16">
        <v>9.8900680893149212E-2</v>
      </c>
      <c r="E65" s="17">
        <v>0.105258121620975</v>
      </c>
      <c r="F65" s="12"/>
      <c r="G65" s="10">
        <f t="shared" si="2"/>
        <v>6.5704201122985001E-2</v>
      </c>
      <c r="H65" s="11">
        <f t="shared" si="3"/>
        <v>-6.3574407278257916E-3</v>
      </c>
    </row>
    <row r="66" spans="1:8" x14ac:dyDescent="0.2">
      <c r="A66" s="7" t="s">
        <v>84</v>
      </c>
      <c r="B66" s="16">
        <v>0.22072734916964501</v>
      </c>
      <c r="C66" s="17">
        <v>0.178375411635565</v>
      </c>
      <c r="D66" s="16">
        <v>0.13313553197154701</v>
      </c>
      <c r="E66" s="17">
        <v>0.13396488206305901</v>
      </c>
      <c r="F66" s="12"/>
      <c r="G66" s="10">
        <f t="shared" si="2"/>
        <v>4.2351937534080009E-2</v>
      </c>
      <c r="H66" s="11">
        <f t="shared" si="3"/>
        <v>-8.293500915119989E-4</v>
      </c>
    </row>
    <row r="67" spans="1:8" x14ac:dyDescent="0.2">
      <c r="A67" s="7" t="s">
        <v>90</v>
      </c>
      <c r="B67" s="16">
        <v>7.3575783056548202E-2</v>
      </c>
      <c r="C67" s="17">
        <v>4.1163556531284298E-2</v>
      </c>
      <c r="D67" s="16">
        <v>6.4665829814751399E-2</v>
      </c>
      <c r="E67" s="17">
        <v>6.6982441031529602E-2</v>
      </c>
      <c r="F67" s="12"/>
      <c r="G67" s="10">
        <f t="shared" si="2"/>
        <v>3.2412226525263904E-2</v>
      </c>
      <c r="H67" s="11">
        <f t="shared" si="3"/>
        <v>-2.3166112167782027E-3</v>
      </c>
    </row>
    <row r="68" spans="1:8" x14ac:dyDescent="0.2">
      <c r="A68" s="7" t="s">
        <v>93</v>
      </c>
      <c r="B68" s="16">
        <v>0.12612991381122599</v>
      </c>
      <c r="C68" s="17">
        <v>0.356750823271131</v>
      </c>
      <c r="D68" s="16">
        <v>0.21301685115447502</v>
      </c>
      <c r="E68" s="17">
        <v>0.31098990478924504</v>
      </c>
      <c r="F68" s="12"/>
      <c r="G68" s="10">
        <f t="shared" si="2"/>
        <v>-0.23062090945990502</v>
      </c>
      <c r="H68" s="11">
        <f t="shared" si="3"/>
        <v>-9.7973053634770019E-2</v>
      </c>
    </row>
    <row r="69" spans="1:8" x14ac:dyDescent="0.2">
      <c r="A69" s="7" t="s">
        <v>94</v>
      </c>
      <c r="B69" s="16">
        <v>3.1532478452806399E-2</v>
      </c>
      <c r="C69" s="17">
        <v>2.7442371020856199E-2</v>
      </c>
      <c r="D69" s="16">
        <v>2.28232340522652E-2</v>
      </c>
      <c r="E69" s="17">
        <v>1.43533802210421E-2</v>
      </c>
      <c r="F69" s="12"/>
      <c r="G69" s="10">
        <f t="shared" si="2"/>
        <v>4.0901074319502004E-3</v>
      </c>
      <c r="H69" s="11">
        <f t="shared" si="3"/>
        <v>8.4698538312231002E-3</v>
      </c>
    </row>
    <row r="70" spans="1:8" x14ac:dyDescent="0.2">
      <c r="A70" s="1"/>
      <c r="B70" s="18"/>
      <c r="C70" s="19"/>
      <c r="D70" s="18"/>
      <c r="E70" s="19"/>
      <c r="F70" s="15"/>
      <c r="G70" s="13"/>
      <c r="H70" s="14"/>
    </row>
    <row r="71" spans="1:8" s="43" customFormat="1" x14ac:dyDescent="0.2">
      <c r="A71" s="27" t="s">
        <v>5</v>
      </c>
      <c r="B71" s="44">
        <f>SUM(B6:B70)</f>
        <v>100.00000000000001</v>
      </c>
      <c r="C71" s="45">
        <f>SUM(C6:C70)</f>
        <v>100.00000000000004</v>
      </c>
      <c r="D71" s="44">
        <f>SUM(D6:D70)</f>
        <v>100</v>
      </c>
      <c r="E71" s="45">
        <f>SUM(E6:E70)</f>
        <v>100.00000000000003</v>
      </c>
      <c r="F71" s="49"/>
      <c r="G71" s="50">
        <f>SUM(G6:G70)</f>
        <v>-2.0074220064003612E-14</v>
      </c>
      <c r="H71" s="51">
        <f>SUM(H6:H70)</f>
        <v>-3.0284802443603098E-14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107</v>
      </c>
      <c r="B7" s="78">
        <f>SUM($B8:$B11)</f>
        <v>1971</v>
      </c>
      <c r="C7" s="79">
        <f>SUM($C8:$C11)</f>
        <v>1566</v>
      </c>
      <c r="D7" s="78">
        <f>SUM($D8:$D11)</f>
        <v>5344</v>
      </c>
      <c r="E7" s="79">
        <f>SUM($E8:$E11)</f>
        <v>4964</v>
      </c>
      <c r="F7" s="80"/>
      <c r="G7" s="78">
        <f>B7-C7</f>
        <v>405</v>
      </c>
      <c r="H7" s="79">
        <f>D7-E7</f>
        <v>380</v>
      </c>
      <c r="I7" s="54">
        <f>IF(C7=0, "-", IF(G7/C7&lt;10, G7/C7, "&gt;999%"))</f>
        <v>0.25862068965517243</v>
      </c>
      <c r="J7" s="55">
        <f>IF(E7=0, "-", IF(H7/E7&lt;10, H7/E7, "&gt;999%"))</f>
        <v>7.6551168412570508E-2</v>
      </c>
    </row>
    <row r="8" spans="1:10" x14ac:dyDescent="0.2">
      <c r="A8" s="158" t="s">
        <v>156</v>
      </c>
      <c r="B8" s="65">
        <v>1108</v>
      </c>
      <c r="C8" s="66">
        <v>835</v>
      </c>
      <c r="D8" s="65">
        <v>3132</v>
      </c>
      <c r="E8" s="66">
        <v>2632</v>
      </c>
      <c r="F8" s="67"/>
      <c r="G8" s="65">
        <f>B8-C8</f>
        <v>273</v>
      </c>
      <c r="H8" s="66">
        <f>D8-E8</f>
        <v>500</v>
      </c>
      <c r="I8" s="8">
        <f>IF(C8=0, "-", IF(G8/C8&lt;10, G8/C8, "&gt;999%"))</f>
        <v>0.32694610778443112</v>
      </c>
      <c r="J8" s="9">
        <f>IF(E8=0, "-", IF(H8/E8&lt;10, H8/E8, "&gt;999%"))</f>
        <v>0.1899696048632219</v>
      </c>
    </row>
    <row r="9" spans="1:10" x14ac:dyDescent="0.2">
      <c r="A9" s="158" t="s">
        <v>157</v>
      </c>
      <c r="B9" s="65">
        <v>481</v>
      </c>
      <c r="C9" s="66">
        <v>579</v>
      </c>
      <c r="D9" s="65">
        <v>1412</v>
      </c>
      <c r="E9" s="66">
        <v>1865</v>
      </c>
      <c r="F9" s="67"/>
      <c r="G9" s="65">
        <f>B9-C9</f>
        <v>-98</v>
      </c>
      <c r="H9" s="66">
        <f>D9-E9</f>
        <v>-453</v>
      </c>
      <c r="I9" s="8">
        <f>IF(C9=0, "-", IF(G9/C9&lt;10, G9/C9, "&gt;999%"))</f>
        <v>-0.1692573402417962</v>
      </c>
      <c r="J9" s="9">
        <f>IF(E9=0, "-", IF(H9/E9&lt;10, H9/E9, "&gt;999%"))</f>
        <v>-0.24289544235924934</v>
      </c>
    </row>
    <row r="10" spans="1:10" x14ac:dyDescent="0.2">
      <c r="A10" s="158" t="s">
        <v>158</v>
      </c>
      <c r="B10" s="65">
        <v>30</v>
      </c>
      <c r="C10" s="66">
        <v>102</v>
      </c>
      <c r="D10" s="65">
        <v>136</v>
      </c>
      <c r="E10" s="66">
        <v>231</v>
      </c>
      <c r="F10" s="67"/>
      <c r="G10" s="65">
        <f>B10-C10</f>
        <v>-72</v>
      </c>
      <c r="H10" s="66">
        <f>D10-E10</f>
        <v>-95</v>
      </c>
      <c r="I10" s="8">
        <f>IF(C10=0, "-", IF(G10/C10&lt;10, G10/C10, "&gt;999%"))</f>
        <v>-0.70588235294117652</v>
      </c>
      <c r="J10" s="9">
        <f>IF(E10=0, "-", IF(H10/E10&lt;10, H10/E10, "&gt;999%"))</f>
        <v>-0.41125541125541126</v>
      </c>
    </row>
    <row r="11" spans="1:10" x14ac:dyDescent="0.2">
      <c r="A11" s="158" t="s">
        <v>159</v>
      </c>
      <c r="B11" s="65">
        <v>352</v>
      </c>
      <c r="C11" s="66">
        <v>50</v>
      </c>
      <c r="D11" s="65">
        <v>664</v>
      </c>
      <c r="E11" s="66">
        <v>236</v>
      </c>
      <c r="F11" s="67"/>
      <c r="G11" s="65">
        <f>B11-C11</f>
        <v>302</v>
      </c>
      <c r="H11" s="66">
        <f>D11-E11</f>
        <v>428</v>
      </c>
      <c r="I11" s="8">
        <f>IF(C11=0, "-", IF(G11/C11&lt;10, G11/C11, "&gt;999%"))</f>
        <v>6.04</v>
      </c>
      <c r="J11" s="9">
        <f>IF(E11=0, "-", IF(H11/E11&lt;10, H11/E11, "&gt;999%"))</f>
        <v>1.8135593220338984</v>
      </c>
    </row>
    <row r="12" spans="1:10" x14ac:dyDescent="0.2">
      <c r="A12" s="7"/>
      <c r="B12" s="65"/>
      <c r="C12" s="66"/>
      <c r="D12" s="65"/>
      <c r="E12" s="66"/>
      <c r="F12" s="67"/>
      <c r="G12" s="65"/>
      <c r="H12" s="66"/>
      <c r="I12" s="8"/>
      <c r="J12" s="9"/>
    </row>
    <row r="13" spans="1:10" s="160" customFormat="1" x14ac:dyDescent="0.2">
      <c r="A13" s="159" t="s">
        <v>116</v>
      </c>
      <c r="B13" s="78">
        <f>SUM($B14:$B17)</f>
        <v>4689</v>
      </c>
      <c r="C13" s="79">
        <f>SUM($C14:$C17)</f>
        <v>3499</v>
      </c>
      <c r="D13" s="78">
        <f>SUM($D14:$D17)</f>
        <v>13175</v>
      </c>
      <c r="E13" s="79">
        <f>SUM($E14:$E17)</f>
        <v>10229</v>
      </c>
      <c r="F13" s="80"/>
      <c r="G13" s="78">
        <f>B13-C13</f>
        <v>1190</v>
      </c>
      <c r="H13" s="79">
        <f>D13-E13</f>
        <v>2946</v>
      </c>
      <c r="I13" s="54">
        <f>IF(C13=0, "-", IF(G13/C13&lt;10, G13/C13, "&gt;999%"))</f>
        <v>0.34009717062017719</v>
      </c>
      <c r="J13" s="55">
        <f>IF(E13=0, "-", IF(H13/E13&lt;10, H13/E13, "&gt;999%"))</f>
        <v>0.28800469254081534</v>
      </c>
    </row>
    <row r="14" spans="1:10" x14ac:dyDescent="0.2">
      <c r="A14" s="158" t="s">
        <v>156</v>
      </c>
      <c r="B14" s="65">
        <v>2755</v>
      </c>
      <c r="C14" s="66">
        <v>1717</v>
      </c>
      <c r="D14" s="65">
        <v>7873</v>
      </c>
      <c r="E14" s="66">
        <v>5241</v>
      </c>
      <c r="F14" s="67"/>
      <c r="G14" s="65">
        <f>B14-C14</f>
        <v>1038</v>
      </c>
      <c r="H14" s="66">
        <f>D14-E14</f>
        <v>2632</v>
      </c>
      <c r="I14" s="8">
        <f>IF(C14=0, "-", IF(G14/C14&lt;10, G14/C14, "&gt;999%"))</f>
        <v>0.60454280722189868</v>
      </c>
      <c r="J14" s="9">
        <f>IF(E14=0, "-", IF(H14/E14&lt;10, H14/E14, "&gt;999%"))</f>
        <v>0.50219423774088912</v>
      </c>
    </row>
    <row r="15" spans="1:10" x14ac:dyDescent="0.2">
      <c r="A15" s="158" t="s">
        <v>157</v>
      </c>
      <c r="B15" s="65">
        <v>1500</v>
      </c>
      <c r="C15" s="66">
        <v>1404</v>
      </c>
      <c r="D15" s="65">
        <v>4303</v>
      </c>
      <c r="E15" s="66">
        <v>4002</v>
      </c>
      <c r="F15" s="67"/>
      <c r="G15" s="65">
        <f>B15-C15</f>
        <v>96</v>
      </c>
      <c r="H15" s="66">
        <f>D15-E15</f>
        <v>301</v>
      </c>
      <c r="I15" s="8">
        <f>IF(C15=0, "-", IF(G15/C15&lt;10, G15/C15, "&gt;999%"))</f>
        <v>6.8376068376068383E-2</v>
      </c>
      <c r="J15" s="9">
        <f>IF(E15=0, "-", IF(H15/E15&lt;10, H15/E15, "&gt;999%"))</f>
        <v>7.5212393803098451E-2</v>
      </c>
    </row>
    <row r="16" spans="1:10" x14ac:dyDescent="0.2">
      <c r="A16" s="158" t="s">
        <v>158</v>
      </c>
      <c r="B16" s="65">
        <v>86</v>
      </c>
      <c r="C16" s="66">
        <v>104</v>
      </c>
      <c r="D16" s="65">
        <v>266</v>
      </c>
      <c r="E16" s="66">
        <v>281</v>
      </c>
      <c r="F16" s="67"/>
      <c r="G16" s="65">
        <f>B16-C16</f>
        <v>-18</v>
      </c>
      <c r="H16" s="66">
        <f>D16-E16</f>
        <v>-15</v>
      </c>
      <c r="I16" s="8">
        <f>IF(C16=0, "-", IF(G16/C16&lt;10, G16/C16, "&gt;999%"))</f>
        <v>-0.17307692307692307</v>
      </c>
      <c r="J16" s="9">
        <f>IF(E16=0, "-", IF(H16/E16&lt;10, H16/E16, "&gt;999%"))</f>
        <v>-5.3380782918149468E-2</v>
      </c>
    </row>
    <row r="17" spans="1:10" x14ac:dyDescent="0.2">
      <c r="A17" s="158" t="s">
        <v>159</v>
      </c>
      <c r="B17" s="65">
        <v>348</v>
      </c>
      <c r="C17" s="66">
        <v>274</v>
      </c>
      <c r="D17" s="65">
        <v>733</v>
      </c>
      <c r="E17" s="66">
        <v>705</v>
      </c>
      <c r="F17" s="67"/>
      <c r="G17" s="65">
        <f>B17-C17</f>
        <v>74</v>
      </c>
      <c r="H17" s="66">
        <f>D17-E17</f>
        <v>28</v>
      </c>
      <c r="I17" s="8">
        <f>IF(C17=0, "-", IF(G17/C17&lt;10, G17/C17, "&gt;999%"))</f>
        <v>0.27007299270072993</v>
      </c>
      <c r="J17" s="9">
        <f>IF(E17=0, "-", IF(H17/E17&lt;10, H17/E17, "&gt;999%"))</f>
        <v>3.971631205673759E-2</v>
      </c>
    </row>
    <row r="18" spans="1:10" x14ac:dyDescent="0.2">
      <c r="A18" s="22"/>
      <c r="B18" s="74"/>
      <c r="C18" s="75"/>
      <c r="D18" s="74"/>
      <c r="E18" s="75"/>
      <c r="F18" s="76"/>
      <c r="G18" s="74"/>
      <c r="H18" s="75"/>
      <c r="I18" s="23"/>
      <c r="J18" s="24"/>
    </row>
    <row r="19" spans="1:10" s="160" customFormat="1" x14ac:dyDescent="0.2">
      <c r="A19" s="159" t="s">
        <v>122</v>
      </c>
      <c r="B19" s="78">
        <f>SUM($B20:$B23)</f>
        <v>2449</v>
      </c>
      <c r="C19" s="79">
        <f>SUM($C20:$C23)</f>
        <v>1891</v>
      </c>
      <c r="D19" s="78">
        <f>SUM($D20:$D23)</f>
        <v>6820</v>
      </c>
      <c r="E19" s="79">
        <f>SUM($E20:$E23)</f>
        <v>4946</v>
      </c>
      <c r="F19" s="80"/>
      <c r="G19" s="78">
        <f>B19-C19</f>
        <v>558</v>
      </c>
      <c r="H19" s="79">
        <f>D19-E19</f>
        <v>1874</v>
      </c>
      <c r="I19" s="54">
        <f>IF(C19=0, "-", IF(G19/C19&lt;10, G19/C19, "&gt;999%"))</f>
        <v>0.29508196721311475</v>
      </c>
      <c r="J19" s="55">
        <f>IF(E19=0, "-", IF(H19/E19&lt;10, H19/E19, "&gt;999%"))</f>
        <v>0.3788920339668419</v>
      </c>
    </row>
    <row r="20" spans="1:10" x14ac:dyDescent="0.2">
      <c r="A20" s="158" t="s">
        <v>156</v>
      </c>
      <c r="B20" s="65">
        <v>664</v>
      </c>
      <c r="C20" s="66">
        <v>451</v>
      </c>
      <c r="D20" s="65">
        <v>1915</v>
      </c>
      <c r="E20" s="66">
        <v>1099</v>
      </c>
      <c r="F20" s="67"/>
      <c r="G20" s="65">
        <f>B20-C20</f>
        <v>213</v>
      </c>
      <c r="H20" s="66">
        <f>D20-E20</f>
        <v>816</v>
      </c>
      <c r="I20" s="8">
        <f>IF(C20=0, "-", IF(G20/C20&lt;10, G20/C20, "&gt;999%"))</f>
        <v>0.47228381374722839</v>
      </c>
      <c r="J20" s="9">
        <f>IF(E20=0, "-", IF(H20/E20&lt;10, H20/E20, "&gt;999%"))</f>
        <v>0.7424931756141947</v>
      </c>
    </row>
    <row r="21" spans="1:10" x14ac:dyDescent="0.2">
      <c r="A21" s="158" t="s">
        <v>157</v>
      </c>
      <c r="B21" s="65">
        <v>1444</v>
      </c>
      <c r="C21" s="66">
        <v>1103</v>
      </c>
      <c r="D21" s="65">
        <v>4022</v>
      </c>
      <c r="E21" s="66">
        <v>3047</v>
      </c>
      <c r="F21" s="67"/>
      <c r="G21" s="65">
        <f>B21-C21</f>
        <v>341</v>
      </c>
      <c r="H21" s="66">
        <f>D21-E21</f>
        <v>975</v>
      </c>
      <c r="I21" s="8">
        <f>IF(C21=0, "-", IF(G21/C21&lt;10, G21/C21, "&gt;999%"))</f>
        <v>0.30915684496826834</v>
      </c>
      <c r="J21" s="9">
        <f>IF(E21=0, "-", IF(H21/E21&lt;10, H21/E21, "&gt;999%"))</f>
        <v>0.31998687233344275</v>
      </c>
    </row>
    <row r="22" spans="1:10" x14ac:dyDescent="0.2">
      <c r="A22" s="158" t="s">
        <v>158</v>
      </c>
      <c r="B22" s="65">
        <v>105</v>
      </c>
      <c r="C22" s="66">
        <v>110</v>
      </c>
      <c r="D22" s="65">
        <v>301</v>
      </c>
      <c r="E22" s="66">
        <v>311</v>
      </c>
      <c r="F22" s="67"/>
      <c r="G22" s="65">
        <f>B22-C22</f>
        <v>-5</v>
      </c>
      <c r="H22" s="66">
        <f>D22-E22</f>
        <v>-10</v>
      </c>
      <c r="I22" s="8">
        <f>IF(C22=0, "-", IF(G22/C22&lt;10, G22/C22, "&gt;999%"))</f>
        <v>-4.5454545454545456E-2</v>
      </c>
      <c r="J22" s="9">
        <f>IF(E22=0, "-", IF(H22/E22&lt;10, H22/E22, "&gt;999%"))</f>
        <v>-3.215434083601286E-2</v>
      </c>
    </row>
    <row r="23" spans="1:10" x14ac:dyDescent="0.2">
      <c r="A23" s="158" t="s">
        <v>159</v>
      </c>
      <c r="B23" s="65">
        <v>236</v>
      </c>
      <c r="C23" s="66">
        <v>227</v>
      </c>
      <c r="D23" s="65">
        <v>582</v>
      </c>
      <c r="E23" s="66">
        <v>489</v>
      </c>
      <c r="F23" s="67"/>
      <c r="G23" s="65">
        <f>B23-C23</f>
        <v>9</v>
      </c>
      <c r="H23" s="66">
        <f>D23-E23</f>
        <v>93</v>
      </c>
      <c r="I23" s="8">
        <f>IF(C23=0, "-", IF(G23/C23&lt;10, G23/C23, "&gt;999%"))</f>
        <v>3.9647577092511016E-2</v>
      </c>
      <c r="J23" s="9">
        <f>IF(E23=0, "-", IF(H23/E23&lt;10, H23/E23, "&gt;999%"))</f>
        <v>0.19018404907975461</v>
      </c>
    </row>
    <row r="24" spans="1:10" x14ac:dyDescent="0.2">
      <c r="A24" s="7"/>
      <c r="B24" s="65"/>
      <c r="C24" s="66"/>
      <c r="D24" s="65"/>
      <c r="E24" s="66"/>
      <c r="F24" s="67"/>
      <c r="G24" s="65"/>
      <c r="H24" s="66"/>
      <c r="I24" s="8"/>
      <c r="J24" s="9"/>
    </row>
    <row r="25" spans="1:10" s="43" customFormat="1" x14ac:dyDescent="0.2">
      <c r="A25" s="53" t="s">
        <v>29</v>
      </c>
      <c r="B25" s="78">
        <f>SUM($B26:$B29)</f>
        <v>9109</v>
      </c>
      <c r="C25" s="79">
        <f>SUM($C26:$C29)</f>
        <v>6956</v>
      </c>
      <c r="D25" s="78">
        <f>SUM($D26:$D29)</f>
        <v>25339</v>
      </c>
      <c r="E25" s="79">
        <f>SUM($E26:$E29)</f>
        <v>20139</v>
      </c>
      <c r="F25" s="80"/>
      <c r="G25" s="78">
        <f>B25-C25</f>
        <v>2153</v>
      </c>
      <c r="H25" s="79">
        <f>D25-E25</f>
        <v>5200</v>
      </c>
      <c r="I25" s="54">
        <f>IF(C25=0, "-", IF(G25/C25&lt;10, G25/C25, "&gt;999%"))</f>
        <v>0.30951696377228294</v>
      </c>
      <c r="J25" s="55">
        <f>IF(E25=0, "-", IF(H25/E25&lt;10, H25/E25, "&gt;999%"))</f>
        <v>0.25820547196980981</v>
      </c>
    </row>
    <row r="26" spans="1:10" x14ac:dyDescent="0.2">
      <c r="A26" s="158" t="s">
        <v>156</v>
      </c>
      <c r="B26" s="65">
        <v>4527</v>
      </c>
      <c r="C26" s="66">
        <v>3003</v>
      </c>
      <c r="D26" s="65">
        <v>12920</v>
      </c>
      <c r="E26" s="66">
        <v>8972</v>
      </c>
      <c r="F26" s="67"/>
      <c r="G26" s="65">
        <f>B26-C26</f>
        <v>1524</v>
      </c>
      <c r="H26" s="66">
        <f>D26-E26</f>
        <v>3948</v>
      </c>
      <c r="I26" s="8">
        <f>IF(C26=0, "-", IF(G26/C26&lt;10, G26/C26, "&gt;999%"))</f>
        <v>0.50749250749250752</v>
      </c>
      <c r="J26" s="9">
        <f>IF(E26=0, "-", IF(H26/E26&lt;10, H26/E26, "&gt;999%"))</f>
        <v>0.4400356665180562</v>
      </c>
    </row>
    <row r="27" spans="1:10" x14ac:dyDescent="0.2">
      <c r="A27" s="158" t="s">
        <v>157</v>
      </c>
      <c r="B27" s="65">
        <v>3425</v>
      </c>
      <c r="C27" s="66">
        <v>3086</v>
      </c>
      <c r="D27" s="65">
        <v>9737</v>
      </c>
      <c r="E27" s="66">
        <v>8914</v>
      </c>
      <c r="F27" s="67"/>
      <c r="G27" s="65">
        <f>B27-C27</f>
        <v>339</v>
      </c>
      <c r="H27" s="66">
        <f>D27-E27</f>
        <v>823</v>
      </c>
      <c r="I27" s="8">
        <f>IF(C27=0, "-", IF(G27/C27&lt;10, G27/C27, "&gt;999%"))</f>
        <v>0.10985093972780298</v>
      </c>
      <c r="J27" s="9">
        <f>IF(E27=0, "-", IF(H27/E27&lt;10, H27/E27, "&gt;999%"))</f>
        <v>9.2326677137087726E-2</v>
      </c>
    </row>
    <row r="28" spans="1:10" x14ac:dyDescent="0.2">
      <c r="A28" s="158" t="s">
        <v>158</v>
      </c>
      <c r="B28" s="65">
        <v>221</v>
      </c>
      <c r="C28" s="66">
        <v>316</v>
      </c>
      <c r="D28" s="65">
        <v>703</v>
      </c>
      <c r="E28" s="66">
        <v>823</v>
      </c>
      <c r="F28" s="67"/>
      <c r="G28" s="65">
        <f>B28-C28</f>
        <v>-95</v>
      </c>
      <c r="H28" s="66">
        <f>D28-E28</f>
        <v>-120</v>
      </c>
      <c r="I28" s="8">
        <f>IF(C28=0, "-", IF(G28/C28&lt;10, G28/C28, "&gt;999%"))</f>
        <v>-0.30063291139240506</v>
      </c>
      <c r="J28" s="9">
        <f>IF(E28=0, "-", IF(H28/E28&lt;10, H28/E28, "&gt;999%"))</f>
        <v>-0.14580801944106925</v>
      </c>
    </row>
    <row r="29" spans="1:10" x14ac:dyDescent="0.2">
      <c r="A29" s="158" t="s">
        <v>159</v>
      </c>
      <c r="B29" s="65">
        <v>936</v>
      </c>
      <c r="C29" s="66">
        <v>551</v>
      </c>
      <c r="D29" s="65">
        <v>1979</v>
      </c>
      <c r="E29" s="66">
        <v>1430</v>
      </c>
      <c r="F29" s="67"/>
      <c r="G29" s="65">
        <f>B29-C29</f>
        <v>385</v>
      </c>
      <c r="H29" s="66">
        <f>D29-E29</f>
        <v>549</v>
      </c>
      <c r="I29" s="8">
        <f>IF(C29=0, "-", IF(G29/C29&lt;10, G29/C29, "&gt;999%"))</f>
        <v>0.69872958257713247</v>
      </c>
      <c r="J29" s="9">
        <f>IF(E29=0, "-", IF(H29/E29&lt;10, H29/E29, "&gt;999%"))</f>
        <v>0.38391608391608389</v>
      </c>
    </row>
    <row r="30" spans="1:10" x14ac:dyDescent="0.2">
      <c r="A30" s="7"/>
      <c r="B30" s="65"/>
      <c r="C30" s="66"/>
      <c r="D30" s="65"/>
      <c r="E30" s="66"/>
      <c r="F30" s="67"/>
      <c r="G30" s="65"/>
      <c r="H30" s="66"/>
      <c r="I30" s="8"/>
      <c r="J30" s="9"/>
    </row>
    <row r="31" spans="1:10" s="43" customFormat="1" x14ac:dyDescent="0.2">
      <c r="A31" s="22" t="s">
        <v>123</v>
      </c>
      <c r="B31" s="78">
        <v>405</v>
      </c>
      <c r="C31" s="79">
        <v>332</v>
      </c>
      <c r="D31" s="78">
        <v>950</v>
      </c>
      <c r="E31" s="79">
        <v>762</v>
      </c>
      <c r="F31" s="80"/>
      <c r="G31" s="78">
        <f>B31-C31</f>
        <v>73</v>
      </c>
      <c r="H31" s="79">
        <f>D31-E31</f>
        <v>188</v>
      </c>
      <c r="I31" s="54">
        <f>IF(C31=0, "-", IF(G31/C31&lt;10, G31/C31, "&gt;999%"))</f>
        <v>0.21987951807228914</v>
      </c>
      <c r="J31" s="55">
        <f>IF(E31=0, "-", IF(H31/E31&lt;10, H31/E31, "&gt;999%"))</f>
        <v>0.24671916010498687</v>
      </c>
    </row>
    <row r="32" spans="1:10" x14ac:dyDescent="0.2">
      <c r="A32" s="1"/>
      <c r="B32" s="68"/>
      <c r="C32" s="69"/>
      <c r="D32" s="68"/>
      <c r="E32" s="69"/>
      <c r="F32" s="70"/>
      <c r="G32" s="68"/>
      <c r="H32" s="69"/>
      <c r="I32" s="5"/>
      <c r="J32" s="6"/>
    </row>
    <row r="33" spans="1:10" s="43" customFormat="1" x14ac:dyDescent="0.2">
      <c r="A33" s="27" t="s">
        <v>5</v>
      </c>
      <c r="B33" s="71">
        <f>SUM(B26:B32)</f>
        <v>9514</v>
      </c>
      <c r="C33" s="77">
        <f>SUM(C26:C32)</f>
        <v>7288</v>
      </c>
      <c r="D33" s="71">
        <f>SUM(D26:D32)</f>
        <v>26289</v>
      </c>
      <c r="E33" s="77">
        <f>SUM(E26:E32)</f>
        <v>20901</v>
      </c>
      <c r="F33" s="73"/>
      <c r="G33" s="71">
        <f>B33-C33</f>
        <v>2226</v>
      </c>
      <c r="H33" s="72">
        <f>D33-E33</f>
        <v>5388</v>
      </c>
      <c r="I33" s="37">
        <f>IF(C33=0, 0, G33/C33)</f>
        <v>0.30543358946212951</v>
      </c>
      <c r="J33" s="38">
        <f>IF(E33=0, 0, H33/E33)</f>
        <v>0.25778670876991533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8"/>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107</v>
      </c>
      <c r="B7" s="65"/>
      <c r="C7" s="66"/>
      <c r="D7" s="65"/>
      <c r="E7" s="66"/>
      <c r="F7" s="67"/>
      <c r="G7" s="65"/>
      <c r="H7" s="66"/>
      <c r="I7" s="20"/>
      <c r="J7" s="21"/>
    </row>
    <row r="8" spans="1:10" x14ac:dyDescent="0.2">
      <c r="A8" s="158" t="s">
        <v>160</v>
      </c>
      <c r="B8" s="65">
        <v>59</v>
      </c>
      <c r="C8" s="66">
        <v>30</v>
      </c>
      <c r="D8" s="65">
        <v>111</v>
      </c>
      <c r="E8" s="66">
        <v>99</v>
      </c>
      <c r="F8" s="67"/>
      <c r="G8" s="65">
        <f>B8-C8</f>
        <v>29</v>
      </c>
      <c r="H8" s="66">
        <f>D8-E8</f>
        <v>12</v>
      </c>
      <c r="I8" s="20">
        <f>IF(C8=0, "-", IF(G8/C8&lt;10, G8/C8, "&gt;999%"))</f>
        <v>0.96666666666666667</v>
      </c>
      <c r="J8" s="21">
        <f>IF(E8=0, "-", IF(H8/E8&lt;10, H8/E8, "&gt;999%"))</f>
        <v>0.12121212121212122</v>
      </c>
    </row>
    <row r="9" spans="1:10" x14ac:dyDescent="0.2">
      <c r="A9" s="158" t="s">
        <v>161</v>
      </c>
      <c r="B9" s="65">
        <v>29</v>
      </c>
      <c r="C9" s="66">
        <v>8</v>
      </c>
      <c r="D9" s="65">
        <v>41</v>
      </c>
      <c r="E9" s="66">
        <v>22</v>
      </c>
      <c r="F9" s="67"/>
      <c r="G9" s="65">
        <f>B9-C9</f>
        <v>21</v>
      </c>
      <c r="H9" s="66">
        <f>D9-E9</f>
        <v>19</v>
      </c>
      <c r="I9" s="20">
        <f>IF(C9=0, "-", IF(G9/C9&lt;10, G9/C9, "&gt;999%"))</f>
        <v>2.625</v>
      </c>
      <c r="J9" s="21">
        <f>IF(E9=0, "-", IF(H9/E9&lt;10, H9/E9, "&gt;999%"))</f>
        <v>0.86363636363636365</v>
      </c>
    </row>
    <row r="10" spans="1:10" x14ac:dyDescent="0.2">
      <c r="A10" s="158" t="s">
        <v>162</v>
      </c>
      <c r="B10" s="65">
        <v>246</v>
      </c>
      <c r="C10" s="66">
        <v>190</v>
      </c>
      <c r="D10" s="65">
        <v>655</v>
      </c>
      <c r="E10" s="66">
        <v>618</v>
      </c>
      <c r="F10" s="67"/>
      <c r="G10" s="65">
        <f>B10-C10</f>
        <v>56</v>
      </c>
      <c r="H10" s="66">
        <f>D10-E10</f>
        <v>37</v>
      </c>
      <c r="I10" s="20">
        <f>IF(C10=0, "-", IF(G10/C10&lt;10, G10/C10, "&gt;999%"))</f>
        <v>0.29473684210526313</v>
      </c>
      <c r="J10" s="21">
        <f>IF(E10=0, "-", IF(H10/E10&lt;10, H10/E10, "&gt;999%"))</f>
        <v>5.9870550161812294E-2</v>
      </c>
    </row>
    <row r="11" spans="1:10" x14ac:dyDescent="0.2">
      <c r="A11" s="158" t="s">
        <v>163</v>
      </c>
      <c r="B11" s="65">
        <v>1636</v>
      </c>
      <c r="C11" s="66">
        <v>1335</v>
      </c>
      <c r="D11" s="65">
        <v>4532</v>
      </c>
      <c r="E11" s="66">
        <v>4219</v>
      </c>
      <c r="F11" s="67"/>
      <c r="G11" s="65">
        <f>B11-C11</f>
        <v>301</v>
      </c>
      <c r="H11" s="66">
        <f>D11-E11</f>
        <v>313</v>
      </c>
      <c r="I11" s="20">
        <f>IF(C11=0, "-", IF(G11/C11&lt;10, G11/C11, "&gt;999%"))</f>
        <v>0.2254681647940075</v>
      </c>
      <c r="J11" s="21">
        <f>IF(E11=0, "-", IF(H11/E11&lt;10, H11/E11, "&gt;999%"))</f>
        <v>7.418819625503674E-2</v>
      </c>
    </row>
    <row r="12" spans="1:10" x14ac:dyDescent="0.2">
      <c r="A12" s="158" t="s">
        <v>164</v>
      </c>
      <c r="B12" s="65">
        <v>1</v>
      </c>
      <c r="C12" s="66">
        <v>3</v>
      </c>
      <c r="D12" s="65">
        <v>5</v>
      </c>
      <c r="E12" s="66">
        <v>6</v>
      </c>
      <c r="F12" s="67"/>
      <c r="G12" s="65">
        <f>B12-C12</f>
        <v>-2</v>
      </c>
      <c r="H12" s="66">
        <f>D12-E12</f>
        <v>-1</v>
      </c>
      <c r="I12" s="20">
        <f>IF(C12=0, "-", IF(G12/C12&lt;10, G12/C12, "&gt;999%"))</f>
        <v>-0.66666666666666663</v>
      </c>
      <c r="J12" s="21">
        <f>IF(E12=0, "-", IF(H12/E12&lt;10, H12/E12, "&gt;999%"))</f>
        <v>-0.16666666666666666</v>
      </c>
    </row>
    <row r="13" spans="1:10" x14ac:dyDescent="0.2">
      <c r="A13" s="7"/>
      <c r="B13" s="65"/>
      <c r="C13" s="66"/>
      <c r="D13" s="65"/>
      <c r="E13" s="66"/>
      <c r="F13" s="67"/>
      <c r="G13" s="65"/>
      <c r="H13" s="66"/>
      <c r="I13" s="20"/>
      <c r="J13" s="21"/>
    </row>
    <row r="14" spans="1:10" s="139" customFormat="1" x14ac:dyDescent="0.2">
      <c r="A14" s="159" t="s">
        <v>116</v>
      </c>
      <c r="B14" s="65"/>
      <c r="C14" s="66"/>
      <c r="D14" s="65"/>
      <c r="E14" s="66"/>
      <c r="F14" s="67"/>
      <c r="G14" s="65"/>
      <c r="H14" s="66"/>
      <c r="I14" s="20"/>
      <c r="J14" s="21"/>
    </row>
    <row r="15" spans="1:10" x14ac:dyDescent="0.2">
      <c r="A15" s="158" t="s">
        <v>160</v>
      </c>
      <c r="B15" s="65">
        <v>1101</v>
      </c>
      <c r="C15" s="66">
        <v>864</v>
      </c>
      <c r="D15" s="65">
        <v>3208</v>
      </c>
      <c r="E15" s="66">
        <v>2508</v>
      </c>
      <c r="F15" s="67"/>
      <c r="G15" s="65">
        <f>B15-C15</f>
        <v>237</v>
      </c>
      <c r="H15" s="66">
        <f>D15-E15</f>
        <v>700</v>
      </c>
      <c r="I15" s="20">
        <f>IF(C15=0, "-", IF(G15/C15&lt;10, G15/C15, "&gt;999%"))</f>
        <v>0.27430555555555558</v>
      </c>
      <c r="J15" s="21">
        <f>IF(E15=0, "-", IF(H15/E15&lt;10, H15/E15, "&gt;999%"))</f>
        <v>0.27910685805422647</v>
      </c>
    </row>
    <row r="16" spans="1:10" x14ac:dyDescent="0.2">
      <c r="A16" s="158" t="s">
        <v>161</v>
      </c>
      <c r="B16" s="65">
        <v>6</v>
      </c>
      <c r="C16" s="66">
        <v>3</v>
      </c>
      <c r="D16" s="65">
        <v>20</v>
      </c>
      <c r="E16" s="66">
        <v>19</v>
      </c>
      <c r="F16" s="67"/>
      <c r="G16" s="65">
        <f>B16-C16</f>
        <v>3</v>
      </c>
      <c r="H16" s="66">
        <f>D16-E16</f>
        <v>1</v>
      </c>
      <c r="I16" s="20">
        <f>IF(C16=0, "-", IF(G16/C16&lt;10, G16/C16, "&gt;999%"))</f>
        <v>1</v>
      </c>
      <c r="J16" s="21">
        <f>IF(E16=0, "-", IF(H16/E16&lt;10, H16/E16, "&gt;999%"))</f>
        <v>5.2631578947368418E-2</v>
      </c>
    </row>
    <row r="17" spans="1:10" x14ac:dyDescent="0.2">
      <c r="A17" s="158" t="s">
        <v>162</v>
      </c>
      <c r="B17" s="65">
        <v>348</v>
      </c>
      <c r="C17" s="66">
        <v>169</v>
      </c>
      <c r="D17" s="65">
        <v>898</v>
      </c>
      <c r="E17" s="66">
        <v>547</v>
      </c>
      <c r="F17" s="67"/>
      <c r="G17" s="65">
        <f>B17-C17</f>
        <v>179</v>
      </c>
      <c r="H17" s="66">
        <f>D17-E17</f>
        <v>351</v>
      </c>
      <c r="I17" s="20">
        <f>IF(C17=0, "-", IF(G17/C17&lt;10, G17/C17, "&gt;999%"))</f>
        <v>1.0591715976331362</v>
      </c>
      <c r="J17" s="21">
        <f>IF(E17=0, "-", IF(H17/E17&lt;10, H17/E17, "&gt;999%"))</f>
        <v>0.64168190127970748</v>
      </c>
    </row>
    <row r="18" spans="1:10" x14ac:dyDescent="0.2">
      <c r="A18" s="158" t="s">
        <v>163</v>
      </c>
      <c r="B18" s="65">
        <v>3222</v>
      </c>
      <c r="C18" s="66">
        <v>2447</v>
      </c>
      <c r="D18" s="65">
        <v>9018</v>
      </c>
      <c r="E18" s="66">
        <v>7127</v>
      </c>
      <c r="F18" s="67"/>
      <c r="G18" s="65">
        <f>B18-C18</f>
        <v>775</v>
      </c>
      <c r="H18" s="66">
        <f>D18-E18</f>
        <v>1891</v>
      </c>
      <c r="I18" s="20">
        <f>IF(C18=0, "-", IF(G18/C18&lt;10, G18/C18, "&gt;999%"))</f>
        <v>0.31671434409480997</v>
      </c>
      <c r="J18" s="21">
        <f>IF(E18=0, "-", IF(H18/E18&lt;10, H18/E18, "&gt;999%"))</f>
        <v>0.26532903044759365</v>
      </c>
    </row>
    <row r="19" spans="1:10" x14ac:dyDescent="0.2">
      <c r="A19" s="158" t="s">
        <v>164</v>
      </c>
      <c r="B19" s="65">
        <v>12</v>
      </c>
      <c r="C19" s="66">
        <v>16</v>
      </c>
      <c r="D19" s="65">
        <v>31</v>
      </c>
      <c r="E19" s="66">
        <v>28</v>
      </c>
      <c r="F19" s="67"/>
      <c r="G19" s="65">
        <f>B19-C19</f>
        <v>-4</v>
      </c>
      <c r="H19" s="66">
        <f>D19-E19</f>
        <v>3</v>
      </c>
      <c r="I19" s="20">
        <f>IF(C19=0, "-", IF(G19/C19&lt;10, G19/C19, "&gt;999%"))</f>
        <v>-0.25</v>
      </c>
      <c r="J19" s="21">
        <f>IF(E19=0, "-", IF(H19/E19&lt;10, H19/E19, "&gt;999%"))</f>
        <v>0.10714285714285714</v>
      </c>
    </row>
    <row r="20" spans="1:10" x14ac:dyDescent="0.2">
      <c r="A20" s="7"/>
      <c r="B20" s="65"/>
      <c r="C20" s="66"/>
      <c r="D20" s="65"/>
      <c r="E20" s="66"/>
      <c r="F20" s="67"/>
      <c r="G20" s="65"/>
      <c r="H20" s="66"/>
      <c r="I20" s="20"/>
      <c r="J20" s="21"/>
    </row>
    <row r="21" spans="1:10" s="139" customFormat="1" x14ac:dyDescent="0.2">
      <c r="A21" s="159" t="s">
        <v>122</v>
      </c>
      <c r="B21" s="65"/>
      <c r="C21" s="66"/>
      <c r="D21" s="65"/>
      <c r="E21" s="66"/>
      <c r="F21" s="67"/>
      <c r="G21" s="65"/>
      <c r="H21" s="66"/>
      <c r="I21" s="20"/>
      <c r="J21" s="21"/>
    </row>
    <row r="22" spans="1:10" x14ac:dyDescent="0.2">
      <c r="A22" s="158" t="s">
        <v>160</v>
      </c>
      <c r="B22" s="65">
        <v>2293</v>
      </c>
      <c r="C22" s="66">
        <v>1791</v>
      </c>
      <c r="D22" s="65">
        <v>6461</v>
      </c>
      <c r="E22" s="66">
        <v>4695</v>
      </c>
      <c r="F22" s="67"/>
      <c r="G22" s="65">
        <f>B22-C22</f>
        <v>502</v>
      </c>
      <c r="H22" s="66">
        <f>D22-E22</f>
        <v>1766</v>
      </c>
      <c r="I22" s="20">
        <f>IF(C22=0, "-", IF(G22/C22&lt;10, G22/C22, "&gt;999%"))</f>
        <v>0.28029034059184815</v>
      </c>
      <c r="J22" s="21">
        <f>IF(E22=0, "-", IF(H22/E22&lt;10, H22/E22, "&gt;999%"))</f>
        <v>0.37614483493077744</v>
      </c>
    </row>
    <row r="23" spans="1:10" x14ac:dyDescent="0.2">
      <c r="A23" s="158" t="s">
        <v>163</v>
      </c>
      <c r="B23" s="65">
        <v>156</v>
      </c>
      <c r="C23" s="66">
        <v>100</v>
      </c>
      <c r="D23" s="65">
        <v>359</v>
      </c>
      <c r="E23" s="66">
        <v>251</v>
      </c>
      <c r="F23" s="67"/>
      <c r="G23" s="65">
        <f>B23-C23</f>
        <v>56</v>
      </c>
      <c r="H23" s="66">
        <f>D23-E23</f>
        <v>108</v>
      </c>
      <c r="I23" s="20">
        <f>IF(C23=0, "-", IF(G23/C23&lt;10, G23/C23, "&gt;999%"))</f>
        <v>0.56000000000000005</v>
      </c>
      <c r="J23" s="21">
        <f>IF(E23=0, "-", IF(H23/E23&lt;10, H23/E23, "&gt;999%"))</f>
        <v>0.4302788844621514</v>
      </c>
    </row>
    <row r="24" spans="1:10" x14ac:dyDescent="0.2">
      <c r="A24" s="7"/>
      <c r="B24" s="65"/>
      <c r="C24" s="66"/>
      <c r="D24" s="65"/>
      <c r="E24" s="66"/>
      <c r="F24" s="67"/>
      <c r="G24" s="65"/>
      <c r="H24" s="66"/>
      <c r="I24" s="20"/>
      <c r="J24" s="21"/>
    </row>
    <row r="25" spans="1:10" x14ac:dyDescent="0.2">
      <c r="A25" s="7" t="s">
        <v>123</v>
      </c>
      <c r="B25" s="65">
        <v>405</v>
      </c>
      <c r="C25" s="66">
        <v>332</v>
      </c>
      <c r="D25" s="65">
        <v>950</v>
      </c>
      <c r="E25" s="66">
        <v>762</v>
      </c>
      <c r="F25" s="67"/>
      <c r="G25" s="65">
        <f>B25-C25</f>
        <v>73</v>
      </c>
      <c r="H25" s="66">
        <f>D25-E25</f>
        <v>188</v>
      </c>
      <c r="I25" s="20">
        <f>IF(C25=0, "-", IF(G25/C25&lt;10, G25/C25, "&gt;999%"))</f>
        <v>0.21987951807228914</v>
      </c>
      <c r="J25" s="21">
        <f>IF(E25=0, "-", IF(H25/E25&lt;10, H25/E25, "&gt;999%"))</f>
        <v>0.24671916010498687</v>
      </c>
    </row>
    <row r="26" spans="1:10" x14ac:dyDescent="0.2">
      <c r="A26" s="1"/>
      <c r="B26" s="68"/>
      <c r="C26" s="69"/>
      <c r="D26" s="68"/>
      <c r="E26" s="69"/>
      <c r="F26" s="70"/>
      <c r="G26" s="68"/>
      <c r="H26" s="69"/>
      <c r="I26" s="5"/>
      <c r="J26" s="6"/>
    </row>
    <row r="27" spans="1:10" s="43" customFormat="1" x14ac:dyDescent="0.2">
      <c r="A27" s="27" t="s">
        <v>5</v>
      </c>
      <c r="B27" s="71">
        <f>SUM(B6:B26)</f>
        <v>9514</v>
      </c>
      <c r="C27" s="77">
        <f>SUM(C6:C26)</f>
        <v>7288</v>
      </c>
      <c r="D27" s="71">
        <f>SUM(D6:D26)</f>
        <v>26289</v>
      </c>
      <c r="E27" s="77">
        <f>SUM(E6:E26)</f>
        <v>20901</v>
      </c>
      <c r="F27" s="73"/>
      <c r="G27" s="71">
        <f>B27-C27</f>
        <v>2226</v>
      </c>
      <c r="H27" s="72">
        <f>D27-E27</f>
        <v>5388</v>
      </c>
      <c r="I27" s="37">
        <f>IF(C27=0, 0, G27/C27)</f>
        <v>0.30543358946212951</v>
      </c>
      <c r="J27" s="38">
        <f>IF(E27=0, 0, H27/E27)</f>
        <v>0.25778670876991533</v>
      </c>
    </row>
    <row r="28" spans="1:10" s="43" customFormat="1" x14ac:dyDescent="0.2">
      <c r="A28" s="22"/>
      <c r="B28" s="78"/>
      <c r="C28" s="98"/>
      <c r="D28" s="78"/>
      <c r="E28" s="98"/>
      <c r="F28" s="80"/>
      <c r="G28" s="78"/>
      <c r="H28" s="79"/>
      <c r="I28" s="54"/>
      <c r="J28" s="55"/>
    </row>
    <row r="29" spans="1:10" s="139" customFormat="1" x14ac:dyDescent="0.2">
      <c r="A29" s="161" t="s">
        <v>165</v>
      </c>
      <c r="B29" s="74"/>
      <c r="C29" s="75"/>
      <c r="D29" s="74"/>
      <c r="E29" s="75"/>
      <c r="F29" s="76"/>
      <c r="G29" s="74"/>
      <c r="H29" s="75"/>
      <c r="I29" s="23"/>
      <c r="J29" s="24"/>
    </row>
    <row r="30" spans="1:10" x14ac:dyDescent="0.2">
      <c r="A30" s="7" t="s">
        <v>160</v>
      </c>
      <c r="B30" s="65">
        <v>3453</v>
      </c>
      <c r="C30" s="66">
        <v>2685</v>
      </c>
      <c r="D30" s="65">
        <v>9780</v>
      </c>
      <c r="E30" s="66">
        <v>7302</v>
      </c>
      <c r="F30" s="67"/>
      <c r="G30" s="65">
        <f>B30-C30</f>
        <v>768</v>
      </c>
      <c r="H30" s="66">
        <f>D30-E30</f>
        <v>2478</v>
      </c>
      <c r="I30" s="20">
        <f>IF(C30=0, "-", IF(G30/C30&lt;10, G30/C30, "&gt;999%"))</f>
        <v>0.2860335195530726</v>
      </c>
      <c r="J30" s="21">
        <f>IF(E30=0, "-", IF(H30/E30&lt;10, H30/E30, "&gt;999%"))</f>
        <v>0.33935907970419066</v>
      </c>
    </row>
    <row r="31" spans="1:10" x14ac:dyDescent="0.2">
      <c r="A31" s="7" t="s">
        <v>161</v>
      </c>
      <c r="B31" s="65">
        <v>35</v>
      </c>
      <c r="C31" s="66">
        <v>11</v>
      </c>
      <c r="D31" s="65">
        <v>61</v>
      </c>
      <c r="E31" s="66">
        <v>41</v>
      </c>
      <c r="F31" s="67"/>
      <c r="G31" s="65">
        <f>B31-C31</f>
        <v>24</v>
      </c>
      <c r="H31" s="66">
        <f>D31-E31</f>
        <v>20</v>
      </c>
      <c r="I31" s="20">
        <f>IF(C31=0, "-", IF(G31/C31&lt;10, G31/C31, "&gt;999%"))</f>
        <v>2.1818181818181817</v>
      </c>
      <c r="J31" s="21">
        <f>IF(E31=0, "-", IF(H31/E31&lt;10, H31/E31, "&gt;999%"))</f>
        <v>0.48780487804878048</v>
      </c>
    </row>
    <row r="32" spans="1:10" x14ac:dyDescent="0.2">
      <c r="A32" s="7" t="s">
        <v>162</v>
      </c>
      <c r="B32" s="65">
        <v>594</v>
      </c>
      <c r="C32" s="66">
        <v>359</v>
      </c>
      <c r="D32" s="65">
        <v>1553</v>
      </c>
      <c r="E32" s="66">
        <v>1165</v>
      </c>
      <c r="F32" s="67"/>
      <c r="G32" s="65">
        <f>B32-C32</f>
        <v>235</v>
      </c>
      <c r="H32" s="66">
        <f>D32-E32</f>
        <v>388</v>
      </c>
      <c r="I32" s="20">
        <f>IF(C32=0, "-", IF(G32/C32&lt;10, G32/C32, "&gt;999%"))</f>
        <v>0.65459610027855153</v>
      </c>
      <c r="J32" s="21">
        <f>IF(E32=0, "-", IF(H32/E32&lt;10, H32/E32, "&gt;999%"))</f>
        <v>0.33304721030042916</v>
      </c>
    </row>
    <row r="33" spans="1:10" x14ac:dyDescent="0.2">
      <c r="A33" s="7" t="s">
        <v>163</v>
      </c>
      <c r="B33" s="65">
        <v>5014</v>
      </c>
      <c r="C33" s="66">
        <v>3882</v>
      </c>
      <c r="D33" s="65">
        <v>13909</v>
      </c>
      <c r="E33" s="66">
        <v>11597</v>
      </c>
      <c r="F33" s="67"/>
      <c r="G33" s="65">
        <f>B33-C33</f>
        <v>1132</v>
      </c>
      <c r="H33" s="66">
        <f>D33-E33</f>
        <v>2312</v>
      </c>
      <c r="I33" s="20">
        <f>IF(C33=0, "-", IF(G33/C33&lt;10, G33/C33, "&gt;999%"))</f>
        <v>0.29160226687274599</v>
      </c>
      <c r="J33" s="21">
        <f>IF(E33=0, "-", IF(H33/E33&lt;10, H33/E33, "&gt;999%"))</f>
        <v>0.19936190394067432</v>
      </c>
    </row>
    <row r="34" spans="1:10" x14ac:dyDescent="0.2">
      <c r="A34" s="7" t="s">
        <v>164</v>
      </c>
      <c r="B34" s="65">
        <v>13</v>
      </c>
      <c r="C34" s="66">
        <v>19</v>
      </c>
      <c r="D34" s="65">
        <v>36</v>
      </c>
      <c r="E34" s="66">
        <v>34</v>
      </c>
      <c r="F34" s="67"/>
      <c r="G34" s="65">
        <f>B34-C34</f>
        <v>-6</v>
      </c>
      <c r="H34" s="66">
        <f>D34-E34</f>
        <v>2</v>
      </c>
      <c r="I34" s="20">
        <f>IF(C34=0, "-", IF(G34/C34&lt;10, G34/C34, "&gt;999%"))</f>
        <v>-0.31578947368421051</v>
      </c>
      <c r="J34" s="21">
        <f>IF(E34=0, "-", IF(H34/E34&lt;10, H34/E34, "&gt;999%"))</f>
        <v>5.8823529411764705E-2</v>
      </c>
    </row>
    <row r="35" spans="1:10" x14ac:dyDescent="0.2">
      <c r="A35" s="7"/>
      <c r="B35" s="65"/>
      <c r="C35" s="66"/>
      <c r="D35" s="65"/>
      <c r="E35" s="66"/>
      <c r="F35" s="67"/>
      <c r="G35" s="65"/>
      <c r="H35" s="66"/>
      <c r="I35" s="20"/>
      <c r="J35" s="21"/>
    </row>
    <row r="36" spans="1:10" x14ac:dyDescent="0.2">
      <c r="A36" s="7" t="s">
        <v>123</v>
      </c>
      <c r="B36" s="65">
        <v>405</v>
      </c>
      <c r="C36" s="66">
        <v>332</v>
      </c>
      <c r="D36" s="65">
        <v>950</v>
      </c>
      <c r="E36" s="66">
        <v>762</v>
      </c>
      <c r="F36" s="67"/>
      <c r="G36" s="65">
        <f>B36-C36</f>
        <v>73</v>
      </c>
      <c r="H36" s="66">
        <f>D36-E36</f>
        <v>188</v>
      </c>
      <c r="I36" s="20">
        <f>IF(C36=0, "-", IF(G36/C36&lt;10, G36/C36, "&gt;999%"))</f>
        <v>0.21987951807228914</v>
      </c>
      <c r="J36" s="21">
        <f>IF(E36=0, "-", IF(H36/E36&lt;10, H36/E36, "&gt;999%"))</f>
        <v>0.24671916010498687</v>
      </c>
    </row>
    <row r="37" spans="1:10" x14ac:dyDescent="0.2">
      <c r="A37" s="7"/>
      <c r="B37" s="65"/>
      <c r="C37" s="66"/>
      <c r="D37" s="65"/>
      <c r="E37" s="66"/>
      <c r="F37" s="67"/>
      <c r="G37" s="65"/>
      <c r="H37" s="66"/>
      <c r="I37" s="20"/>
      <c r="J37" s="21"/>
    </row>
    <row r="38" spans="1:10" s="43" customFormat="1" x14ac:dyDescent="0.2">
      <c r="A38" s="27" t="s">
        <v>5</v>
      </c>
      <c r="B38" s="71">
        <f>SUM(B28:B37)</f>
        <v>9514</v>
      </c>
      <c r="C38" s="77">
        <f>SUM(C28:C37)</f>
        <v>7288</v>
      </c>
      <c r="D38" s="71">
        <f>SUM(D28:D37)</f>
        <v>26289</v>
      </c>
      <c r="E38" s="77">
        <f>SUM(E28:E37)</f>
        <v>20901</v>
      </c>
      <c r="F38" s="73"/>
      <c r="G38" s="71">
        <f>B38-C38</f>
        <v>2226</v>
      </c>
      <c r="H38" s="72">
        <f>D38-E38</f>
        <v>5388</v>
      </c>
      <c r="I38" s="37">
        <f>IF(C38=0, 0, G38/C38)</f>
        <v>0.30543358946212951</v>
      </c>
      <c r="J38" s="38">
        <f>IF(E38=0, 0, H38/E38)</f>
        <v>0.25778670876991533</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106</v>
      </c>
      <c r="B2" s="202" t="s">
        <v>96</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192</v>
      </c>
      <c r="B15" s="65">
        <v>82</v>
      </c>
      <c r="C15" s="66">
        <v>22</v>
      </c>
      <c r="D15" s="65">
        <v>179</v>
      </c>
      <c r="E15" s="66">
        <v>69</v>
      </c>
      <c r="F15" s="67"/>
      <c r="G15" s="65">
        <f t="shared" ref="G15:G41" si="0">B15-C15</f>
        <v>60</v>
      </c>
      <c r="H15" s="66">
        <f t="shared" ref="H15:H41" si="1">D15-E15</f>
        <v>110</v>
      </c>
      <c r="I15" s="20">
        <f t="shared" ref="I15:I41" si="2">IF(C15=0, "-", IF(G15/C15&lt;10, G15/C15, "&gt;999%"))</f>
        <v>2.7272727272727271</v>
      </c>
      <c r="J15" s="21">
        <f t="shared" ref="J15:J41" si="3">IF(E15=0, "-", IF(H15/E15&lt;10, H15/E15, "&gt;999%"))</f>
        <v>1.5942028985507246</v>
      </c>
    </row>
    <row r="16" spans="1:10" x14ac:dyDescent="0.2">
      <c r="A16" s="7" t="s">
        <v>191</v>
      </c>
      <c r="B16" s="65">
        <v>12</v>
      </c>
      <c r="C16" s="66">
        <v>10</v>
      </c>
      <c r="D16" s="65">
        <v>36</v>
      </c>
      <c r="E16" s="66">
        <v>15</v>
      </c>
      <c r="F16" s="67"/>
      <c r="G16" s="65">
        <f t="shared" si="0"/>
        <v>2</v>
      </c>
      <c r="H16" s="66">
        <f t="shared" si="1"/>
        <v>21</v>
      </c>
      <c r="I16" s="20">
        <f t="shared" si="2"/>
        <v>0.2</v>
      </c>
      <c r="J16" s="21">
        <f t="shared" si="3"/>
        <v>1.4</v>
      </c>
    </row>
    <row r="17" spans="1:10" x14ac:dyDescent="0.2">
      <c r="A17" s="7" t="s">
        <v>190</v>
      </c>
      <c r="B17" s="65">
        <v>8</v>
      </c>
      <c r="C17" s="66">
        <v>12</v>
      </c>
      <c r="D17" s="65">
        <v>22</v>
      </c>
      <c r="E17" s="66">
        <v>32</v>
      </c>
      <c r="F17" s="67"/>
      <c r="G17" s="65">
        <f t="shared" si="0"/>
        <v>-4</v>
      </c>
      <c r="H17" s="66">
        <f t="shared" si="1"/>
        <v>-10</v>
      </c>
      <c r="I17" s="20">
        <f t="shared" si="2"/>
        <v>-0.33333333333333331</v>
      </c>
      <c r="J17" s="21">
        <f t="shared" si="3"/>
        <v>-0.3125</v>
      </c>
    </row>
    <row r="18" spans="1:10" x14ac:dyDescent="0.2">
      <c r="A18" s="7" t="s">
        <v>189</v>
      </c>
      <c r="B18" s="65">
        <v>0</v>
      </c>
      <c r="C18" s="66">
        <v>6</v>
      </c>
      <c r="D18" s="65">
        <v>1</v>
      </c>
      <c r="E18" s="66">
        <v>16</v>
      </c>
      <c r="F18" s="67"/>
      <c r="G18" s="65">
        <f t="shared" si="0"/>
        <v>-6</v>
      </c>
      <c r="H18" s="66">
        <f t="shared" si="1"/>
        <v>-15</v>
      </c>
      <c r="I18" s="20">
        <f t="shared" si="2"/>
        <v>-1</v>
      </c>
      <c r="J18" s="21">
        <f t="shared" si="3"/>
        <v>-0.9375</v>
      </c>
    </row>
    <row r="19" spans="1:10" x14ac:dyDescent="0.2">
      <c r="A19" s="7" t="s">
        <v>188</v>
      </c>
      <c r="B19" s="65">
        <v>468</v>
      </c>
      <c r="C19" s="66">
        <v>128</v>
      </c>
      <c r="D19" s="65">
        <v>1203</v>
      </c>
      <c r="E19" s="66">
        <v>358</v>
      </c>
      <c r="F19" s="67"/>
      <c r="G19" s="65">
        <f t="shared" si="0"/>
        <v>340</v>
      </c>
      <c r="H19" s="66">
        <f t="shared" si="1"/>
        <v>845</v>
      </c>
      <c r="I19" s="20">
        <f t="shared" si="2"/>
        <v>2.65625</v>
      </c>
      <c r="J19" s="21">
        <f t="shared" si="3"/>
        <v>2.3603351955307263</v>
      </c>
    </row>
    <row r="20" spans="1:10" x14ac:dyDescent="0.2">
      <c r="A20" s="7" t="s">
        <v>187</v>
      </c>
      <c r="B20" s="65">
        <v>57</v>
      </c>
      <c r="C20" s="66">
        <v>39</v>
      </c>
      <c r="D20" s="65">
        <v>167</v>
      </c>
      <c r="E20" s="66">
        <v>156</v>
      </c>
      <c r="F20" s="67"/>
      <c r="G20" s="65">
        <f t="shared" si="0"/>
        <v>18</v>
      </c>
      <c r="H20" s="66">
        <f t="shared" si="1"/>
        <v>11</v>
      </c>
      <c r="I20" s="20">
        <f t="shared" si="2"/>
        <v>0.46153846153846156</v>
      </c>
      <c r="J20" s="21">
        <f t="shared" si="3"/>
        <v>7.0512820512820512E-2</v>
      </c>
    </row>
    <row r="21" spans="1:10" x14ac:dyDescent="0.2">
      <c r="A21" s="7" t="s">
        <v>186</v>
      </c>
      <c r="B21" s="65">
        <v>164</v>
      </c>
      <c r="C21" s="66">
        <v>135</v>
      </c>
      <c r="D21" s="65">
        <v>472</v>
      </c>
      <c r="E21" s="66">
        <v>433</v>
      </c>
      <c r="F21" s="67"/>
      <c r="G21" s="65">
        <f t="shared" si="0"/>
        <v>29</v>
      </c>
      <c r="H21" s="66">
        <f t="shared" si="1"/>
        <v>39</v>
      </c>
      <c r="I21" s="20">
        <f t="shared" si="2"/>
        <v>0.21481481481481482</v>
      </c>
      <c r="J21" s="21">
        <f t="shared" si="3"/>
        <v>9.0069284064665134E-2</v>
      </c>
    </row>
    <row r="22" spans="1:10" x14ac:dyDescent="0.2">
      <c r="A22" s="7" t="s">
        <v>185</v>
      </c>
      <c r="B22" s="65">
        <v>8</v>
      </c>
      <c r="C22" s="66">
        <v>11</v>
      </c>
      <c r="D22" s="65">
        <v>29</v>
      </c>
      <c r="E22" s="66">
        <v>43</v>
      </c>
      <c r="F22" s="67"/>
      <c r="G22" s="65">
        <f t="shared" si="0"/>
        <v>-3</v>
      </c>
      <c r="H22" s="66">
        <f t="shared" si="1"/>
        <v>-14</v>
      </c>
      <c r="I22" s="20">
        <f t="shared" si="2"/>
        <v>-0.27272727272727271</v>
      </c>
      <c r="J22" s="21">
        <f t="shared" si="3"/>
        <v>-0.32558139534883723</v>
      </c>
    </row>
    <row r="23" spans="1:10" x14ac:dyDescent="0.2">
      <c r="A23" s="7" t="s">
        <v>184</v>
      </c>
      <c r="B23" s="65">
        <v>38</v>
      </c>
      <c r="C23" s="66">
        <v>13</v>
      </c>
      <c r="D23" s="65">
        <v>101</v>
      </c>
      <c r="E23" s="66">
        <v>45</v>
      </c>
      <c r="F23" s="67"/>
      <c r="G23" s="65">
        <f t="shared" si="0"/>
        <v>25</v>
      </c>
      <c r="H23" s="66">
        <f t="shared" si="1"/>
        <v>56</v>
      </c>
      <c r="I23" s="20">
        <f t="shared" si="2"/>
        <v>1.9230769230769231</v>
      </c>
      <c r="J23" s="21">
        <f t="shared" si="3"/>
        <v>1.2444444444444445</v>
      </c>
    </row>
    <row r="24" spans="1:10" x14ac:dyDescent="0.2">
      <c r="A24" s="7" t="s">
        <v>183</v>
      </c>
      <c r="B24" s="65">
        <v>219</v>
      </c>
      <c r="C24" s="66">
        <v>327</v>
      </c>
      <c r="D24" s="65">
        <v>651</v>
      </c>
      <c r="E24" s="66">
        <v>993</v>
      </c>
      <c r="F24" s="67"/>
      <c r="G24" s="65">
        <f t="shared" si="0"/>
        <v>-108</v>
      </c>
      <c r="H24" s="66">
        <f t="shared" si="1"/>
        <v>-342</v>
      </c>
      <c r="I24" s="20">
        <f t="shared" si="2"/>
        <v>-0.33027522935779818</v>
      </c>
      <c r="J24" s="21">
        <f t="shared" si="3"/>
        <v>-0.34441087613293053</v>
      </c>
    </row>
    <row r="25" spans="1:10" x14ac:dyDescent="0.2">
      <c r="A25" s="7" t="s">
        <v>182</v>
      </c>
      <c r="B25" s="65">
        <v>146</v>
      </c>
      <c r="C25" s="66">
        <v>106</v>
      </c>
      <c r="D25" s="65">
        <v>348</v>
      </c>
      <c r="E25" s="66">
        <v>277</v>
      </c>
      <c r="F25" s="67"/>
      <c r="G25" s="65">
        <f t="shared" si="0"/>
        <v>40</v>
      </c>
      <c r="H25" s="66">
        <f t="shared" si="1"/>
        <v>71</v>
      </c>
      <c r="I25" s="20">
        <f t="shared" si="2"/>
        <v>0.37735849056603776</v>
      </c>
      <c r="J25" s="21">
        <f t="shared" si="3"/>
        <v>0.2563176895306859</v>
      </c>
    </row>
    <row r="26" spans="1:10" x14ac:dyDescent="0.2">
      <c r="A26" s="7" t="s">
        <v>181</v>
      </c>
      <c r="B26" s="65">
        <v>80</v>
      </c>
      <c r="C26" s="66">
        <v>24</v>
      </c>
      <c r="D26" s="65">
        <v>171</v>
      </c>
      <c r="E26" s="66">
        <v>156</v>
      </c>
      <c r="F26" s="67"/>
      <c r="G26" s="65">
        <f t="shared" si="0"/>
        <v>56</v>
      </c>
      <c r="H26" s="66">
        <f t="shared" si="1"/>
        <v>15</v>
      </c>
      <c r="I26" s="20">
        <f t="shared" si="2"/>
        <v>2.3333333333333335</v>
      </c>
      <c r="J26" s="21">
        <f t="shared" si="3"/>
        <v>9.6153846153846159E-2</v>
      </c>
    </row>
    <row r="27" spans="1:10" x14ac:dyDescent="0.2">
      <c r="A27" s="7" t="s">
        <v>180</v>
      </c>
      <c r="B27" s="65">
        <v>32</v>
      </c>
      <c r="C27" s="66">
        <v>12</v>
      </c>
      <c r="D27" s="65">
        <v>61</v>
      </c>
      <c r="E27" s="66">
        <v>40</v>
      </c>
      <c r="F27" s="67"/>
      <c r="G27" s="65">
        <f t="shared" si="0"/>
        <v>20</v>
      </c>
      <c r="H27" s="66">
        <f t="shared" si="1"/>
        <v>21</v>
      </c>
      <c r="I27" s="20">
        <f t="shared" si="2"/>
        <v>1.6666666666666667</v>
      </c>
      <c r="J27" s="21">
        <f t="shared" si="3"/>
        <v>0.52500000000000002</v>
      </c>
    </row>
    <row r="28" spans="1:10" x14ac:dyDescent="0.2">
      <c r="A28" s="7" t="s">
        <v>179</v>
      </c>
      <c r="B28" s="65">
        <v>3587</v>
      </c>
      <c r="C28" s="66">
        <v>2600</v>
      </c>
      <c r="D28" s="65">
        <v>10420</v>
      </c>
      <c r="E28" s="66">
        <v>7727</v>
      </c>
      <c r="F28" s="67"/>
      <c r="G28" s="65">
        <f t="shared" si="0"/>
        <v>987</v>
      </c>
      <c r="H28" s="66">
        <f t="shared" si="1"/>
        <v>2693</v>
      </c>
      <c r="I28" s="20">
        <f t="shared" si="2"/>
        <v>0.37961538461538463</v>
      </c>
      <c r="J28" s="21">
        <f t="shared" si="3"/>
        <v>0.34851818299469395</v>
      </c>
    </row>
    <row r="29" spans="1:10" x14ac:dyDescent="0.2">
      <c r="A29" s="7" t="s">
        <v>178</v>
      </c>
      <c r="B29" s="65">
        <v>1264</v>
      </c>
      <c r="C29" s="66">
        <v>933</v>
      </c>
      <c r="D29" s="65">
        <v>3548</v>
      </c>
      <c r="E29" s="66">
        <v>2864</v>
      </c>
      <c r="F29" s="67"/>
      <c r="G29" s="65">
        <f t="shared" si="0"/>
        <v>331</v>
      </c>
      <c r="H29" s="66">
        <f t="shared" si="1"/>
        <v>684</v>
      </c>
      <c r="I29" s="20">
        <f t="shared" si="2"/>
        <v>0.35476956055734193</v>
      </c>
      <c r="J29" s="21">
        <f t="shared" si="3"/>
        <v>0.23882681564245811</v>
      </c>
    </row>
    <row r="30" spans="1:10" x14ac:dyDescent="0.2">
      <c r="A30" s="7" t="s">
        <v>177</v>
      </c>
      <c r="B30" s="65">
        <v>142</v>
      </c>
      <c r="C30" s="66">
        <v>87</v>
      </c>
      <c r="D30" s="65">
        <v>297</v>
      </c>
      <c r="E30" s="66">
        <v>178</v>
      </c>
      <c r="F30" s="67"/>
      <c r="G30" s="65">
        <f t="shared" si="0"/>
        <v>55</v>
      </c>
      <c r="H30" s="66">
        <f t="shared" si="1"/>
        <v>119</v>
      </c>
      <c r="I30" s="20">
        <f t="shared" si="2"/>
        <v>0.63218390804597702</v>
      </c>
      <c r="J30" s="21">
        <f t="shared" si="3"/>
        <v>0.6685393258426966</v>
      </c>
    </row>
    <row r="31" spans="1:10" x14ac:dyDescent="0.2">
      <c r="A31" s="7" t="s">
        <v>175</v>
      </c>
      <c r="B31" s="65">
        <v>16</v>
      </c>
      <c r="C31" s="66">
        <v>76</v>
      </c>
      <c r="D31" s="65">
        <v>52</v>
      </c>
      <c r="E31" s="66">
        <v>104</v>
      </c>
      <c r="F31" s="67"/>
      <c r="G31" s="65">
        <f t="shared" si="0"/>
        <v>-60</v>
      </c>
      <c r="H31" s="66">
        <f t="shared" si="1"/>
        <v>-52</v>
      </c>
      <c r="I31" s="20">
        <f t="shared" si="2"/>
        <v>-0.78947368421052633</v>
      </c>
      <c r="J31" s="21">
        <f t="shared" si="3"/>
        <v>-0.5</v>
      </c>
    </row>
    <row r="32" spans="1:10" x14ac:dyDescent="0.2">
      <c r="A32" s="7" t="s">
        <v>174</v>
      </c>
      <c r="B32" s="65">
        <v>9</v>
      </c>
      <c r="C32" s="66">
        <v>0</v>
      </c>
      <c r="D32" s="65">
        <v>31</v>
      </c>
      <c r="E32" s="66">
        <v>0</v>
      </c>
      <c r="F32" s="67"/>
      <c r="G32" s="65">
        <f t="shared" si="0"/>
        <v>9</v>
      </c>
      <c r="H32" s="66">
        <f t="shared" si="1"/>
        <v>31</v>
      </c>
      <c r="I32" s="20" t="str">
        <f t="shared" si="2"/>
        <v>-</v>
      </c>
      <c r="J32" s="21" t="str">
        <f t="shared" si="3"/>
        <v>-</v>
      </c>
    </row>
    <row r="33" spans="1:10" x14ac:dyDescent="0.2">
      <c r="A33" s="7" t="s">
        <v>173</v>
      </c>
      <c r="B33" s="65">
        <v>29</v>
      </c>
      <c r="C33" s="66">
        <v>0</v>
      </c>
      <c r="D33" s="65">
        <v>63</v>
      </c>
      <c r="E33" s="66">
        <v>0</v>
      </c>
      <c r="F33" s="67"/>
      <c r="G33" s="65">
        <f t="shared" si="0"/>
        <v>29</v>
      </c>
      <c r="H33" s="66">
        <f t="shared" si="1"/>
        <v>63</v>
      </c>
      <c r="I33" s="20" t="str">
        <f t="shared" si="2"/>
        <v>-</v>
      </c>
      <c r="J33" s="21" t="str">
        <f t="shared" si="3"/>
        <v>-</v>
      </c>
    </row>
    <row r="34" spans="1:10" x14ac:dyDescent="0.2">
      <c r="A34" s="7" t="s">
        <v>172</v>
      </c>
      <c r="B34" s="65">
        <v>27</v>
      </c>
      <c r="C34" s="66">
        <v>19</v>
      </c>
      <c r="D34" s="65">
        <v>115</v>
      </c>
      <c r="E34" s="66">
        <v>88</v>
      </c>
      <c r="F34" s="67"/>
      <c r="G34" s="65">
        <f t="shared" si="0"/>
        <v>8</v>
      </c>
      <c r="H34" s="66">
        <f t="shared" si="1"/>
        <v>27</v>
      </c>
      <c r="I34" s="20">
        <f t="shared" si="2"/>
        <v>0.42105263157894735</v>
      </c>
      <c r="J34" s="21">
        <f t="shared" si="3"/>
        <v>0.30681818181818182</v>
      </c>
    </row>
    <row r="35" spans="1:10" x14ac:dyDescent="0.2">
      <c r="A35" s="7" t="s">
        <v>171</v>
      </c>
      <c r="B35" s="65">
        <v>47</v>
      </c>
      <c r="C35" s="66">
        <v>29</v>
      </c>
      <c r="D35" s="65">
        <v>194</v>
      </c>
      <c r="E35" s="66">
        <v>64</v>
      </c>
      <c r="F35" s="67"/>
      <c r="G35" s="65">
        <f t="shared" si="0"/>
        <v>18</v>
      </c>
      <c r="H35" s="66">
        <f t="shared" si="1"/>
        <v>130</v>
      </c>
      <c r="I35" s="20">
        <f t="shared" si="2"/>
        <v>0.62068965517241381</v>
      </c>
      <c r="J35" s="21">
        <f t="shared" si="3"/>
        <v>2.03125</v>
      </c>
    </row>
    <row r="36" spans="1:10" x14ac:dyDescent="0.2">
      <c r="A36" s="7" t="s">
        <v>170</v>
      </c>
      <c r="B36" s="65">
        <v>106</v>
      </c>
      <c r="C36" s="66">
        <v>46</v>
      </c>
      <c r="D36" s="65">
        <v>256</v>
      </c>
      <c r="E36" s="66">
        <v>149</v>
      </c>
      <c r="F36" s="67"/>
      <c r="G36" s="65">
        <f t="shared" si="0"/>
        <v>60</v>
      </c>
      <c r="H36" s="66">
        <f t="shared" si="1"/>
        <v>107</v>
      </c>
      <c r="I36" s="20">
        <f t="shared" si="2"/>
        <v>1.3043478260869565</v>
      </c>
      <c r="J36" s="21">
        <f t="shared" si="3"/>
        <v>0.71812080536912748</v>
      </c>
    </row>
    <row r="37" spans="1:10" x14ac:dyDescent="0.2">
      <c r="A37" s="7" t="s">
        <v>169</v>
      </c>
      <c r="B37" s="65">
        <v>26</v>
      </c>
      <c r="C37" s="66">
        <v>12</v>
      </c>
      <c r="D37" s="65">
        <v>68</v>
      </c>
      <c r="E37" s="66">
        <v>51</v>
      </c>
      <c r="F37" s="67"/>
      <c r="G37" s="65">
        <f t="shared" si="0"/>
        <v>14</v>
      </c>
      <c r="H37" s="66">
        <f t="shared" si="1"/>
        <v>17</v>
      </c>
      <c r="I37" s="20">
        <f t="shared" si="2"/>
        <v>1.1666666666666667</v>
      </c>
      <c r="J37" s="21">
        <f t="shared" si="3"/>
        <v>0.33333333333333331</v>
      </c>
    </row>
    <row r="38" spans="1:10" x14ac:dyDescent="0.2">
      <c r="A38" s="7" t="s">
        <v>168</v>
      </c>
      <c r="B38" s="65">
        <v>2411</v>
      </c>
      <c r="C38" s="66">
        <v>2095</v>
      </c>
      <c r="D38" s="65">
        <v>6507</v>
      </c>
      <c r="E38" s="66">
        <v>5629</v>
      </c>
      <c r="F38" s="67"/>
      <c r="G38" s="65">
        <f t="shared" si="0"/>
        <v>316</v>
      </c>
      <c r="H38" s="66">
        <f t="shared" si="1"/>
        <v>878</v>
      </c>
      <c r="I38" s="20">
        <f t="shared" si="2"/>
        <v>0.15083532219570406</v>
      </c>
      <c r="J38" s="21">
        <f t="shared" si="3"/>
        <v>0.15597797122046544</v>
      </c>
    </row>
    <row r="39" spans="1:10" x14ac:dyDescent="0.2">
      <c r="A39" s="7" t="s">
        <v>167</v>
      </c>
      <c r="B39" s="65">
        <v>46</v>
      </c>
      <c r="C39" s="66">
        <v>13</v>
      </c>
      <c r="D39" s="65">
        <v>125</v>
      </c>
      <c r="E39" s="66">
        <v>65</v>
      </c>
      <c r="F39" s="67"/>
      <c r="G39" s="65">
        <f t="shared" si="0"/>
        <v>33</v>
      </c>
      <c r="H39" s="66">
        <f t="shared" si="1"/>
        <v>60</v>
      </c>
      <c r="I39" s="20">
        <f t="shared" si="2"/>
        <v>2.5384615384615383</v>
      </c>
      <c r="J39" s="21">
        <f t="shared" si="3"/>
        <v>0.92307692307692313</v>
      </c>
    </row>
    <row r="40" spans="1:10" x14ac:dyDescent="0.2">
      <c r="A40" s="7" t="s">
        <v>166</v>
      </c>
      <c r="B40" s="65">
        <v>151</v>
      </c>
      <c r="C40" s="66">
        <v>247</v>
      </c>
      <c r="D40" s="65">
        <v>371</v>
      </c>
      <c r="E40" s="66">
        <v>688</v>
      </c>
      <c r="F40" s="67"/>
      <c r="G40" s="65">
        <f t="shared" si="0"/>
        <v>-96</v>
      </c>
      <c r="H40" s="66">
        <f t="shared" si="1"/>
        <v>-317</v>
      </c>
      <c r="I40" s="20">
        <f t="shared" si="2"/>
        <v>-0.38866396761133604</v>
      </c>
      <c r="J40" s="21">
        <f t="shared" si="3"/>
        <v>-0.46075581395348836</v>
      </c>
    </row>
    <row r="41" spans="1:10" x14ac:dyDescent="0.2">
      <c r="A41" s="7" t="s">
        <v>176</v>
      </c>
      <c r="B41" s="65">
        <v>339</v>
      </c>
      <c r="C41" s="66">
        <v>286</v>
      </c>
      <c r="D41" s="65">
        <v>801</v>
      </c>
      <c r="E41" s="66">
        <v>661</v>
      </c>
      <c r="F41" s="67"/>
      <c r="G41" s="65">
        <f t="shared" si="0"/>
        <v>53</v>
      </c>
      <c r="H41" s="66">
        <f t="shared" si="1"/>
        <v>140</v>
      </c>
      <c r="I41" s="20">
        <f t="shared" si="2"/>
        <v>0.18531468531468531</v>
      </c>
      <c r="J41" s="21">
        <f t="shared" si="3"/>
        <v>0.2118003025718608</v>
      </c>
    </row>
    <row r="42" spans="1:10" x14ac:dyDescent="0.2">
      <c r="A42" s="7"/>
      <c r="B42" s="65"/>
      <c r="C42" s="66"/>
      <c r="D42" s="65"/>
      <c r="E42" s="66"/>
      <c r="F42" s="67"/>
      <c r="G42" s="65"/>
      <c r="H42" s="66"/>
      <c r="I42" s="20"/>
      <c r="J42" s="21"/>
    </row>
    <row r="43" spans="1:10" s="43" customFormat="1" x14ac:dyDescent="0.2">
      <c r="A43" s="27" t="s">
        <v>28</v>
      </c>
      <c r="B43" s="71">
        <f>SUM(B15:B42)</f>
        <v>9514</v>
      </c>
      <c r="C43" s="72">
        <f>SUM(C15:C42)</f>
        <v>7288</v>
      </c>
      <c r="D43" s="71">
        <f>SUM(D15:D42)</f>
        <v>26289</v>
      </c>
      <c r="E43" s="72">
        <f>SUM(E15:E42)</f>
        <v>20901</v>
      </c>
      <c r="F43" s="73"/>
      <c r="G43" s="71">
        <f>B43-C43</f>
        <v>2226</v>
      </c>
      <c r="H43" s="72">
        <f>D43-E43</f>
        <v>5388</v>
      </c>
      <c r="I43" s="37">
        <f>IF(C43=0, "-", G43/C43)</f>
        <v>0.30543358946212951</v>
      </c>
      <c r="J43" s="38">
        <f>IF(E43=0, "-", H43/E43)</f>
        <v>0.25778670876991533</v>
      </c>
    </row>
    <row r="44" spans="1:10" s="43" customFormat="1" x14ac:dyDescent="0.2">
      <c r="A44" s="27" t="s">
        <v>0</v>
      </c>
      <c r="B44" s="71">
        <f>B11+B43</f>
        <v>9514</v>
      </c>
      <c r="C44" s="77">
        <f>C11+C43</f>
        <v>7288</v>
      </c>
      <c r="D44" s="71">
        <f>D11+D43</f>
        <v>26289</v>
      </c>
      <c r="E44" s="77">
        <f>E11+E43</f>
        <v>20901</v>
      </c>
      <c r="F44" s="73"/>
      <c r="G44" s="71">
        <f>B44-C44</f>
        <v>2226</v>
      </c>
      <c r="H44" s="72">
        <f>D44-E44</f>
        <v>5388</v>
      </c>
      <c r="I44" s="37">
        <f>IF(C44=0, "-", G44/C44)</f>
        <v>0.30543358946212951</v>
      </c>
      <c r="J44" s="38">
        <f>IF(E44=0, "-", H44/E44)</f>
        <v>0.25778670876991533</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1"/>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164" t="s">
        <v>108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108</v>
      </c>
      <c r="B6" s="61" t="s">
        <v>12</v>
      </c>
      <c r="C6" s="62" t="s">
        <v>13</v>
      </c>
      <c r="D6" s="61" t="s">
        <v>12</v>
      </c>
      <c r="E6" s="63" t="s">
        <v>13</v>
      </c>
      <c r="F6" s="62" t="s">
        <v>12</v>
      </c>
      <c r="G6" s="62" t="s">
        <v>13</v>
      </c>
      <c r="H6" s="61" t="s">
        <v>12</v>
      </c>
      <c r="I6" s="63" t="s">
        <v>13</v>
      </c>
      <c r="J6" s="61"/>
      <c r="K6" s="63"/>
    </row>
    <row r="7" spans="1:11" x14ac:dyDescent="0.2">
      <c r="A7" s="7" t="s">
        <v>193</v>
      </c>
      <c r="B7" s="65">
        <v>5</v>
      </c>
      <c r="C7" s="34">
        <f>IF(B11=0, "-", B7/B11)</f>
        <v>4.6728971962616821E-2</v>
      </c>
      <c r="D7" s="65">
        <v>6</v>
      </c>
      <c r="E7" s="9">
        <f>IF(D11=0, "-", D7/D11)</f>
        <v>0.15789473684210525</v>
      </c>
      <c r="F7" s="81">
        <v>16</v>
      </c>
      <c r="G7" s="34">
        <f>IF(F11=0, "-", F7/F11)</f>
        <v>4.1994750656167978E-2</v>
      </c>
      <c r="H7" s="65">
        <v>11</v>
      </c>
      <c r="I7" s="9">
        <f>IF(H11=0, "-", H7/H11)</f>
        <v>9.7345132743362831E-2</v>
      </c>
      <c r="J7" s="8">
        <f>IF(D7=0, "-", IF((B7-D7)/D7&lt;10, (B7-D7)/D7, "&gt;999%"))</f>
        <v>-0.16666666666666666</v>
      </c>
      <c r="K7" s="9">
        <f>IF(H7=0, "-", IF((F7-H7)/H7&lt;10, (F7-H7)/H7, "&gt;999%"))</f>
        <v>0.45454545454545453</v>
      </c>
    </row>
    <row r="8" spans="1:11" x14ac:dyDescent="0.2">
      <c r="A8" s="7" t="s">
        <v>194</v>
      </c>
      <c r="B8" s="65">
        <v>91</v>
      </c>
      <c r="C8" s="34">
        <f>IF(B11=0, "-", B8/B11)</f>
        <v>0.85046728971962615</v>
      </c>
      <c r="D8" s="65">
        <v>30</v>
      </c>
      <c r="E8" s="9">
        <f>IF(D11=0, "-", D8/D11)</f>
        <v>0.78947368421052633</v>
      </c>
      <c r="F8" s="81">
        <v>346</v>
      </c>
      <c r="G8" s="34">
        <f>IF(F11=0, "-", F8/F11)</f>
        <v>0.90813648293963256</v>
      </c>
      <c r="H8" s="65">
        <v>85</v>
      </c>
      <c r="I8" s="9">
        <f>IF(H11=0, "-", H8/H11)</f>
        <v>0.75221238938053092</v>
      </c>
      <c r="J8" s="8">
        <f>IF(D8=0, "-", IF((B8-D8)/D8&lt;10, (B8-D8)/D8, "&gt;999%"))</f>
        <v>2.0333333333333332</v>
      </c>
      <c r="K8" s="9">
        <f>IF(H8=0, "-", IF((F8-H8)/H8&lt;10, (F8-H8)/H8, "&gt;999%"))</f>
        <v>3.0705882352941178</v>
      </c>
    </row>
    <row r="9" spans="1:11" x14ac:dyDescent="0.2">
      <c r="A9" s="7" t="s">
        <v>195</v>
      </c>
      <c r="B9" s="65">
        <v>11</v>
      </c>
      <c r="C9" s="34">
        <f>IF(B11=0, "-", B9/B11)</f>
        <v>0.10280373831775701</v>
      </c>
      <c r="D9" s="65">
        <v>2</v>
      </c>
      <c r="E9" s="9">
        <f>IF(D11=0, "-", D9/D11)</f>
        <v>5.2631578947368418E-2</v>
      </c>
      <c r="F9" s="81">
        <v>19</v>
      </c>
      <c r="G9" s="34">
        <f>IF(F11=0, "-", F9/F11)</f>
        <v>4.9868766404199474E-2</v>
      </c>
      <c r="H9" s="65">
        <v>17</v>
      </c>
      <c r="I9" s="9">
        <f>IF(H11=0, "-", H9/H11)</f>
        <v>0.15044247787610621</v>
      </c>
      <c r="J9" s="8">
        <f>IF(D9=0, "-", IF((B9-D9)/D9&lt;10, (B9-D9)/D9, "&gt;999%"))</f>
        <v>4.5</v>
      </c>
      <c r="K9" s="9">
        <f>IF(H9=0, "-", IF((F9-H9)/H9&lt;10, (F9-H9)/H9, "&gt;999%"))</f>
        <v>0.11764705882352941</v>
      </c>
    </row>
    <row r="10" spans="1:11" x14ac:dyDescent="0.2">
      <c r="A10" s="2"/>
      <c r="B10" s="68"/>
      <c r="C10" s="33"/>
      <c r="D10" s="68"/>
      <c r="E10" s="6"/>
      <c r="F10" s="82"/>
      <c r="G10" s="33"/>
      <c r="H10" s="68"/>
      <c r="I10" s="6"/>
      <c r="J10" s="5"/>
      <c r="K10" s="6"/>
    </row>
    <row r="11" spans="1:11" s="43" customFormat="1" x14ac:dyDescent="0.2">
      <c r="A11" s="162" t="s">
        <v>566</v>
      </c>
      <c r="B11" s="71">
        <f>SUM(B7:B10)</f>
        <v>107</v>
      </c>
      <c r="C11" s="40">
        <f>B11/9514</f>
        <v>1.1246583981500946E-2</v>
      </c>
      <c r="D11" s="71">
        <f>SUM(D7:D10)</f>
        <v>38</v>
      </c>
      <c r="E11" s="41">
        <f>D11/7288</f>
        <v>5.2140504939626785E-3</v>
      </c>
      <c r="F11" s="77">
        <f>SUM(F7:F10)</f>
        <v>381</v>
      </c>
      <c r="G11" s="42">
        <f>F11/26289</f>
        <v>1.4492753623188406E-2</v>
      </c>
      <c r="H11" s="71">
        <f>SUM(H7:H10)</f>
        <v>113</v>
      </c>
      <c r="I11" s="41">
        <f>H11/20901</f>
        <v>5.406439883259174E-3</v>
      </c>
      <c r="J11" s="37">
        <f>IF(D11=0, "-", IF((B11-D11)/D11&lt;10, (B11-D11)/D11, "&gt;999%"))</f>
        <v>1.8157894736842106</v>
      </c>
      <c r="K11" s="38">
        <f>IF(H11=0, "-", IF((F11-H11)/H11&lt;10, (F11-H11)/H11, "&gt;999%"))</f>
        <v>2.3716814159292037</v>
      </c>
    </row>
    <row r="12" spans="1:11" x14ac:dyDescent="0.2">
      <c r="B12" s="83"/>
      <c r="D12" s="83"/>
      <c r="F12" s="83"/>
      <c r="H12" s="83"/>
    </row>
    <row r="13" spans="1:11" s="43" customFormat="1" x14ac:dyDescent="0.2">
      <c r="A13" s="162" t="s">
        <v>566</v>
      </c>
      <c r="B13" s="71">
        <v>107</v>
      </c>
      <c r="C13" s="40">
        <f>B13/9514</f>
        <v>1.1246583981500946E-2</v>
      </c>
      <c r="D13" s="71">
        <v>38</v>
      </c>
      <c r="E13" s="41">
        <f>D13/7288</f>
        <v>5.2140504939626785E-3</v>
      </c>
      <c r="F13" s="77">
        <v>381</v>
      </c>
      <c r="G13" s="42">
        <f>F13/26289</f>
        <v>1.4492753623188406E-2</v>
      </c>
      <c r="H13" s="71">
        <v>113</v>
      </c>
      <c r="I13" s="41">
        <f>H13/20901</f>
        <v>5.406439883259174E-3</v>
      </c>
      <c r="J13" s="37">
        <f>IF(D13=0, "-", IF((B13-D13)/D13&lt;10, (B13-D13)/D13, "&gt;999%"))</f>
        <v>1.8157894736842106</v>
      </c>
      <c r="K13" s="38">
        <f>IF(H13=0, "-", IF((F13-H13)/H13&lt;10, (F13-H13)/H13, "&gt;999%"))</f>
        <v>2.3716814159292037</v>
      </c>
    </row>
    <row r="14" spans="1:11" x14ac:dyDescent="0.2">
      <c r="B14" s="83"/>
      <c r="D14" s="83"/>
      <c r="F14" s="83"/>
      <c r="H14" s="83"/>
    </row>
    <row r="15" spans="1:11" ht="15.75" x14ac:dyDescent="0.25">
      <c r="A15" s="164" t="s">
        <v>109</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133</v>
      </c>
      <c r="B17" s="61" t="s">
        <v>12</v>
      </c>
      <c r="C17" s="62" t="s">
        <v>13</v>
      </c>
      <c r="D17" s="61" t="s">
        <v>12</v>
      </c>
      <c r="E17" s="63" t="s">
        <v>13</v>
      </c>
      <c r="F17" s="62" t="s">
        <v>12</v>
      </c>
      <c r="G17" s="62" t="s">
        <v>13</v>
      </c>
      <c r="H17" s="61" t="s">
        <v>12</v>
      </c>
      <c r="I17" s="63" t="s">
        <v>13</v>
      </c>
      <c r="J17" s="61"/>
      <c r="K17" s="63"/>
    </row>
    <row r="18" spans="1:11" x14ac:dyDescent="0.2">
      <c r="A18" s="7" t="s">
        <v>196</v>
      </c>
      <c r="B18" s="65">
        <v>4</v>
      </c>
      <c r="C18" s="34">
        <f>IF(B33=0, "-", B18/B33)</f>
        <v>8.8300220750551876E-3</v>
      </c>
      <c r="D18" s="65">
        <v>0</v>
      </c>
      <c r="E18" s="9">
        <f>IF(D33=0, "-", D18/D33)</f>
        <v>0</v>
      </c>
      <c r="F18" s="81">
        <v>10</v>
      </c>
      <c r="G18" s="34">
        <f>IF(F33=0, "-", F18/F33)</f>
        <v>8.1699346405228763E-3</v>
      </c>
      <c r="H18" s="65">
        <v>0</v>
      </c>
      <c r="I18" s="9">
        <f>IF(H33=0, "-", H18/H33)</f>
        <v>0</v>
      </c>
      <c r="J18" s="8" t="str">
        <f t="shared" ref="J18:J31" si="0">IF(D18=0, "-", IF((B18-D18)/D18&lt;10, (B18-D18)/D18, "&gt;999%"))</f>
        <v>-</v>
      </c>
      <c r="K18" s="9" t="str">
        <f t="shared" ref="K18:K31" si="1">IF(H18=0, "-", IF((F18-H18)/H18&lt;10, (F18-H18)/H18, "&gt;999%"))</f>
        <v>-</v>
      </c>
    </row>
    <row r="19" spans="1:11" x14ac:dyDescent="0.2">
      <c r="A19" s="7" t="s">
        <v>197</v>
      </c>
      <c r="B19" s="65">
        <v>0</v>
      </c>
      <c r="C19" s="34">
        <f>IF(B33=0, "-", B19/B33)</f>
        <v>0</v>
      </c>
      <c r="D19" s="65">
        <v>1</v>
      </c>
      <c r="E19" s="9">
        <f>IF(D33=0, "-", D19/D33)</f>
        <v>3.3557046979865771E-3</v>
      </c>
      <c r="F19" s="81">
        <v>0</v>
      </c>
      <c r="G19" s="34">
        <f>IF(F33=0, "-", F19/F33)</f>
        <v>0</v>
      </c>
      <c r="H19" s="65">
        <v>2</v>
      </c>
      <c r="I19" s="9">
        <f>IF(H33=0, "-", H19/H33)</f>
        <v>1.9782393669634025E-3</v>
      </c>
      <c r="J19" s="8">
        <f t="shared" si="0"/>
        <v>-1</v>
      </c>
      <c r="K19" s="9">
        <f t="shared" si="1"/>
        <v>-1</v>
      </c>
    </row>
    <row r="20" spans="1:11" x14ac:dyDescent="0.2">
      <c r="A20" s="7" t="s">
        <v>198</v>
      </c>
      <c r="B20" s="65">
        <v>1</v>
      </c>
      <c r="C20" s="34">
        <f>IF(B33=0, "-", B20/B33)</f>
        <v>2.2075055187637969E-3</v>
      </c>
      <c r="D20" s="65">
        <v>13</v>
      </c>
      <c r="E20" s="9">
        <f>IF(D33=0, "-", D20/D33)</f>
        <v>4.3624161073825503E-2</v>
      </c>
      <c r="F20" s="81">
        <v>16</v>
      </c>
      <c r="G20" s="34">
        <f>IF(F33=0, "-", F20/F33)</f>
        <v>1.3071895424836602E-2</v>
      </c>
      <c r="H20" s="65">
        <v>53</v>
      </c>
      <c r="I20" s="9">
        <f>IF(H33=0, "-", H20/H33)</f>
        <v>5.2423343224530169E-2</v>
      </c>
      <c r="J20" s="8">
        <f t="shared" si="0"/>
        <v>-0.92307692307692313</v>
      </c>
      <c r="K20" s="9">
        <f t="shared" si="1"/>
        <v>-0.69811320754716977</v>
      </c>
    </row>
    <row r="21" spans="1:11" x14ac:dyDescent="0.2">
      <c r="A21" s="7" t="s">
        <v>199</v>
      </c>
      <c r="B21" s="65">
        <v>0</v>
      </c>
      <c r="C21" s="34">
        <f>IF(B33=0, "-", B21/B33)</f>
        <v>0</v>
      </c>
      <c r="D21" s="65">
        <v>1</v>
      </c>
      <c r="E21" s="9">
        <f>IF(D33=0, "-", D21/D33)</f>
        <v>3.3557046979865771E-3</v>
      </c>
      <c r="F21" s="81">
        <v>0</v>
      </c>
      <c r="G21" s="34">
        <f>IF(F33=0, "-", F21/F33)</f>
        <v>0</v>
      </c>
      <c r="H21" s="65">
        <v>27</v>
      </c>
      <c r="I21" s="9">
        <f>IF(H33=0, "-", H21/H33)</f>
        <v>2.6706231454005934E-2</v>
      </c>
      <c r="J21" s="8">
        <f t="shared" si="0"/>
        <v>-1</v>
      </c>
      <c r="K21" s="9">
        <f t="shared" si="1"/>
        <v>-1</v>
      </c>
    </row>
    <row r="22" spans="1:11" x14ac:dyDescent="0.2">
      <c r="A22" s="7" t="s">
        <v>200</v>
      </c>
      <c r="B22" s="65">
        <v>35</v>
      </c>
      <c r="C22" s="34">
        <f>IF(B33=0, "-", B22/B33)</f>
        <v>7.7262693156732898E-2</v>
      </c>
      <c r="D22" s="65">
        <v>50</v>
      </c>
      <c r="E22" s="9">
        <f>IF(D33=0, "-", D22/D33)</f>
        <v>0.16778523489932887</v>
      </c>
      <c r="F22" s="81">
        <v>96</v>
      </c>
      <c r="G22" s="34">
        <f>IF(F33=0, "-", F22/F33)</f>
        <v>7.8431372549019607E-2</v>
      </c>
      <c r="H22" s="65">
        <v>132</v>
      </c>
      <c r="I22" s="9">
        <f>IF(H33=0, "-", H22/H33)</f>
        <v>0.13056379821958458</v>
      </c>
      <c r="J22" s="8">
        <f t="shared" si="0"/>
        <v>-0.3</v>
      </c>
      <c r="K22" s="9">
        <f t="shared" si="1"/>
        <v>-0.27272727272727271</v>
      </c>
    </row>
    <row r="23" spans="1:11" x14ac:dyDescent="0.2">
      <c r="A23" s="7" t="s">
        <v>201</v>
      </c>
      <c r="B23" s="65">
        <v>29</v>
      </c>
      <c r="C23" s="34">
        <f>IF(B33=0, "-", B23/B33)</f>
        <v>6.4017660044150104E-2</v>
      </c>
      <c r="D23" s="65">
        <v>13</v>
      </c>
      <c r="E23" s="9">
        <f>IF(D33=0, "-", D23/D33)</f>
        <v>4.3624161073825503E-2</v>
      </c>
      <c r="F23" s="81">
        <v>73</v>
      </c>
      <c r="G23" s="34">
        <f>IF(F33=0, "-", F23/F33)</f>
        <v>5.9640522875816997E-2</v>
      </c>
      <c r="H23" s="65">
        <v>51</v>
      </c>
      <c r="I23" s="9">
        <f>IF(H33=0, "-", H23/H33)</f>
        <v>5.0445103857566766E-2</v>
      </c>
      <c r="J23" s="8">
        <f t="shared" si="0"/>
        <v>1.2307692307692308</v>
      </c>
      <c r="K23" s="9">
        <f t="shared" si="1"/>
        <v>0.43137254901960786</v>
      </c>
    </row>
    <row r="24" spans="1:11" x14ac:dyDescent="0.2">
      <c r="A24" s="7" t="s">
        <v>202</v>
      </c>
      <c r="B24" s="65">
        <v>170</v>
      </c>
      <c r="C24" s="34">
        <f>IF(B33=0, "-", B24/B33)</f>
        <v>0.37527593818984545</v>
      </c>
      <c r="D24" s="65">
        <v>52</v>
      </c>
      <c r="E24" s="9">
        <f>IF(D33=0, "-", D24/D33)</f>
        <v>0.17449664429530201</v>
      </c>
      <c r="F24" s="81">
        <v>445</v>
      </c>
      <c r="G24" s="34">
        <f>IF(F33=0, "-", F24/F33)</f>
        <v>0.36356209150326796</v>
      </c>
      <c r="H24" s="65">
        <v>133</v>
      </c>
      <c r="I24" s="9">
        <f>IF(H33=0, "-", H24/H33)</f>
        <v>0.13155291790306628</v>
      </c>
      <c r="J24" s="8">
        <f t="shared" si="0"/>
        <v>2.2692307692307692</v>
      </c>
      <c r="K24" s="9">
        <f t="shared" si="1"/>
        <v>2.3458646616541352</v>
      </c>
    </row>
    <row r="25" spans="1:11" x14ac:dyDescent="0.2">
      <c r="A25" s="7" t="s">
        <v>203</v>
      </c>
      <c r="B25" s="65">
        <v>0</v>
      </c>
      <c r="C25" s="34">
        <f>IF(B33=0, "-", B25/B33)</f>
        <v>0</v>
      </c>
      <c r="D25" s="65">
        <v>0</v>
      </c>
      <c r="E25" s="9">
        <f>IF(D33=0, "-", D25/D33)</f>
        <v>0</v>
      </c>
      <c r="F25" s="81">
        <v>0</v>
      </c>
      <c r="G25" s="34">
        <f>IF(F33=0, "-", F25/F33)</f>
        <v>0</v>
      </c>
      <c r="H25" s="65">
        <v>3</v>
      </c>
      <c r="I25" s="9">
        <f>IF(H33=0, "-", H25/H33)</f>
        <v>2.967359050445104E-3</v>
      </c>
      <c r="J25" s="8" t="str">
        <f t="shared" si="0"/>
        <v>-</v>
      </c>
      <c r="K25" s="9">
        <f t="shared" si="1"/>
        <v>-1</v>
      </c>
    </row>
    <row r="26" spans="1:11" x14ac:dyDescent="0.2">
      <c r="A26" s="7" t="s">
        <v>204</v>
      </c>
      <c r="B26" s="65">
        <v>1</v>
      </c>
      <c r="C26" s="34">
        <f>IF(B33=0, "-", B26/B33)</f>
        <v>2.2075055187637969E-3</v>
      </c>
      <c r="D26" s="65">
        <v>1</v>
      </c>
      <c r="E26" s="9">
        <f>IF(D33=0, "-", D26/D33)</f>
        <v>3.3557046979865771E-3</v>
      </c>
      <c r="F26" s="81">
        <v>8</v>
      </c>
      <c r="G26" s="34">
        <f>IF(F33=0, "-", F26/F33)</f>
        <v>6.5359477124183009E-3</v>
      </c>
      <c r="H26" s="65">
        <v>8</v>
      </c>
      <c r="I26" s="9">
        <f>IF(H33=0, "-", H26/H33)</f>
        <v>7.91295746785361E-3</v>
      </c>
      <c r="J26" s="8">
        <f t="shared" si="0"/>
        <v>0</v>
      </c>
      <c r="K26" s="9">
        <f t="shared" si="1"/>
        <v>0</v>
      </c>
    </row>
    <row r="27" spans="1:11" x14ac:dyDescent="0.2">
      <c r="A27" s="7" t="s">
        <v>205</v>
      </c>
      <c r="B27" s="65">
        <v>63</v>
      </c>
      <c r="C27" s="34">
        <f>IF(B33=0, "-", B27/B33)</f>
        <v>0.13907284768211919</v>
      </c>
      <c r="D27" s="65">
        <v>24</v>
      </c>
      <c r="E27" s="9">
        <f>IF(D33=0, "-", D27/D33)</f>
        <v>8.0536912751677847E-2</v>
      </c>
      <c r="F27" s="81">
        <v>139</v>
      </c>
      <c r="G27" s="34">
        <f>IF(F33=0, "-", F27/F33)</f>
        <v>0.11356209150326797</v>
      </c>
      <c r="H27" s="65">
        <v>142</v>
      </c>
      <c r="I27" s="9">
        <f>IF(H33=0, "-", H27/H33)</f>
        <v>0.14045499505440159</v>
      </c>
      <c r="J27" s="8">
        <f t="shared" si="0"/>
        <v>1.625</v>
      </c>
      <c r="K27" s="9">
        <f t="shared" si="1"/>
        <v>-2.1126760563380281E-2</v>
      </c>
    </row>
    <row r="28" spans="1:11" x14ac:dyDescent="0.2">
      <c r="A28" s="7" t="s">
        <v>206</v>
      </c>
      <c r="B28" s="65">
        <v>79</v>
      </c>
      <c r="C28" s="34">
        <f>IF(B33=0, "-", B28/B33)</f>
        <v>0.17439293598233996</v>
      </c>
      <c r="D28" s="65">
        <v>54</v>
      </c>
      <c r="E28" s="9">
        <f>IF(D33=0, "-", D28/D33)</f>
        <v>0.18120805369127516</v>
      </c>
      <c r="F28" s="81">
        <v>203</v>
      </c>
      <c r="G28" s="34">
        <f>IF(F33=0, "-", F28/F33)</f>
        <v>0.16584967320261437</v>
      </c>
      <c r="H28" s="65">
        <v>173</v>
      </c>
      <c r="I28" s="9">
        <f>IF(H33=0, "-", H28/H33)</f>
        <v>0.17111770524233433</v>
      </c>
      <c r="J28" s="8">
        <f t="shared" si="0"/>
        <v>0.46296296296296297</v>
      </c>
      <c r="K28" s="9">
        <f t="shared" si="1"/>
        <v>0.17341040462427745</v>
      </c>
    </row>
    <row r="29" spans="1:11" x14ac:dyDescent="0.2">
      <c r="A29" s="7" t="s">
        <v>207</v>
      </c>
      <c r="B29" s="65">
        <v>0</v>
      </c>
      <c r="C29" s="34">
        <f>IF(B33=0, "-", B29/B33)</f>
        <v>0</v>
      </c>
      <c r="D29" s="65">
        <v>2</v>
      </c>
      <c r="E29" s="9">
        <f>IF(D33=0, "-", D29/D33)</f>
        <v>6.7114093959731542E-3</v>
      </c>
      <c r="F29" s="81">
        <v>0</v>
      </c>
      <c r="G29" s="34">
        <f>IF(F33=0, "-", F29/F33)</f>
        <v>0</v>
      </c>
      <c r="H29" s="65">
        <v>6</v>
      </c>
      <c r="I29" s="9">
        <f>IF(H33=0, "-", H29/H33)</f>
        <v>5.9347181008902079E-3</v>
      </c>
      <c r="J29" s="8">
        <f t="shared" si="0"/>
        <v>-1</v>
      </c>
      <c r="K29" s="9">
        <f t="shared" si="1"/>
        <v>-1</v>
      </c>
    </row>
    <row r="30" spans="1:11" x14ac:dyDescent="0.2">
      <c r="A30" s="7" t="s">
        <v>208</v>
      </c>
      <c r="B30" s="65">
        <v>63</v>
      </c>
      <c r="C30" s="34">
        <f>IF(B33=0, "-", B30/B33)</f>
        <v>0.13907284768211919</v>
      </c>
      <c r="D30" s="65">
        <v>75</v>
      </c>
      <c r="E30" s="9">
        <f>IF(D33=0, "-", D30/D33)</f>
        <v>0.25167785234899331</v>
      </c>
      <c r="F30" s="81">
        <v>167</v>
      </c>
      <c r="G30" s="34">
        <f>IF(F33=0, "-", F30/F33)</f>
        <v>0.13643790849673201</v>
      </c>
      <c r="H30" s="65">
        <v>246</v>
      </c>
      <c r="I30" s="9">
        <f>IF(H33=0, "-", H30/H33)</f>
        <v>0.24332344213649851</v>
      </c>
      <c r="J30" s="8">
        <f t="shared" si="0"/>
        <v>-0.16</v>
      </c>
      <c r="K30" s="9">
        <f t="shared" si="1"/>
        <v>-0.32113821138211385</v>
      </c>
    </row>
    <row r="31" spans="1:11" x14ac:dyDescent="0.2">
      <c r="A31" s="7" t="s">
        <v>209</v>
      </c>
      <c r="B31" s="65">
        <v>8</v>
      </c>
      <c r="C31" s="34">
        <f>IF(B33=0, "-", B31/B33)</f>
        <v>1.7660044150110375E-2</v>
      </c>
      <c r="D31" s="65">
        <v>12</v>
      </c>
      <c r="E31" s="9">
        <f>IF(D33=0, "-", D31/D33)</f>
        <v>4.0268456375838924E-2</v>
      </c>
      <c r="F31" s="81">
        <v>67</v>
      </c>
      <c r="G31" s="34">
        <f>IF(F33=0, "-", F31/F33)</f>
        <v>5.4738562091503268E-2</v>
      </c>
      <c r="H31" s="65">
        <v>35</v>
      </c>
      <c r="I31" s="9">
        <f>IF(H33=0, "-", H31/H33)</f>
        <v>3.4619188921859542E-2</v>
      </c>
      <c r="J31" s="8">
        <f t="shared" si="0"/>
        <v>-0.33333333333333331</v>
      </c>
      <c r="K31" s="9">
        <f t="shared" si="1"/>
        <v>0.91428571428571426</v>
      </c>
    </row>
    <row r="32" spans="1:11" x14ac:dyDescent="0.2">
      <c r="A32" s="2"/>
      <c r="B32" s="68"/>
      <c r="C32" s="33"/>
      <c r="D32" s="68"/>
      <c r="E32" s="6"/>
      <c r="F32" s="82"/>
      <c r="G32" s="33"/>
      <c r="H32" s="68"/>
      <c r="I32" s="6"/>
      <c r="J32" s="5"/>
      <c r="K32" s="6"/>
    </row>
    <row r="33" spans="1:11" s="43" customFormat="1" x14ac:dyDescent="0.2">
      <c r="A33" s="162" t="s">
        <v>565</v>
      </c>
      <c r="B33" s="71">
        <f>SUM(B18:B32)</f>
        <v>453</v>
      </c>
      <c r="C33" s="40">
        <f>B33/9514</f>
        <v>4.7614042463737648E-2</v>
      </c>
      <c r="D33" s="71">
        <f>SUM(D18:D32)</f>
        <v>298</v>
      </c>
      <c r="E33" s="41">
        <f>D33/7288</f>
        <v>4.0889132821075744E-2</v>
      </c>
      <c r="F33" s="77">
        <f>SUM(F18:F32)</f>
        <v>1224</v>
      </c>
      <c r="G33" s="42">
        <f>F33/26289</f>
        <v>4.6559397466621022E-2</v>
      </c>
      <c r="H33" s="71">
        <f>SUM(H18:H32)</f>
        <v>1011</v>
      </c>
      <c r="I33" s="41">
        <f>H33/20901</f>
        <v>4.8370891344911723E-2</v>
      </c>
      <c r="J33" s="37">
        <f>IF(D33=0, "-", IF((B33-D33)/D33&lt;10, (B33-D33)/D33, "&gt;999%"))</f>
        <v>0.52013422818791943</v>
      </c>
      <c r="K33" s="38">
        <f>IF(H33=0, "-", IF((F33-H33)/H33&lt;10, (F33-H33)/H33, "&gt;999%"))</f>
        <v>0.21068249258160238</v>
      </c>
    </row>
    <row r="34" spans="1:11" x14ac:dyDescent="0.2">
      <c r="B34" s="83"/>
      <c r="D34" s="83"/>
      <c r="F34" s="83"/>
      <c r="H34" s="83"/>
    </row>
    <row r="35" spans="1:11" x14ac:dyDescent="0.2">
      <c r="A35" s="163" t="s">
        <v>134</v>
      </c>
      <c r="B35" s="61" t="s">
        <v>12</v>
      </c>
      <c r="C35" s="62" t="s">
        <v>13</v>
      </c>
      <c r="D35" s="61" t="s">
        <v>12</v>
      </c>
      <c r="E35" s="63" t="s">
        <v>13</v>
      </c>
      <c r="F35" s="62" t="s">
        <v>12</v>
      </c>
      <c r="G35" s="62" t="s">
        <v>13</v>
      </c>
      <c r="H35" s="61" t="s">
        <v>12</v>
      </c>
      <c r="I35" s="63" t="s">
        <v>13</v>
      </c>
      <c r="J35" s="61"/>
      <c r="K35" s="63"/>
    </row>
    <row r="36" spans="1:11" x14ac:dyDescent="0.2">
      <c r="A36" s="7" t="s">
        <v>210</v>
      </c>
      <c r="B36" s="65">
        <v>3</v>
      </c>
      <c r="C36" s="34">
        <f>IF(B40=0, "-", B36/B40)</f>
        <v>0.5</v>
      </c>
      <c r="D36" s="65">
        <v>0</v>
      </c>
      <c r="E36" s="9">
        <f>IF(D40=0, "-", D36/D40)</f>
        <v>0</v>
      </c>
      <c r="F36" s="81">
        <v>9</v>
      </c>
      <c r="G36" s="34">
        <f>IF(F40=0, "-", F36/F40)</f>
        <v>0.28125</v>
      </c>
      <c r="H36" s="65">
        <v>8</v>
      </c>
      <c r="I36" s="9">
        <f>IF(H40=0, "-", H36/H40)</f>
        <v>0.1951219512195122</v>
      </c>
      <c r="J36" s="8" t="str">
        <f>IF(D36=0, "-", IF((B36-D36)/D36&lt;10, (B36-D36)/D36, "&gt;999%"))</f>
        <v>-</v>
      </c>
      <c r="K36" s="9">
        <f>IF(H36=0, "-", IF((F36-H36)/H36&lt;10, (F36-H36)/H36, "&gt;999%"))</f>
        <v>0.125</v>
      </c>
    </row>
    <row r="37" spans="1:11" x14ac:dyDescent="0.2">
      <c r="A37" s="7" t="s">
        <v>211</v>
      </c>
      <c r="B37" s="65">
        <v>1</v>
      </c>
      <c r="C37" s="34">
        <f>IF(B40=0, "-", B37/B40)</f>
        <v>0.16666666666666666</v>
      </c>
      <c r="D37" s="65">
        <v>0</v>
      </c>
      <c r="E37" s="9">
        <f>IF(D40=0, "-", D37/D40)</f>
        <v>0</v>
      </c>
      <c r="F37" s="81">
        <v>1</v>
      </c>
      <c r="G37" s="34">
        <f>IF(F40=0, "-", F37/F40)</f>
        <v>3.125E-2</v>
      </c>
      <c r="H37" s="65">
        <v>0</v>
      </c>
      <c r="I37" s="9">
        <f>IF(H40=0, "-", H37/H40)</f>
        <v>0</v>
      </c>
      <c r="J37" s="8" t="str">
        <f>IF(D37=0, "-", IF((B37-D37)/D37&lt;10, (B37-D37)/D37, "&gt;999%"))</f>
        <v>-</v>
      </c>
      <c r="K37" s="9" t="str">
        <f>IF(H37=0, "-", IF((F37-H37)/H37&lt;10, (F37-H37)/H37, "&gt;999%"))</f>
        <v>-</v>
      </c>
    </row>
    <row r="38" spans="1:11" x14ac:dyDescent="0.2">
      <c r="A38" s="7" t="s">
        <v>212</v>
      </c>
      <c r="B38" s="65">
        <v>2</v>
      </c>
      <c r="C38" s="34">
        <f>IF(B40=0, "-", B38/B40)</f>
        <v>0.33333333333333331</v>
      </c>
      <c r="D38" s="65">
        <v>6</v>
      </c>
      <c r="E38" s="9">
        <f>IF(D40=0, "-", D38/D40)</f>
        <v>1</v>
      </c>
      <c r="F38" s="81">
        <v>22</v>
      </c>
      <c r="G38" s="34">
        <f>IF(F40=0, "-", F38/F40)</f>
        <v>0.6875</v>
      </c>
      <c r="H38" s="65">
        <v>33</v>
      </c>
      <c r="I38" s="9">
        <f>IF(H40=0, "-", H38/H40)</f>
        <v>0.80487804878048785</v>
      </c>
      <c r="J38" s="8">
        <f>IF(D38=0, "-", IF((B38-D38)/D38&lt;10, (B38-D38)/D38, "&gt;999%"))</f>
        <v>-0.66666666666666663</v>
      </c>
      <c r="K38" s="9">
        <f>IF(H38=0, "-", IF((F38-H38)/H38&lt;10, (F38-H38)/H38, "&gt;999%"))</f>
        <v>-0.33333333333333331</v>
      </c>
    </row>
    <row r="39" spans="1:11" x14ac:dyDescent="0.2">
      <c r="A39" s="2"/>
      <c r="B39" s="68"/>
      <c r="C39" s="33"/>
      <c r="D39" s="68"/>
      <c r="E39" s="6"/>
      <c r="F39" s="82"/>
      <c r="G39" s="33"/>
      <c r="H39" s="68"/>
      <c r="I39" s="6"/>
      <c r="J39" s="5"/>
      <c r="K39" s="6"/>
    </row>
    <row r="40" spans="1:11" s="43" customFormat="1" x14ac:dyDescent="0.2">
      <c r="A40" s="162" t="s">
        <v>564</v>
      </c>
      <c r="B40" s="71">
        <f>SUM(B36:B39)</f>
        <v>6</v>
      </c>
      <c r="C40" s="40">
        <f>B40/9514</f>
        <v>6.3064956905612779E-4</v>
      </c>
      <c r="D40" s="71">
        <f>SUM(D36:D39)</f>
        <v>6</v>
      </c>
      <c r="E40" s="41">
        <f>D40/7288</f>
        <v>8.2327113062568603E-4</v>
      </c>
      <c r="F40" s="77">
        <f>SUM(F36:F39)</f>
        <v>32</v>
      </c>
      <c r="G40" s="42">
        <f>F40/26289</f>
        <v>1.2172391494541443E-3</v>
      </c>
      <c r="H40" s="71">
        <f>SUM(H36:H39)</f>
        <v>41</v>
      </c>
      <c r="I40" s="41">
        <f>H40/20901</f>
        <v>1.9616286302090811E-3</v>
      </c>
      <c r="J40" s="37">
        <f>IF(D40=0, "-", IF((B40-D40)/D40&lt;10, (B40-D40)/D40, "&gt;999%"))</f>
        <v>0</v>
      </c>
      <c r="K40" s="38">
        <f>IF(H40=0, "-", IF((F40-H40)/H40&lt;10, (F40-H40)/H40, "&gt;999%"))</f>
        <v>-0.21951219512195122</v>
      </c>
    </row>
    <row r="41" spans="1:11" x14ac:dyDescent="0.2">
      <c r="B41" s="83"/>
      <c r="D41" s="83"/>
      <c r="F41" s="83"/>
      <c r="H41" s="83"/>
    </row>
    <row r="42" spans="1:11" s="43" customFormat="1" x14ac:dyDescent="0.2">
      <c r="A42" s="162" t="s">
        <v>563</v>
      </c>
      <c r="B42" s="71">
        <v>459</v>
      </c>
      <c r="C42" s="40">
        <f>B42/9514</f>
        <v>4.824469203279378E-2</v>
      </c>
      <c r="D42" s="71">
        <v>304</v>
      </c>
      <c r="E42" s="41">
        <f>D42/7288</f>
        <v>4.1712403951701428E-2</v>
      </c>
      <c r="F42" s="77">
        <v>1256</v>
      </c>
      <c r="G42" s="42">
        <f>F42/26289</f>
        <v>4.7776636616075167E-2</v>
      </c>
      <c r="H42" s="71">
        <v>1052</v>
      </c>
      <c r="I42" s="41">
        <f>H42/20901</f>
        <v>5.033251997512081E-2</v>
      </c>
      <c r="J42" s="37">
        <f>IF(D42=0, "-", IF((B42-D42)/D42&lt;10, (B42-D42)/D42, "&gt;999%"))</f>
        <v>0.50986842105263153</v>
      </c>
      <c r="K42" s="38">
        <f>IF(H42=0, "-", IF((F42-H42)/H42&lt;10, (F42-H42)/H42, "&gt;999%"))</f>
        <v>0.19391634980988592</v>
      </c>
    </row>
    <row r="43" spans="1:11" x14ac:dyDescent="0.2">
      <c r="B43" s="83"/>
      <c r="D43" s="83"/>
      <c r="F43" s="83"/>
      <c r="H43" s="83"/>
    </row>
    <row r="44" spans="1:11" ht="15.75" x14ac:dyDescent="0.25">
      <c r="A44" s="164" t="s">
        <v>110</v>
      </c>
      <c r="B44" s="196" t="s">
        <v>1</v>
      </c>
      <c r="C44" s="200"/>
      <c r="D44" s="200"/>
      <c r="E44" s="197"/>
      <c r="F44" s="196" t="s">
        <v>14</v>
      </c>
      <c r="G44" s="200"/>
      <c r="H44" s="200"/>
      <c r="I44" s="197"/>
      <c r="J44" s="196" t="s">
        <v>15</v>
      </c>
      <c r="K44" s="197"/>
    </row>
    <row r="45" spans="1:11" x14ac:dyDescent="0.2">
      <c r="A45" s="22"/>
      <c r="B45" s="196">
        <f>VALUE(RIGHT($B$2, 4))</f>
        <v>2021</v>
      </c>
      <c r="C45" s="197"/>
      <c r="D45" s="196">
        <f>B45-1</f>
        <v>2020</v>
      </c>
      <c r="E45" s="204"/>
      <c r="F45" s="196">
        <f>B45</f>
        <v>2021</v>
      </c>
      <c r="G45" s="204"/>
      <c r="H45" s="196">
        <f>D45</f>
        <v>2020</v>
      </c>
      <c r="I45" s="204"/>
      <c r="J45" s="140" t="s">
        <v>4</v>
      </c>
      <c r="K45" s="141" t="s">
        <v>2</v>
      </c>
    </row>
    <row r="46" spans="1:11" x14ac:dyDescent="0.2">
      <c r="A46" s="163" t="s">
        <v>135</v>
      </c>
      <c r="B46" s="61" t="s">
        <v>12</v>
      </c>
      <c r="C46" s="62" t="s">
        <v>13</v>
      </c>
      <c r="D46" s="61" t="s">
        <v>12</v>
      </c>
      <c r="E46" s="63" t="s">
        <v>13</v>
      </c>
      <c r="F46" s="62" t="s">
        <v>12</v>
      </c>
      <c r="G46" s="62" t="s">
        <v>13</v>
      </c>
      <c r="H46" s="61" t="s">
        <v>12</v>
      </c>
      <c r="I46" s="63" t="s">
        <v>13</v>
      </c>
      <c r="J46" s="61"/>
      <c r="K46" s="63"/>
    </row>
    <row r="47" spans="1:11" x14ac:dyDescent="0.2">
      <c r="A47" s="7" t="s">
        <v>213</v>
      </c>
      <c r="B47" s="65">
        <v>0</v>
      </c>
      <c r="C47" s="34">
        <f>IF(B67=0, "-", B47/B67)</f>
        <v>0</v>
      </c>
      <c r="D47" s="65">
        <v>1</v>
      </c>
      <c r="E47" s="9">
        <f>IF(D67=0, "-", D47/D67)</f>
        <v>1.2594458438287153E-3</v>
      </c>
      <c r="F47" s="81">
        <v>2</v>
      </c>
      <c r="G47" s="34">
        <f>IF(F67=0, "-", F47/F67)</f>
        <v>8.0321285140562252E-4</v>
      </c>
      <c r="H47" s="65">
        <v>2</v>
      </c>
      <c r="I47" s="9">
        <f>IF(H67=0, "-", H47/H67)</f>
        <v>7.8616352201257866E-4</v>
      </c>
      <c r="J47" s="8">
        <f t="shared" ref="J47:J65" si="2">IF(D47=0, "-", IF((B47-D47)/D47&lt;10, (B47-D47)/D47, "&gt;999%"))</f>
        <v>-1</v>
      </c>
      <c r="K47" s="9">
        <f t="shared" ref="K47:K65" si="3">IF(H47=0, "-", IF((F47-H47)/H47&lt;10, (F47-H47)/H47, "&gt;999%"))</f>
        <v>0</v>
      </c>
    </row>
    <row r="48" spans="1:11" x14ac:dyDescent="0.2">
      <c r="A48" s="7" t="s">
        <v>214</v>
      </c>
      <c r="B48" s="65">
        <v>12</v>
      </c>
      <c r="C48" s="34">
        <f>IF(B67=0, "-", B48/B67)</f>
        <v>1.3043478260869565E-2</v>
      </c>
      <c r="D48" s="65">
        <v>9</v>
      </c>
      <c r="E48" s="9">
        <f>IF(D67=0, "-", D48/D67)</f>
        <v>1.1335012594458438E-2</v>
      </c>
      <c r="F48" s="81">
        <v>29</v>
      </c>
      <c r="G48" s="34">
        <f>IF(F67=0, "-", F48/F67)</f>
        <v>1.1646586345381526E-2</v>
      </c>
      <c r="H48" s="65">
        <v>41</v>
      </c>
      <c r="I48" s="9">
        <f>IF(H67=0, "-", H48/H67)</f>
        <v>1.6116352201257862E-2</v>
      </c>
      <c r="J48" s="8">
        <f t="shared" si="2"/>
        <v>0.33333333333333331</v>
      </c>
      <c r="K48" s="9">
        <f t="shared" si="3"/>
        <v>-0.29268292682926828</v>
      </c>
    </row>
    <row r="49" spans="1:11" x14ac:dyDescent="0.2">
      <c r="A49" s="7" t="s">
        <v>215</v>
      </c>
      <c r="B49" s="65">
        <v>0</v>
      </c>
      <c r="C49" s="34">
        <f>IF(B67=0, "-", B49/B67)</f>
        <v>0</v>
      </c>
      <c r="D49" s="65">
        <v>46</v>
      </c>
      <c r="E49" s="9">
        <f>IF(D67=0, "-", D49/D67)</f>
        <v>5.793450881612091E-2</v>
      </c>
      <c r="F49" s="81">
        <v>0</v>
      </c>
      <c r="G49" s="34">
        <f>IF(F67=0, "-", F49/F67)</f>
        <v>0</v>
      </c>
      <c r="H49" s="65">
        <v>54</v>
      </c>
      <c r="I49" s="9">
        <f>IF(H67=0, "-", H49/H67)</f>
        <v>2.1226415094339621E-2</v>
      </c>
      <c r="J49" s="8">
        <f t="shared" si="2"/>
        <v>-1</v>
      </c>
      <c r="K49" s="9">
        <f t="shared" si="3"/>
        <v>-1</v>
      </c>
    </row>
    <row r="50" spans="1:11" x14ac:dyDescent="0.2">
      <c r="A50" s="7" t="s">
        <v>216</v>
      </c>
      <c r="B50" s="65">
        <v>43</v>
      </c>
      <c r="C50" s="34">
        <f>IF(B67=0, "-", B50/B67)</f>
        <v>4.6739130434782609E-2</v>
      </c>
      <c r="D50" s="65">
        <v>59</v>
      </c>
      <c r="E50" s="9">
        <f>IF(D67=0, "-", D50/D67)</f>
        <v>7.4307304785894202E-2</v>
      </c>
      <c r="F50" s="81">
        <v>115</v>
      </c>
      <c r="G50" s="34">
        <f>IF(F67=0, "-", F50/F67)</f>
        <v>4.6184738955823292E-2</v>
      </c>
      <c r="H50" s="65">
        <v>183</v>
      </c>
      <c r="I50" s="9">
        <f>IF(H67=0, "-", H50/H67)</f>
        <v>7.1933962264150941E-2</v>
      </c>
      <c r="J50" s="8">
        <f t="shared" si="2"/>
        <v>-0.2711864406779661</v>
      </c>
      <c r="K50" s="9">
        <f t="shared" si="3"/>
        <v>-0.37158469945355194</v>
      </c>
    </row>
    <row r="51" spans="1:11" x14ac:dyDescent="0.2">
      <c r="A51" s="7" t="s">
        <v>217</v>
      </c>
      <c r="B51" s="65">
        <v>0</v>
      </c>
      <c r="C51" s="34">
        <f>IF(B67=0, "-", B51/B67)</f>
        <v>0</v>
      </c>
      <c r="D51" s="65">
        <v>6</v>
      </c>
      <c r="E51" s="9">
        <f>IF(D67=0, "-", D51/D67)</f>
        <v>7.556675062972292E-3</v>
      </c>
      <c r="F51" s="81">
        <v>0</v>
      </c>
      <c r="G51" s="34">
        <f>IF(F67=0, "-", F51/F67)</f>
        <v>0</v>
      </c>
      <c r="H51" s="65">
        <v>47</v>
      </c>
      <c r="I51" s="9">
        <f>IF(H67=0, "-", H51/H67)</f>
        <v>1.8474842767295597E-2</v>
      </c>
      <c r="J51" s="8">
        <f t="shared" si="2"/>
        <v>-1</v>
      </c>
      <c r="K51" s="9">
        <f t="shared" si="3"/>
        <v>-1</v>
      </c>
    </row>
    <row r="52" spans="1:11" x14ac:dyDescent="0.2">
      <c r="A52" s="7" t="s">
        <v>218</v>
      </c>
      <c r="B52" s="65">
        <v>336</v>
      </c>
      <c r="C52" s="34">
        <f>IF(B67=0, "-", B52/B67)</f>
        <v>0.36521739130434783</v>
      </c>
      <c r="D52" s="65">
        <v>161</v>
      </c>
      <c r="E52" s="9">
        <f>IF(D67=0, "-", D52/D67)</f>
        <v>0.20277078085642317</v>
      </c>
      <c r="F52" s="81">
        <v>731</v>
      </c>
      <c r="G52" s="34">
        <f>IF(F67=0, "-", F52/F67)</f>
        <v>0.293574297188755</v>
      </c>
      <c r="H52" s="65">
        <v>524</v>
      </c>
      <c r="I52" s="9">
        <f>IF(H67=0, "-", H52/H67)</f>
        <v>0.20597484276729561</v>
      </c>
      <c r="J52" s="8">
        <f t="shared" si="2"/>
        <v>1.0869565217391304</v>
      </c>
      <c r="K52" s="9">
        <f t="shared" si="3"/>
        <v>0.39503816793893132</v>
      </c>
    </row>
    <row r="53" spans="1:11" x14ac:dyDescent="0.2">
      <c r="A53" s="7" t="s">
        <v>219</v>
      </c>
      <c r="B53" s="65">
        <v>6</v>
      </c>
      <c r="C53" s="34">
        <f>IF(B67=0, "-", B53/B67)</f>
        <v>6.5217391304347823E-3</v>
      </c>
      <c r="D53" s="65">
        <v>6</v>
      </c>
      <c r="E53" s="9">
        <f>IF(D67=0, "-", D53/D67)</f>
        <v>7.556675062972292E-3</v>
      </c>
      <c r="F53" s="81">
        <v>10</v>
      </c>
      <c r="G53" s="34">
        <f>IF(F67=0, "-", F53/F67)</f>
        <v>4.0160642570281121E-3</v>
      </c>
      <c r="H53" s="65">
        <v>16</v>
      </c>
      <c r="I53" s="9">
        <f>IF(H67=0, "-", H53/H67)</f>
        <v>6.2893081761006293E-3</v>
      </c>
      <c r="J53" s="8">
        <f t="shared" si="2"/>
        <v>0</v>
      </c>
      <c r="K53" s="9">
        <f t="shared" si="3"/>
        <v>-0.375</v>
      </c>
    </row>
    <row r="54" spans="1:11" x14ac:dyDescent="0.2">
      <c r="A54" s="7" t="s">
        <v>220</v>
      </c>
      <c r="B54" s="65">
        <v>114</v>
      </c>
      <c r="C54" s="34">
        <f>IF(B67=0, "-", B54/B67)</f>
        <v>0.12391304347826088</v>
      </c>
      <c r="D54" s="65">
        <v>143</v>
      </c>
      <c r="E54" s="9">
        <f>IF(D67=0, "-", D54/D67)</f>
        <v>0.1801007556675063</v>
      </c>
      <c r="F54" s="81">
        <v>411</v>
      </c>
      <c r="G54" s="34">
        <f>IF(F67=0, "-", F54/F67)</f>
        <v>0.16506024096385541</v>
      </c>
      <c r="H54" s="65">
        <v>422</v>
      </c>
      <c r="I54" s="9">
        <f>IF(H67=0, "-", H54/H67)</f>
        <v>0.16588050314465408</v>
      </c>
      <c r="J54" s="8">
        <f t="shared" si="2"/>
        <v>-0.20279720279720279</v>
      </c>
      <c r="K54" s="9">
        <f t="shared" si="3"/>
        <v>-2.6066350710900472E-2</v>
      </c>
    </row>
    <row r="55" spans="1:11" x14ac:dyDescent="0.2">
      <c r="A55" s="7" t="s">
        <v>221</v>
      </c>
      <c r="B55" s="65">
        <v>118</v>
      </c>
      <c r="C55" s="34">
        <f>IF(B67=0, "-", B55/B67)</f>
        <v>0.1282608695652174</v>
      </c>
      <c r="D55" s="65">
        <v>74</v>
      </c>
      <c r="E55" s="9">
        <f>IF(D67=0, "-", D55/D67)</f>
        <v>9.3198992443324941E-2</v>
      </c>
      <c r="F55" s="81">
        <v>323</v>
      </c>
      <c r="G55" s="34">
        <f>IF(F67=0, "-", F55/F67)</f>
        <v>0.12971887550200803</v>
      </c>
      <c r="H55" s="65">
        <v>258</v>
      </c>
      <c r="I55" s="9">
        <f>IF(H67=0, "-", H55/H67)</f>
        <v>0.10141509433962265</v>
      </c>
      <c r="J55" s="8">
        <f t="shared" si="2"/>
        <v>0.59459459459459463</v>
      </c>
      <c r="K55" s="9">
        <f t="shared" si="3"/>
        <v>0.25193798449612403</v>
      </c>
    </row>
    <row r="56" spans="1:11" x14ac:dyDescent="0.2">
      <c r="A56" s="7" t="s">
        <v>222</v>
      </c>
      <c r="B56" s="65">
        <v>0</v>
      </c>
      <c r="C56" s="34">
        <f>IF(B67=0, "-", B56/B67)</f>
        <v>0</v>
      </c>
      <c r="D56" s="65">
        <v>1</v>
      </c>
      <c r="E56" s="9">
        <f>IF(D67=0, "-", D56/D67)</f>
        <v>1.2594458438287153E-3</v>
      </c>
      <c r="F56" s="81">
        <v>0</v>
      </c>
      <c r="G56" s="34">
        <f>IF(F67=0, "-", F56/F67)</f>
        <v>0</v>
      </c>
      <c r="H56" s="65">
        <v>2</v>
      </c>
      <c r="I56" s="9">
        <f>IF(H67=0, "-", H56/H67)</f>
        <v>7.8616352201257866E-4</v>
      </c>
      <c r="J56" s="8">
        <f t="shared" si="2"/>
        <v>-1</v>
      </c>
      <c r="K56" s="9">
        <f t="shared" si="3"/>
        <v>-1</v>
      </c>
    </row>
    <row r="57" spans="1:11" x14ac:dyDescent="0.2">
      <c r="A57" s="7" t="s">
        <v>223</v>
      </c>
      <c r="B57" s="65">
        <v>0</v>
      </c>
      <c r="C57" s="34">
        <f>IF(B67=0, "-", B57/B67)</f>
        <v>0</v>
      </c>
      <c r="D57" s="65">
        <v>0</v>
      </c>
      <c r="E57" s="9">
        <f>IF(D67=0, "-", D57/D67)</f>
        <v>0</v>
      </c>
      <c r="F57" s="81">
        <v>1</v>
      </c>
      <c r="G57" s="34">
        <f>IF(F67=0, "-", F57/F67)</f>
        <v>4.0160642570281126E-4</v>
      </c>
      <c r="H57" s="65">
        <v>4</v>
      </c>
      <c r="I57" s="9">
        <f>IF(H67=0, "-", H57/H67)</f>
        <v>1.5723270440251573E-3</v>
      </c>
      <c r="J57" s="8" t="str">
        <f t="shared" si="2"/>
        <v>-</v>
      </c>
      <c r="K57" s="9">
        <f t="shared" si="3"/>
        <v>-0.75</v>
      </c>
    </row>
    <row r="58" spans="1:11" x14ac:dyDescent="0.2">
      <c r="A58" s="7" t="s">
        <v>224</v>
      </c>
      <c r="B58" s="65">
        <v>0</v>
      </c>
      <c r="C58" s="34">
        <f>IF(B67=0, "-", B58/B67)</f>
        <v>0</v>
      </c>
      <c r="D58" s="65">
        <v>1</v>
      </c>
      <c r="E58" s="9">
        <f>IF(D67=0, "-", D58/D67)</f>
        <v>1.2594458438287153E-3</v>
      </c>
      <c r="F58" s="81">
        <v>0</v>
      </c>
      <c r="G58" s="34">
        <f>IF(F67=0, "-", F58/F67)</f>
        <v>0</v>
      </c>
      <c r="H58" s="65">
        <v>1</v>
      </c>
      <c r="I58" s="9">
        <f>IF(H67=0, "-", H58/H67)</f>
        <v>3.9308176100628933E-4</v>
      </c>
      <c r="J58" s="8">
        <f t="shared" si="2"/>
        <v>-1</v>
      </c>
      <c r="K58" s="9">
        <f t="shared" si="3"/>
        <v>-1</v>
      </c>
    </row>
    <row r="59" spans="1:11" x14ac:dyDescent="0.2">
      <c r="A59" s="7" t="s">
        <v>225</v>
      </c>
      <c r="B59" s="65">
        <v>8</v>
      </c>
      <c r="C59" s="34">
        <f>IF(B67=0, "-", B59/B67)</f>
        <v>8.6956521739130436E-3</v>
      </c>
      <c r="D59" s="65">
        <v>0</v>
      </c>
      <c r="E59" s="9">
        <f>IF(D67=0, "-", D59/D67)</f>
        <v>0</v>
      </c>
      <c r="F59" s="81">
        <v>18</v>
      </c>
      <c r="G59" s="34">
        <f>IF(F67=0, "-", F59/F67)</f>
        <v>7.2289156626506026E-3</v>
      </c>
      <c r="H59" s="65">
        <v>0</v>
      </c>
      <c r="I59" s="9">
        <f>IF(H67=0, "-", H59/H67)</f>
        <v>0</v>
      </c>
      <c r="J59" s="8" t="str">
        <f t="shared" si="2"/>
        <v>-</v>
      </c>
      <c r="K59" s="9" t="str">
        <f t="shared" si="3"/>
        <v>-</v>
      </c>
    </row>
    <row r="60" spans="1:11" x14ac:dyDescent="0.2">
      <c r="A60" s="7" t="s">
        <v>226</v>
      </c>
      <c r="B60" s="65">
        <v>19</v>
      </c>
      <c r="C60" s="34">
        <f>IF(B67=0, "-", B60/B67)</f>
        <v>2.0652173913043477E-2</v>
      </c>
      <c r="D60" s="65">
        <v>12</v>
      </c>
      <c r="E60" s="9">
        <f>IF(D67=0, "-", D60/D67)</f>
        <v>1.5113350125944584E-2</v>
      </c>
      <c r="F60" s="81">
        <v>89</v>
      </c>
      <c r="G60" s="34">
        <f>IF(F67=0, "-", F60/F67)</f>
        <v>3.5742971887550198E-2</v>
      </c>
      <c r="H60" s="65">
        <v>67</v>
      </c>
      <c r="I60" s="9">
        <f>IF(H67=0, "-", H60/H67)</f>
        <v>2.6336477987421385E-2</v>
      </c>
      <c r="J60" s="8">
        <f t="shared" si="2"/>
        <v>0.58333333333333337</v>
      </c>
      <c r="K60" s="9">
        <f t="shared" si="3"/>
        <v>0.32835820895522388</v>
      </c>
    </row>
    <row r="61" spans="1:11" x14ac:dyDescent="0.2">
      <c r="A61" s="7" t="s">
        <v>227</v>
      </c>
      <c r="B61" s="65">
        <v>8</v>
      </c>
      <c r="C61" s="34">
        <f>IF(B67=0, "-", B61/B67)</f>
        <v>8.6956521739130436E-3</v>
      </c>
      <c r="D61" s="65">
        <v>5</v>
      </c>
      <c r="E61" s="9">
        <f>IF(D67=0, "-", D61/D67)</f>
        <v>6.2972292191435771E-3</v>
      </c>
      <c r="F61" s="81">
        <v>27</v>
      </c>
      <c r="G61" s="34">
        <f>IF(F67=0, "-", F61/F67)</f>
        <v>1.0843373493975903E-2</v>
      </c>
      <c r="H61" s="65">
        <v>29</v>
      </c>
      <c r="I61" s="9">
        <f>IF(H67=0, "-", H61/H67)</f>
        <v>1.1399371069182389E-2</v>
      </c>
      <c r="J61" s="8">
        <f t="shared" si="2"/>
        <v>0.6</v>
      </c>
      <c r="K61" s="9">
        <f t="shared" si="3"/>
        <v>-6.8965517241379309E-2</v>
      </c>
    </row>
    <row r="62" spans="1:11" x14ac:dyDescent="0.2">
      <c r="A62" s="7" t="s">
        <v>228</v>
      </c>
      <c r="B62" s="65">
        <v>255</v>
      </c>
      <c r="C62" s="34">
        <f>IF(B67=0, "-", B62/B67)</f>
        <v>0.27717391304347827</v>
      </c>
      <c r="D62" s="65">
        <v>193</v>
      </c>
      <c r="E62" s="9">
        <f>IF(D67=0, "-", D62/D67)</f>
        <v>0.24307304785894207</v>
      </c>
      <c r="F62" s="81">
        <v>728</v>
      </c>
      <c r="G62" s="34">
        <f>IF(F67=0, "-", F62/F67)</f>
        <v>0.29236947791164658</v>
      </c>
      <c r="H62" s="65">
        <v>646</v>
      </c>
      <c r="I62" s="9">
        <f>IF(H67=0, "-", H62/H67)</f>
        <v>0.25393081761006292</v>
      </c>
      <c r="J62" s="8">
        <f t="shared" si="2"/>
        <v>0.32124352331606215</v>
      </c>
      <c r="K62" s="9">
        <f t="shared" si="3"/>
        <v>0.12693498452012383</v>
      </c>
    </row>
    <row r="63" spans="1:11" x14ac:dyDescent="0.2">
      <c r="A63" s="7" t="s">
        <v>229</v>
      </c>
      <c r="B63" s="65">
        <v>0</v>
      </c>
      <c r="C63" s="34">
        <f>IF(B67=0, "-", B63/B67)</f>
        <v>0</v>
      </c>
      <c r="D63" s="65">
        <v>1</v>
      </c>
      <c r="E63" s="9">
        <f>IF(D67=0, "-", D63/D67)</f>
        <v>1.2594458438287153E-3</v>
      </c>
      <c r="F63" s="81">
        <v>1</v>
      </c>
      <c r="G63" s="34">
        <f>IF(F67=0, "-", F63/F67)</f>
        <v>4.0160642570281126E-4</v>
      </c>
      <c r="H63" s="65">
        <v>1</v>
      </c>
      <c r="I63" s="9">
        <f>IF(H67=0, "-", H63/H67)</f>
        <v>3.9308176100628933E-4</v>
      </c>
      <c r="J63" s="8">
        <f t="shared" si="2"/>
        <v>-1</v>
      </c>
      <c r="K63" s="9">
        <f t="shared" si="3"/>
        <v>0</v>
      </c>
    </row>
    <row r="64" spans="1:11" x14ac:dyDescent="0.2">
      <c r="A64" s="7" t="s">
        <v>230</v>
      </c>
      <c r="B64" s="65">
        <v>1</v>
      </c>
      <c r="C64" s="34">
        <f>IF(B67=0, "-", B64/B67)</f>
        <v>1.0869565217391304E-3</v>
      </c>
      <c r="D64" s="65">
        <v>4</v>
      </c>
      <c r="E64" s="9">
        <f>IF(D67=0, "-", D64/D67)</f>
        <v>5.0377833753148613E-3</v>
      </c>
      <c r="F64" s="81">
        <v>3</v>
      </c>
      <c r="G64" s="34">
        <f>IF(F67=0, "-", F64/F67)</f>
        <v>1.2048192771084338E-3</v>
      </c>
      <c r="H64" s="65">
        <v>25</v>
      </c>
      <c r="I64" s="9">
        <f>IF(H67=0, "-", H64/H67)</f>
        <v>9.8270440251572323E-3</v>
      </c>
      <c r="J64" s="8">
        <f t="shared" si="2"/>
        <v>-0.75</v>
      </c>
      <c r="K64" s="9">
        <f t="shared" si="3"/>
        <v>-0.88</v>
      </c>
    </row>
    <row r="65" spans="1:11" x14ac:dyDescent="0.2">
      <c r="A65" s="7" t="s">
        <v>231</v>
      </c>
      <c r="B65" s="65">
        <v>0</v>
      </c>
      <c r="C65" s="34">
        <f>IF(B67=0, "-", B65/B67)</f>
        <v>0</v>
      </c>
      <c r="D65" s="65">
        <v>72</v>
      </c>
      <c r="E65" s="9">
        <f>IF(D67=0, "-", D65/D67)</f>
        <v>9.06801007556675E-2</v>
      </c>
      <c r="F65" s="81">
        <v>2</v>
      </c>
      <c r="G65" s="34">
        <f>IF(F67=0, "-", F65/F67)</f>
        <v>8.0321285140562252E-4</v>
      </c>
      <c r="H65" s="65">
        <v>222</v>
      </c>
      <c r="I65" s="9">
        <f>IF(H67=0, "-", H65/H67)</f>
        <v>8.7264150943396221E-2</v>
      </c>
      <c r="J65" s="8">
        <f t="shared" si="2"/>
        <v>-1</v>
      </c>
      <c r="K65" s="9">
        <f t="shared" si="3"/>
        <v>-0.99099099099099097</v>
      </c>
    </row>
    <row r="66" spans="1:11" x14ac:dyDescent="0.2">
      <c r="A66" s="2"/>
      <c r="B66" s="68"/>
      <c r="C66" s="33"/>
      <c r="D66" s="68"/>
      <c r="E66" s="6"/>
      <c r="F66" s="82"/>
      <c r="G66" s="33"/>
      <c r="H66" s="68"/>
      <c r="I66" s="6"/>
      <c r="J66" s="5"/>
      <c r="K66" s="6"/>
    </row>
    <row r="67" spans="1:11" s="43" customFormat="1" x14ac:dyDescent="0.2">
      <c r="A67" s="162" t="s">
        <v>562</v>
      </c>
      <c r="B67" s="71">
        <f>SUM(B47:B66)</f>
        <v>920</v>
      </c>
      <c r="C67" s="40">
        <f>B67/9514</f>
        <v>9.6699600588606258E-2</v>
      </c>
      <c r="D67" s="71">
        <f>SUM(D47:D66)</f>
        <v>794</v>
      </c>
      <c r="E67" s="41">
        <f>D67/7288</f>
        <v>0.10894621295279912</v>
      </c>
      <c r="F67" s="77">
        <f>SUM(F47:F66)</f>
        <v>2490</v>
      </c>
      <c r="G67" s="42">
        <f>F67/26289</f>
        <v>9.4716421316900598E-2</v>
      </c>
      <c r="H67" s="71">
        <f>SUM(H47:H66)</f>
        <v>2544</v>
      </c>
      <c r="I67" s="41">
        <f>H67/20901</f>
        <v>0.12171666427443663</v>
      </c>
      <c r="J67" s="37">
        <f>IF(D67=0, "-", IF((B67-D67)/D67&lt;10, (B67-D67)/D67, "&gt;999%"))</f>
        <v>0.15869017632241814</v>
      </c>
      <c r="K67" s="38">
        <f>IF(H67=0, "-", IF((F67-H67)/H67&lt;10, (F67-H67)/H67, "&gt;999%"))</f>
        <v>-2.1226415094339621E-2</v>
      </c>
    </row>
    <row r="68" spans="1:11" x14ac:dyDescent="0.2">
      <c r="B68" s="83"/>
      <c r="D68" s="83"/>
      <c r="F68" s="83"/>
      <c r="H68" s="83"/>
    </row>
    <row r="69" spans="1:11" x14ac:dyDescent="0.2">
      <c r="A69" s="163" t="s">
        <v>136</v>
      </c>
      <c r="B69" s="61" t="s">
        <v>12</v>
      </c>
      <c r="C69" s="62" t="s">
        <v>13</v>
      </c>
      <c r="D69" s="61" t="s">
        <v>12</v>
      </c>
      <c r="E69" s="63" t="s">
        <v>13</v>
      </c>
      <c r="F69" s="62" t="s">
        <v>12</v>
      </c>
      <c r="G69" s="62" t="s">
        <v>13</v>
      </c>
      <c r="H69" s="61" t="s">
        <v>12</v>
      </c>
      <c r="I69" s="63" t="s">
        <v>13</v>
      </c>
      <c r="J69" s="61"/>
      <c r="K69" s="63"/>
    </row>
    <row r="70" spans="1:11" x14ac:dyDescent="0.2">
      <c r="A70" s="7" t="s">
        <v>232</v>
      </c>
      <c r="B70" s="65">
        <v>7</v>
      </c>
      <c r="C70" s="34">
        <f>IF(B80=0, "-", B70/B80)</f>
        <v>9.5890410958904104E-2</v>
      </c>
      <c r="D70" s="65">
        <v>33</v>
      </c>
      <c r="E70" s="9">
        <f>IF(D80=0, "-", D70/D80)</f>
        <v>0.36263736263736263</v>
      </c>
      <c r="F70" s="81">
        <v>33</v>
      </c>
      <c r="G70" s="34">
        <f>IF(F80=0, "-", F70/F80)</f>
        <v>0.1542056074766355</v>
      </c>
      <c r="H70" s="65">
        <v>59</v>
      </c>
      <c r="I70" s="9">
        <f>IF(H80=0, "-", H70/H80)</f>
        <v>0.27188940092165897</v>
      </c>
      <c r="J70" s="8">
        <f t="shared" ref="J70:J78" si="4">IF(D70=0, "-", IF((B70-D70)/D70&lt;10, (B70-D70)/D70, "&gt;999%"))</f>
        <v>-0.78787878787878785</v>
      </c>
      <c r="K70" s="9">
        <f t="shared" ref="K70:K78" si="5">IF(H70=0, "-", IF((F70-H70)/H70&lt;10, (F70-H70)/H70, "&gt;999%"))</f>
        <v>-0.44067796610169491</v>
      </c>
    </row>
    <row r="71" spans="1:11" x14ac:dyDescent="0.2">
      <c r="A71" s="7" t="s">
        <v>233</v>
      </c>
      <c r="B71" s="65">
        <v>9</v>
      </c>
      <c r="C71" s="34">
        <f>IF(B80=0, "-", B71/B80)</f>
        <v>0.12328767123287671</v>
      </c>
      <c r="D71" s="65">
        <v>13</v>
      </c>
      <c r="E71" s="9">
        <f>IF(D80=0, "-", D71/D80)</f>
        <v>0.14285714285714285</v>
      </c>
      <c r="F71" s="81">
        <v>50</v>
      </c>
      <c r="G71" s="34">
        <f>IF(F80=0, "-", F71/F80)</f>
        <v>0.23364485981308411</v>
      </c>
      <c r="H71" s="65">
        <v>50</v>
      </c>
      <c r="I71" s="9">
        <f>IF(H80=0, "-", H71/H80)</f>
        <v>0.2304147465437788</v>
      </c>
      <c r="J71" s="8">
        <f t="shared" si="4"/>
        <v>-0.30769230769230771</v>
      </c>
      <c r="K71" s="9">
        <f t="shared" si="5"/>
        <v>0</v>
      </c>
    </row>
    <row r="72" spans="1:11" x14ac:dyDescent="0.2">
      <c r="A72" s="7" t="s">
        <v>234</v>
      </c>
      <c r="B72" s="65">
        <v>17</v>
      </c>
      <c r="C72" s="34">
        <f>IF(B80=0, "-", B72/B80)</f>
        <v>0.23287671232876711</v>
      </c>
      <c r="D72" s="65">
        <v>3</v>
      </c>
      <c r="E72" s="9">
        <f>IF(D80=0, "-", D72/D80)</f>
        <v>3.2967032967032968E-2</v>
      </c>
      <c r="F72" s="81">
        <v>40</v>
      </c>
      <c r="G72" s="34">
        <f>IF(F80=0, "-", F72/F80)</f>
        <v>0.18691588785046728</v>
      </c>
      <c r="H72" s="65">
        <v>10</v>
      </c>
      <c r="I72" s="9">
        <f>IF(H80=0, "-", H72/H80)</f>
        <v>4.6082949308755762E-2</v>
      </c>
      <c r="J72" s="8">
        <f t="shared" si="4"/>
        <v>4.666666666666667</v>
      </c>
      <c r="K72" s="9">
        <f t="shared" si="5"/>
        <v>3</v>
      </c>
    </row>
    <row r="73" spans="1:11" x14ac:dyDescent="0.2">
      <c r="A73" s="7" t="s">
        <v>235</v>
      </c>
      <c r="B73" s="65">
        <v>0</v>
      </c>
      <c r="C73" s="34">
        <f>IF(B80=0, "-", B73/B80)</f>
        <v>0</v>
      </c>
      <c r="D73" s="65">
        <v>2</v>
      </c>
      <c r="E73" s="9">
        <f>IF(D80=0, "-", D73/D80)</f>
        <v>2.197802197802198E-2</v>
      </c>
      <c r="F73" s="81">
        <v>1</v>
      </c>
      <c r="G73" s="34">
        <f>IF(F80=0, "-", F73/F80)</f>
        <v>4.6728971962616819E-3</v>
      </c>
      <c r="H73" s="65">
        <v>5</v>
      </c>
      <c r="I73" s="9">
        <f>IF(H80=0, "-", H73/H80)</f>
        <v>2.3041474654377881E-2</v>
      </c>
      <c r="J73" s="8">
        <f t="shared" si="4"/>
        <v>-1</v>
      </c>
      <c r="K73" s="9">
        <f t="shared" si="5"/>
        <v>-0.8</v>
      </c>
    </row>
    <row r="74" spans="1:11" x14ac:dyDescent="0.2">
      <c r="A74" s="7" t="s">
        <v>236</v>
      </c>
      <c r="B74" s="65">
        <v>1</v>
      </c>
      <c r="C74" s="34">
        <f>IF(B80=0, "-", B74/B80)</f>
        <v>1.3698630136986301E-2</v>
      </c>
      <c r="D74" s="65">
        <v>0</v>
      </c>
      <c r="E74" s="9">
        <f>IF(D80=0, "-", D74/D80)</f>
        <v>0</v>
      </c>
      <c r="F74" s="81">
        <v>2</v>
      </c>
      <c r="G74" s="34">
        <f>IF(F80=0, "-", F74/F80)</f>
        <v>9.3457943925233638E-3</v>
      </c>
      <c r="H74" s="65">
        <v>2</v>
      </c>
      <c r="I74" s="9">
        <f>IF(H80=0, "-", H74/H80)</f>
        <v>9.2165898617511521E-3</v>
      </c>
      <c r="J74" s="8" t="str">
        <f t="shared" si="4"/>
        <v>-</v>
      </c>
      <c r="K74" s="9">
        <f t="shared" si="5"/>
        <v>0</v>
      </c>
    </row>
    <row r="75" spans="1:11" x14ac:dyDescent="0.2">
      <c r="A75" s="7" t="s">
        <v>237</v>
      </c>
      <c r="B75" s="65">
        <v>25</v>
      </c>
      <c r="C75" s="34">
        <f>IF(B80=0, "-", B75/B80)</f>
        <v>0.34246575342465752</v>
      </c>
      <c r="D75" s="65">
        <v>33</v>
      </c>
      <c r="E75" s="9">
        <f>IF(D80=0, "-", D75/D80)</f>
        <v>0.36263736263736263</v>
      </c>
      <c r="F75" s="81">
        <v>59</v>
      </c>
      <c r="G75" s="34">
        <f>IF(F80=0, "-", F75/F80)</f>
        <v>0.27570093457943923</v>
      </c>
      <c r="H75" s="65">
        <v>78</v>
      </c>
      <c r="I75" s="9">
        <f>IF(H80=0, "-", H75/H80)</f>
        <v>0.35944700460829493</v>
      </c>
      <c r="J75" s="8">
        <f t="shared" si="4"/>
        <v>-0.24242424242424243</v>
      </c>
      <c r="K75" s="9">
        <f t="shared" si="5"/>
        <v>-0.24358974358974358</v>
      </c>
    </row>
    <row r="76" spans="1:11" x14ac:dyDescent="0.2">
      <c r="A76" s="7" t="s">
        <v>238</v>
      </c>
      <c r="B76" s="65">
        <v>9</v>
      </c>
      <c r="C76" s="34">
        <f>IF(B80=0, "-", B76/B80)</f>
        <v>0.12328767123287671</v>
      </c>
      <c r="D76" s="65">
        <v>1</v>
      </c>
      <c r="E76" s="9">
        <f>IF(D80=0, "-", D76/D80)</f>
        <v>1.098901098901099E-2</v>
      </c>
      <c r="F76" s="81">
        <v>14</v>
      </c>
      <c r="G76" s="34">
        <f>IF(F80=0, "-", F76/F80)</f>
        <v>6.5420560747663545E-2</v>
      </c>
      <c r="H76" s="65">
        <v>2</v>
      </c>
      <c r="I76" s="9">
        <f>IF(H80=0, "-", H76/H80)</f>
        <v>9.2165898617511521E-3</v>
      </c>
      <c r="J76" s="8">
        <f t="shared" si="4"/>
        <v>8</v>
      </c>
      <c r="K76" s="9">
        <f t="shared" si="5"/>
        <v>6</v>
      </c>
    </row>
    <row r="77" spans="1:11" x14ac:dyDescent="0.2">
      <c r="A77" s="7" t="s">
        <v>239</v>
      </c>
      <c r="B77" s="65">
        <v>2</v>
      </c>
      <c r="C77" s="34">
        <f>IF(B80=0, "-", B77/B80)</f>
        <v>2.7397260273972601E-2</v>
      </c>
      <c r="D77" s="65">
        <v>3</v>
      </c>
      <c r="E77" s="9">
        <f>IF(D80=0, "-", D77/D80)</f>
        <v>3.2967032967032968E-2</v>
      </c>
      <c r="F77" s="81">
        <v>7</v>
      </c>
      <c r="G77" s="34">
        <f>IF(F80=0, "-", F77/F80)</f>
        <v>3.2710280373831772E-2</v>
      </c>
      <c r="H77" s="65">
        <v>5</v>
      </c>
      <c r="I77" s="9">
        <f>IF(H80=0, "-", H77/H80)</f>
        <v>2.3041474654377881E-2</v>
      </c>
      <c r="J77" s="8">
        <f t="shared" si="4"/>
        <v>-0.33333333333333331</v>
      </c>
      <c r="K77" s="9">
        <f t="shared" si="5"/>
        <v>0.4</v>
      </c>
    </row>
    <row r="78" spans="1:11" x14ac:dyDescent="0.2">
      <c r="A78" s="7" t="s">
        <v>240</v>
      </c>
      <c r="B78" s="65">
        <v>3</v>
      </c>
      <c r="C78" s="34">
        <f>IF(B80=0, "-", B78/B80)</f>
        <v>4.1095890410958902E-2</v>
      </c>
      <c r="D78" s="65">
        <v>3</v>
      </c>
      <c r="E78" s="9">
        <f>IF(D80=0, "-", D78/D80)</f>
        <v>3.2967032967032968E-2</v>
      </c>
      <c r="F78" s="81">
        <v>8</v>
      </c>
      <c r="G78" s="34">
        <f>IF(F80=0, "-", F78/F80)</f>
        <v>3.7383177570093455E-2</v>
      </c>
      <c r="H78" s="65">
        <v>6</v>
      </c>
      <c r="I78" s="9">
        <f>IF(H80=0, "-", H78/H80)</f>
        <v>2.7649769585253458E-2</v>
      </c>
      <c r="J78" s="8">
        <f t="shared" si="4"/>
        <v>0</v>
      </c>
      <c r="K78" s="9">
        <f t="shared" si="5"/>
        <v>0.33333333333333331</v>
      </c>
    </row>
    <row r="79" spans="1:11" x14ac:dyDescent="0.2">
      <c r="A79" s="2"/>
      <c r="B79" s="68"/>
      <c r="C79" s="33"/>
      <c r="D79" s="68"/>
      <c r="E79" s="6"/>
      <c r="F79" s="82"/>
      <c r="G79" s="33"/>
      <c r="H79" s="68"/>
      <c r="I79" s="6"/>
      <c r="J79" s="5"/>
      <c r="K79" s="6"/>
    </row>
    <row r="80" spans="1:11" s="43" customFormat="1" x14ac:dyDescent="0.2">
      <c r="A80" s="162" t="s">
        <v>561</v>
      </c>
      <c r="B80" s="71">
        <f>SUM(B70:B79)</f>
        <v>73</v>
      </c>
      <c r="C80" s="40">
        <f>B80/9514</f>
        <v>7.6729030901828881E-3</v>
      </c>
      <c r="D80" s="71">
        <f>SUM(D70:D79)</f>
        <v>91</v>
      </c>
      <c r="E80" s="41">
        <f>D80/7288</f>
        <v>1.2486278814489571E-2</v>
      </c>
      <c r="F80" s="77">
        <f>SUM(F70:F79)</f>
        <v>214</v>
      </c>
      <c r="G80" s="42">
        <f>F80/26289</f>
        <v>8.14028681197459E-3</v>
      </c>
      <c r="H80" s="71">
        <f>SUM(H70:H79)</f>
        <v>217</v>
      </c>
      <c r="I80" s="41">
        <f>H80/20901</f>
        <v>1.0382278359887087E-2</v>
      </c>
      <c r="J80" s="37">
        <f>IF(D80=0, "-", IF((B80-D80)/D80&lt;10, (B80-D80)/D80, "&gt;999%"))</f>
        <v>-0.19780219780219779</v>
      </c>
      <c r="K80" s="38">
        <f>IF(H80=0, "-", IF((F80-H80)/H80&lt;10, (F80-H80)/H80, "&gt;999%"))</f>
        <v>-1.3824884792626729E-2</v>
      </c>
    </row>
    <row r="81" spans="1:11" x14ac:dyDescent="0.2">
      <c r="B81" s="83"/>
      <c r="D81" s="83"/>
      <c r="F81" s="83"/>
      <c r="H81" s="83"/>
    </row>
    <row r="82" spans="1:11" s="43" customFormat="1" x14ac:dyDescent="0.2">
      <c r="A82" s="162" t="s">
        <v>560</v>
      </c>
      <c r="B82" s="71">
        <v>993</v>
      </c>
      <c r="C82" s="40">
        <f>B82/9514</f>
        <v>0.10437250367878916</v>
      </c>
      <c r="D82" s="71">
        <v>885</v>
      </c>
      <c r="E82" s="41">
        <f>D82/7288</f>
        <v>0.12143249176728869</v>
      </c>
      <c r="F82" s="77">
        <v>2704</v>
      </c>
      <c r="G82" s="42">
        <f>F82/26289</f>
        <v>0.10285670812887519</v>
      </c>
      <c r="H82" s="71">
        <v>2761</v>
      </c>
      <c r="I82" s="41">
        <f>H82/20901</f>
        <v>0.13209894263432373</v>
      </c>
      <c r="J82" s="37">
        <f>IF(D82=0, "-", IF((B82-D82)/D82&lt;10, (B82-D82)/D82, "&gt;999%"))</f>
        <v>0.12203389830508475</v>
      </c>
      <c r="K82" s="38">
        <f>IF(H82=0, "-", IF((F82-H82)/H82&lt;10, (F82-H82)/H82, "&gt;999%"))</f>
        <v>-2.0644693951466859E-2</v>
      </c>
    </row>
    <row r="83" spans="1:11" x14ac:dyDescent="0.2">
      <c r="B83" s="83"/>
      <c r="D83" s="83"/>
      <c r="F83" s="83"/>
      <c r="H83" s="83"/>
    </row>
    <row r="84" spans="1:11" ht="15.75" x14ac:dyDescent="0.25">
      <c r="A84" s="164" t="s">
        <v>111</v>
      </c>
      <c r="B84" s="196" t="s">
        <v>1</v>
      </c>
      <c r="C84" s="200"/>
      <c r="D84" s="200"/>
      <c r="E84" s="197"/>
      <c r="F84" s="196" t="s">
        <v>14</v>
      </c>
      <c r="G84" s="200"/>
      <c r="H84" s="200"/>
      <c r="I84" s="197"/>
      <c r="J84" s="196" t="s">
        <v>15</v>
      </c>
      <c r="K84" s="197"/>
    </row>
    <row r="85" spans="1:11" x14ac:dyDescent="0.2">
      <c r="A85" s="22"/>
      <c r="B85" s="196">
        <f>VALUE(RIGHT($B$2, 4))</f>
        <v>2021</v>
      </c>
      <c r="C85" s="197"/>
      <c r="D85" s="196">
        <f>B85-1</f>
        <v>2020</v>
      </c>
      <c r="E85" s="204"/>
      <c r="F85" s="196">
        <f>B85</f>
        <v>2021</v>
      </c>
      <c r="G85" s="204"/>
      <c r="H85" s="196">
        <f>D85</f>
        <v>2020</v>
      </c>
      <c r="I85" s="204"/>
      <c r="J85" s="140" t="s">
        <v>4</v>
      </c>
      <c r="K85" s="141" t="s">
        <v>2</v>
      </c>
    </row>
    <row r="86" spans="1:11" x14ac:dyDescent="0.2">
      <c r="A86" s="163" t="s">
        <v>137</v>
      </c>
      <c r="B86" s="61" t="s">
        <v>12</v>
      </c>
      <c r="C86" s="62" t="s">
        <v>13</v>
      </c>
      <c r="D86" s="61" t="s">
        <v>12</v>
      </c>
      <c r="E86" s="63" t="s">
        <v>13</v>
      </c>
      <c r="F86" s="62" t="s">
        <v>12</v>
      </c>
      <c r="G86" s="62" t="s">
        <v>13</v>
      </c>
      <c r="H86" s="61" t="s">
        <v>12</v>
      </c>
      <c r="I86" s="63" t="s">
        <v>13</v>
      </c>
      <c r="J86" s="61"/>
      <c r="K86" s="63"/>
    </row>
    <row r="87" spans="1:11" x14ac:dyDescent="0.2">
      <c r="A87" s="7" t="s">
        <v>241</v>
      </c>
      <c r="B87" s="65">
        <v>0</v>
      </c>
      <c r="C87" s="34">
        <f>IF(B98=0, "-", B87/B98)</f>
        <v>0</v>
      </c>
      <c r="D87" s="65">
        <v>3</v>
      </c>
      <c r="E87" s="9">
        <f>IF(D98=0, "-", D87/D98)</f>
        <v>2.2058823529411766E-2</v>
      </c>
      <c r="F87" s="81">
        <v>2</v>
      </c>
      <c r="G87" s="34">
        <f>IF(F98=0, "-", F87/F98)</f>
        <v>6.2893081761006293E-3</v>
      </c>
      <c r="H87" s="65">
        <v>4</v>
      </c>
      <c r="I87" s="9">
        <f>IF(H98=0, "-", H87/H98)</f>
        <v>9.324009324009324E-3</v>
      </c>
      <c r="J87" s="8">
        <f t="shared" ref="J87:J96" si="6">IF(D87=0, "-", IF((B87-D87)/D87&lt;10, (B87-D87)/D87, "&gt;999%"))</f>
        <v>-1</v>
      </c>
      <c r="K87" s="9">
        <f t="shared" ref="K87:K96" si="7">IF(H87=0, "-", IF((F87-H87)/H87&lt;10, (F87-H87)/H87, "&gt;999%"))</f>
        <v>-0.5</v>
      </c>
    </row>
    <row r="88" spans="1:11" x14ac:dyDescent="0.2">
      <c r="A88" s="7" t="s">
        <v>242</v>
      </c>
      <c r="B88" s="65">
        <v>2</v>
      </c>
      <c r="C88" s="34">
        <f>IF(B98=0, "-", B88/B98)</f>
        <v>1.9417475728155338E-2</v>
      </c>
      <c r="D88" s="65">
        <v>1</v>
      </c>
      <c r="E88" s="9">
        <f>IF(D98=0, "-", D88/D98)</f>
        <v>7.3529411764705881E-3</v>
      </c>
      <c r="F88" s="81">
        <v>4</v>
      </c>
      <c r="G88" s="34">
        <f>IF(F98=0, "-", F88/F98)</f>
        <v>1.2578616352201259E-2</v>
      </c>
      <c r="H88" s="65">
        <v>3</v>
      </c>
      <c r="I88" s="9">
        <f>IF(H98=0, "-", H88/H98)</f>
        <v>6.993006993006993E-3</v>
      </c>
      <c r="J88" s="8">
        <f t="shared" si="6"/>
        <v>1</v>
      </c>
      <c r="K88" s="9">
        <f t="shared" si="7"/>
        <v>0.33333333333333331</v>
      </c>
    </row>
    <row r="89" spans="1:11" x14ac:dyDescent="0.2">
      <c r="A89" s="7" t="s">
        <v>243</v>
      </c>
      <c r="B89" s="65">
        <v>0</v>
      </c>
      <c r="C89" s="34">
        <f>IF(B98=0, "-", B89/B98)</f>
        <v>0</v>
      </c>
      <c r="D89" s="65">
        <v>0</v>
      </c>
      <c r="E89" s="9">
        <f>IF(D98=0, "-", D89/D98)</f>
        <v>0</v>
      </c>
      <c r="F89" s="81">
        <v>0</v>
      </c>
      <c r="G89" s="34">
        <f>IF(F98=0, "-", F89/F98)</f>
        <v>0</v>
      </c>
      <c r="H89" s="65">
        <v>3</v>
      </c>
      <c r="I89" s="9">
        <f>IF(H98=0, "-", H89/H98)</f>
        <v>6.993006993006993E-3</v>
      </c>
      <c r="J89" s="8" t="str">
        <f t="shared" si="6"/>
        <v>-</v>
      </c>
      <c r="K89" s="9">
        <f t="shared" si="7"/>
        <v>-1</v>
      </c>
    </row>
    <row r="90" spans="1:11" x14ac:dyDescent="0.2">
      <c r="A90" s="7" t="s">
        <v>244</v>
      </c>
      <c r="B90" s="65">
        <v>12</v>
      </c>
      <c r="C90" s="34">
        <f>IF(B98=0, "-", B90/B98)</f>
        <v>0.11650485436893204</v>
      </c>
      <c r="D90" s="65">
        <v>12</v>
      </c>
      <c r="E90" s="9">
        <f>IF(D98=0, "-", D90/D98)</f>
        <v>8.8235294117647065E-2</v>
      </c>
      <c r="F90" s="81">
        <v>33</v>
      </c>
      <c r="G90" s="34">
        <f>IF(F98=0, "-", F90/F98)</f>
        <v>0.10377358490566038</v>
      </c>
      <c r="H90" s="65">
        <v>34</v>
      </c>
      <c r="I90" s="9">
        <f>IF(H98=0, "-", H90/H98)</f>
        <v>7.9254079254079249E-2</v>
      </c>
      <c r="J90" s="8">
        <f t="shared" si="6"/>
        <v>0</v>
      </c>
      <c r="K90" s="9">
        <f t="shared" si="7"/>
        <v>-2.9411764705882353E-2</v>
      </c>
    </row>
    <row r="91" spans="1:11" x14ac:dyDescent="0.2">
      <c r="A91" s="7" t="s">
        <v>245</v>
      </c>
      <c r="B91" s="65">
        <v>0</v>
      </c>
      <c r="C91" s="34">
        <f>IF(B98=0, "-", B91/B98)</f>
        <v>0</v>
      </c>
      <c r="D91" s="65">
        <v>0</v>
      </c>
      <c r="E91" s="9">
        <f>IF(D98=0, "-", D91/D98)</f>
        <v>0</v>
      </c>
      <c r="F91" s="81">
        <v>0</v>
      </c>
      <c r="G91" s="34">
        <f>IF(F98=0, "-", F91/F98)</f>
        <v>0</v>
      </c>
      <c r="H91" s="65">
        <v>4</v>
      </c>
      <c r="I91" s="9">
        <f>IF(H98=0, "-", H91/H98)</f>
        <v>9.324009324009324E-3</v>
      </c>
      <c r="J91" s="8" t="str">
        <f t="shared" si="6"/>
        <v>-</v>
      </c>
      <c r="K91" s="9">
        <f t="shared" si="7"/>
        <v>-1</v>
      </c>
    </row>
    <row r="92" spans="1:11" x14ac:dyDescent="0.2">
      <c r="A92" s="7" t="s">
        <v>246</v>
      </c>
      <c r="B92" s="65">
        <v>3</v>
      </c>
      <c r="C92" s="34">
        <f>IF(B98=0, "-", B92/B98)</f>
        <v>2.9126213592233011E-2</v>
      </c>
      <c r="D92" s="65">
        <v>3</v>
      </c>
      <c r="E92" s="9">
        <f>IF(D98=0, "-", D92/D98)</f>
        <v>2.2058823529411766E-2</v>
      </c>
      <c r="F92" s="81">
        <v>16</v>
      </c>
      <c r="G92" s="34">
        <f>IF(F98=0, "-", F92/F98)</f>
        <v>5.0314465408805034E-2</v>
      </c>
      <c r="H92" s="65">
        <v>19</v>
      </c>
      <c r="I92" s="9">
        <f>IF(H98=0, "-", H92/H98)</f>
        <v>4.4289044289044288E-2</v>
      </c>
      <c r="J92" s="8">
        <f t="shared" si="6"/>
        <v>0</v>
      </c>
      <c r="K92" s="9">
        <f t="shared" si="7"/>
        <v>-0.15789473684210525</v>
      </c>
    </row>
    <row r="93" spans="1:11" x14ac:dyDescent="0.2">
      <c r="A93" s="7" t="s">
        <v>247</v>
      </c>
      <c r="B93" s="65">
        <v>0</v>
      </c>
      <c r="C93" s="34">
        <f>IF(B98=0, "-", B93/B98)</f>
        <v>0</v>
      </c>
      <c r="D93" s="65">
        <v>1</v>
      </c>
      <c r="E93" s="9">
        <f>IF(D98=0, "-", D93/D98)</f>
        <v>7.3529411764705881E-3</v>
      </c>
      <c r="F93" s="81">
        <v>1</v>
      </c>
      <c r="G93" s="34">
        <f>IF(F98=0, "-", F93/F98)</f>
        <v>3.1446540880503146E-3</v>
      </c>
      <c r="H93" s="65">
        <v>6</v>
      </c>
      <c r="I93" s="9">
        <f>IF(H98=0, "-", H93/H98)</f>
        <v>1.3986013986013986E-2</v>
      </c>
      <c r="J93" s="8">
        <f t="shared" si="6"/>
        <v>-1</v>
      </c>
      <c r="K93" s="9">
        <f t="shared" si="7"/>
        <v>-0.83333333333333337</v>
      </c>
    </row>
    <row r="94" spans="1:11" x14ac:dyDescent="0.2">
      <c r="A94" s="7" t="s">
        <v>248</v>
      </c>
      <c r="B94" s="65">
        <v>1</v>
      </c>
      <c r="C94" s="34">
        <f>IF(B98=0, "-", B94/B98)</f>
        <v>9.7087378640776691E-3</v>
      </c>
      <c r="D94" s="65">
        <v>7</v>
      </c>
      <c r="E94" s="9">
        <f>IF(D98=0, "-", D94/D98)</f>
        <v>5.1470588235294115E-2</v>
      </c>
      <c r="F94" s="81">
        <v>18</v>
      </c>
      <c r="G94" s="34">
        <f>IF(F98=0, "-", F94/F98)</f>
        <v>5.6603773584905662E-2</v>
      </c>
      <c r="H94" s="65">
        <v>16</v>
      </c>
      <c r="I94" s="9">
        <f>IF(H98=0, "-", H94/H98)</f>
        <v>3.7296037296037296E-2</v>
      </c>
      <c r="J94" s="8">
        <f t="shared" si="6"/>
        <v>-0.8571428571428571</v>
      </c>
      <c r="K94" s="9">
        <f t="shared" si="7"/>
        <v>0.125</v>
      </c>
    </row>
    <row r="95" spans="1:11" x14ac:dyDescent="0.2">
      <c r="A95" s="7" t="s">
        <v>249</v>
      </c>
      <c r="B95" s="65">
        <v>83</v>
      </c>
      <c r="C95" s="34">
        <f>IF(B98=0, "-", B95/B98)</f>
        <v>0.80582524271844658</v>
      </c>
      <c r="D95" s="65">
        <v>104</v>
      </c>
      <c r="E95" s="9">
        <f>IF(D98=0, "-", D95/D98)</f>
        <v>0.76470588235294112</v>
      </c>
      <c r="F95" s="81">
        <v>242</v>
      </c>
      <c r="G95" s="34">
        <f>IF(F98=0, "-", F95/F98)</f>
        <v>0.76100628930817615</v>
      </c>
      <c r="H95" s="65">
        <v>331</v>
      </c>
      <c r="I95" s="9">
        <f>IF(H98=0, "-", H95/H98)</f>
        <v>0.77156177156177153</v>
      </c>
      <c r="J95" s="8">
        <f t="shared" si="6"/>
        <v>-0.20192307692307693</v>
      </c>
      <c r="K95" s="9">
        <f t="shared" si="7"/>
        <v>-0.26888217522658608</v>
      </c>
    </row>
    <row r="96" spans="1:11" x14ac:dyDescent="0.2">
      <c r="A96" s="7" t="s">
        <v>250</v>
      </c>
      <c r="B96" s="65">
        <v>2</v>
      </c>
      <c r="C96" s="34">
        <f>IF(B98=0, "-", B96/B98)</f>
        <v>1.9417475728155338E-2</v>
      </c>
      <c r="D96" s="65">
        <v>5</v>
      </c>
      <c r="E96" s="9">
        <f>IF(D98=0, "-", D96/D98)</f>
        <v>3.6764705882352942E-2</v>
      </c>
      <c r="F96" s="81">
        <v>2</v>
      </c>
      <c r="G96" s="34">
        <f>IF(F98=0, "-", F96/F98)</f>
        <v>6.2893081761006293E-3</v>
      </c>
      <c r="H96" s="65">
        <v>9</v>
      </c>
      <c r="I96" s="9">
        <f>IF(H98=0, "-", H96/H98)</f>
        <v>2.097902097902098E-2</v>
      </c>
      <c r="J96" s="8">
        <f t="shared" si="6"/>
        <v>-0.6</v>
      </c>
      <c r="K96" s="9">
        <f t="shared" si="7"/>
        <v>-0.77777777777777779</v>
      </c>
    </row>
    <row r="97" spans="1:11" x14ac:dyDescent="0.2">
      <c r="A97" s="2"/>
      <c r="B97" s="68"/>
      <c r="C97" s="33"/>
      <c r="D97" s="68"/>
      <c r="E97" s="6"/>
      <c r="F97" s="82"/>
      <c r="G97" s="33"/>
      <c r="H97" s="68"/>
      <c r="I97" s="6"/>
      <c r="J97" s="5"/>
      <c r="K97" s="6"/>
    </row>
    <row r="98" spans="1:11" s="43" customFormat="1" x14ac:dyDescent="0.2">
      <c r="A98" s="162" t="s">
        <v>559</v>
      </c>
      <c r="B98" s="71">
        <f>SUM(B87:B97)</f>
        <v>103</v>
      </c>
      <c r="C98" s="40">
        <f>B98/9514</f>
        <v>1.0826150935463527E-2</v>
      </c>
      <c r="D98" s="71">
        <f>SUM(D87:D97)</f>
        <v>136</v>
      </c>
      <c r="E98" s="41">
        <f>D98/7288</f>
        <v>1.8660812294182216E-2</v>
      </c>
      <c r="F98" s="77">
        <f>SUM(F87:F97)</f>
        <v>318</v>
      </c>
      <c r="G98" s="42">
        <f>F98/26289</f>
        <v>1.2096314047700559E-2</v>
      </c>
      <c r="H98" s="71">
        <f>SUM(H87:H97)</f>
        <v>429</v>
      </c>
      <c r="I98" s="41">
        <f>H98/20901</f>
        <v>2.0525333716090138E-2</v>
      </c>
      <c r="J98" s="37">
        <f>IF(D98=0, "-", IF((B98-D98)/D98&lt;10, (B98-D98)/D98, "&gt;999%"))</f>
        <v>-0.24264705882352941</v>
      </c>
      <c r="K98" s="38">
        <f>IF(H98=0, "-", IF((F98-H98)/H98&lt;10, (F98-H98)/H98, "&gt;999%"))</f>
        <v>-0.25874125874125875</v>
      </c>
    </row>
    <row r="99" spans="1:11" x14ac:dyDescent="0.2">
      <c r="B99" s="83"/>
      <c r="D99" s="83"/>
      <c r="F99" s="83"/>
      <c r="H99" s="83"/>
    </row>
    <row r="100" spans="1:11" x14ac:dyDescent="0.2">
      <c r="A100" s="163" t="s">
        <v>138</v>
      </c>
      <c r="B100" s="61" t="s">
        <v>12</v>
      </c>
      <c r="C100" s="62" t="s">
        <v>13</v>
      </c>
      <c r="D100" s="61" t="s">
        <v>12</v>
      </c>
      <c r="E100" s="63" t="s">
        <v>13</v>
      </c>
      <c r="F100" s="62" t="s">
        <v>12</v>
      </c>
      <c r="G100" s="62" t="s">
        <v>13</v>
      </c>
      <c r="H100" s="61" t="s">
        <v>12</v>
      </c>
      <c r="I100" s="63" t="s">
        <v>13</v>
      </c>
      <c r="J100" s="61"/>
      <c r="K100" s="63"/>
    </row>
    <row r="101" spans="1:11" x14ac:dyDescent="0.2">
      <c r="A101" s="7" t="s">
        <v>251</v>
      </c>
      <c r="B101" s="65">
        <v>1</v>
      </c>
      <c r="C101" s="34">
        <f>IF(B115=0, "-", B101/B115)</f>
        <v>1.0526315789473684E-2</v>
      </c>
      <c r="D101" s="65">
        <v>1</v>
      </c>
      <c r="E101" s="9">
        <f>IF(D115=0, "-", D101/D115)</f>
        <v>2.0408163265306121E-2</v>
      </c>
      <c r="F101" s="81">
        <v>2</v>
      </c>
      <c r="G101" s="34">
        <f>IF(F115=0, "-", F101/F115)</f>
        <v>9.852216748768473E-3</v>
      </c>
      <c r="H101" s="65">
        <v>2</v>
      </c>
      <c r="I101" s="9">
        <f>IF(H115=0, "-", H101/H115)</f>
        <v>1.5384615384615385E-2</v>
      </c>
      <c r="J101" s="8">
        <f t="shared" ref="J101:J113" si="8">IF(D101=0, "-", IF((B101-D101)/D101&lt;10, (B101-D101)/D101, "&gt;999%"))</f>
        <v>0</v>
      </c>
      <c r="K101" s="9">
        <f t="shared" ref="K101:K113" si="9">IF(H101=0, "-", IF((F101-H101)/H101&lt;10, (F101-H101)/H101, "&gt;999%"))</f>
        <v>0</v>
      </c>
    </row>
    <row r="102" spans="1:11" x14ac:dyDescent="0.2">
      <c r="A102" s="7" t="s">
        <v>252</v>
      </c>
      <c r="B102" s="65">
        <v>3</v>
      </c>
      <c r="C102" s="34">
        <f>IF(B115=0, "-", B102/B115)</f>
        <v>3.1578947368421054E-2</v>
      </c>
      <c r="D102" s="65">
        <v>7</v>
      </c>
      <c r="E102" s="9">
        <f>IF(D115=0, "-", D102/D115)</f>
        <v>0.14285714285714285</v>
      </c>
      <c r="F102" s="81">
        <v>9</v>
      </c>
      <c r="G102" s="34">
        <f>IF(F115=0, "-", F102/F115)</f>
        <v>4.4334975369458129E-2</v>
      </c>
      <c r="H102" s="65">
        <v>12</v>
      </c>
      <c r="I102" s="9">
        <f>IF(H115=0, "-", H102/H115)</f>
        <v>9.2307692307692313E-2</v>
      </c>
      <c r="J102" s="8">
        <f t="shared" si="8"/>
        <v>-0.5714285714285714</v>
      </c>
      <c r="K102" s="9">
        <f t="shared" si="9"/>
        <v>-0.25</v>
      </c>
    </row>
    <row r="103" spans="1:11" x14ac:dyDescent="0.2">
      <c r="A103" s="7" t="s">
        <v>253</v>
      </c>
      <c r="B103" s="65">
        <v>5</v>
      </c>
      <c r="C103" s="34">
        <f>IF(B115=0, "-", B103/B115)</f>
        <v>5.2631578947368418E-2</v>
      </c>
      <c r="D103" s="65">
        <v>3</v>
      </c>
      <c r="E103" s="9">
        <f>IF(D115=0, "-", D103/D115)</f>
        <v>6.1224489795918366E-2</v>
      </c>
      <c r="F103" s="81">
        <v>10</v>
      </c>
      <c r="G103" s="34">
        <f>IF(F115=0, "-", F103/F115)</f>
        <v>4.9261083743842367E-2</v>
      </c>
      <c r="H103" s="65">
        <v>10</v>
      </c>
      <c r="I103" s="9">
        <f>IF(H115=0, "-", H103/H115)</f>
        <v>7.6923076923076927E-2</v>
      </c>
      <c r="J103" s="8">
        <f t="shared" si="8"/>
        <v>0.66666666666666663</v>
      </c>
      <c r="K103" s="9">
        <f t="shared" si="9"/>
        <v>0</v>
      </c>
    </row>
    <row r="104" spans="1:11" x14ac:dyDescent="0.2">
      <c r="A104" s="7" t="s">
        <v>254</v>
      </c>
      <c r="B104" s="65">
        <v>38</v>
      </c>
      <c r="C104" s="34">
        <f>IF(B115=0, "-", B104/B115)</f>
        <v>0.4</v>
      </c>
      <c r="D104" s="65">
        <v>10</v>
      </c>
      <c r="E104" s="9">
        <f>IF(D115=0, "-", D104/D115)</f>
        <v>0.20408163265306123</v>
      </c>
      <c r="F104" s="81">
        <v>50</v>
      </c>
      <c r="G104" s="34">
        <f>IF(F115=0, "-", F104/F115)</f>
        <v>0.24630541871921183</v>
      </c>
      <c r="H104" s="65">
        <v>40</v>
      </c>
      <c r="I104" s="9">
        <f>IF(H115=0, "-", H104/H115)</f>
        <v>0.30769230769230771</v>
      </c>
      <c r="J104" s="8">
        <f t="shared" si="8"/>
        <v>2.8</v>
      </c>
      <c r="K104" s="9">
        <f t="shared" si="9"/>
        <v>0.25</v>
      </c>
    </row>
    <row r="105" spans="1:11" x14ac:dyDescent="0.2">
      <c r="A105" s="7" t="s">
        <v>255</v>
      </c>
      <c r="B105" s="65">
        <v>1</v>
      </c>
      <c r="C105" s="34">
        <f>IF(B115=0, "-", B105/B115)</f>
        <v>1.0526315789473684E-2</v>
      </c>
      <c r="D105" s="65">
        <v>0</v>
      </c>
      <c r="E105" s="9">
        <f>IF(D115=0, "-", D105/D115)</f>
        <v>0</v>
      </c>
      <c r="F105" s="81">
        <v>1</v>
      </c>
      <c r="G105" s="34">
        <f>IF(F115=0, "-", F105/F115)</f>
        <v>4.9261083743842365E-3</v>
      </c>
      <c r="H105" s="65">
        <v>0</v>
      </c>
      <c r="I105" s="9">
        <f>IF(H115=0, "-", H105/H115)</f>
        <v>0</v>
      </c>
      <c r="J105" s="8" t="str">
        <f t="shared" si="8"/>
        <v>-</v>
      </c>
      <c r="K105" s="9" t="str">
        <f t="shared" si="9"/>
        <v>-</v>
      </c>
    </row>
    <row r="106" spans="1:11" x14ac:dyDescent="0.2">
      <c r="A106" s="7" t="s">
        <v>256</v>
      </c>
      <c r="B106" s="65">
        <v>0</v>
      </c>
      <c r="C106" s="34">
        <f>IF(B115=0, "-", B106/B115)</f>
        <v>0</v>
      </c>
      <c r="D106" s="65">
        <v>3</v>
      </c>
      <c r="E106" s="9">
        <f>IF(D115=0, "-", D106/D115)</f>
        <v>6.1224489795918366E-2</v>
      </c>
      <c r="F106" s="81">
        <v>0</v>
      </c>
      <c r="G106" s="34">
        <f>IF(F115=0, "-", F106/F115)</f>
        <v>0</v>
      </c>
      <c r="H106" s="65">
        <v>3</v>
      </c>
      <c r="I106" s="9">
        <f>IF(H115=0, "-", H106/H115)</f>
        <v>2.3076923076923078E-2</v>
      </c>
      <c r="J106" s="8">
        <f t="shared" si="8"/>
        <v>-1</v>
      </c>
      <c r="K106" s="9">
        <f t="shared" si="9"/>
        <v>-1</v>
      </c>
    </row>
    <row r="107" spans="1:11" x14ac:dyDescent="0.2">
      <c r="A107" s="7" t="s">
        <v>257</v>
      </c>
      <c r="B107" s="65">
        <v>0</v>
      </c>
      <c r="C107" s="34">
        <f>IF(B115=0, "-", B107/B115)</f>
        <v>0</v>
      </c>
      <c r="D107" s="65">
        <v>0</v>
      </c>
      <c r="E107" s="9">
        <f>IF(D115=0, "-", D107/D115)</f>
        <v>0</v>
      </c>
      <c r="F107" s="81">
        <v>1</v>
      </c>
      <c r="G107" s="34">
        <f>IF(F115=0, "-", F107/F115)</f>
        <v>4.9261083743842365E-3</v>
      </c>
      <c r="H107" s="65">
        <v>3</v>
      </c>
      <c r="I107" s="9">
        <f>IF(H115=0, "-", H107/H115)</f>
        <v>2.3076923076923078E-2</v>
      </c>
      <c r="J107" s="8" t="str">
        <f t="shared" si="8"/>
        <v>-</v>
      </c>
      <c r="K107" s="9">
        <f t="shared" si="9"/>
        <v>-0.66666666666666663</v>
      </c>
    </row>
    <row r="108" spans="1:11" x14ac:dyDescent="0.2">
      <c r="A108" s="7" t="s">
        <v>258</v>
      </c>
      <c r="B108" s="65">
        <v>3</v>
      </c>
      <c r="C108" s="34">
        <f>IF(B115=0, "-", B108/B115)</f>
        <v>3.1578947368421054E-2</v>
      </c>
      <c r="D108" s="65">
        <v>0</v>
      </c>
      <c r="E108" s="9">
        <f>IF(D115=0, "-", D108/D115)</f>
        <v>0</v>
      </c>
      <c r="F108" s="81">
        <v>9</v>
      </c>
      <c r="G108" s="34">
        <f>IF(F115=0, "-", F108/F115)</f>
        <v>4.4334975369458129E-2</v>
      </c>
      <c r="H108" s="65">
        <v>7</v>
      </c>
      <c r="I108" s="9">
        <f>IF(H115=0, "-", H108/H115)</f>
        <v>5.3846153846153849E-2</v>
      </c>
      <c r="J108" s="8" t="str">
        <f t="shared" si="8"/>
        <v>-</v>
      </c>
      <c r="K108" s="9">
        <f t="shared" si="9"/>
        <v>0.2857142857142857</v>
      </c>
    </row>
    <row r="109" spans="1:11" x14ac:dyDescent="0.2">
      <c r="A109" s="7" t="s">
        <v>259</v>
      </c>
      <c r="B109" s="65">
        <v>12</v>
      </c>
      <c r="C109" s="34">
        <f>IF(B115=0, "-", B109/B115)</f>
        <v>0.12631578947368421</v>
      </c>
      <c r="D109" s="65">
        <v>3</v>
      </c>
      <c r="E109" s="9">
        <f>IF(D115=0, "-", D109/D115)</f>
        <v>6.1224489795918366E-2</v>
      </c>
      <c r="F109" s="81">
        <v>32</v>
      </c>
      <c r="G109" s="34">
        <f>IF(F115=0, "-", F109/F115)</f>
        <v>0.15763546798029557</v>
      </c>
      <c r="H109" s="65">
        <v>8</v>
      </c>
      <c r="I109" s="9">
        <f>IF(H115=0, "-", H109/H115)</f>
        <v>6.1538461538461542E-2</v>
      </c>
      <c r="J109" s="8">
        <f t="shared" si="8"/>
        <v>3</v>
      </c>
      <c r="K109" s="9">
        <f t="shared" si="9"/>
        <v>3</v>
      </c>
    </row>
    <row r="110" spans="1:11" x14ac:dyDescent="0.2">
      <c r="A110" s="7" t="s">
        <v>260</v>
      </c>
      <c r="B110" s="65">
        <v>26</v>
      </c>
      <c r="C110" s="34">
        <f>IF(B115=0, "-", B110/B115)</f>
        <v>0.27368421052631581</v>
      </c>
      <c r="D110" s="65">
        <v>8</v>
      </c>
      <c r="E110" s="9">
        <f>IF(D115=0, "-", D110/D115)</f>
        <v>0.16326530612244897</v>
      </c>
      <c r="F110" s="81">
        <v>71</v>
      </c>
      <c r="G110" s="34">
        <f>IF(F115=0, "-", F110/F115)</f>
        <v>0.34975369458128081</v>
      </c>
      <c r="H110" s="65">
        <v>20</v>
      </c>
      <c r="I110" s="9">
        <f>IF(H115=0, "-", H110/H115)</f>
        <v>0.15384615384615385</v>
      </c>
      <c r="J110" s="8">
        <f t="shared" si="8"/>
        <v>2.25</v>
      </c>
      <c r="K110" s="9">
        <f t="shared" si="9"/>
        <v>2.5499999999999998</v>
      </c>
    </row>
    <row r="111" spans="1:11" x14ac:dyDescent="0.2">
      <c r="A111" s="7" t="s">
        <v>261</v>
      </c>
      <c r="B111" s="65">
        <v>5</v>
      </c>
      <c r="C111" s="34">
        <f>IF(B115=0, "-", B111/B115)</f>
        <v>5.2631578947368418E-2</v>
      </c>
      <c r="D111" s="65">
        <v>12</v>
      </c>
      <c r="E111" s="9">
        <f>IF(D115=0, "-", D111/D115)</f>
        <v>0.24489795918367346</v>
      </c>
      <c r="F111" s="81">
        <v>17</v>
      </c>
      <c r="G111" s="34">
        <f>IF(F115=0, "-", F111/F115)</f>
        <v>8.3743842364532015E-2</v>
      </c>
      <c r="H111" s="65">
        <v>15</v>
      </c>
      <c r="I111" s="9">
        <f>IF(H115=0, "-", H111/H115)</f>
        <v>0.11538461538461539</v>
      </c>
      <c r="J111" s="8">
        <f t="shared" si="8"/>
        <v>-0.58333333333333337</v>
      </c>
      <c r="K111" s="9">
        <f t="shared" si="9"/>
        <v>0.13333333333333333</v>
      </c>
    </row>
    <row r="112" spans="1:11" x14ac:dyDescent="0.2">
      <c r="A112" s="7" t="s">
        <v>262</v>
      </c>
      <c r="B112" s="65">
        <v>0</v>
      </c>
      <c r="C112" s="34">
        <f>IF(B115=0, "-", B112/B115)</f>
        <v>0</v>
      </c>
      <c r="D112" s="65">
        <v>1</v>
      </c>
      <c r="E112" s="9">
        <f>IF(D115=0, "-", D112/D115)</f>
        <v>2.0408163265306121E-2</v>
      </c>
      <c r="F112" s="81">
        <v>0</v>
      </c>
      <c r="G112" s="34">
        <f>IF(F115=0, "-", F112/F115)</f>
        <v>0</v>
      </c>
      <c r="H112" s="65">
        <v>6</v>
      </c>
      <c r="I112" s="9">
        <f>IF(H115=0, "-", H112/H115)</f>
        <v>4.6153846153846156E-2</v>
      </c>
      <c r="J112" s="8">
        <f t="shared" si="8"/>
        <v>-1</v>
      </c>
      <c r="K112" s="9">
        <f t="shared" si="9"/>
        <v>-1</v>
      </c>
    </row>
    <row r="113" spans="1:11" x14ac:dyDescent="0.2">
      <c r="A113" s="7" t="s">
        <v>263</v>
      </c>
      <c r="B113" s="65">
        <v>1</v>
      </c>
      <c r="C113" s="34">
        <f>IF(B115=0, "-", B113/B115)</f>
        <v>1.0526315789473684E-2</v>
      </c>
      <c r="D113" s="65">
        <v>1</v>
      </c>
      <c r="E113" s="9">
        <f>IF(D115=0, "-", D113/D115)</f>
        <v>2.0408163265306121E-2</v>
      </c>
      <c r="F113" s="81">
        <v>1</v>
      </c>
      <c r="G113" s="34">
        <f>IF(F115=0, "-", F113/F115)</f>
        <v>4.9261083743842365E-3</v>
      </c>
      <c r="H113" s="65">
        <v>4</v>
      </c>
      <c r="I113" s="9">
        <f>IF(H115=0, "-", H113/H115)</f>
        <v>3.0769230769230771E-2</v>
      </c>
      <c r="J113" s="8">
        <f t="shared" si="8"/>
        <v>0</v>
      </c>
      <c r="K113" s="9">
        <f t="shared" si="9"/>
        <v>-0.75</v>
      </c>
    </row>
    <row r="114" spans="1:11" x14ac:dyDescent="0.2">
      <c r="A114" s="2"/>
      <c r="B114" s="68"/>
      <c r="C114" s="33"/>
      <c r="D114" s="68"/>
      <c r="E114" s="6"/>
      <c r="F114" s="82"/>
      <c r="G114" s="33"/>
      <c r="H114" s="68"/>
      <c r="I114" s="6"/>
      <c r="J114" s="5"/>
      <c r="K114" s="6"/>
    </row>
    <row r="115" spans="1:11" s="43" customFormat="1" x14ac:dyDescent="0.2">
      <c r="A115" s="162" t="s">
        <v>558</v>
      </c>
      <c r="B115" s="71">
        <f>SUM(B101:B114)</f>
        <v>95</v>
      </c>
      <c r="C115" s="40">
        <f>B115/9514</f>
        <v>9.985284843388691E-3</v>
      </c>
      <c r="D115" s="71">
        <f>SUM(D101:D114)</f>
        <v>49</v>
      </c>
      <c r="E115" s="41">
        <f>D115/7288</f>
        <v>6.7233809001097699E-3</v>
      </c>
      <c r="F115" s="77">
        <f>SUM(F101:F114)</f>
        <v>203</v>
      </c>
      <c r="G115" s="42">
        <f>F115/26289</f>
        <v>7.7218608543497278E-3</v>
      </c>
      <c r="H115" s="71">
        <f>SUM(H101:H114)</f>
        <v>130</v>
      </c>
      <c r="I115" s="41">
        <f>H115/20901</f>
        <v>6.2197980957848908E-3</v>
      </c>
      <c r="J115" s="37">
        <f>IF(D115=0, "-", IF((B115-D115)/D115&lt;10, (B115-D115)/D115, "&gt;999%"))</f>
        <v>0.93877551020408168</v>
      </c>
      <c r="K115" s="38">
        <f>IF(H115=0, "-", IF((F115-H115)/H115&lt;10, (F115-H115)/H115, "&gt;999%"))</f>
        <v>0.56153846153846154</v>
      </c>
    </row>
    <row r="116" spans="1:11" x14ac:dyDescent="0.2">
      <c r="B116" s="83"/>
      <c r="D116" s="83"/>
      <c r="F116" s="83"/>
      <c r="H116" s="83"/>
    </row>
    <row r="117" spans="1:11" s="43" customFormat="1" x14ac:dyDescent="0.2">
      <c r="A117" s="162" t="s">
        <v>557</v>
      </c>
      <c r="B117" s="71">
        <v>198</v>
      </c>
      <c r="C117" s="40">
        <f>B117/9514</f>
        <v>2.0811435778852218E-2</v>
      </c>
      <c r="D117" s="71">
        <v>185</v>
      </c>
      <c r="E117" s="41">
        <f>D117/7288</f>
        <v>2.5384193194291988E-2</v>
      </c>
      <c r="F117" s="77">
        <v>521</v>
      </c>
      <c r="G117" s="42">
        <f>F117/26289</f>
        <v>1.9818174902050286E-2</v>
      </c>
      <c r="H117" s="71">
        <v>559</v>
      </c>
      <c r="I117" s="41">
        <f>H117/20901</f>
        <v>2.6745131811875031E-2</v>
      </c>
      <c r="J117" s="37">
        <f>IF(D117=0, "-", IF((B117-D117)/D117&lt;10, (B117-D117)/D117, "&gt;999%"))</f>
        <v>7.0270270270270274E-2</v>
      </c>
      <c r="K117" s="38">
        <f>IF(H117=0, "-", IF((F117-H117)/H117&lt;10, (F117-H117)/H117, "&gt;999%"))</f>
        <v>-6.7978533094812166E-2</v>
      </c>
    </row>
    <row r="118" spans="1:11" x14ac:dyDescent="0.2">
      <c r="B118" s="83"/>
      <c r="D118" s="83"/>
      <c r="F118" s="83"/>
      <c r="H118" s="83"/>
    </row>
    <row r="119" spans="1:11" ht="15.75" x14ac:dyDescent="0.25">
      <c r="A119" s="164" t="s">
        <v>112</v>
      </c>
      <c r="B119" s="196" t="s">
        <v>1</v>
      </c>
      <c r="C119" s="200"/>
      <c r="D119" s="200"/>
      <c r="E119" s="197"/>
      <c r="F119" s="196" t="s">
        <v>14</v>
      </c>
      <c r="G119" s="200"/>
      <c r="H119" s="200"/>
      <c r="I119" s="197"/>
      <c r="J119" s="196" t="s">
        <v>15</v>
      </c>
      <c r="K119" s="197"/>
    </row>
    <row r="120" spans="1:11" x14ac:dyDescent="0.2">
      <c r="A120" s="22"/>
      <c r="B120" s="196">
        <f>VALUE(RIGHT($B$2, 4))</f>
        <v>2021</v>
      </c>
      <c r="C120" s="197"/>
      <c r="D120" s="196">
        <f>B120-1</f>
        <v>2020</v>
      </c>
      <c r="E120" s="204"/>
      <c r="F120" s="196">
        <f>B120</f>
        <v>2021</v>
      </c>
      <c r="G120" s="204"/>
      <c r="H120" s="196">
        <f>D120</f>
        <v>2020</v>
      </c>
      <c r="I120" s="204"/>
      <c r="J120" s="140" t="s">
        <v>4</v>
      </c>
      <c r="K120" s="141" t="s">
        <v>2</v>
      </c>
    </row>
    <row r="121" spans="1:11" x14ac:dyDescent="0.2">
      <c r="A121" s="163" t="s">
        <v>139</v>
      </c>
      <c r="B121" s="61" t="s">
        <v>12</v>
      </c>
      <c r="C121" s="62" t="s">
        <v>13</v>
      </c>
      <c r="D121" s="61" t="s">
        <v>12</v>
      </c>
      <c r="E121" s="63" t="s">
        <v>13</v>
      </c>
      <c r="F121" s="62" t="s">
        <v>12</v>
      </c>
      <c r="G121" s="62" t="s">
        <v>13</v>
      </c>
      <c r="H121" s="61" t="s">
        <v>12</v>
      </c>
      <c r="I121" s="63" t="s">
        <v>13</v>
      </c>
      <c r="J121" s="61"/>
      <c r="K121" s="63"/>
    </row>
    <row r="122" spans="1:11" x14ac:dyDescent="0.2">
      <c r="A122" s="7" t="s">
        <v>264</v>
      </c>
      <c r="B122" s="65">
        <v>0</v>
      </c>
      <c r="C122" s="34">
        <f>IF(B126=0, "-", B122/B126)</f>
        <v>0</v>
      </c>
      <c r="D122" s="65">
        <v>22</v>
      </c>
      <c r="E122" s="9">
        <f>IF(D126=0, "-", D122/D126)</f>
        <v>0.62857142857142856</v>
      </c>
      <c r="F122" s="81">
        <v>0</v>
      </c>
      <c r="G122" s="34">
        <f>IF(F126=0, "-", F122/F126)</f>
        <v>0</v>
      </c>
      <c r="H122" s="65">
        <v>47</v>
      </c>
      <c r="I122" s="9">
        <f>IF(H126=0, "-", H122/H126)</f>
        <v>0.55294117647058827</v>
      </c>
      <c r="J122" s="8">
        <f>IF(D122=0, "-", IF((B122-D122)/D122&lt;10, (B122-D122)/D122, "&gt;999%"))</f>
        <v>-1</v>
      </c>
      <c r="K122" s="9">
        <f>IF(H122=0, "-", IF((F122-H122)/H122&lt;10, (F122-H122)/H122, "&gt;999%"))</f>
        <v>-1</v>
      </c>
    </row>
    <row r="123" spans="1:11" x14ac:dyDescent="0.2">
      <c r="A123" s="7" t="s">
        <v>265</v>
      </c>
      <c r="B123" s="65">
        <v>23</v>
      </c>
      <c r="C123" s="34">
        <f>IF(B126=0, "-", B123/B126)</f>
        <v>0.8214285714285714</v>
      </c>
      <c r="D123" s="65">
        <v>13</v>
      </c>
      <c r="E123" s="9">
        <f>IF(D126=0, "-", D123/D126)</f>
        <v>0.37142857142857144</v>
      </c>
      <c r="F123" s="81">
        <v>47</v>
      </c>
      <c r="G123" s="34">
        <f>IF(F126=0, "-", F123/F126)</f>
        <v>0.81034482758620685</v>
      </c>
      <c r="H123" s="65">
        <v>36</v>
      </c>
      <c r="I123" s="9">
        <f>IF(H126=0, "-", H123/H126)</f>
        <v>0.42352941176470588</v>
      </c>
      <c r="J123" s="8">
        <f>IF(D123=0, "-", IF((B123-D123)/D123&lt;10, (B123-D123)/D123, "&gt;999%"))</f>
        <v>0.76923076923076927</v>
      </c>
      <c r="K123" s="9">
        <f>IF(H123=0, "-", IF((F123-H123)/H123&lt;10, (F123-H123)/H123, "&gt;999%"))</f>
        <v>0.30555555555555558</v>
      </c>
    </row>
    <row r="124" spans="1:11" x14ac:dyDescent="0.2">
      <c r="A124" s="7" t="s">
        <v>266</v>
      </c>
      <c r="B124" s="65">
        <v>5</v>
      </c>
      <c r="C124" s="34">
        <f>IF(B126=0, "-", B124/B126)</f>
        <v>0.17857142857142858</v>
      </c>
      <c r="D124" s="65">
        <v>0</v>
      </c>
      <c r="E124" s="9">
        <f>IF(D126=0, "-", D124/D126)</f>
        <v>0</v>
      </c>
      <c r="F124" s="81">
        <v>11</v>
      </c>
      <c r="G124" s="34">
        <f>IF(F126=0, "-", F124/F126)</f>
        <v>0.18965517241379309</v>
      </c>
      <c r="H124" s="65">
        <v>2</v>
      </c>
      <c r="I124" s="9">
        <f>IF(H126=0, "-", H124/H126)</f>
        <v>2.3529411764705882E-2</v>
      </c>
      <c r="J124" s="8" t="str">
        <f>IF(D124=0, "-", IF((B124-D124)/D124&lt;10, (B124-D124)/D124, "&gt;999%"))</f>
        <v>-</v>
      </c>
      <c r="K124" s="9">
        <f>IF(H124=0, "-", IF((F124-H124)/H124&lt;10, (F124-H124)/H124, "&gt;999%"))</f>
        <v>4.5</v>
      </c>
    </row>
    <row r="125" spans="1:11" x14ac:dyDescent="0.2">
      <c r="A125" s="2"/>
      <c r="B125" s="68"/>
      <c r="C125" s="33"/>
      <c r="D125" s="68"/>
      <c r="E125" s="6"/>
      <c r="F125" s="82"/>
      <c r="G125" s="33"/>
      <c r="H125" s="68"/>
      <c r="I125" s="6"/>
      <c r="J125" s="5"/>
      <c r="K125" s="6"/>
    </row>
    <row r="126" spans="1:11" s="43" customFormat="1" x14ac:dyDescent="0.2">
      <c r="A126" s="162" t="s">
        <v>556</v>
      </c>
      <c r="B126" s="71">
        <f>SUM(B122:B125)</f>
        <v>28</v>
      </c>
      <c r="C126" s="40">
        <f>B126/9514</f>
        <v>2.9430313222619298E-3</v>
      </c>
      <c r="D126" s="71">
        <f>SUM(D122:D125)</f>
        <v>35</v>
      </c>
      <c r="E126" s="41">
        <f>D126/7288</f>
        <v>4.8024149286498355E-3</v>
      </c>
      <c r="F126" s="77">
        <f>SUM(F122:F125)</f>
        <v>58</v>
      </c>
      <c r="G126" s="42">
        <f>F126/26289</f>
        <v>2.2062459583856364E-3</v>
      </c>
      <c r="H126" s="71">
        <f>SUM(H122:H125)</f>
        <v>85</v>
      </c>
      <c r="I126" s="41">
        <f>H126/20901</f>
        <v>4.0667910626285822E-3</v>
      </c>
      <c r="J126" s="37">
        <f>IF(D126=0, "-", IF((B126-D126)/D126&lt;10, (B126-D126)/D126, "&gt;999%"))</f>
        <v>-0.2</v>
      </c>
      <c r="K126" s="38">
        <f>IF(H126=0, "-", IF((F126-H126)/H126&lt;10, (F126-H126)/H126, "&gt;999%"))</f>
        <v>-0.31764705882352939</v>
      </c>
    </row>
    <row r="127" spans="1:11" x14ac:dyDescent="0.2">
      <c r="B127" s="83"/>
      <c r="D127" s="83"/>
      <c r="F127" s="83"/>
      <c r="H127" s="83"/>
    </row>
    <row r="128" spans="1:11" x14ac:dyDescent="0.2">
      <c r="A128" s="163" t="s">
        <v>140</v>
      </c>
      <c r="B128" s="61" t="s">
        <v>12</v>
      </c>
      <c r="C128" s="62" t="s">
        <v>13</v>
      </c>
      <c r="D128" s="61" t="s">
        <v>12</v>
      </c>
      <c r="E128" s="63" t="s">
        <v>13</v>
      </c>
      <c r="F128" s="62" t="s">
        <v>12</v>
      </c>
      <c r="G128" s="62" t="s">
        <v>13</v>
      </c>
      <c r="H128" s="61" t="s">
        <v>12</v>
      </c>
      <c r="I128" s="63" t="s">
        <v>13</v>
      </c>
      <c r="J128" s="61"/>
      <c r="K128" s="63"/>
    </row>
    <row r="129" spans="1:11" x14ac:dyDescent="0.2">
      <c r="A129" s="7" t="s">
        <v>267</v>
      </c>
      <c r="B129" s="65">
        <v>0</v>
      </c>
      <c r="C129" s="34">
        <f>IF(B140=0, "-", B129/B140)</f>
        <v>0</v>
      </c>
      <c r="D129" s="65">
        <v>1</v>
      </c>
      <c r="E129" s="9">
        <f>IF(D140=0, "-", D129/D140)</f>
        <v>0.125</v>
      </c>
      <c r="F129" s="81">
        <v>0</v>
      </c>
      <c r="G129" s="34">
        <f>IF(F140=0, "-", F129/F140)</f>
        <v>0</v>
      </c>
      <c r="H129" s="65">
        <v>1</v>
      </c>
      <c r="I129" s="9">
        <f>IF(H140=0, "-", H129/H140)</f>
        <v>0.05</v>
      </c>
      <c r="J129" s="8">
        <f t="shared" ref="J129:J138" si="10">IF(D129=0, "-", IF((B129-D129)/D129&lt;10, (B129-D129)/D129, "&gt;999%"))</f>
        <v>-1</v>
      </c>
      <c r="K129" s="9">
        <f t="shared" ref="K129:K138" si="11">IF(H129=0, "-", IF((F129-H129)/H129&lt;10, (F129-H129)/H129, "&gt;999%"))</f>
        <v>-1</v>
      </c>
    </row>
    <row r="130" spans="1:11" x14ac:dyDescent="0.2">
      <c r="A130" s="7" t="s">
        <v>268</v>
      </c>
      <c r="B130" s="65">
        <v>0</v>
      </c>
      <c r="C130" s="34">
        <f>IF(B140=0, "-", B130/B140)</f>
        <v>0</v>
      </c>
      <c r="D130" s="65">
        <v>0</v>
      </c>
      <c r="E130" s="9">
        <f>IF(D140=0, "-", D130/D140)</f>
        <v>0</v>
      </c>
      <c r="F130" s="81">
        <v>2</v>
      </c>
      <c r="G130" s="34">
        <f>IF(F140=0, "-", F130/F140)</f>
        <v>3.5714285714285712E-2</v>
      </c>
      <c r="H130" s="65">
        <v>1</v>
      </c>
      <c r="I130" s="9">
        <f>IF(H140=0, "-", H130/H140)</f>
        <v>0.05</v>
      </c>
      <c r="J130" s="8" t="str">
        <f t="shared" si="10"/>
        <v>-</v>
      </c>
      <c r="K130" s="9">
        <f t="shared" si="11"/>
        <v>1</v>
      </c>
    </row>
    <row r="131" spans="1:11" x14ac:dyDescent="0.2">
      <c r="A131" s="7" t="s">
        <v>269</v>
      </c>
      <c r="B131" s="65">
        <v>1</v>
      </c>
      <c r="C131" s="34">
        <f>IF(B140=0, "-", B131/B140)</f>
        <v>3.125E-2</v>
      </c>
      <c r="D131" s="65">
        <v>2</v>
      </c>
      <c r="E131" s="9">
        <f>IF(D140=0, "-", D131/D140)</f>
        <v>0.25</v>
      </c>
      <c r="F131" s="81">
        <v>7</v>
      </c>
      <c r="G131" s="34">
        <f>IF(F140=0, "-", F131/F140)</f>
        <v>0.125</v>
      </c>
      <c r="H131" s="65">
        <v>3</v>
      </c>
      <c r="I131" s="9">
        <f>IF(H140=0, "-", H131/H140)</f>
        <v>0.15</v>
      </c>
      <c r="J131" s="8">
        <f t="shared" si="10"/>
        <v>-0.5</v>
      </c>
      <c r="K131" s="9">
        <f t="shared" si="11"/>
        <v>1.3333333333333333</v>
      </c>
    </row>
    <row r="132" spans="1:11" x14ac:dyDescent="0.2">
      <c r="A132" s="7" t="s">
        <v>270</v>
      </c>
      <c r="B132" s="65">
        <v>0</v>
      </c>
      <c r="C132" s="34">
        <f>IF(B140=0, "-", B132/B140)</f>
        <v>0</v>
      </c>
      <c r="D132" s="65">
        <v>1</v>
      </c>
      <c r="E132" s="9">
        <f>IF(D140=0, "-", D132/D140)</f>
        <v>0.125</v>
      </c>
      <c r="F132" s="81">
        <v>0</v>
      </c>
      <c r="G132" s="34">
        <f>IF(F140=0, "-", F132/F140)</f>
        <v>0</v>
      </c>
      <c r="H132" s="65">
        <v>2</v>
      </c>
      <c r="I132" s="9">
        <f>IF(H140=0, "-", H132/H140)</f>
        <v>0.1</v>
      </c>
      <c r="J132" s="8">
        <f t="shared" si="10"/>
        <v>-1</v>
      </c>
      <c r="K132" s="9">
        <f t="shared" si="11"/>
        <v>-1</v>
      </c>
    </row>
    <row r="133" spans="1:11" x14ac:dyDescent="0.2">
      <c r="A133" s="7" t="s">
        <v>271</v>
      </c>
      <c r="B133" s="65">
        <v>1</v>
      </c>
      <c r="C133" s="34">
        <f>IF(B140=0, "-", B133/B140)</f>
        <v>3.125E-2</v>
      </c>
      <c r="D133" s="65">
        <v>0</v>
      </c>
      <c r="E133" s="9">
        <f>IF(D140=0, "-", D133/D140)</f>
        <v>0</v>
      </c>
      <c r="F133" s="81">
        <v>1</v>
      </c>
      <c r="G133" s="34">
        <f>IF(F140=0, "-", F133/F140)</f>
        <v>1.7857142857142856E-2</v>
      </c>
      <c r="H133" s="65">
        <v>0</v>
      </c>
      <c r="I133" s="9">
        <f>IF(H140=0, "-", H133/H140)</f>
        <v>0</v>
      </c>
      <c r="J133" s="8" t="str">
        <f t="shared" si="10"/>
        <v>-</v>
      </c>
      <c r="K133" s="9" t="str">
        <f t="shared" si="11"/>
        <v>-</v>
      </c>
    </row>
    <row r="134" spans="1:11" x14ac:dyDescent="0.2">
      <c r="A134" s="7" t="s">
        <v>272</v>
      </c>
      <c r="B134" s="65">
        <v>3</v>
      </c>
      <c r="C134" s="34">
        <f>IF(B140=0, "-", B134/B140)</f>
        <v>9.375E-2</v>
      </c>
      <c r="D134" s="65">
        <v>0</v>
      </c>
      <c r="E134" s="9">
        <f>IF(D140=0, "-", D134/D140)</f>
        <v>0</v>
      </c>
      <c r="F134" s="81">
        <v>5</v>
      </c>
      <c r="G134" s="34">
        <f>IF(F140=0, "-", F134/F140)</f>
        <v>8.9285714285714288E-2</v>
      </c>
      <c r="H134" s="65">
        <v>1</v>
      </c>
      <c r="I134" s="9">
        <f>IF(H140=0, "-", H134/H140)</f>
        <v>0.05</v>
      </c>
      <c r="J134" s="8" t="str">
        <f t="shared" si="10"/>
        <v>-</v>
      </c>
      <c r="K134" s="9">
        <f t="shared" si="11"/>
        <v>4</v>
      </c>
    </row>
    <row r="135" spans="1:11" x14ac:dyDescent="0.2">
      <c r="A135" s="7" t="s">
        <v>273</v>
      </c>
      <c r="B135" s="65">
        <v>1</v>
      </c>
      <c r="C135" s="34">
        <f>IF(B140=0, "-", B135/B140)</f>
        <v>3.125E-2</v>
      </c>
      <c r="D135" s="65">
        <v>1</v>
      </c>
      <c r="E135" s="9">
        <f>IF(D140=0, "-", D135/D140)</f>
        <v>0.125</v>
      </c>
      <c r="F135" s="81">
        <v>3</v>
      </c>
      <c r="G135" s="34">
        <f>IF(F140=0, "-", F135/F140)</f>
        <v>5.3571428571428568E-2</v>
      </c>
      <c r="H135" s="65">
        <v>1</v>
      </c>
      <c r="I135" s="9">
        <f>IF(H140=0, "-", H135/H140)</f>
        <v>0.05</v>
      </c>
      <c r="J135" s="8">
        <f t="shared" si="10"/>
        <v>0</v>
      </c>
      <c r="K135" s="9">
        <f t="shared" si="11"/>
        <v>2</v>
      </c>
    </row>
    <row r="136" spans="1:11" x14ac:dyDescent="0.2">
      <c r="A136" s="7" t="s">
        <v>274</v>
      </c>
      <c r="B136" s="65">
        <v>6</v>
      </c>
      <c r="C136" s="34">
        <f>IF(B140=0, "-", B136/B140)</f>
        <v>0.1875</v>
      </c>
      <c r="D136" s="65">
        <v>3</v>
      </c>
      <c r="E136" s="9">
        <f>IF(D140=0, "-", D136/D140)</f>
        <v>0.375</v>
      </c>
      <c r="F136" s="81">
        <v>15</v>
      </c>
      <c r="G136" s="34">
        <f>IF(F140=0, "-", F136/F140)</f>
        <v>0.26785714285714285</v>
      </c>
      <c r="H136" s="65">
        <v>9</v>
      </c>
      <c r="I136" s="9">
        <f>IF(H140=0, "-", H136/H140)</f>
        <v>0.45</v>
      </c>
      <c r="J136" s="8">
        <f t="shared" si="10"/>
        <v>1</v>
      </c>
      <c r="K136" s="9">
        <f t="shared" si="11"/>
        <v>0.66666666666666663</v>
      </c>
    </row>
    <row r="137" spans="1:11" x14ac:dyDescent="0.2">
      <c r="A137" s="7" t="s">
        <v>275</v>
      </c>
      <c r="B137" s="65">
        <v>20</v>
      </c>
      <c r="C137" s="34">
        <f>IF(B140=0, "-", B137/B140)</f>
        <v>0.625</v>
      </c>
      <c r="D137" s="65">
        <v>0</v>
      </c>
      <c r="E137" s="9">
        <f>IF(D140=0, "-", D137/D140)</f>
        <v>0</v>
      </c>
      <c r="F137" s="81">
        <v>23</v>
      </c>
      <c r="G137" s="34">
        <f>IF(F140=0, "-", F137/F140)</f>
        <v>0.4107142857142857</v>
      </c>
      <c r="H137" s="65">
        <v>0</v>
      </c>
      <c r="I137" s="9">
        <f>IF(H140=0, "-", H137/H140)</f>
        <v>0</v>
      </c>
      <c r="J137" s="8" t="str">
        <f t="shared" si="10"/>
        <v>-</v>
      </c>
      <c r="K137" s="9" t="str">
        <f t="shared" si="11"/>
        <v>-</v>
      </c>
    </row>
    <row r="138" spans="1:11" x14ac:dyDescent="0.2">
      <c r="A138" s="7" t="s">
        <v>276</v>
      </c>
      <c r="B138" s="65">
        <v>0</v>
      </c>
      <c r="C138" s="34">
        <f>IF(B140=0, "-", B138/B140)</f>
        <v>0</v>
      </c>
      <c r="D138" s="65">
        <v>0</v>
      </c>
      <c r="E138" s="9">
        <f>IF(D140=0, "-", D138/D140)</f>
        <v>0</v>
      </c>
      <c r="F138" s="81">
        <v>0</v>
      </c>
      <c r="G138" s="34">
        <f>IF(F140=0, "-", F138/F140)</f>
        <v>0</v>
      </c>
      <c r="H138" s="65">
        <v>2</v>
      </c>
      <c r="I138" s="9">
        <f>IF(H140=0, "-", H138/H140)</f>
        <v>0.1</v>
      </c>
      <c r="J138" s="8" t="str">
        <f t="shared" si="10"/>
        <v>-</v>
      </c>
      <c r="K138" s="9">
        <f t="shared" si="11"/>
        <v>-1</v>
      </c>
    </row>
    <row r="139" spans="1:11" x14ac:dyDescent="0.2">
      <c r="A139" s="2"/>
      <c r="B139" s="68"/>
      <c r="C139" s="33"/>
      <c r="D139" s="68"/>
      <c r="E139" s="6"/>
      <c r="F139" s="82"/>
      <c r="G139" s="33"/>
      <c r="H139" s="68"/>
      <c r="I139" s="6"/>
      <c r="J139" s="5"/>
      <c r="K139" s="6"/>
    </row>
    <row r="140" spans="1:11" s="43" customFormat="1" x14ac:dyDescent="0.2">
      <c r="A140" s="162" t="s">
        <v>555</v>
      </c>
      <c r="B140" s="71">
        <f>SUM(B129:B139)</f>
        <v>32</v>
      </c>
      <c r="C140" s="40">
        <f>B140/9514</f>
        <v>3.3634643682993485E-3</v>
      </c>
      <c r="D140" s="71">
        <f>SUM(D129:D139)</f>
        <v>8</v>
      </c>
      <c r="E140" s="41">
        <f>D140/7288</f>
        <v>1.0976948408342481E-3</v>
      </c>
      <c r="F140" s="77">
        <f>SUM(F129:F139)</f>
        <v>56</v>
      </c>
      <c r="G140" s="42">
        <f>F140/26289</f>
        <v>2.1301685115447527E-3</v>
      </c>
      <c r="H140" s="71">
        <f>SUM(H129:H139)</f>
        <v>20</v>
      </c>
      <c r="I140" s="41">
        <f>H140/20901</f>
        <v>9.5689201473613699E-4</v>
      </c>
      <c r="J140" s="37">
        <f>IF(D140=0, "-", IF((B140-D140)/D140&lt;10, (B140-D140)/D140, "&gt;999%"))</f>
        <v>3</v>
      </c>
      <c r="K140" s="38">
        <f>IF(H140=0, "-", IF((F140-H140)/H140&lt;10, (F140-H140)/H140, "&gt;999%"))</f>
        <v>1.8</v>
      </c>
    </row>
    <row r="141" spans="1:11" x14ac:dyDescent="0.2">
      <c r="B141" s="83"/>
      <c r="D141" s="83"/>
      <c r="F141" s="83"/>
      <c r="H141" s="83"/>
    </row>
    <row r="142" spans="1:11" s="43" customFormat="1" x14ac:dyDescent="0.2">
      <c r="A142" s="162" t="s">
        <v>554</v>
      </c>
      <c r="B142" s="71">
        <v>60</v>
      </c>
      <c r="C142" s="40">
        <f>B142/9514</f>
        <v>6.3064956905612779E-3</v>
      </c>
      <c r="D142" s="71">
        <v>43</v>
      </c>
      <c r="E142" s="41">
        <f>D142/7288</f>
        <v>5.9001097694840838E-3</v>
      </c>
      <c r="F142" s="77">
        <v>114</v>
      </c>
      <c r="G142" s="42">
        <f>F142/26289</f>
        <v>4.3364144699303891E-3</v>
      </c>
      <c r="H142" s="71">
        <v>105</v>
      </c>
      <c r="I142" s="41">
        <f>H142/20901</f>
        <v>5.0236830773647198E-3</v>
      </c>
      <c r="J142" s="37">
        <f>IF(D142=0, "-", IF((B142-D142)/D142&lt;10, (B142-D142)/D142, "&gt;999%"))</f>
        <v>0.39534883720930231</v>
      </c>
      <c r="K142" s="38">
        <f>IF(H142=0, "-", IF((F142-H142)/H142&lt;10, (F142-H142)/H142, "&gt;999%"))</f>
        <v>8.5714285714285715E-2</v>
      </c>
    </row>
    <row r="143" spans="1:11" x14ac:dyDescent="0.2">
      <c r="B143" s="83"/>
      <c r="D143" s="83"/>
      <c r="F143" s="83"/>
      <c r="H143" s="83"/>
    </row>
    <row r="144" spans="1:11" ht="15.75" x14ac:dyDescent="0.25">
      <c r="A144" s="164" t="s">
        <v>113</v>
      </c>
      <c r="B144" s="196" t="s">
        <v>1</v>
      </c>
      <c r="C144" s="200"/>
      <c r="D144" s="200"/>
      <c r="E144" s="197"/>
      <c r="F144" s="196" t="s">
        <v>14</v>
      </c>
      <c r="G144" s="200"/>
      <c r="H144" s="200"/>
      <c r="I144" s="197"/>
      <c r="J144" s="196" t="s">
        <v>15</v>
      </c>
      <c r="K144" s="197"/>
    </row>
    <row r="145" spans="1:11" x14ac:dyDescent="0.2">
      <c r="A145" s="22"/>
      <c r="B145" s="196">
        <f>VALUE(RIGHT($B$2, 4))</f>
        <v>2021</v>
      </c>
      <c r="C145" s="197"/>
      <c r="D145" s="196">
        <f>B145-1</f>
        <v>2020</v>
      </c>
      <c r="E145" s="204"/>
      <c r="F145" s="196">
        <f>B145</f>
        <v>2021</v>
      </c>
      <c r="G145" s="204"/>
      <c r="H145" s="196">
        <f>D145</f>
        <v>2020</v>
      </c>
      <c r="I145" s="204"/>
      <c r="J145" s="140" t="s">
        <v>4</v>
      </c>
      <c r="K145" s="141" t="s">
        <v>2</v>
      </c>
    </row>
    <row r="146" spans="1:11" x14ac:dyDescent="0.2">
      <c r="A146" s="163" t="s">
        <v>141</v>
      </c>
      <c r="B146" s="61" t="s">
        <v>12</v>
      </c>
      <c r="C146" s="62" t="s">
        <v>13</v>
      </c>
      <c r="D146" s="61" t="s">
        <v>12</v>
      </c>
      <c r="E146" s="63" t="s">
        <v>13</v>
      </c>
      <c r="F146" s="62" t="s">
        <v>12</v>
      </c>
      <c r="G146" s="62" t="s">
        <v>13</v>
      </c>
      <c r="H146" s="61" t="s">
        <v>12</v>
      </c>
      <c r="I146" s="63" t="s">
        <v>13</v>
      </c>
      <c r="J146" s="61"/>
      <c r="K146" s="63"/>
    </row>
    <row r="147" spans="1:11" x14ac:dyDescent="0.2">
      <c r="A147" s="7" t="s">
        <v>277</v>
      </c>
      <c r="B147" s="65">
        <v>0</v>
      </c>
      <c r="C147" s="34" t="str">
        <f>IF(B149=0, "-", B147/B149)</f>
        <v>-</v>
      </c>
      <c r="D147" s="65">
        <v>2</v>
      </c>
      <c r="E147" s="9">
        <f>IF(D149=0, "-", D147/D149)</f>
        <v>1</v>
      </c>
      <c r="F147" s="81">
        <v>3</v>
      </c>
      <c r="G147" s="34">
        <f>IF(F149=0, "-", F147/F149)</f>
        <v>1</v>
      </c>
      <c r="H147" s="65">
        <v>7</v>
      </c>
      <c r="I147" s="9">
        <f>IF(H149=0, "-", H147/H149)</f>
        <v>1</v>
      </c>
      <c r="J147" s="8">
        <f>IF(D147=0, "-", IF((B147-D147)/D147&lt;10, (B147-D147)/D147, "&gt;999%"))</f>
        <v>-1</v>
      </c>
      <c r="K147" s="9">
        <f>IF(H147=0, "-", IF((F147-H147)/H147&lt;10, (F147-H147)/H147, "&gt;999%"))</f>
        <v>-0.5714285714285714</v>
      </c>
    </row>
    <row r="148" spans="1:11" x14ac:dyDescent="0.2">
      <c r="A148" s="2"/>
      <c r="B148" s="68"/>
      <c r="C148" s="33"/>
      <c r="D148" s="68"/>
      <c r="E148" s="6"/>
      <c r="F148" s="82"/>
      <c r="G148" s="33"/>
      <c r="H148" s="68"/>
      <c r="I148" s="6"/>
      <c r="J148" s="5"/>
      <c r="K148" s="6"/>
    </row>
    <row r="149" spans="1:11" s="43" customFormat="1" x14ac:dyDescent="0.2">
      <c r="A149" s="162" t="s">
        <v>553</v>
      </c>
      <c r="B149" s="71">
        <f>SUM(B147:B148)</f>
        <v>0</v>
      </c>
      <c r="C149" s="40">
        <f>B149/9514</f>
        <v>0</v>
      </c>
      <c r="D149" s="71">
        <f>SUM(D147:D148)</f>
        <v>2</v>
      </c>
      <c r="E149" s="41">
        <f>D149/7288</f>
        <v>2.7442371020856203E-4</v>
      </c>
      <c r="F149" s="77">
        <f>SUM(F147:F148)</f>
        <v>3</v>
      </c>
      <c r="G149" s="42">
        <f>F149/26289</f>
        <v>1.1411617026132602E-4</v>
      </c>
      <c r="H149" s="71">
        <f>SUM(H147:H148)</f>
        <v>7</v>
      </c>
      <c r="I149" s="41">
        <f>H149/20901</f>
        <v>3.3491220515764796E-4</v>
      </c>
      <c r="J149" s="37">
        <f>IF(D149=0, "-", IF((B149-D149)/D149&lt;10, (B149-D149)/D149, "&gt;999%"))</f>
        <v>-1</v>
      </c>
      <c r="K149" s="38">
        <f>IF(H149=0, "-", IF((F149-H149)/H149&lt;10, (F149-H149)/H149, "&gt;999%"))</f>
        <v>-0.5714285714285714</v>
      </c>
    </row>
    <row r="150" spans="1:11" x14ac:dyDescent="0.2">
      <c r="B150" s="83"/>
      <c r="D150" s="83"/>
      <c r="F150" s="83"/>
      <c r="H150" s="83"/>
    </row>
    <row r="151" spans="1:11" x14ac:dyDescent="0.2">
      <c r="A151" s="163" t="s">
        <v>142</v>
      </c>
      <c r="B151" s="61" t="s">
        <v>12</v>
      </c>
      <c r="C151" s="62" t="s">
        <v>13</v>
      </c>
      <c r="D151" s="61" t="s">
        <v>12</v>
      </c>
      <c r="E151" s="63" t="s">
        <v>13</v>
      </c>
      <c r="F151" s="62" t="s">
        <v>12</v>
      </c>
      <c r="G151" s="62" t="s">
        <v>13</v>
      </c>
      <c r="H151" s="61" t="s">
        <v>12</v>
      </c>
      <c r="I151" s="63" t="s">
        <v>13</v>
      </c>
      <c r="J151" s="61"/>
      <c r="K151" s="63"/>
    </row>
    <row r="152" spans="1:11" x14ac:dyDescent="0.2">
      <c r="A152" s="7" t="s">
        <v>278</v>
      </c>
      <c r="B152" s="65">
        <v>0</v>
      </c>
      <c r="C152" s="34">
        <f>IF(B161=0, "-", B152/B161)</f>
        <v>0</v>
      </c>
      <c r="D152" s="65">
        <v>0</v>
      </c>
      <c r="E152" s="9">
        <f>IF(D161=0, "-", D152/D161)</f>
        <v>0</v>
      </c>
      <c r="F152" s="81">
        <v>1</v>
      </c>
      <c r="G152" s="34">
        <f>IF(F161=0, "-", F152/F161)</f>
        <v>0.1111111111111111</v>
      </c>
      <c r="H152" s="65">
        <v>0</v>
      </c>
      <c r="I152" s="9">
        <f>IF(H161=0, "-", H152/H161)</f>
        <v>0</v>
      </c>
      <c r="J152" s="8" t="str">
        <f t="shared" ref="J152:J159" si="12">IF(D152=0, "-", IF((B152-D152)/D152&lt;10, (B152-D152)/D152, "&gt;999%"))</f>
        <v>-</v>
      </c>
      <c r="K152" s="9" t="str">
        <f t="shared" ref="K152:K159" si="13">IF(H152=0, "-", IF((F152-H152)/H152&lt;10, (F152-H152)/H152, "&gt;999%"))</f>
        <v>-</v>
      </c>
    </row>
    <row r="153" spans="1:11" x14ac:dyDescent="0.2">
      <c r="A153" s="7" t="s">
        <v>279</v>
      </c>
      <c r="B153" s="65">
        <v>0</v>
      </c>
      <c r="C153" s="34">
        <f>IF(B161=0, "-", B153/B161)</f>
        <v>0</v>
      </c>
      <c r="D153" s="65">
        <v>0</v>
      </c>
      <c r="E153" s="9">
        <f>IF(D161=0, "-", D153/D161)</f>
        <v>0</v>
      </c>
      <c r="F153" s="81">
        <v>0</v>
      </c>
      <c r="G153" s="34">
        <f>IF(F161=0, "-", F153/F161)</f>
        <v>0</v>
      </c>
      <c r="H153" s="65">
        <v>3</v>
      </c>
      <c r="I153" s="9">
        <f>IF(H161=0, "-", H153/H161)</f>
        <v>0.3</v>
      </c>
      <c r="J153" s="8" t="str">
        <f t="shared" si="12"/>
        <v>-</v>
      </c>
      <c r="K153" s="9">
        <f t="shared" si="13"/>
        <v>-1</v>
      </c>
    </row>
    <row r="154" spans="1:11" x14ac:dyDescent="0.2">
      <c r="A154" s="7" t="s">
        <v>280</v>
      </c>
      <c r="B154" s="65">
        <v>0</v>
      </c>
      <c r="C154" s="34">
        <f>IF(B161=0, "-", B154/B161)</f>
        <v>0</v>
      </c>
      <c r="D154" s="65">
        <v>0</v>
      </c>
      <c r="E154" s="9">
        <f>IF(D161=0, "-", D154/D161)</f>
        <v>0</v>
      </c>
      <c r="F154" s="81">
        <v>0</v>
      </c>
      <c r="G154" s="34">
        <f>IF(F161=0, "-", F154/F161)</f>
        <v>0</v>
      </c>
      <c r="H154" s="65">
        <v>1</v>
      </c>
      <c r="I154" s="9">
        <f>IF(H161=0, "-", H154/H161)</f>
        <v>0.1</v>
      </c>
      <c r="J154" s="8" t="str">
        <f t="shared" si="12"/>
        <v>-</v>
      </c>
      <c r="K154" s="9">
        <f t="shared" si="13"/>
        <v>-1</v>
      </c>
    </row>
    <row r="155" spans="1:11" x14ac:dyDescent="0.2">
      <c r="A155" s="7" t="s">
        <v>281</v>
      </c>
      <c r="B155" s="65">
        <v>0</v>
      </c>
      <c r="C155" s="34">
        <f>IF(B161=0, "-", B155/B161)</f>
        <v>0</v>
      </c>
      <c r="D155" s="65">
        <v>0</v>
      </c>
      <c r="E155" s="9">
        <f>IF(D161=0, "-", D155/D161)</f>
        <v>0</v>
      </c>
      <c r="F155" s="81">
        <v>1</v>
      </c>
      <c r="G155" s="34">
        <f>IF(F161=0, "-", F155/F161)</f>
        <v>0.1111111111111111</v>
      </c>
      <c r="H155" s="65">
        <v>1</v>
      </c>
      <c r="I155" s="9">
        <f>IF(H161=0, "-", H155/H161)</f>
        <v>0.1</v>
      </c>
      <c r="J155" s="8" t="str">
        <f t="shared" si="12"/>
        <v>-</v>
      </c>
      <c r="K155" s="9">
        <f t="shared" si="13"/>
        <v>0</v>
      </c>
    </row>
    <row r="156" spans="1:11" x14ac:dyDescent="0.2">
      <c r="A156" s="7" t="s">
        <v>282</v>
      </c>
      <c r="B156" s="65">
        <v>0</v>
      </c>
      <c r="C156" s="34">
        <f>IF(B161=0, "-", B156/B161)</f>
        <v>0</v>
      </c>
      <c r="D156" s="65">
        <v>0</v>
      </c>
      <c r="E156" s="9">
        <f>IF(D161=0, "-", D156/D161)</f>
        <v>0</v>
      </c>
      <c r="F156" s="81">
        <v>0</v>
      </c>
      <c r="G156" s="34">
        <f>IF(F161=0, "-", F156/F161)</f>
        <v>0</v>
      </c>
      <c r="H156" s="65">
        <v>2</v>
      </c>
      <c r="I156" s="9">
        <f>IF(H161=0, "-", H156/H161)</f>
        <v>0.2</v>
      </c>
      <c r="J156" s="8" t="str">
        <f t="shared" si="12"/>
        <v>-</v>
      </c>
      <c r="K156" s="9">
        <f t="shared" si="13"/>
        <v>-1</v>
      </c>
    </row>
    <row r="157" spans="1:11" x14ac:dyDescent="0.2">
      <c r="A157" s="7" t="s">
        <v>283</v>
      </c>
      <c r="B157" s="65">
        <v>4</v>
      </c>
      <c r="C157" s="34">
        <f>IF(B161=0, "-", B157/B161)</f>
        <v>1</v>
      </c>
      <c r="D157" s="65">
        <v>0</v>
      </c>
      <c r="E157" s="9">
        <f>IF(D161=0, "-", D157/D161)</f>
        <v>0</v>
      </c>
      <c r="F157" s="81">
        <v>6</v>
      </c>
      <c r="G157" s="34">
        <f>IF(F161=0, "-", F157/F161)</f>
        <v>0.66666666666666663</v>
      </c>
      <c r="H157" s="65">
        <v>2</v>
      </c>
      <c r="I157" s="9">
        <f>IF(H161=0, "-", H157/H161)</f>
        <v>0.2</v>
      </c>
      <c r="J157" s="8" t="str">
        <f t="shared" si="12"/>
        <v>-</v>
      </c>
      <c r="K157" s="9">
        <f t="shared" si="13"/>
        <v>2</v>
      </c>
    </row>
    <row r="158" spans="1:11" x14ac:dyDescent="0.2">
      <c r="A158" s="7" t="s">
        <v>284</v>
      </c>
      <c r="B158" s="65">
        <v>0</v>
      </c>
      <c r="C158" s="34">
        <f>IF(B161=0, "-", B158/B161)</f>
        <v>0</v>
      </c>
      <c r="D158" s="65">
        <v>1</v>
      </c>
      <c r="E158" s="9">
        <f>IF(D161=0, "-", D158/D161)</f>
        <v>1</v>
      </c>
      <c r="F158" s="81">
        <v>0</v>
      </c>
      <c r="G158" s="34">
        <f>IF(F161=0, "-", F158/F161)</f>
        <v>0</v>
      </c>
      <c r="H158" s="65">
        <v>1</v>
      </c>
      <c r="I158" s="9">
        <f>IF(H161=0, "-", H158/H161)</f>
        <v>0.1</v>
      </c>
      <c r="J158" s="8">
        <f t="shared" si="12"/>
        <v>-1</v>
      </c>
      <c r="K158" s="9">
        <f t="shared" si="13"/>
        <v>-1</v>
      </c>
    </row>
    <row r="159" spans="1:11" x14ac:dyDescent="0.2">
      <c r="A159" s="7" t="s">
        <v>285</v>
      </c>
      <c r="B159" s="65">
        <v>0</v>
      </c>
      <c r="C159" s="34">
        <f>IF(B161=0, "-", B159/B161)</f>
        <v>0</v>
      </c>
      <c r="D159" s="65">
        <v>0</v>
      </c>
      <c r="E159" s="9">
        <f>IF(D161=0, "-", D159/D161)</f>
        <v>0</v>
      </c>
      <c r="F159" s="81">
        <v>1</v>
      </c>
      <c r="G159" s="34">
        <f>IF(F161=0, "-", F159/F161)</f>
        <v>0.1111111111111111</v>
      </c>
      <c r="H159" s="65">
        <v>0</v>
      </c>
      <c r="I159" s="9">
        <f>IF(H161=0, "-", H159/H161)</f>
        <v>0</v>
      </c>
      <c r="J159" s="8" t="str">
        <f t="shared" si="12"/>
        <v>-</v>
      </c>
      <c r="K159" s="9" t="str">
        <f t="shared" si="13"/>
        <v>-</v>
      </c>
    </row>
    <row r="160" spans="1:11" x14ac:dyDescent="0.2">
      <c r="A160" s="2"/>
      <c r="B160" s="68"/>
      <c r="C160" s="33"/>
      <c r="D160" s="68"/>
      <c r="E160" s="6"/>
      <c r="F160" s="82"/>
      <c r="G160" s="33"/>
      <c r="H160" s="68"/>
      <c r="I160" s="6"/>
      <c r="J160" s="5"/>
      <c r="K160" s="6"/>
    </row>
    <row r="161" spans="1:11" s="43" customFormat="1" x14ac:dyDescent="0.2">
      <c r="A161" s="162" t="s">
        <v>552</v>
      </c>
      <c r="B161" s="71">
        <f>SUM(B152:B160)</f>
        <v>4</v>
      </c>
      <c r="C161" s="40">
        <f>B161/9514</f>
        <v>4.2043304603741857E-4</v>
      </c>
      <c r="D161" s="71">
        <f>SUM(D152:D160)</f>
        <v>1</v>
      </c>
      <c r="E161" s="41">
        <f>D161/7288</f>
        <v>1.3721185510428101E-4</v>
      </c>
      <c r="F161" s="77">
        <f>SUM(F152:F160)</f>
        <v>9</v>
      </c>
      <c r="G161" s="42">
        <f>F161/26289</f>
        <v>3.4234851078397807E-4</v>
      </c>
      <c r="H161" s="71">
        <f>SUM(H152:H160)</f>
        <v>10</v>
      </c>
      <c r="I161" s="41">
        <f>H161/20901</f>
        <v>4.784460073680685E-4</v>
      </c>
      <c r="J161" s="37">
        <f>IF(D161=0, "-", IF((B161-D161)/D161&lt;10, (B161-D161)/D161, "&gt;999%"))</f>
        <v>3</v>
      </c>
      <c r="K161" s="38">
        <f>IF(H161=0, "-", IF((F161-H161)/H161&lt;10, (F161-H161)/H161, "&gt;999%"))</f>
        <v>-0.1</v>
      </c>
    </row>
    <row r="162" spans="1:11" x14ac:dyDescent="0.2">
      <c r="B162" s="83"/>
      <c r="D162" s="83"/>
      <c r="F162" s="83"/>
      <c r="H162" s="83"/>
    </row>
    <row r="163" spans="1:11" s="43" customFormat="1" x14ac:dyDescent="0.2">
      <c r="A163" s="162" t="s">
        <v>551</v>
      </c>
      <c r="B163" s="71">
        <v>4</v>
      </c>
      <c r="C163" s="40">
        <f>B163/9514</f>
        <v>4.2043304603741857E-4</v>
      </c>
      <c r="D163" s="71">
        <v>3</v>
      </c>
      <c r="E163" s="41">
        <f>D163/7288</f>
        <v>4.1163556531284302E-4</v>
      </c>
      <c r="F163" s="77">
        <v>12</v>
      </c>
      <c r="G163" s="42">
        <f>F163/26289</f>
        <v>4.5646468104530409E-4</v>
      </c>
      <c r="H163" s="71">
        <v>17</v>
      </c>
      <c r="I163" s="41">
        <f>H163/20901</f>
        <v>8.1335821252571645E-4</v>
      </c>
      <c r="J163" s="37">
        <f>IF(D163=0, "-", IF((B163-D163)/D163&lt;10, (B163-D163)/D163, "&gt;999%"))</f>
        <v>0.33333333333333331</v>
      </c>
      <c r="K163" s="38">
        <f>IF(H163=0, "-", IF((F163-H163)/H163&lt;10, (F163-H163)/H163, "&gt;999%"))</f>
        <v>-0.29411764705882354</v>
      </c>
    </row>
    <row r="164" spans="1:11" x14ac:dyDescent="0.2">
      <c r="B164" s="83"/>
      <c r="D164" s="83"/>
      <c r="F164" s="83"/>
      <c r="H164" s="83"/>
    </row>
    <row r="165" spans="1:11" ht="15.75" x14ac:dyDescent="0.25">
      <c r="A165" s="164" t="s">
        <v>114</v>
      </c>
      <c r="B165" s="196" t="s">
        <v>1</v>
      </c>
      <c r="C165" s="200"/>
      <c r="D165" s="200"/>
      <c r="E165" s="197"/>
      <c r="F165" s="196" t="s">
        <v>14</v>
      </c>
      <c r="G165" s="200"/>
      <c r="H165" s="200"/>
      <c r="I165" s="197"/>
      <c r="J165" s="196" t="s">
        <v>15</v>
      </c>
      <c r="K165" s="197"/>
    </row>
    <row r="166" spans="1:11" x14ac:dyDescent="0.2">
      <c r="A166" s="22"/>
      <c r="B166" s="196">
        <f>VALUE(RIGHT($B$2, 4))</f>
        <v>2021</v>
      </c>
      <c r="C166" s="197"/>
      <c r="D166" s="196">
        <f>B166-1</f>
        <v>2020</v>
      </c>
      <c r="E166" s="204"/>
      <c r="F166" s="196">
        <f>B166</f>
        <v>2021</v>
      </c>
      <c r="G166" s="204"/>
      <c r="H166" s="196">
        <f>D166</f>
        <v>2020</v>
      </c>
      <c r="I166" s="204"/>
      <c r="J166" s="140" t="s">
        <v>4</v>
      </c>
      <c r="K166" s="141" t="s">
        <v>2</v>
      </c>
    </row>
    <row r="167" spans="1:11" x14ac:dyDescent="0.2">
      <c r="A167" s="163" t="s">
        <v>143</v>
      </c>
      <c r="B167" s="61" t="s">
        <v>12</v>
      </c>
      <c r="C167" s="62" t="s">
        <v>13</v>
      </c>
      <c r="D167" s="61" t="s">
        <v>12</v>
      </c>
      <c r="E167" s="63" t="s">
        <v>13</v>
      </c>
      <c r="F167" s="62" t="s">
        <v>12</v>
      </c>
      <c r="G167" s="62" t="s">
        <v>13</v>
      </c>
      <c r="H167" s="61" t="s">
        <v>12</v>
      </c>
      <c r="I167" s="63" t="s">
        <v>13</v>
      </c>
      <c r="J167" s="61"/>
      <c r="K167" s="63"/>
    </row>
    <row r="168" spans="1:11" x14ac:dyDescent="0.2">
      <c r="A168" s="7" t="s">
        <v>286</v>
      </c>
      <c r="B168" s="65">
        <v>13</v>
      </c>
      <c r="C168" s="34">
        <f>IF(B177=0, "-", B168/B177)</f>
        <v>0.17808219178082191</v>
      </c>
      <c r="D168" s="65">
        <v>7</v>
      </c>
      <c r="E168" s="9">
        <f>IF(D177=0, "-", D168/D177)</f>
        <v>0.13461538461538461</v>
      </c>
      <c r="F168" s="81">
        <v>28</v>
      </c>
      <c r="G168" s="34">
        <f>IF(F177=0, "-", F168/F177)</f>
        <v>0.16470588235294117</v>
      </c>
      <c r="H168" s="65">
        <v>20</v>
      </c>
      <c r="I168" s="9">
        <f>IF(H177=0, "-", H168/H177)</f>
        <v>0.11235955056179775</v>
      </c>
      <c r="J168" s="8">
        <f t="shared" ref="J168:J175" si="14">IF(D168=0, "-", IF((B168-D168)/D168&lt;10, (B168-D168)/D168, "&gt;999%"))</f>
        <v>0.8571428571428571</v>
      </c>
      <c r="K168" s="9">
        <f t="shared" ref="K168:K175" si="15">IF(H168=0, "-", IF((F168-H168)/H168&lt;10, (F168-H168)/H168, "&gt;999%"))</f>
        <v>0.4</v>
      </c>
    </row>
    <row r="169" spans="1:11" x14ac:dyDescent="0.2">
      <c r="A169" s="7" t="s">
        <v>287</v>
      </c>
      <c r="B169" s="65">
        <v>8</v>
      </c>
      <c r="C169" s="34">
        <f>IF(B177=0, "-", B169/B177)</f>
        <v>0.1095890410958904</v>
      </c>
      <c r="D169" s="65">
        <v>7</v>
      </c>
      <c r="E169" s="9">
        <f>IF(D177=0, "-", D169/D177)</f>
        <v>0.13461538461538461</v>
      </c>
      <c r="F169" s="81">
        <v>15</v>
      </c>
      <c r="G169" s="34">
        <f>IF(F177=0, "-", F169/F177)</f>
        <v>8.8235294117647065E-2</v>
      </c>
      <c r="H169" s="65">
        <v>21</v>
      </c>
      <c r="I169" s="9">
        <f>IF(H177=0, "-", H169/H177)</f>
        <v>0.11797752808988764</v>
      </c>
      <c r="J169" s="8">
        <f t="shared" si="14"/>
        <v>0.14285714285714285</v>
      </c>
      <c r="K169" s="9">
        <f t="shared" si="15"/>
        <v>-0.2857142857142857</v>
      </c>
    </row>
    <row r="170" spans="1:11" x14ac:dyDescent="0.2">
      <c r="A170" s="7" t="s">
        <v>288</v>
      </c>
      <c r="B170" s="65">
        <v>45</v>
      </c>
      <c r="C170" s="34">
        <f>IF(B177=0, "-", B170/B177)</f>
        <v>0.61643835616438358</v>
      </c>
      <c r="D170" s="65">
        <v>29</v>
      </c>
      <c r="E170" s="9">
        <f>IF(D177=0, "-", D170/D177)</f>
        <v>0.55769230769230771</v>
      </c>
      <c r="F170" s="81">
        <v>107</v>
      </c>
      <c r="G170" s="34">
        <f>IF(F177=0, "-", F170/F177)</f>
        <v>0.62941176470588234</v>
      </c>
      <c r="H170" s="65">
        <v>113</v>
      </c>
      <c r="I170" s="9">
        <f>IF(H177=0, "-", H170/H177)</f>
        <v>0.6348314606741573</v>
      </c>
      <c r="J170" s="8">
        <f t="shared" si="14"/>
        <v>0.55172413793103448</v>
      </c>
      <c r="K170" s="9">
        <f t="shared" si="15"/>
        <v>-5.3097345132743362E-2</v>
      </c>
    </row>
    <row r="171" spans="1:11" x14ac:dyDescent="0.2">
      <c r="A171" s="7" t="s">
        <v>289</v>
      </c>
      <c r="B171" s="65">
        <v>3</v>
      </c>
      <c r="C171" s="34">
        <f>IF(B177=0, "-", B171/B177)</f>
        <v>4.1095890410958902E-2</v>
      </c>
      <c r="D171" s="65">
        <v>5</v>
      </c>
      <c r="E171" s="9">
        <f>IF(D177=0, "-", D171/D177)</f>
        <v>9.6153846153846159E-2</v>
      </c>
      <c r="F171" s="81">
        <v>8</v>
      </c>
      <c r="G171" s="34">
        <f>IF(F177=0, "-", F171/F177)</f>
        <v>4.7058823529411764E-2</v>
      </c>
      <c r="H171" s="65">
        <v>14</v>
      </c>
      <c r="I171" s="9">
        <f>IF(H177=0, "-", H171/H177)</f>
        <v>7.8651685393258425E-2</v>
      </c>
      <c r="J171" s="8">
        <f t="shared" si="14"/>
        <v>-0.4</v>
      </c>
      <c r="K171" s="9">
        <f t="shared" si="15"/>
        <v>-0.42857142857142855</v>
      </c>
    </row>
    <row r="172" spans="1:11" x14ac:dyDescent="0.2">
      <c r="A172" s="7" t="s">
        <v>290</v>
      </c>
      <c r="B172" s="65">
        <v>0</v>
      </c>
      <c r="C172" s="34">
        <f>IF(B177=0, "-", B172/B177)</f>
        <v>0</v>
      </c>
      <c r="D172" s="65">
        <v>1</v>
      </c>
      <c r="E172" s="9">
        <f>IF(D177=0, "-", D172/D177)</f>
        <v>1.9230769230769232E-2</v>
      </c>
      <c r="F172" s="81">
        <v>0</v>
      </c>
      <c r="G172" s="34">
        <f>IF(F177=0, "-", F172/F177)</f>
        <v>0</v>
      </c>
      <c r="H172" s="65">
        <v>3</v>
      </c>
      <c r="I172" s="9">
        <f>IF(H177=0, "-", H172/H177)</f>
        <v>1.6853932584269662E-2</v>
      </c>
      <c r="J172" s="8">
        <f t="shared" si="14"/>
        <v>-1</v>
      </c>
      <c r="K172" s="9">
        <f t="shared" si="15"/>
        <v>-1</v>
      </c>
    </row>
    <row r="173" spans="1:11" x14ac:dyDescent="0.2">
      <c r="A173" s="7" t="s">
        <v>291</v>
      </c>
      <c r="B173" s="65">
        <v>0</v>
      </c>
      <c r="C173" s="34">
        <f>IF(B177=0, "-", B173/B177)</f>
        <v>0</v>
      </c>
      <c r="D173" s="65">
        <v>3</v>
      </c>
      <c r="E173" s="9">
        <f>IF(D177=0, "-", D173/D177)</f>
        <v>5.7692307692307696E-2</v>
      </c>
      <c r="F173" s="81">
        <v>2</v>
      </c>
      <c r="G173" s="34">
        <f>IF(F177=0, "-", F173/F177)</f>
        <v>1.1764705882352941E-2</v>
      </c>
      <c r="H173" s="65">
        <v>6</v>
      </c>
      <c r="I173" s="9">
        <f>IF(H177=0, "-", H173/H177)</f>
        <v>3.3707865168539325E-2</v>
      </c>
      <c r="J173" s="8">
        <f t="shared" si="14"/>
        <v>-1</v>
      </c>
      <c r="K173" s="9">
        <f t="shared" si="15"/>
        <v>-0.66666666666666663</v>
      </c>
    </row>
    <row r="174" spans="1:11" x14ac:dyDescent="0.2">
      <c r="A174" s="7" t="s">
        <v>292</v>
      </c>
      <c r="B174" s="65">
        <v>1</v>
      </c>
      <c r="C174" s="34">
        <f>IF(B177=0, "-", B174/B177)</f>
        <v>1.3698630136986301E-2</v>
      </c>
      <c r="D174" s="65">
        <v>0</v>
      </c>
      <c r="E174" s="9">
        <f>IF(D177=0, "-", D174/D177)</f>
        <v>0</v>
      </c>
      <c r="F174" s="81">
        <v>1</v>
      </c>
      <c r="G174" s="34">
        <f>IF(F177=0, "-", F174/F177)</f>
        <v>5.8823529411764705E-3</v>
      </c>
      <c r="H174" s="65">
        <v>0</v>
      </c>
      <c r="I174" s="9">
        <f>IF(H177=0, "-", H174/H177)</f>
        <v>0</v>
      </c>
      <c r="J174" s="8" t="str">
        <f t="shared" si="14"/>
        <v>-</v>
      </c>
      <c r="K174" s="9" t="str">
        <f t="shared" si="15"/>
        <v>-</v>
      </c>
    </row>
    <row r="175" spans="1:11" x14ac:dyDescent="0.2">
      <c r="A175" s="7" t="s">
        <v>293</v>
      </c>
      <c r="B175" s="65">
        <v>3</v>
      </c>
      <c r="C175" s="34">
        <f>IF(B177=0, "-", B175/B177)</f>
        <v>4.1095890410958902E-2</v>
      </c>
      <c r="D175" s="65">
        <v>0</v>
      </c>
      <c r="E175" s="9">
        <f>IF(D177=0, "-", D175/D177)</f>
        <v>0</v>
      </c>
      <c r="F175" s="81">
        <v>9</v>
      </c>
      <c r="G175" s="34">
        <f>IF(F177=0, "-", F175/F177)</f>
        <v>5.2941176470588235E-2</v>
      </c>
      <c r="H175" s="65">
        <v>1</v>
      </c>
      <c r="I175" s="9">
        <f>IF(H177=0, "-", H175/H177)</f>
        <v>5.6179775280898875E-3</v>
      </c>
      <c r="J175" s="8" t="str">
        <f t="shared" si="14"/>
        <v>-</v>
      </c>
      <c r="K175" s="9">
        <f t="shared" si="15"/>
        <v>8</v>
      </c>
    </row>
    <row r="176" spans="1:11" x14ac:dyDescent="0.2">
      <c r="A176" s="2"/>
      <c r="B176" s="68"/>
      <c r="C176" s="33"/>
      <c r="D176" s="68"/>
      <c r="E176" s="6"/>
      <c r="F176" s="82"/>
      <c r="G176" s="33"/>
      <c r="H176" s="68"/>
      <c r="I176" s="6"/>
      <c r="J176" s="5"/>
      <c r="K176" s="6"/>
    </row>
    <row r="177" spans="1:11" s="43" customFormat="1" x14ac:dyDescent="0.2">
      <c r="A177" s="162" t="s">
        <v>550</v>
      </c>
      <c r="B177" s="71">
        <f>SUM(B168:B176)</f>
        <v>73</v>
      </c>
      <c r="C177" s="40">
        <f>B177/9514</f>
        <v>7.6729030901828881E-3</v>
      </c>
      <c r="D177" s="71">
        <f>SUM(D168:D176)</f>
        <v>52</v>
      </c>
      <c r="E177" s="41">
        <f>D177/7288</f>
        <v>7.1350164654226129E-3</v>
      </c>
      <c r="F177" s="77">
        <f>SUM(F168:F176)</f>
        <v>170</v>
      </c>
      <c r="G177" s="42">
        <f>F177/26289</f>
        <v>6.4665829814751418E-3</v>
      </c>
      <c r="H177" s="71">
        <f>SUM(H168:H176)</f>
        <v>178</v>
      </c>
      <c r="I177" s="41">
        <f>H177/20901</f>
        <v>8.5163389311516194E-3</v>
      </c>
      <c r="J177" s="37">
        <f>IF(D177=0, "-", IF((B177-D177)/D177&lt;10, (B177-D177)/D177, "&gt;999%"))</f>
        <v>0.40384615384615385</v>
      </c>
      <c r="K177" s="38">
        <f>IF(H177=0, "-", IF((F177-H177)/H177&lt;10, (F177-H177)/H177, "&gt;999%"))</f>
        <v>-4.49438202247191E-2</v>
      </c>
    </row>
    <row r="178" spans="1:11" x14ac:dyDescent="0.2">
      <c r="B178" s="83"/>
      <c r="D178" s="83"/>
      <c r="F178" s="83"/>
      <c r="H178" s="83"/>
    </row>
    <row r="179" spans="1:11" x14ac:dyDescent="0.2">
      <c r="A179" s="163" t="s">
        <v>144</v>
      </c>
      <c r="B179" s="61" t="s">
        <v>12</v>
      </c>
      <c r="C179" s="62" t="s">
        <v>13</v>
      </c>
      <c r="D179" s="61" t="s">
        <v>12</v>
      </c>
      <c r="E179" s="63" t="s">
        <v>13</v>
      </c>
      <c r="F179" s="62" t="s">
        <v>12</v>
      </c>
      <c r="G179" s="62" t="s">
        <v>13</v>
      </c>
      <c r="H179" s="61" t="s">
        <v>12</v>
      </c>
      <c r="I179" s="63" t="s">
        <v>13</v>
      </c>
      <c r="J179" s="61"/>
      <c r="K179" s="63"/>
    </row>
    <row r="180" spans="1:11" x14ac:dyDescent="0.2">
      <c r="A180" s="7" t="s">
        <v>294</v>
      </c>
      <c r="B180" s="65">
        <v>4</v>
      </c>
      <c r="C180" s="34">
        <f>IF(B185=0, "-", B180/B185)</f>
        <v>0.5</v>
      </c>
      <c r="D180" s="65">
        <v>0</v>
      </c>
      <c r="E180" s="9">
        <f>IF(D185=0, "-", D180/D185)</f>
        <v>0</v>
      </c>
      <c r="F180" s="81">
        <v>5</v>
      </c>
      <c r="G180" s="34">
        <f>IF(F185=0, "-", F180/F185)</f>
        <v>0.33333333333333331</v>
      </c>
      <c r="H180" s="65">
        <v>1</v>
      </c>
      <c r="I180" s="9">
        <f>IF(H185=0, "-", H180/H185)</f>
        <v>6.25E-2</v>
      </c>
      <c r="J180" s="8" t="str">
        <f>IF(D180=0, "-", IF((B180-D180)/D180&lt;10, (B180-D180)/D180, "&gt;999%"))</f>
        <v>-</v>
      </c>
      <c r="K180" s="9">
        <f>IF(H180=0, "-", IF((F180-H180)/H180&lt;10, (F180-H180)/H180, "&gt;999%"))</f>
        <v>4</v>
      </c>
    </row>
    <row r="181" spans="1:11" x14ac:dyDescent="0.2">
      <c r="A181" s="7" t="s">
        <v>295</v>
      </c>
      <c r="B181" s="65">
        <v>2</v>
      </c>
      <c r="C181" s="34">
        <f>IF(B185=0, "-", B181/B185)</f>
        <v>0.25</v>
      </c>
      <c r="D181" s="65">
        <v>4</v>
      </c>
      <c r="E181" s="9">
        <f>IF(D185=0, "-", D181/D185)</f>
        <v>0.5714285714285714</v>
      </c>
      <c r="F181" s="81">
        <v>5</v>
      </c>
      <c r="G181" s="34">
        <f>IF(F185=0, "-", F181/F185)</f>
        <v>0.33333333333333331</v>
      </c>
      <c r="H181" s="65">
        <v>7</v>
      </c>
      <c r="I181" s="9">
        <f>IF(H185=0, "-", H181/H185)</f>
        <v>0.4375</v>
      </c>
      <c r="J181" s="8">
        <f>IF(D181=0, "-", IF((B181-D181)/D181&lt;10, (B181-D181)/D181, "&gt;999%"))</f>
        <v>-0.5</v>
      </c>
      <c r="K181" s="9">
        <f>IF(H181=0, "-", IF((F181-H181)/H181&lt;10, (F181-H181)/H181, "&gt;999%"))</f>
        <v>-0.2857142857142857</v>
      </c>
    </row>
    <row r="182" spans="1:11" x14ac:dyDescent="0.2">
      <c r="A182" s="7" t="s">
        <v>296</v>
      </c>
      <c r="B182" s="65">
        <v>1</v>
      </c>
      <c r="C182" s="34">
        <f>IF(B185=0, "-", B182/B185)</f>
        <v>0.125</v>
      </c>
      <c r="D182" s="65">
        <v>3</v>
      </c>
      <c r="E182" s="9">
        <f>IF(D185=0, "-", D182/D185)</f>
        <v>0.42857142857142855</v>
      </c>
      <c r="F182" s="81">
        <v>1</v>
      </c>
      <c r="G182" s="34">
        <f>IF(F185=0, "-", F182/F185)</f>
        <v>6.6666666666666666E-2</v>
      </c>
      <c r="H182" s="65">
        <v>8</v>
      </c>
      <c r="I182" s="9">
        <f>IF(H185=0, "-", H182/H185)</f>
        <v>0.5</v>
      </c>
      <c r="J182" s="8">
        <f>IF(D182=0, "-", IF((B182-D182)/D182&lt;10, (B182-D182)/D182, "&gt;999%"))</f>
        <v>-0.66666666666666663</v>
      </c>
      <c r="K182" s="9">
        <f>IF(H182=0, "-", IF((F182-H182)/H182&lt;10, (F182-H182)/H182, "&gt;999%"))</f>
        <v>-0.875</v>
      </c>
    </row>
    <row r="183" spans="1:11" x14ac:dyDescent="0.2">
      <c r="A183" s="7" t="s">
        <v>297</v>
      </c>
      <c r="B183" s="65">
        <v>1</v>
      </c>
      <c r="C183" s="34">
        <f>IF(B185=0, "-", B183/B185)</f>
        <v>0.125</v>
      </c>
      <c r="D183" s="65">
        <v>0</v>
      </c>
      <c r="E183" s="9">
        <f>IF(D185=0, "-", D183/D185)</f>
        <v>0</v>
      </c>
      <c r="F183" s="81">
        <v>4</v>
      </c>
      <c r="G183" s="34">
        <f>IF(F185=0, "-", F183/F185)</f>
        <v>0.26666666666666666</v>
      </c>
      <c r="H183" s="65">
        <v>0</v>
      </c>
      <c r="I183" s="9">
        <f>IF(H185=0, "-", H183/H185)</f>
        <v>0</v>
      </c>
      <c r="J183" s="8" t="str">
        <f>IF(D183=0, "-", IF((B183-D183)/D183&lt;10, (B183-D183)/D183, "&gt;999%"))</f>
        <v>-</v>
      </c>
      <c r="K183" s="9" t="str">
        <f>IF(H183=0, "-", IF((F183-H183)/H183&lt;10, (F183-H183)/H183, "&gt;999%"))</f>
        <v>-</v>
      </c>
    </row>
    <row r="184" spans="1:11" x14ac:dyDescent="0.2">
      <c r="A184" s="2"/>
      <c r="B184" s="68"/>
      <c r="C184" s="33"/>
      <c r="D184" s="68"/>
      <c r="E184" s="6"/>
      <c r="F184" s="82"/>
      <c r="G184" s="33"/>
      <c r="H184" s="68"/>
      <c r="I184" s="6"/>
      <c r="J184" s="5"/>
      <c r="K184" s="6"/>
    </row>
    <row r="185" spans="1:11" s="43" customFormat="1" x14ac:dyDescent="0.2">
      <c r="A185" s="162" t="s">
        <v>549</v>
      </c>
      <c r="B185" s="71">
        <f>SUM(B180:B184)</f>
        <v>8</v>
      </c>
      <c r="C185" s="40">
        <f>B185/9514</f>
        <v>8.4086609207483713E-4</v>
      </c>
      <c r="D185" s="71">
        <f>SUM(D180:D184)</f>
        <v>7</v>
      </c>
      <c r="E185" s="41">
        <f>D185/7288</f>
        <v>9.6048298572996708E-4</v>
      </c>
      <c r="F185" s="77">
        <f>SUM(F180:F184)</f>
        <v>15</v>
      </c>
      <c r="G185" s="42">
        <f>F185/26289</f>
        <v>5.7058085130663012E-4</v>
      </c>
      <c r="H185" s="71">
        <f>SUM(H180:H184)</f>
        <v>16</v>
      </c>
      <c r="I185" s="41">
        <f>H185/20901</f>
        <v>7.6551361178890957E-4</v>
      </c>
      <c r="J185" s="37">
        <f>IF(D185=0, "-", IF((B185-D185)/D185&lt;10, (B185-D185)/D185, "&gt;999%"))</f>
        <v>0.14285714285714285</v>
      </c>
      <c r="K185" s="38">
        <f>IF(H185=0, "-", IF((F185-H185)/H185&lt;10, (F185-H185)/H185, "&gt;999%"))</f>
        <v>-6.25E-2</v>
      </c>
    </row>
    <row r="186" spans="1:11" x14ac:dyDescent="0.2">
      <c r="B186" s="83"/>
      <c r="D186" s="83"/>
      <c r="F186" s="83"/>
      <c r="H186" s="83"/>
    </row>
    <row r="187" spans="1:11" s="43" customFormat="1" x14ac:dyDescent="0.2">
      <c r="A187" s="162" t="s">
        <v>548</v>
      </c>
      <c r="B187" s="71">
        <v>81</v>
      </c>
      <c r="C187" s="40">
        <f>B187/9514</f>
        <v>8.5137691822577254E-3</v>
      </c>
      <c r="D187" s="71">
        <v>59</v>
      </c>
      <c r="E187" s="41">
        <f>D187/7288</f>
        <v>8.0954994511525796E-3</v>
      </c>
      <c r="F187" s="77">
        <v>185</v>
      </c>
      <c r="G187" s="42">
        <f>F187/26289</f>
        <v>7.0371638327817714E-3</v>
      </c>
      <c r="H187" s="71">
        <v>194</v>
      </c>
      <c r="I187" s="41">
        <f>H187/20901</f>
        <v>9.2818525429405295E-3</v>
      </c>
      <c r="J187" s="37">
        <f>IF(D187=0, "-", IF((B187-D187)/D187&lt;10, (B187-D187)/D187, "&gt;999%"))</f>
        <v>0.3728813559322034</v>
      </c>
      <c r="K187" s="38">
        <f>IF(H187=0, "-", IF((F187-H187)/H187&lt;10, (F187-H187)/H187, "&gt;999%"))</f>
        <v>-4.6391752577319589E-2</v>
      </c>
    </row>
    <row r="188" spans="1:11" x14ac:dyDescent="0.2">
      <c r="B188" s="83"/>
      <c r="D188" s="83"/>
      <c r="F188" s="83"/>
      <c r="H188" s="83"/>
    </row>
    <row r="189" spans="1:11" ht="15.75" x14ac:dyDescent="0.25">
      <c r="A189" s="164" t="s">
        <v>115</v>
      </c>
      <c r="B189" s="196" t="s">
        <v>1</v>
      </c>
      <c r="C189" s="200"/>
      <c r="D189" s="200"/>
      <c r="E189" s="197"/>
      <c r="F189" s="196" t="s">
        <v>14</v>
      </c>
      <c r="G189" s="200"/>
      <c r="H189" s="200"/>
      <c r="I189" s="197"/>
      <c r="J189" s="196" t="s">
        <v>15</v>
      </c>
      <c r="K189" s="197"/>
    </row>
    <row r="190" spans="1:11" x14ac:dyDescent="0.2">
      <c r="A190" s="22"/>
      <c r="B190" s="196">
        <f>VALUE(RIGHT($B$2, 4))</f>
        <v>2021</v>
      </c>
      <c r="C190" s="197"/>
      <c r="D190" s="196">
        <f>B190-1</f>
        <v>2020</v>
      </c>
      <c r="E190" s="204"/>
      <c r="F190" s="196">
        <f>B190</f>
        <v>2021</v>
      </c>
      <c r="G190" s="204"/>
      <c r="H190" s="196">
        <f>D190</f>
        <v>2020</v>
      </c>
      <c r="I190" s="204"/>
      <c r="J190" s="140" t="s">
        <v>4</v>
      </c>
      <c r="K190" s="141" t="s">
        <v>2</v>
      </c>
    </row>
    <row r="191" spans="1:11" x14ac:dyDescent="0.2">
      <c r="A191" s="163" t="s">
        <v>145</v>
      </c>
      <c r="B191" s="61" t="s">
        <v>12</v>
      </c>
      <c r="C191" s="62" t="s">
        <v>13</v>
      </c>
      <c r="D191" s="61" t="s">
        <v>12</v>
      </c>
      <c r="E191" s="63" t="s">
        <v>13</v>
      </c>
      <c r="F191" s="62" t="s">
        <v>12</v>
      </c>
      <c r="G191" s="62" t="s">
        <v>13</v>
      </c>
      <c r="H191" s="61" t="s">
        <v>12</v>
      </c>
      <c r="I191" s="63" t="s">
        <v>13</v>
      </c>
      <c r="J191" s="61"/>
      <c r="K191" s="63"/>
    </row>
    <row r="192" spans="1:11" x14ac:dyDescent="0.2">
      <c r="A192" s="7" t="s">
        <v>298</v>
      </c>
      <c r="B192" s="65">
        <v>0</v>
      </c>
      <c r="C192" s="34">
        <f>IF(B202=0, "-", B192/B202)</f>
        <v>0</v>
      </c>
      <c r="D192" s="65">
        <v>1</v>
      </c>
      <c r="E192" s="9">
        <f>IF(D202=0, "-", D192/D202)</f>
        <v>3.3333333333333333E-2</v>
      </c>
      <c r="F192" s="81">
        <v>0</v>
      </c>
      <c r="G192" s="34">
        <f>IF(F202=0, "-", F192/F202)</f>
        <v>0</v>
      </c>
      <c r="H192" s="65">
        <v>2</v>
      </c>
      <c r="I192" s="9">
        <f>IF(H202=0, "-", H192/H202)</f>
        <v>1.9801980198019802E-2</v>
      </c>
      <c r="J192" s="8">
        <f t="shared" ref="J192:J200" si="16">IF(D192=0, "-", IF((B192-D192)/D192&lt;10, (B192-D192)/D192, "&gt;999%"))</f>
        <v>-1</v>
      </c>
      <c r="K192" s="9">
        <f t="shared" ref="K192:K200" si="17">IF(H192=0, "-", IF((F192-H192)/H192&lt;10, (F192-H192)/H192, "&gt;999%"))</f>
        <v>-1</v>
      </c>
    </row>
    <row r="193" spans="1:11" x14ac:dyDescent="0.2">
      <c r="A193" s="7" t="s">
        <v>299</v>
      </c>
      <c r="B193" s="65">
        <v>4</v>
      </c>
      <c r="C193" s="34">
        <f>IF(B202=0, "-", B193/B202)</f>
        <v>9.3023255813953487E-2</v>
      </c>
      <c r="D193" s="65">
        <v>1</v>
      </c>
      <c r="E193" s="9">
        <f>IF(D202=0, "-", D193/D202)</f>
        <v>3.3333333333333333E-2</v>
      </c>
      <c r="F193" s="81">
        <v>9</v>
      </c>
      <c r="G193" s="34">
        <f>IF(F202=0, "-", F193/F202)</f>
        <v>9.7826086956521743E-2</v>
      </c>
      <c r="H193" s="65">
        <v>15</v>
      </c>
      <c r="I193" s="9">
        <f>IF(H202=0, "-", H193/H202)</f>
        <v>0.14851485148514851</v>
      </c>
      <c r="J193" s="8">
        <f t="shared" si="16"/>
        <v>3</v>
      </c>
      <c r="K193" s="9">
        <f t="shared" si="17"/>
        <v>-0.4</v>
      </c>
    </row>
    <row r="194" spans="1:11" x14ac:dyDescent="0.2">
      <c r="A194" s="7" t="s">
        <v>300</v>
      </c>
      <c r="B194" s="65">
        <v>19</v>
      </c>
      <c r="C194" s="34">
        <f>IF(B202=0, "-", B194/B202)</f>
        <v>0.44186046511627908</v>
      </c>
      <c r="D194" s="65">
        <v>16</v>
      </c>
      <c r="E194" s="9">
        <f>IF(D202=0, "-", D194/D202)</f>
        <v>0.53333333333333333</v>
      </c>
      <c r="F194" s="81">
        <v>37</v>
      </c>
      <c r="G194" s="34">
        <f>IF(F202=0, "-", F194/F202)</f>
        <v>0.40217391304347827</v>
      </c>
      <c r="H194" s="65">
        <v>44</v>
      </c>
      <c r="I194" s="9">
        <f>IF(H202=0, "-", H194/H202)</f>
        <v>0.43564356435643564</v>
      </c>
      <c r="J194" s="8">
        <f t="shared" si="16"/>
        <v>0.1875</v>
      </c>
      <c r="K194" s="9">
        <f t="shared" si="17"/>
        <v>-0.15909090909090909</v>
      </c>
    </row>
    <row r="195" spans="1:11" x14ac:dyDescent="0.2">
      <c r="A195" s="7" t="s">
        <v>301</v>
      </c>
      <c r="B195" s="65">
        <v>7</v>
      </c>
      <c r="C195" s="34">
        <f>IF(B202=0, "-", B195/B202)</f>
        <v>0.16279069767441862</v>
      </c>
      <c r="D195" s="65">
        <v>5</v>
      </c>
      <c r="E195" s="9">
        <f>IF(D202=0, "-", D195/D202)</f>
        <v>0.16666666666666666</v>
      </c>
      <c r="F195" s="81">
        <v>13</v>
      </c>
      <c r="G195" s="34">
        <f>IF(F202=0, "-", F195/F202)</f>
        <v>0.14130434782608695</v>
      </c>
      <c r="H195" s="65">
        <v>12</v>
      </c>
      <c r="I195" s="9">
        <f>IF(H202=0, "-", H195/H202)</f>
        <v>0.11881188118811881</v>
      </c>
      <c r="J195" s="8">
        <f t="shared" si="16"/>
        <v>0.4</v>
      </c>
      <c r="K195" s="9">
        <f t="shared" si="17"/>
        <v>8.3333333333333329E-2</v>
      </c>
    </row>
    <row r="196" spans="1:11" x14ac:dyDescent="0.2">
      <c r="A196" s="7" t="s">
        <v>302</v>
      </c>
      <c r="B196" s="65">
        <v>4</v>
      </c>
      <c r="C196" s="34">
        <f>IF(B202=0, "-", B196/B202)</f>
        <v>9.3023255813953487E-2</v>
      </c>
      <c r="D196" s="65">
        <v>3</v>
      </c>
      <c r="E196" s="9">
        <f>IF(D202=0, "-", D196/D202)</f>
        <v>0.1</v>
      </c>
      <c r="F196" s="81">
        <v>12</v>
      </c>
      <c r="G196" s="34">
        <f>IF(F202=0, "-", F196/F202)</f>
        <v>0.13043478260869565</v>
      </c>
      <c r="H196" s="65">
        <v>9</v>
      </c>
      <c r="I196" s="9">
        <f>IF(H202=0, "-", H196/H202)</f>
        <v>8.9108910891089105E-2</v>
      </c>
      <c r="J196" s="8">
        <f t="shared" si="16"/>
        <v>0.33333333333333331</v>
      </c>
      <c r="K196" s="9">
        <f t="shared" si="17"/>
        <v>0.33333333333333331</v>
      </c>
    </row>
    <row r="197" spans="1:11" x14ac:dyDescent="0.2">
      <c r="A197" s="7" t="s">
        <v>303</v>
      </c>
      <c r="B197" s="65">
        <v>0</v>
      </c>
      <c r="C197" s="34">
        <f>IF(B202=0, "-", B197/B202)</f>
        <v>0</v>
      </c>
      <c r="D197" s="65">
        <v>2</v>
      </c>
      <c r="E197" s="9">
        <f>IF(D202=0, "-", D197/D202)</f>
        <v>6.6666666666666666E-2</v>
      </c>
      <c r="F197" s="81">
        <v>4</v>
      </c>
      <c r="G197" s="34">
        <f>IF(F202=0, "-", F197/F202)</f>
        <v>4.3478260869565216E-2</v>
      </c>
      <c r="H197" s="65">
        <v>4</v>
      </c>
      <c r="I197" s="9">
        <f>IF(H202=0, "-", H197/H202)</f>
        <v>3.9603960396039604E-2</v>
      </c>
      <c r="J197" s="8">
        <f t="shared" si="16"/>
        <v>-1</v>
      </c>
      <c r="K197" s="9">
        <f t="shared" si="17"/>
        <v>0</v>
      </c>
    </row>
    <row r="198" spans="1:11" x14ac:dyDescent="0.2">
      <c r="A198" s="7" t="s">
        <v>304</v>
      </c>
      <c r="B198" s="65">
        <v>0</v>
      </c>
      <c r="C198" s="34">
        <f>IF(B202=0, "-", B198/B202)</f>
        <v>0</v>
      </c>
      <c r="D198" s="65">
        <v>0</v>
      </c>
      <c r="E198" s="9">
        <f>IF(D202=0, "-", D198/D202)</f>
        <v>0</v>
      </c>
      <c r="F198" s="81">
        <v>1</v>
      </c>
      <c r="G198" s="34">
        <f>IF(F202=0, "-", F198/F202)</f>
        <v>1.0869565217391304E-2</v>
      </c>
      <c r="H198" s="65">
        <v>2</v>
      </c>
      <c r="I198" s="9">
        <f>IF(H202=0, "-", H198/H202)</f>
        <v>1.9801980198019802E-2</v>
      </c>
      <c r="J198" s="8" t="str">
        <f t="shared" si="16"/>
        <v>-</v>
      </c>
      <c r="K198" s="9">
        <f t="shared" si="17"/>
        <v>-0.5</v>
      </c>
    </row>
    <row r="199" spans="1:11" x14ac:dyDescent="0.2">
      <c r="A199" s="7" t="s">
        <v>305</v>
      </c>
      <c r="B199" s="65">
        <v>5</v>
      </c>
      <c r="C199" s="34">
        <f>IF(B202=0, "-", B199/B202)</f>
        <v>0.11627906976744186</v>
      </c>
      <c r="D199" s="65">
        <v>0</v>
      </c>
      <c r="E199" s="9">
        <f>IF(D202=0, "-", D199/D202)</f>
        <v>0</v>
      </c>
      <c r="F199" s="81">
        <v>8</v>
      </c>
      <c r="G199" s="34">
        <f>IF(F202=0, "-", F199/F202)</f>
        <v>8.6956521739130432E-2</v>
      </c>
      <c r="H199" s="65">
        <v>8</v>
      </c>
      <c r="I199" s="9">
        <f>IF(H202=0, "-", H199/H202)</f>
        <v>7.9207920792079209E-2</v>
      </c>
      <c r="J199" s="8" t="str">
        <f t="shared" si="16"/>
        <v>-</v>
      </c>
      <c r="K199" s="9">
        <f t="shared" si="17"/>
        <v>0</v>
      </c>
    </row>
    <row r="200" spans="1:11" x14ac:dyDescent="0.2">
      <c r="A200" s="7" t="s">
        <v>306</v>
      </c>
      <c r="B200" s="65">
        <v>4</v>
      </c>
      <c r="C200" s="34">
        <f>IF(B202=0, "-", B200/B202)</f>
        <v>9.3023255813953487E-2</v>
      </c>
      <c r="D200" s="65">
        <v>2</v>
      </c>
      <c r="E200" s="9">
        <f>IF(D202=0, "-", D200/D202)</f>
        <v>6.6666666666666666E-2</v>
      </c>
      <c r="F200" s="81">
        <v>8</v>
      </c>
      <c r="G200" s="34">
        <f>IF(F202=0, "-", F200/F202)</f>
        <v>8.6956521739130432E-2</v>
      </c>
      <c r="H200" s="65">
        <v>5</v>
      </c>
      <c r="I200" s="9">
        <f>IF(H202=0, "-", H200/H202)</f>
        <v>4.9504950495049507E-2</v>
      </c>
      <c r="J200" s="8">
        <f t="shared" si="16"/>
        <v>1</v>
      </c>
      <c r="K200" s="9">
        <f t="shared" si="17"/>
        <v>0.6</v>
      </c>
    </row>
    <row r="201" spans="1:11" x14ac:dyDescent="0.2">
      <c r="A201" s="2"/>
      <c r="B201" s="68"/>
      <c r="C201" s="33"/>
      <c r="D201" s="68"/>
      <c r="E201" s="6"/>
      <c r="F201" s="82"/>
      <c r="G201" s="33"/>
      <c r="H201" s="68"/>
      <c r="I201" s="6"/>
      <c r="J201" s="5"/>
      <c r="K201" s="6"/>
    </row>
    <row r="202" spans="1:11" s="43" customFormat="1" x14ac:dyDescent="0.2">
      <c r="A202" s="162" t="s">
        <v>547</v>
      </c>
      <c r="B202" s="71">
        <f>SUM(B192:B201)</f>
        <v>43</v>
      </c>
      <c r="C202" s="40">
        <f>B202/9514</f>
        <v>4.5196552449022495E-3</v>
      </c>
      <c r="D202" s="71">
        <f>SUM(D192:D201)</f>
        <v>30</v>
      </c>
      <c r="E202" s="41">
        <f>D202/7288</f>
        <v>4.1163556531284302E-3</v>
      </c>
      <c r="F202" s="77">
        <f>SUM(F192:F201)</f>
        <v>92</v>
      </c>
      <c r="G202" s="42">
        <f>F202/26289</f>
        <v>3.499562554680665E-3</v>
      </c>
      <c r="H202" s="71">
        <f>SUM(H192:H201)</f>
        <v>101</v>
      </c>
      <c r="I202" s="41">
        <f>H202/20901</f>
        <v>4.8323046744174923E-3</v>
      </c>
      <c r="J202" s="37">
        <f>IF(D202=0, "-", IF((B202-D202)/D202&lt;10, (B202-D202)/D202, "&gt;999%"))</f>
        <v>0.43333333333333335</v>
      </c>
      <c r="K202" s="38">
        <f>IF(H202=0, "-", IF((F202-H202)/H202&lt;10, (F202-H202)/H202, "&gt;999%"))</f>
        <v>-8.9108910891089105E-2</v>
      </c>
    </row>
    <row r="203" spans="1:11" x14ac:dyDescent="0.2">
      <c r="B203" s="83"/>
      <c r="D203" s="83"/>
      <c r="F203" s="83"/>
      <c r="H203" s="83"/>
    </row>
    <row r="204" spans="1:11" x14ac:dyDescent="0.2">
      <c r="A204" s="163" t="s">
        <v>146</v>
      </c>
      <c r="B204" s="61" t="s">
        <v>12</v>
      </c>
      <c r="C204" s="62" t="s">
        <v>13</v>
      </c>
      <c r="D204" s="61" t="s">
        <v>12</v>
      </c>
      <c r="E204" s="63" t="s">
        <v>13</v>
      </c>
      <c r="F204" s="62" t="s">
        <v>12</v>
      </c>
      <c r="G204" s="62" t="s">
        <v>13</v>
      </c>
      <c r="H204" s="61" t="s">
        <v>12</v>
      </c>
      <c r="I204" s="63" t="s">
        <v>13</v>
      </c>
      <c r="J204" s="61"/>
      <c r="K204" s="63"/>
    </row>
    <row r="205" spans="1:11" x14ac:dyDescent="0.2">
      <c r="A205" s="7" t="s">
        <v>307</v>
      </c>
      <c r="B205" s="65">
        <v>1</v>
      </c>
      <c r="C205" s="34">
        <f>IF(B220=0, "-", B205/B220)</f>
        <v>4.7619047619047616E-2</v>
      </c>
      <c r="D205" s="65">
        <v>0</v>
      </c>
      <c r="E205" s="9">
        <f>IF(D220=0, "-", D205/D220)</f>
        <v>0</v>
      </c>
      <c r="F205" s="81">
        <v>2</v>
      </c>
      <c r="G205" s="34">
        <f>IF(F220=0, "-", F205/F220)</f>
        <v>3.5087719298245612E-2</v>
      </c>
      <c r="H205" s="65">
        <v>2</v>
      </c>
      <c r="I205" s="9">
        <f>IF(H220=0, "-", H205/H220)</f>
        <v>5.4054054054054057E-2</v>
      </c>
      <c r="J205" s="8" t="str">
        <f t="shared" ref="J205:J218" si="18">IF(D205=0, "-", IF((B205-D205)/D205&lt;10, (B205-D205)/D205, "&gt;999%"))</f>
        <v>-</v>
      </c>
      <c r="K205" s="9">
        <f t="shared" ref="K205:K218" si="19">IF(H205=0, "-", IF((F205-H205)/H205&lt;10, (F205-H205)/H205, "&gt;999%"))</f>
        <v>0</v>
      </c>
    </row>
    <row r="206" spans="1:11" x14ac:dyDescent="0.2">
      <c r="A206" s="7" t="s">
        <v>308</v>
      </c>
      <c r="B206" s="65">
        <v>0</v>
      </c>
      <c r="C206" s="34">
        <f>IF(B220=0, "-", B206/B220)</f>
        <v>0</v>
      </c>
      <c r="D206" s="65">
        <v>1</v>
      </c>
      <c r="E206" s="9">
        <f>IF(D220=0, "-", D206/D220)</f>
        <v>7.1428571428571425E-2</v>
      </c>
      <c r="F206" s="81">
        <v>1</v>
      </c>
      <c r="G206" s="34">
        <f>IF(F220=0, "-", F206/F220)</f>
        <v>1.7543859649122806E-2</v>
      </c>
      <c r="H206" s="65">
        <v>1</v>
      </c>
      <c r="I206" s="9">
        <f>IF(H220=0, "-", H206/H220)</f>
        <v>2.7027027027027029E-2</v>
      </c>
      <c r="J206" s="8">
        <f t="shared" si="18"/>
        <v>-1</v>
      </c>
      <c r="K206" s="9">
        <f t="shared" si="19"/>
        <v>0</v>
      </c>
    </row>
    <row r="207" spans="1:11" x14ac:dyDescent="0.2">
      <c r="A207" s="7" t="s">
        <v>309</v>
      </c>
      <c r="B207" s="65">
        <v>5</v>
      </c>
      <c r="C207" s="34">
        <f>IF(B220=0, "-", B207/B220)</f>
        <v>0.23809523809523808</v>
      </c>
      <c r="D207" s="65">
        <v>0</v>
      </c>
      <c r="E207" s="9">
        <f>IF(D220=0, "-", D207/D220)</f>
        <v>0</v>
      </c>
      <c r="F207" s="81">
        <v>13</v>
      </c>
      <c r="G207" s="34">
        <f>IF(F220=0, "-", F207/F220)</f>
        <v>0.22807017543859648</v>
      </c>
      <c r="H207" s="65">
        <v>2</v>
      </c>
      <c r="I207" s="9">
        <f>IF(H220=0, "-", H207/H220)</f>
        <v>5.4054054054054057E-2</v>
      </c>
      <c r="J207" s="8" t="str">
        <f t="shared" si="18"/>
        <v>-</v>
      </c>
      <c r="K207" s="9">
        <f t="shared" si="19"/>
        <v>5.5</v>
      </c>
    </row>
    <row r="208" spans="1:11" x14ac:dyDescent="0.2">
      <c r="A208" s="7" t="s">
        <v>310</v>
      </c>
      <c r="B208" s="65">
        <v>1</v>
      </c>
      <c r="C208" s="34">
        <f>IF(B220=0, "-", B208/B220)</f>
        <v>4.7619047619047616E-2</v>
      </c>
      <c r="D208" s="65">
        <v>1</v>
      </c>
      <c r="E208" s="9">
        <f>IF(D220=0, "-", D208/D220)</f>
        <v>7.1428571428571425E-2</v>
      </c>
      <c r="F208" s="81">
        <v>2</v>
      </c>
      <c r="G208" s="34">
        <f>IF(F220=0, "-", F208/F220)</f>
        <v>3.5087719298245612E-2</v>
      </c>
      <c r="H208" s="65">
        <v>3</v>
      </c>
      <c r="I208" s="9">
        <f>IF(H220=0, "-", H208/H220)</f>
        <v>8.1081081081081086E-2</v>
      </c>
      <c r="J208" s="8">
        <f t="shared" si="18"/>
        <v>0</v>
      </c>
      <c r="K208" s="9">
        <f t="shared" si="19"/>
        <v>-0.33333333333333331</v>
      </c>
    </row>
    <row r="209" spans="1:11" x14ac:dyDescent="0.2">
      <c r="A209" s="7" t="s">
        <v>311</v>
      </c>
      <c r="B209" s="65">
        <v>0</v>
      </c>
      <c r="C209" s="34">
        <f>IF(B220=0, "-", B209/B220)</f>
        <v>0</v>
      </c>
      <c r="D209" s="65">
        <v>3</v>
      </c>
      <c r="E209" s="9">
        <f>IF(D220=0, "-", D209/D220)</f>
        <v>0.21428571428571427</v>
      </c>
      <c r="F209" s="81">
        <v>0</v>
      </c>
      <c r="G209" s="34">
        <f>IF(F220=0, "-", F209/F220)</f>
        <v>0</v>
      </c>
      <c r="H209" s="65">
        <v>3</v>
      </c>
      <c r="I209" s="9">
        <f>IF(H220=0, "-", H209/H220)</f>
        <v>8.1081081081081086E-2</v>
      </c>
      <c r="J209" s="8">
        <f t="shared" si="18"/>
        <v>-1</v>
      </c>
      <c r="K209" s="9">
        <f t="shared" si="19"/>
        <v>-1</v>
      </c>
    </row>
    <row r="210" spans="1:11" x14ac:dyDescent="0.2">
      <c r="A210" s="7" t="s">
        <v>312</v>
      </c>
      <c r="B210" s="65">
        <v>0</v>
      </c>
      <c r="C210" s="34">
        <f>IF(B220=0, "-", B210/B220)</f>
        <v>0</v>
      </c>
      <c r="D210" s="65">
        <v>0</v>
      </c>
      <c r="E210" s="9">
        <f>IF(D220=0, "-", D210/D220)</f>
        <v>0</v>
      </c>
      <c r="F210" s="81">
        <v>1</v>
      </c>
      <c r="G210" s="34">
        <f>IF(F220=0, "-", F210/F220)</f>
        <v>1.7543859649122806E-2</v>
      </c>
      <c r="H210" s="65">
        <v>0</v>
      </c>
      <c r="I210" s="9">
        <f>IF(H220=0, "-", H210/H220)</f>
        <v>0</v>
      </c>
      <c r="J210" s="8" t="str">
        <f t="shared" si="18"/>
        <v>-</v>
      </c>
      <c r="K210" s="9" t="str">
        <f t="shared" si="19"/>
        <v>-</v>
      </c>
    </row>
    <row r="211" spans="1:11" x14ac:dyDescent="0.2">
      <c r="A211" s="7" t="s">
        <v>313</v>
      </c>
      <c r="B211" s="65">
        <v>1</v>
      </c>
      <c r="C211" s="34">
        <f>IF(B220=0, "-", B211/B220)</f>
        <v>4.7619047619047616E-2</v>
      </c>
      <c r="D211" s="65">
        <v>2</v>
      </c>
      <c r="E211" s="9">
        <f>IF(D220=0, "-", D211/D220)</f>
        <v>0.14285714285714285</v>
      </c>
      <c r="F211" s="81">
        <v>2</v>
      </c>
      <c r="G211" s="34">
        <f>IF(F220=0, "-", F211/F220)</f>
        <v>3.5087719298245612E-2</v>
      </c>
      <c r="H211" s="65">
        <v>3</v>
      </c>
      <c r="I211" s="9">
        <f>IF(H220=0, "-", H211/H220)</f>
        <v>8.1081081081081086E-2</v>
      </c>
      <c r="J211" s="8">
        <f t="shared" si="18"/>
        <v>-0.5</v>
      </c>
      <c r="K211" s="9">
        <f t="shared" si="19"/>
        <v>-0.33333333333333331</v>
      </c>
    </row>
    <row r="212" spans="1:11" x14ac:dyDescent="0.2">
      <c r="A212" s="7" t="s">
        <v>314</v>
      </c>
      <c r="B212" s="65">
        <v>0</v>
      </c>
      <c r="C212" s="34">
        <f>IF(B220=0, "-", B212/B220)</f>
        <v>0</v>
      </c>
      <c r="D212" s="65">
        <v>0</v>
      </c>
      <c r="E212" s="9">
        <f>IF(D220=0, "-", D212/D220)</f>
        <v>0</v>
      </c>
      <c r="F212" s="81">
        <v>0</v>
      </c>
      <c r="G212" s="34">
        <f>IF(F220=0, "-", F212/F220)</f>
        <v>0</v>
      </c>
      <c r="H212" s="65">
        <v>1</v>
      </c>
      <c r="I212" s="9">
        <f>IF(H220=0, "-", H212/H220)</f>
        <v>2.7027027027027029E-2</v>
      </c>
      <c r="J212" s="8" t="str">
        <f t="shared" si="18"/>
        <v>-</v>
      </c>
      <c r="K212" s="9">
        <f t="shared" si="19"/>
        <v>-1</v>
      </c>
    </row>
    <row r="213" spans="1:11" x14ac:dyDescent="0.2">
      <c r="A213" s="7" t="s">
        <v>315</v>
      </c>
      <c r="B213" s="65">
        <v>0</v>
      </c>
      <c r="C213" s="34">
        <f>IF(B220=0, "-", B213/B220)</f>
        <v>0</v>
      </c>
      <c r="D213" s="65">
        <v>0</v>
      </c>
      <c r="E213" s="9">
        <f>IF(D220=0, "-", D213/D220)</f>
        <v>0</v>
      </c>
      <c r="F213" s="81">
        <v>1</v>
      </c>
      <c r="G213" s="34">
        <f>IF(F220=0, "-", F213/F220)</f>
        <v>1.7543859649122806E-2</v>
      </c>
      <c r="H213" s="65">
        <v>1</v>
      </c>
      <c r="I213" s="9">
        <f>IF(H220=0, "-", H213/H220)</f>
        <v>2.7027027027027029E-2</v>
      </c>
      <c r="J213" s="8" t="str">
        <f t="shared" si="18"/>
        <v>-</v>
      </c>
      <c r="K213" s="9">
        <f t="shared" si="19"/>
        <v>0</v>
      </c>
    </row>
    <row r="214" spans="1:11" x14ac:dyDescent="0.2">
      <c r="A214" s="7" t="s">
        <v>316</v>
      </c>
      <c r="B214" s="65">
        <v>8</v>
      </c>
      <c r="C214" s="34">
        <f>IF(B220=0, "-", B214/B220)</f>
        <v>0.38095238095238093</v>
      </c>
      <c r="D214" s="65">
        <v>5</v>
      </c>
      <c r="E214" s="9">
        <f>IF(D220=0, "-", D214/D220)</f>
        <v>0.35714285714285715</v>
      </c>
      <c r="F214" s="81">
        <v>19</v>
      </c>
      <c r="G214" s="34">
        <f>IF(F220=0, "-", F214/F220)</f>
        <v>0.33333333333333331</v>
      </c>
      <c r="H214" s="65">
        <v>13</v>
      </c>
      <c r="I214" s="9">
        <f>IF(H220=0, "-", H214/H220)</f>
        <v>0.35135135135135137</v>
      </c>
      <c r="J214" s="8">
        <f t="shared" si="18"/>
        <v>0.6</v>
      </c>
      <c r="K214" s="9">
        <f t="shared" si="19"/>
        <v>0.46153846153846156</v>
      </c>
    </row>
    <row r="215" spans="1:11" x14ac:dyDescent="0.2">
      <c r="A215" s="7" t="s">
        <v>317</v>
      </c>
      <c r="B215" s="65">
        <v>2</v>
      </c>
      <c r="C215" s="34">
        <f>IF(B220=0, "-", B215/B220)</f>
        <v>9.5238095238095233E-2</v>
      </c>
      <c r="D215" s="65">
        <v>1</v>
      </c>
      <c r="E215" s="9">
        <f>IF(D220=0, "-", D215/D220)</f>
        <v>7.1428571428571425E-2</v>
      </c>
      <c r="F215" s="81">
        <v>5</v>
      </c>
      <c r="G215" s="34">
        <f>IF(F220=0, "-", F215/F220)</f>
        <v>8.771929824561403E-2</v>
      </c>
      <c r="H215" s="65">
        <v>2</v>
      </c>
      <c r="I215" s="9">
        <f>IF(H220=0, "-", H215/H220)</f>
        <v>5.4054054054054057E-2</v>
      </c>
      <c r="J215" s="8">
        <f t="shared" si="18"/>
        <v>1</v>
      </c>
      <c r="K215" s="9">
        <f t="shared" si="19"/>
        <v>1.5</v>
      </c>
    </row>
    <row r="216" spans="1:11" x14ac:dyDescent="0.2">
      <c r="A216" s="7" t="s">
        <v>318</v>
      </c>
      <c r="B216" s="65">
        <v>0</v>
      </c>
      <c r="C216" s="34">
        <f>IF(B220=0, "-", B216/B220)</f>
        <v>0</v>
      </c>
      <c r="D216" s="65">
        <v>0</v>
      </c>
      <c r="E216" s="9">
        <f>IF(D220=0, "-", D216/D220)</f>
        <v>0</v>
      </c>
      <c r="F216" s="81">
        <v>2</v>
      </c>
      <c r="G216" s="34">
        <f>IF(F220=0, "-", F216/F220)</f>
        <v>3.5087719298245612E-2</v>
      </c>
      <c r="H216" s="65">
        <v>2</v>
      </c>
      <c r="I216" s="9">
        <f>IF(H220=0, "-", H216/H220)</f>
        <v>5.4054054054054057E-2</v>
      </c>
      <c r="J216" s="8" t="str">
        <f t="shared" si="18"/>
        <v>-</v>
      </c>
      <c r="K216" s="9">
        <f t="shared" si="19"/>
        <v>0</v>
      </c>
    </row>
    <row r="217" spans="1:11" x14ac:dyDescent="0.2">
      <c r="A217" s="7" t="s">
        <v>319</v>
      </c>
      <c r="B217" s="65">
        <v>1</v>
      </c>
      <c r="C217" s="34">
        <f>IF(B220=0, "-", B217/B220)</f>
        <v>4.7619047619047616E-2</v>
      </c>
      <c r="D217" s="65">
        <v>0</v>
      </c>
      <c r="E217" s="9">
        <f>IF(D220=0, "-", D217/D220)</f>
        <v>0</v>
      </c>
      <c r="F217" s="81">
        <v>2</v>
      </c>
      <c r="G217" s="34">
        <f>IF(F220=0, "-", F217/F220)</f>
        <v>3.5087719298245612E-2</v>
      </c>
      <c r="H217" s="65">
        <v>1</v>
      </c>
      <c r="I217" s="9">
        <f>IF(H220=0, "-", H217/H220)</f>
        <v>2.7027027027027029E-2</v>
      </c>
      <c r="J217" s="8" t="str">
        <f t="shared" si="18"/>
        <v>-</v>
      </c>
      <c r="K217" s="9">
        <f t="shared" si="19"/>
        <v>1</v>
      </c>
    </row>
    <row r="218" spans="1:11" x14ac:dyDescent="0.2">
      <c r="A218" s="7" t="s">
        <v>320</v>
      </c>
      <c r="B218" s="65">
        <v>2</v>
      </c>
      <c r="C218" s="34">
        <f>IF(B220=0, "-", B218/B220)</f>
        <v>9.5238095238095233E-2</v>
      </c>
      <c r="D218" s="65">
        <v>1</v>
      </c>
      <c r="E218" s="9">
        <f>IF(D220=0, "-", D218/D220)</f>
        <v>7.1428571428571425E-2</v>
      </c>
      <c r="F218" s="81">
        <v>7</v>
      </c>
      <c r="G218" s="34">
        <f>IF(F220=0, "-", F218/F220)</f>
        <v>0.12280701754385964</v>
      </c>
      <c r="H218" s="65">
        <v>3</v>
      </c>
      <c r="I218" s="9">
        <f>IF(H220=0, "-", H218/H220)</f>
        <v>8.1081081081081086E-2</v>
      </c>
      <c r="J218" s="8">
        <f t="shared" si="18"/>
        <v>1</v>
      </c>
      <c r="K218" s="9">
        <f t="shared" si="19"/>
        <v>1.3333333333333333</v>
      </c>
    </row>
    <row r="219" spans="1:11" x14ac:dyDescent="0.2">
      <c r="A219" s="2"/>
      <c r="B219" s="68"/>
      <c r="C219" s="33"/>
      <c r="D219" s="68"/>
      <c r="E219" s="6"/>
      <c r="F219" s="82"/>
      <c r="G219" s="33"/>
      <c r="H219" s="68"/>
      <c r="I219" s="6"/>
      <c r="J219" s="5"/>
      <c r="K219" s="6"/>
    </row>
    <row r="220" spans="1:11" s="43" customFormat="1" x14ac:dyDescent="0.2">
      <c r="A220" s="162" t="s">
        <v>546</v>
      </c>
      <c r="B220" s="71">
        <f>SUM(B205:B219)</f>
        <v>21</v>
      </c>
      <c r="C220" s="40">
        <f>B220/9514</f>
        <v>2.2072734916964475E-3</v>
      </c>
      <c r="D220" s="71">
        <f>SUM(D205:D219)</f>
        <v>14</v>
      </c>
      <c r="E220" s="41">
        <f>D220/7288</f>
        <v>1.9209659714599342E-3</v>
      </c>
      <c r="F220" s="77">
        <f>SUM(F205:F219)</f>
        <v>57</v>
      </c>
      <c r="G220" s="42">
        <f>F220/26289</f>
        <v>2.1682072349651946E-3</v>
      </c>
      <c r="H220" s="71">
        <f>SUM(H205:H219)</f>
        <v>37</v>
      </c>
      <c r="I220" s="41">
        <f>H220/20901</f>
        <v>1.7702502272618536E-3</v>
      </c>
      <c r="J220" s="37">
        <f>IF(D220=0, "-", IF((B220-D220)/D220&lt;10, (B220-D220)/D220, "&gt;999%"))</f>
        <v>0.5</v>
      </c>
      <c r="K220" s="38">
        <f>IF(H220=0, "-", IF((F220-H220)/H220&lt;10, (F220-H220)/H220, "&gt;999%"))</f>
        <v>0.54054054054054057</v>
      </c>
    </row>
    <row r="221" spans="1:11" x14ac:dyDescent="0.2">
      <c r="B221" s="83"/>
      <c r="D221" s="83"/>
      <c r="F221" s="83"/>
      <c r="H221" s="83"/>
    </row>
    <row r="222" spans="1:11" x14ac:dyDescent="0.2">
      <c r="A222" s="163" t="s">
        <v>147</v>
      </c>
      <c r="B222" s="61" t="s">
        <v>12</v>
      </c>
      <c r="C222" s="62" t="s">
        <v>13</v>
      </c>
      <c r="D222" s="61" t="s">
        <v>12</v>
      </c>
      <c r="E222" s="63" t="s">
        <v>13</v>
      </c>
      <c r="F222" s="62" t="s">
        <v>12</v>
      </c>
      <c r="G222" s="62" t="s">
        <v>13</v>
      </c>
      <c r="H222" s="61" t="s">
        <v>12</v>
      </c>
      <c r="I222" s="63" t="s">
        <v>13</v>
      </c>
      <c r="J222" s="61"/>
      <c r="K222" s="63"/>
    </row>
    <row r="223" spans="1:11" x14ac:dyDescent="0.2">
      <c r="A223" s="7" t="s">
        <v>321</v>
      </c>
      <c r="B223" s="65">
        <v>1</v>
      </c>
      <c r="C223" s="34">
        <f>IF(B233=0, "-", B223/B233)</f>
        <v>0.2</v>
      </c>
      <c r="D223" s="65">
        <v>1</v>
      </c>
      <c r="E223" s="9">
        <f>IF(D233=0, "-", D223/D233)</f>
        <v>0.2</v>
      </c>
      <c r="F223" s="81">
        <v>1</v>
      </c>
      <c r="G223" s="34">
        <f>IF(F233=0, "-", F223/F233)</f>
        <v>4.5454545454545456E-2</v>
      </c>
      <c r="H223" s="65">
        <v>1</v>
      </c>
      <c r="I223" s="9">
        <f>IF(H233=0, "-", H223/H233)</f>
        <v>0.04</v>
      </c>
      <c r="J223" s="8">
        <f t="shared" ref="J223:J231" si="20">IF(D223=0, "-", IF((B223-D223)/D223&lt;10, (B223-D223)/D223, "&gt;999%"))</f>
        <v>0</v>
      </c>
      <c r="K223" s="9">
        <f t="shared" ref="K223:K231" si="21">IF(H223=0, "-", IF((F223-H223)/H223&lt;10, (F223-H223)/H223, "&gt;999%"))</f>
        <v>0</v>
      </c>
    </row>
    <row r="224" spans="1:11" x14ac:dyDescent="0.2">
      <c r="A224" s="7" t="s">
        <v>322</v>
      </c>
      <c r="B224" s="65">
        <v>1</v>
      </c>
      <c r="C224" s="34">
        <f>IF(B233=0, "-", B224/B233)</f>
        <v>0.2</v>
      </c>
      <c r="D224" s="65">
        <v>0</v>
      </c>
      <c r="E224" s="9">
        <f>IF(D233=0, "-", D224/D233)</f>
        <v>0</v>
      </c>
      <c r="F224" s="81">
        <v>3</v>
      </c>
      <c r="G224" s="34">
        <f>IF(F233=0, "-", F224/F233)</f>
        <v>0.13636363636363635</v>
      </c>
      <c r="H224" s="65">
        <v>3</v>
      </c>
      <c r="I224" s="9">
        <f>IF(H233=0, "-", H224/H233)</f>
        <v>0.12</v>
      </c>
      <c r="J224" s="8" t="str">
        <f t="shared" si="20"/>
        <v>-</v>
      </c>
      <c r="K224" s="9">
        <f t="shared" si="21"/>
        <v>0</v>
      </c>
    </row>
    <row r="225" spans="1:11" x14ac:dyDescent="0.2">
      <c r="A225" s="7" t="s">
        <v>323</v>
      </c>
      <c r="B225" s="65">
        <v>3</v>
      </c>
      <c r="C225" s="34">
        <f>IF(B233=0, "-", B225/B233)</f>
        <v>0.6</v>
      </c>
      <c r="D225" s="65">
        <v>0</v>
      </c>
      <c r="E225" s="9">
        <f>IF(D233=0, "-", D225/D233)</f>
        <v>0</v>
      </c>
      <c r="F225" s="81">
        <v>8</v>
      </c>
      <c r="G225" s="34">
        <f>IF(F233=0, "-", F225/F233)</f>
        <v>0.36363636363636365</v>
      </c>
      <c r="H225" s="65">
        <v>5</v>
      </c>
      <c r="I225" s="9">
        <f>IF(H233=0, "-", H225/H233)</f>
        <v>0.2</v>
      </c>
      <c r="J225" s="8" t="str">
        <f t="shared" si="20"/>
        <v>-</v>
      </c>
      <c r="K225" s="9">
        <f t="shared" si="21"/>
        <v>0.6</v>
      </c>
    </row>
    <row r="226" spans="1:11" x14ac:dyDescent="0.2">
      <c r="A226" s="7" t="s">
        <v>324</v>
      </c>
      <c r="B226" s="65">
        <v>0</v>
      </c>
      <c r="C226" s="34">
        <f>IF(B233=0, "-", B226/B233)</f>
        <v>0</v>
      </c>
      <c r="D226" s="65">
        <v>0</v>
      </c>
      <c r="E226" s="9">
        <f>IF(D233=0, "-", D226/D233)</f>
        <v>0</v>
      </c>
      <c r="F226" s="81">
        <v>0</v>
      </c>
      <c r="G226" s="34">
        <f>IF(F233=0, "-", F226/F233)</f>
        <v>0</v>
      </c>
      <c r="H226" s="65">
        <v>2</v>
      </c>
      <c r="I226" s="9">
        <f>IF(H233=0, "-", H226/H233)</f>
        <v>0.08</v>
      </c>
      <c r="J226" s="8" t="str">
        <f t="shared" si="20"/>
        <v>-</v>
      </c>
      <c r="K226" s="9">
        <f t="shared" si="21"/>
        <v>-1</v>
      </c>
    </row>
    <row r="227" spans="1:11" x14ac:dyDescent="0.2">
      <c r="A227" s="7" t="s">
        <v>325</v>
      </c>
      <c r="B227" s="65">
        <v>0</v>
      </c>
      <c r="C227" s="34">
        <f>IF(B233=0, "-", B227/B233)</f>
        <v>0</v>
      </c>
      <c r="D227" s="65">
        <v>1</v>
      </c>
      <c r="E227" s="9">
        <f>IF(D233=0, "-", D227/D233)</f>
        <v>0.2</v>
      </c>
      <c r="F227" s="81">
        <v>0</v>
      </c>
      <c r="G227" s="34">
        <f>IF(F233=0, "-", F227/F233)</f>
        <v>0</v>
      </c>
      <c r="H227" s="65">
        <v>1</v>
      </c>
      <c r="I227" s="9">
        <f>IF(H233=0, "-", H227/H233)</f>
        <v>0.04</v>
      </c>
      <c r="J227" s="8">
        <f t="shared" si="20"/>
        <v>-1</v>
      </c>
      <c r="K227" s="9">
        <f t="shared" si="21"/>
        <v>-1</v>
      </c>
    </row>
    <row r="228" spans="1:11" x14ac:dyDescent="0.2">
      <c r="A228" s="7" t="s">
        <v>326</v>
      </c>
      <c r="B228" s="65">
        <v>0</v>
      </c>
      <c r="C228" s="34">
        <f>IF(B233=0, "-", B228/B233)</f>
        <v>0</v>
      </c>
      <c r="D228" s="65">
        <v>1</v>
      </c>
      <c r="E228" s="9">
        <f>IF(D233=0, "-", D228/D233)</f>
        <v>0.2</v>
      </c>
      <c r="F228" s="81">
        <v>0</v>
      </c>
      <c r="G228" s="34">
        <f>IF(F233=0, "-", F228/F233)</f>
        <v>0</v>
      </c>
      <c r="H228" s="65">
        <v>1</v>
      </c>
      <c r="I228" s="9">
        <f>IF(H233=0, "-", H228/H233)</f>
        <v>0.04</v>
      </c>
      <c r="J228" s="8">
        <f t="shared" si="20"/>
        <v>-1</v>
      </c>
      <c r="K228" s="9">
        <f t="shared" si="21"/>
        <v>-1</v>
      </c>
    </row>
    <row r="229" spans="1:11" x14ac:dyDescent="0.2">
      <c r="A229" s="7" t="s">
        <v>327</v>
      </c>
      <c r="B229" s="65">
        <v>0</v>
      </c>
      <c r="C229" s="34">
        <f>IF(B233=0, "-", B229/B233)</f>
        <v>0</v>
      </c>
      <c r="D229" s="65">
        <v>0</v>
      </c>
      <c r="E229" s="9">
        <f>IF(D233=0, "-", D229/D233)</f>
        <v>0</v>
      </c>
      <c r="F229" s="81">
        <v>1</v>
      </c>
      <c r="G229" s="34">
        <f>IF(F233=0, "-", F229/F233)</f>
        <v>4.5454545454545456E-2</v>
      </c>
      <c r="H229" s="65">
        <v>1</v>
      </c>
      <c r="I229" s="9">
        <f>IF(H233=0, "-", H229/H233)</f>
        <v>0.04</v>
      </c>
      <c r="J229" s="8" t="str">
        <f t="shared" si="20"/>
        <v>-</v>
      </c>
      <c r="K229" s="9">
        <f t="shared" si="21"/>
        <v>0</v>
      </c>
    </row>
    <row r="230" spans="1:11" x14ac:dyDescent="0.2">
      <c r="A230" s="7" t="s">
        <v>328</v>
      </c>
      <c r="B230" s="65">
        <v>0</v>
      </c>
      <c r="C230" s="34">
        <f>IF(B233=0, "-", B230/B233)</f>
        <v>0</v>
      </c>
      <c r="D230" s="65">
        <v>2</v>
      </c>
      <c r="E230" s="9">
        <f>IF(D233=0, "-", D230/D233)</f>
        <v>0.4</v>
      </c>
      <c r="F230" s="81">
        <v>8</v>
      </c>
      <c r="G230" s="34">
        <f>IF(F233=0, "-", F230/F233)</f>
        <v>0.36363636363636365</v>
      </c>
      <c r="H230" s="65">
        <v>10</v>
      </c>
      <c r="I230" s="9">
        <f>IF(H233=0, "-", H230/H233)</f>
        <v>0.4</v>
      </c>
      <c r="J230" s="8">
        <f t="shared" si="20"/>
        <v>-1</v>
      </c>
      <c r="K230" s="9">
        <f t="shared" si="21"/>
        <v>-0.2</v>
      </c>
    </row>
    <row r="231" spans="1:11" x14ac:dyDescent="0.2">
      <c r="A231" s="7" t="s">
        <v>329</v>
      </c>
      <c r="B231" s="65">
        <v>0</v>
      </c>
      <c r="C231" s="34">
        <f>IF(B233=0, "-", B231/B233)</f>
        <v>0</v>
      </c>
      <c r="D231" s="65">
        <v>0</v>
      </c>
      <c r="E231" s="9">
        <f>IF(D233=0, "-", D231/D233)</f>
        <v>0</v>
      </c>
      <c r="F231" s="81">
        <v>1</v>
      </c>
      <c r="G231" s="34">
        <f>IF(F233=0, "-", F231/F233)</f>
        <v>4.5454545454545456E-2</v>
      </c>
      <c r="H231" s="65">
        <v>1</v>
      </c>
      <c r="I231" s="9">
        <f>IF(H233=0, "-", H231/H233)</f>
        <v>0.04</v>
      </c>
      <c r="J231" s="8" t="str">
        <f t="shared" si="20"/>
        <v>-</v>
      </c>
      <c r="K231" s="9">
        <f t="shared" si="21"/>
        <v>0</v>
      </c>
    </row>
    <row r="232" spans="1:11" x14ac:dyDescent="0.2">
      <c r="A232" s="2"/>
      <c r="B232" s="68"/>
      <c r="C232" s="33"/>
      <c r="D232" s="68"/>
      <c r="E232" s="6"/>
      <c r="F232" s="82"/>
      <c r="G232" s="33"/>
      <c r="H232" s="68"/>
      <c r="I232" s="6"/>
      <c r="J232" s="5"/>
      <c r="K232" s="6"/>
    </row>
    <row r="233" spans="1:11" s="43" customFormat="1" x14ac:dyDescent="0.2">
      <c r="A233" s="162" t="s">
        <v>545</v>
      </c>
      <c r="B233" s="71">
        <f>SUM(B223:B232)</f>
        <v>5</v>
      </c>
      <c r="C233" s="40">
        <f>B233/9514</f>
        <v>5.2554130754677313E-4</v>
      </c>
      <c r="D233" s="71">
        <f>SUM(D223:D232)</f>
        <v>5</v>
      </c>
      <c r="E233" s="41">
        <f>D233/7288</f>
        <v>6.860592755214051E-4</v>
      </c>
      <c r="F233" s="77">
        <f>SUM(F223:F232)</f>
        <v>22</v>
      </c>
      <c r="G233" s="42">
        <f>F233/26289</f>
        <v>8.3685191524972421E-4</v>
      </c>
      <c r="H233" s="71">
        <f>SUM(H223:H232)</f>
        <v>25</v>
      </c>
      <c r="I233" s="41">
        <f>H233/20901</f>
        <v>1.1961150184201712E-3</v>
      </c>
      <c r="J233" s="37">
        <f>IF(D233=0, "-", IF((B233-D233)/D233&lt;10, (B233-D233)/D233, "&gt;999%"))</f>
        <v>0</v>
      </c>
      <c r="K233" s="38">
        <f>IF(H233=0, "-", IF((F233-H233)/H233&lt;10, (F233-H233)/H233, "&gt;999%"))</f>
        <v>-0.12</v>
      </c>
    </row>
    <row r="234" spans="1:11" x14ac:dyDescent="0.2">
      <c r="B234" s="83"/>
      <c r="D234" s="83"/>
      <c r="F234" s="83"/>
      <c r="H234" s="83"/>
    </row>
    <row r="235" spans="1:11" s="43" customFormat="1" x14ac:dyDescent="0.2">
      <c r="A235" s="162" t="s">
        <v>544</v>
      </c>
      <c r="B235" s="71">
        <v>69</v>
      </c>
      <c r="C235" s="40">
        <f>B235/9514</f>
        <v>7.2524700441454698E-3</v>
      </c>
      <c r="D235" s="71">
        <v>49</v>
      </c>
      <c r="E235" s="41">
        <f>D235/7288</f>
        <v>6.7233809001097699E-3</v>
      </c>
      <c r="F235" s="77">
        <v>171</v>
      </c>
      <c r="G235" s="42">
        <f>F235/26289</f>
        <v>6.5046217048955841E-3</v>
      </c>
      <c r="H235" s="71">
        <v>163</v>
      </c>
      <c r="I235" s="41">
        <f>H235/20901</f>
        <v>7.7986699200995168E-3</v>
      </c>
      <c r="J235" s="37">
        <f>IF(D235=0, "-", IF((B235-D235)/D235&lt;10, (B235-D235)/D235, "&gt;999%"))</f>
        <v>0.40816326530612246</v>
      </c>
      <c r="K235" s="38">
        <f>IF(H235=0, "-", IF((F235-H235)/H235&lt;10, (F235-H235)/H235, "&gt;999%"))</f>
        <v>4.9079754601226995E-2</v>
      </c>
    </row>
    <row r="236" spans="1:11" x14ac:dyDescent="0.2">
      <c r="B236" s="83"/>
      <c r="D236" s="83"/>
      <c r="F236" s="83"/>
      <c r="H236" s="83"/>
    </row>
    <row r="237" spans="1:11" x14ac:dyDescent="0.2">
      <c r="A237" s="27" t="s">
        <v>542</v>
      </c>
      <c r="B237" s="71">
        <f>B241-B239</f>
        <v>1727</v>
      </c>
      <c r="C237" s="40">
        <f>B237/9514</f>
        <v>0.18152196762665546</v>
      </c>
      <c r="D237" s="71">
        <f>D241-D239</f>
        <v>1385</v>
      </c>
      <c r="E237" s="41">
        <f>D237/7288</f>
        <v>0.19003841931942919</v>
      </c>
      <c r="F237" s="77">
        <f>F241-F239</f>
        <v>4736</v>
      </c>
      <c r="G237" s="42">
        <f>F237/26289</f>
        <v>0.18015139411921335</v>
      </c>
      <c r="H237" s="71">
        <f>H241-H239</f>
        <v>4468</v>
      </c>
      <c r="I237" s="41">
        <f>H237/20901</f>
        <v>0.21376967609205302</v>
      </c>
      <c r="J237" s="37">
        <f>IF(D237=0, "-", IF((B237-D237)/D237&lt;10, (B237-D237)/D237, "&gt;999%"))</f>
        <v>0.24693140794223828</v>
      </c>
      <c r="K237" s="38">
        <f>IF(H237=0, "-", IF((F237-H237)/H237&lt;10, (F237-H237)/H237, "&gt;999%"))</f>
        <v>5.998209489704566E-2</v>
      </c>
    </row>
    <row r="238" spans="1:11" x14ac:dyDescent="0.2">
      <c r="A238" s="27"/>
      <c r="B238" s="71"/>
      <c r="C238" s="40"/>
      <c r="D238" s="71"/>
      <c r="E238" s="41"/>
      <c r="F238" s="77"/>
      <c r="G238" s="42"/>
      <c r="H238" s="71"/>
      <c r="I238" s="41"/>
      <c r="J238" s="37"/>
      <c r="K238" s="38"/>
    </row>
    <row r="239" spans="1:11" x14ac:dyDescent="0.2">
      <c r="A239" s="27" t="s">
        <v>543</v>
      </c>
      <c r="B239" s="71">
        <v>244</v>
      </c>
      <c r="C239" s="40">
        <f>B239/9514</f>
        <v>2.564641580828253E-2</v>
      </c>
      <c r="D239" s="71">
        <v>181</v>
      </c>
      <c r="E239" s="41">
        <f>D239/7288</f>
        <v>2.4835345773874862E-2</v>
      </c>
      <c r="F239" s="77">
        <v>608</v>
      </c>
      <c r="G239" s="42">
        <f>F239/26289</f>
        <v>2.3127543839628742E-2</v>
      </c>
      <c r="H239" s="71">
        <v>496</v>
      </c>
      <c r="I239" s="41">
        <f>H239/20901</f>
        <v>2.37309219654562E-2</v>
      </c>
      <c r="J239" s="37">
        <f>IF(D239=0, "-", IF((B239-D239)/D239&lt;10, (B239-D239)/D239, "&gt;999%"))</f>
        <v>0.34806629834254144</v>
      </c>
      <c r="K239" s="38">
        <f>IF(H239=0, "-", IF((F239-H239)/H239&lt;10, (F239-H239)/H239, "&gt;999%"))</f>
        <v>0.22580645161290322</v>
      </c>
    </row>
    <row r="240" spans="1:11" x14ac:dyDescent="0.2">
      <c r="A240" s="27"/>
      <c r="B240" s="71"/>
      <c r="C240" s="40"/>
      <c r="D240" s="71"/>
      <c r="E240" s="41"/>
      <c r="F240" s="77"/>
      <c r="G240" s="42"/>
      <c r="H240" s="71"/>
      <c r="I240" s="41"/>
      <c r="J240" s="37"/>
      <c r="K240" s="38"/>
    </row>
    <row r="241" spans="1:11" x14ac:dyDescent="0.2">
      <c r="A241" s="27" t="s">
        <v>541</v>
      </c>
      <c r="B241" s="71">
        <v>1971</v>
      </c>
      <c r="C241" s="40">
        <f>B241/9514</f>
        <v>0.20716838343493799</v>
      </c>
      <c r="D241" s="71">
        <v>1566</v>
      </c>
      <c r="E241" s="41">
        <f>D241/7288</f>
        <v>0.21487376509330405</v>
      </c>
      <c r="F241" s="77">
        <v>5344</v>
      </c>
      <c r="G241" s="42">
        <f>F241/26289</f>
        <v>0.20327893795884211</v>
      </c>
      <c r="H241" s="71">
        <v>4964</v>
      </c>
      <c r="I241" s="41">
        <f>H241/20901</f>
        <v>0.2375005980575092</v>
      </c>
      <c r="J241" s="37">
        <f>IF(D241=0, "-", IF((B241-D241)/D241&lt;10, (B241-D241)/D241, "&gt;999%"))</f>
        <v>0.25862068965517243</v>
      </c>
      <c r="K241" s="38">
        <f>IF(H241=0, "-", IF((F241-H241)/H241&lt;10, (F241-H241)/H241, "&gt;999%"))</f>
        <v>7.6551168412570508E-2</v>
      </c>
    </row>
  </sheetData>
  <mergeCells count="58">
    <mergeCell ref="B1:K1"/>
    <mergeCell ref="B2:K2"/>
    <mergeCell ref="B189:E189"/>
    <mergeCell ref="F189:I189"/>
    <mergeCell ref="J189:K189"/>
    <mergeCell ref="B190:C190"/>
    <mergeCell ref="D190:E190"/>
    <mergeCell ref="F190:G190"/>
    <mergeCell ref="H190:I190"/>
    <mergeCell ref="B165:E165"/>
    <mergeCell ref="F165:I165"/>
    <mergeCell ref="J165:K165"/>
    <mergeCell ref="B166:C166"/>
    <mergeCell ref="D166:E166"/>
    <mergeCell ref="F166:G166"/>
    <mergeCell ref="H166:I166"/>
    <mergeCell ref="B144:E144"/>
    <mergeCell ref="F144:I144"/>
    <mergeCell ref="J144:K144"/>
    <mergeCell ref="B145:C145"/>
    <mergeCell ref="D145:E145"/>
    <mergeCell ref="F145:G145"/>
    <mergeCell ref="H145:I145"/>
    <mergeCell ref="B119:E119"/>
    <mergeCell ref="F119:I119"/>
    <mergeCell ref="J119:K119"/>
    <mergeCell ref="B120:C120"/>
    <mergeCell ref="D120:E120"/>
    <mergeCell ref="F120:G120"/>
    <mergeCell ref="H120:I120"/>
    <mergeCell ref="B84:E84"/>
    <mergeCell ref="F84:I84"/>
    <mergeCell ref="J84:K84"/>
    <mergeCell ref="B85:C85"/>
    <mergeCell ref="D85:E85"/>
    <mergeCell ref="F85:G85"/>
    <mergeCell ref="H85:I85"/>
    <mergeCell ref="B44:E44"/>
    <mergeCell ref="F44:I44"/>
    <mergeCell ref="J44:K44"/>
    <mergeCell ref="B45:C45"/>
    <mergeCell ref="D45:E45"/>
    <mergeCell ref="F45:G45"/>
    <mergeCell ref="H45:I45"/>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5" manualBreakCount="5">
    <brk id="43" max="16383" man="1"/>
    <brk id="83" max="16383" man="1"/>
    <brk id="118" max="16383" man="1"/>
    <brk id="164" max="16383" man="1"/>
    <brk id="188"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8"/>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594</v>
      </c>
      <c r="C1" s="198"/>
      <c r="D1" s="198"/>
      <c r="E1" s="199"/>
      <c r="F1" s="199"/>
      <c r="G1" s="199"/>
      <c r="H1" s="199"/>
      <c r="I1" s="199"/>
      <c r="J1" s="199"/>
      <c r="K1" s="199"/>
    </row>
    <row r="2" spans="1:11" s="52" customFormat="1" ht="20.25" x14ac:dyDescent="0.3">
      <c r="A2" s="4" t="s">
        <v>106</v>
      </c>
      <c r="B2" s="202" t="s">
        <v>96</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IF(B48=0, "-", B7/B48)</f>
        <v>5.0735667174023336E-4</v>
      </c>
      <c r="D7" s="65">
        <v>2</v>
      </c>
      <c r="E7" s="21">
        <f>IF(D48=0, "-", D7/D48)</f>
        <v>1.277139208173691E-3</v>
      </c>
      <c r="F7" s="81">
        <v>4</v>
      </c>
      <c r="G7" s="39">
        <f>IF(F48=0, "-", F7/F48)</f>
        <v>7.4850299401197609E-4</v>
      </c>
      <c r="H7" s="65">
        <v>4</v>
      </c>
      <c r="I7" s="21">
        <f>IF(H48=0, "-", H7/H48)</f>
        <v>8.0580177276390005E-4</v>
      </c>
      <c r="J7" s="20">
        <f t="shared" ref="J7:J46" si="0">IF(D7=0, "-", IF((B7-D7)/D7&lt;10, (B7-D7)/D7, "&gt;999%"))</f>
        <v>-0.5</v>
      </c>
      <c r="K7" s="21">
        <f t="shared" ref="K7:K46" si="1">IF(H7=0, "-", IF((F7-H7)/H7&lt;10, (F7-H7)/H7, "&gt;999%"))</f>
        <v>0</v>
      </c>
    </row>
    <row r="8" spans="1:11" x14ac:dyDescent="0.2">
      <c r="A8" s="7" t="s">
        <v>32</v>
      </c>
      <c r="B8" s="65">
        <v>1</v>
      </c>
      <c r="C8" s="39">
        <f>IF(B48=0, "-", B8/B48)</f>
        <v>5.0735667174023336E-4</v>
      </c>
      <c r="D8" s="65">
        <v>1</v>
      </c>
      <c r="E8" s="21">
        <f>IF(D48=0, "-", D8/D48)</f>
        <v>6.3856960408684551E-4</v>
      </c>
      <c r="F8" s="81">
        <v>1</v>
      </c>
      <c r="G8" s="39">
        <f>IF(F48=0, "-", F8/F48)</f>
        <v>1.8712574850299402E-4</v>
      </c>
      <c r="H8" s="65">
        <v>1</v>
      </c>
      <c r="I8" s="21">
        <f>IF(H48=0, "-", H8/H48)</f>
        <v>2.0145044319097501E-4</v>
      </c>
      <c r="J8" s="20">
        <f t="shared" si="0"/>
        <v>0</v>
      </c>
      <c r="K8" s="21">
        <f t="shared" si="1"/>
        <v>0</v>
      </c>
    </row>
    <row r="9" spans="1:11" x14ac:dyDescent="0.2">
      <c r="A9" s="7" t="s">
        <v>33</v>
      </c>
      <c r="B9" s="65">
        <v>19</v>
      </c>
      <c r="C9" s="39">
        <f>IF(B48=0, "-", B9/B48)</f>
        <v>9.6397767630644338E-3</v>
      </c>
      <c r="D9" s="65">
        <v>46</v>
      </c>
      <c r="E9" s="21">
        <f>IF(D48=0, "-", D9/D48)</f>
        <v>2.9374201787994891E-2</v>
      </c>
      <c r="F9" s="81">
        <v>67</v>
      </c>
      <c r="G9" s="39">
        <f>IF(F48=0, "-", F9/F48)</f>
        <v>1.2537425149700599E-2</v>
      </c>
      <c r="H9" s="65">
        <v>96</v>
      </c>
      <c r="I9" s="21">
        <f>IF(H48=0, "-", H9/H48)</f>
        <v>1.9339242546333603E-2</v>
      </c>
      <c r="J9" s="20">
        <f t="shared" si="0"/>
        <v>-0.58695652173913049</v>
      </c>
      <c r="K9" s="21">
        <f t="shared" si="1"/>
        <v>-0.30208333333333331</v>
      </c>
    </row>
    <row r="10" spans="1:11" x14ac:dyDescent="0.2">
      <c r="A10" s="7" t="s">
        <v>34</v>
      </c>
      <c r="B10" s="65">
        <v>1</v>
      </c>
      <c r="C10" s="39">
        <f>IF(B48=0, "-", B10/B48)</f>
        <v>5.0735667174023336E-4</v>
      </c>
      <c r="D10" s="65">
        <v>0</v>
      </c>
      <c r="E10" s="21">
        <f>IF(D48=0, "-", D10/D48)</f>
        <v>0</v>
      </c>
      <c r="F10" s="81">
        <v>3</v>
      </c>
      <c r="G10" s="39">
        <f>IF(F48=0, "-", F10/F48)</f>
        <v>5.6137724550898202E-4</v>
      </c>
      <c r="H10" s="65">
        <v>3</v>
      </c>
      <c r="I10" s="21">
        <f>IF(H48=0, "-", H10/H48)</f>
        <v>6.0435132957292509E-4</v>
      </c>
      <c r="J10" s="20" t="str">
        <f t="shared" si="0"/>
        <v>-</v>
      </c>
      <c r="K10" s="21">
        <f t="shared" si="1"/>
        <v>0</v>
      </c>
    </row>
    <row r="11" spans="1:11" x14ac:dyDescent="0.2">
      <c r="A11" s="7" t="s">
        <v>35</v>
      </c>
      <c r="B11" s="65">
        <v>75</v>
      </c>
      <c r="C11" s="39">
        <f>IF(B48=0, "-", B11/B48)</f>
        <v>3.8051750380517502E-2</v>
      </c>
      <c r="D11" s="65">
        <v>32</v>
      </c>
      <c r="E11" s="21">
        <f>IF(D48=0, "-", D11/D48)</f>
        <v>2.0434227330779056E-2</v>
      </c>
      <c r="F11" s="81">
        <v>172</v>
      </c>
      <c r="G11" s="39">
        <f>IF(F48=0, "-", F11/F48)</f>
        <v>3.2185628742514967E-2</v>
      </c>
      <c r="H11" s="65">
        <v>132</v>
      </c>
      <c r="I11" s="21">
        <f>IF(H48=0, "-", H11/H48)</f>
        <v>2.6591458501208701E-2</v>
      </c>
      <c r="J11" s="20">
        <f t="shared" si="0"/>
        <v>1.34375</v>
      </c>
      <c r="K11" s="21">
        <f t="shared" si="1"/>
        <v>0.30303030303030304</v>
      </c>
    </row>
    <row r="12" spans="1:11" x14ac:dyDescent="0.2">
      <c r="A12" s="7" t="s">
        <v>37</v>
      </c>
      <c r="B12" s="65">
        <v>0</v>
      </c>
      <c r="C12" s="39">
        <f>IF(B48=0, "-", B12/B48)</f>
        <v>0</v>
      </c>
      <c r="D12" s="65">
        <v>2</v>
      </c>
      <c r="E12" s="21">
        <f>IF(D48=0, "-", D12/D48)</f>
        <v>1.277139208173691E-3</v>
      </c>
      <c r="F12" s="81">
        <v>3</v>
      </c>
      <c r="G12" s="39">
        <f>IF(F48=0, "-", F12/F48)</f>
        <v>5.6137724550898202E-4</v>
      </c>
      <c r="H12" s="65">
        <v>7</v>
      </c>
      <c r="I12" s="21">
        <f>IF(H48=0, "-", H12/H48)</f>
        <v>1.4101531023368251E-3</v>
      </c>
      <c r="J12" s="20">
        <f t="shared" si="0"/>
        <v>-1</v>
      </c>
      <c r="K12" s="21">
        <f t="shared" si="1"/>
        <v>-0.5714285714285714</v>
      </c>
    </row>
    <row r="13" spans="1:11" x14ac:dyDescent="0.2">
      <c r="A13" s="7" t="s">
        <v>38</v>
      </c>
      <c r="B13" s="65">
        <v>1</v>
      </c>
      <c r="C13" s="39">
        <f>IF(B48=0, "-", B13/B48)</f>
        <v>5.0735667174023336E-4</v>
      </c>
      <c r="D13" s="65">
        <v>0</v>
      </c>
      <c r="E13" s="21">
        <f>IF(D48=0, "-", D13/D48)</f>
        <v>0</v>
      </c>
      <c r="F13" s="81">
        <v>1</v>
      </c>
      <c r="G13" s="39">
        <f>IF(F48=0, "-", F13/F48)</f>
        <v>1.8712574850299402E-4</v>
      </c>
      <c r="H13" s="65">
        <v>0</v>
      </c>
      <c r="I13" s="21">
        <f>IF(H48=0, "-", H13/H48)</f>
        <v>0</v>
      </c>
      <c r="J13" s="20" t="str">
        <f t="shared" si="0"/>
        <v>-</v>
      </c>
      <c r="K13" s="21" t="str">
        <f t="shared" si="1"/>
        <v>-</v>
      </c>
    </row>
    <row r="14" spans="1:11" x14ac:dyDescent="0.2">
      <c r="A14" s="7" t="s">
        <v>40</v>
      </c>
      <c r="B14" s="65">
        <v>3</v>
      </c>
      <c r="C14" s="39">
        <f>IF(B48=0, "-", B14/B48)</f>
        <v>1.5220700152207001E-3</v>
      </c>
      <c r="D14" s="65">
        <v>0</v>
      </c>
      <c r="E14" s="21">
        <f>IF(D48=0, "-", D14/D48)</f>
        <v>0</v>
      </c>
      <c r="F14" s="81">
        <v>8</v>
      </c>
      <c r="G14" s="39">
        <f>IF(F48=0, "-", F14/F48)</f>
        <v>1.4970059880239522E-3</v>
      </c>
      <c r="H14" s="65">
        <v>5</v>
      </c>
      <c r="I14" s="21">
        <f>IF(H48=0, "-", H14/H48)</f>
        <v>1.007252215954875E-3</v>
      </c>
      <c r="J14" s="20" t="str">
        <f t="shared" si="0"/>
        <v>-</v>
      </c>
      <c r="K14" s="21">
        <f t="shared" si="1"/>
        <v>0.6</v>
      </c>
    </row>
    <row r="15" spans="1:11" x14ac:dyDescent="0.2">
      <c r="A15" s="7" t="s">
        <v>41</v>
      </c>
      <c r="B15" s="65">
        <v>5</v>
      </c>
      <c r="C15" s="39">
        <f>IF(B48=0, "-", B15/B48)</f>
        <v>2.5367833587011668E-3</v>
      </c>
      <c r="D15" s="65">
        <v>6</v>
      </c>
      <c r="E15" s="21">
        <f>IF(D48=0, "-", D15/D48)</f>
        <v>3.8314176245210726E-3</v>
      </c>
      <c r="F15" s="81">
        <v>16</v>
      </c>
      <c r="G15" s="39">
        <f>IF(F48=0, "-", F15/F48)</f>
        <v>2.9940119760479044E-3</v>
      </c>
      <c r="H15" s="65">
        <v>11</v>
      </c>
      <c r="I15" s="21">
        <f>IF(H48=0, "-", H15/H48)</f>
        <v>2.2159548751007254E-3</v>
      </c>
      <c r="J15" s="20">
        <f t="shared" si="0"/>
        <v>-0.16666666666666666</v>
      </c>
      <c r="K15" s="21">
        <f t="shared" si="1"/>
        <v>0.45454545454545453</v>
      </c>
    </row>
    <row r="16" spans="1:11" x14ac:dyDescent="0.2">
      <c r="A16" s="7" t="s">
        <v>43</v>
      </c>
      <c r="B16" s="65">
        <v>35</v>
      </c>
      <c r="C16" s="39">
        <f>IF(B48=0, "-", B16/B48)</f>
        <v>1.7757483510908167E-2</v>
      </c>
      <c r="D16" s="65">
        <v>28</v>
      </c>
      <c r="E16" s="21">
        <f>IF(D48=0, "-", D16/D48)</f>
        <v>1.7879948914431672E-2</v>
      </c>
      <c r="F16" s="81">
        <v>78</v>
      </c>
      <c r="G16" s="39">
        <f>IF(F48=0, "-", F16/F48)</f>
        <v>1.4595808383233533E-2</v>
      </c>
      <c r="H16" s="65">
        <v>89</v>
      </c>
      <c r="I16" s="21">
        <f>IF(H48=0, "-", H16/H48)</f>
        <v>1.7929089443996776E-2</v>
      </c>
      <c r="J16" s="20">
        <f t="shared" si="0"/>
        <v>0.25</v>
      </c>
      <c r="K16" s="21">
        <f t="shared" si="1"/>
        <v>-0.12359550561797752</v>
      </c>
    </row>
    <row r="17" spans="1:11" x14ac:dyDescent="0.2">
      <c r="A17" s="7" t="s">
        <v>46</v>
      </c>
      <c r="B17" s="65">
        <v>1</v>
      </c>
      <c r="C17" s="39">
        <f>IF(B48=0, "-", B17/B48)</f>
        <v>5.0735667174023336E-4</v>
      </c>
      <c r="D17" s="65">
        <v>0</v>
      </c>
      <c r="E17" s="21">
        <f>IF(D48=0, "-", D17/D48)</f>
        <v>0</v>
      </c>
      <c r="F17" s="81">
        <v>1</v>
      </c>
      <c r="G17" s="39">
        <f>IF(F48=0, "-", F17/F48)</f>
        <v>1.8712574850299402E-4</v>
      </c>
      <c r="H17" s="65">
        <v>0</v>
      </c>
      <c r="I17" s="21">
        <f>IF(H48=0, "-", H17/H48)</f>
        <v>0</v>
      </c>
      <c r="J17" s="20" t="str">
        <f t="shared" si="0"/>
        <v>-</v>
      </c>
      <c r="K17" s="21" t="str">
        <f t="shared" si="1"/>
        <v>-</v>
      </c>
    </row>
    <row r="18" spans="1:11" x14ac:dyDescent="0.2">
      <c r="A18" s="7" t="s">
        <v>49</v>
      </c>
      <c r="B18" s="65">
        <v>0</v>
      </c>
      <c r="C18" s="39">
        <f>IF(B48=0, "-", B18/B48)</f>
        <v>0</v>
      </c>
      <c r="D18" s="65">
        <v>68</v>
      </c>
      <c r="E18" s="21">
        <f>IF(D48=0, "-", D18/D48)</f>
        <v>4.3422733077905493E-2</v>
      </c>
      <c r="F18" s="81">
        <v>0</v>
      </c>
      <c r="G18" s="39">
        <f>IF(F48=0, "-", F18/F48)</f>
        <v>0</v>
      </c>
      <c r="H18" s="65">
        <v>101</v>
      </c>
      <c r="I18" s="21">
        <f>IF(H48=0, "-", H18/H48)</f>
        <v>2.0346494762288479E-2</v>
      </c>
      <c r="J18" s="20">
        <f t="shared" si="0"/>
        <v>-1</v>
      </c>
      <c r="K18" s="21">
        <f t="shared" si="1"/>
        <v>-1</v>
      </c>
    </row>
    <row r="19" spans="1:11" x14ac:dyDescent="0.2">
      <c r="A19" s="7" t="s">
        <v>50</v>
      </c>
      <c r="B19" s="65">
        <v>59</v>
      </c>
      <c r="C19" s="39">
        <f>IF(B48=0, "-", B19/B48)</f>
        <v>2.9934043632673768E-2</v>
      </c>
      <c r="D19" s="65">
        <v>81</v>
      </c>
      <c r="E19" s="21">
        <f>IF(D48=0, "-", D19/D48)</f>
        <v>5.1724137931034482E-2</v>
      </c>
      <c r="F19" s="81">
        <v>163</v>
      </c>
      <c r="G19" s="39">
        <f>IF(F48=0, "-", F19/F48)</f>
        <v>3.0501497005988025E-2</v>
      </c>
      <c r="H19" s="65">
        <v>261</v>
      </c>
      <c r="I19" s="21">
        <f>IF(H48=0, "-", H19/H48)</f>
        <v>5.2578565672844482E-2</v>
      </c>
      <c r="J19" s="20">
        <f t="shared" si="0"/>
        <v>-0.27160493827160492</v>
      </c>
      <c r="K19" s="21">
        <f t="shared" si="1"/>
        <v>-0.37547892720306514</v>
      </c>
    </row>
    <row r="20" spans="1:11" x14ac:dyDescent="0.2">
      <c r="A20" s="7" t="s">
        <v>51</v>
      </c>
      <c r="B20" s="65">
        <v>357</v>
      </c>
      <c r="C20" s="39">
        <f>IF(B48=0, "-", B20/B48)</f>
        <v>0.18112633181126331</v>
      </c>
      <c r="D20" s="65">
        <v>186</v>
      </c>
      <c r="E20" s="21">
        <f>IF(D48=0, "-", D20/D48)</f>
        <v>0.11877394636015326</v>
      </c>
      <c r="F20" s="81">
        <v>769</v>
      </c>
      <c r="G20" s="39">
        <f>IF(F48=0, "-", F20/F48)</f>
        <v>0.14389970059880239</v>
      </c>
      <c r="H20" s="65">
        <v>647</v>
      </c>
      <c r="I20" s="21">
        <f>IF(H48=0, "-", H20/H48)</f>
        <v>0.13033843674456083</v>
      </c>
      <c r="J20" s="20">
        <f t="shared" si="0"/>
        <v>0.91935483870967738</v>
      </c>
      <c r="K20" s="21">
        <f t="shared" si="1"/>
        <v>0.18856259659969088</v>
      </c>
    </row>
    <row r="21" spans="1:11" x14ac:dyDescent="0.2">
      <c r="A21" s="7" t="s">
        <v>53</v>
      </c>
      <c r="B21" s="65">
        <v>0</v>
      </c>
      <c r="C21" s="39">
        <f>IF(B48=0, "-", B21/B48)</f>
        <v>0</v>
      </c>
      <c r="D21" s="65">
        <v>6</v>
      </c>
      <c r="E21" s="21">
        <f>IF(D48=0, "-", D21/D48)</f>
        <v>3.8314176245210726E-3</v>
      </c>
      <c r="F21" s="81">
        <v>0</v>
      </c>
      <c r="G21" s="39">
        <f>IF(F48=0, "-", F21/F48)</f>
        <v>0</v>
      </c>
      <c r="H21" s="65">
        <v>6</v>
      </c>
      <c r="I21" s="21">
        <f>IF(H48=0, "-", H21/H48)</f>
        <v>1.2087026591458502E-3</v>
      </c>
      <c r="J21" s="20">
        <f t="shared" si="0"/>
        <v>-1</v>
      </c>
      <c r="K21" s="21">
        <f t="shared" si="1"/>
        <v>-1</v>
      </c>
    </row>
    <row r="22" spans="1:11" x14ac:dyDescent="0.2">
      <c r="A22" s="7" t="s">
        <v>58</v>
      </c>
      <c r="B22" s="65">
        <v>0</v>
      </c>
      <c r="C22" s="39">
        <f>IF(B48=0, "-", B22/B48)</f>
        <v>0</v>
      </c>
      <c r="D22" s="65">
        <v>1</v>
      </c>
      <c r="E22" s="21">
        <f>IF(D48=0, "-", D22/D48)</f>
        <v>6.3856960408684551E-4</v>
      </c>
      <c r="F22" s="81">
        <v>2</v>
      </c>
      <c r="G22" s="39">
        <f>IF(F48=0, "-", F22/F48)</f>
        <v>3.7425149700598805E-4</v>
      </c>
      <c r="H22" s="65">
        <v>5</v>
      </c>
      <c r="I22" s="21">
        <f>IF(H48=0, "-", H22/H48)</f>
        <v>1.007252215954875E-3</v>
      </c>
      <c r="J22" s="20">
        <f t="shared" si="0"/>
        <v>-1</v>
      </c>
      <c r="K22" s="21">
        <f t="shared" si="1"/>
        <v>-0.6</v>
      </c>
    </row>
    <row r="23" spans="1:11" x14ac:dyDescent="0.2">
      <c r="A23" s="7" t="s">
        <v>61</v>
      </c>
      <c r="B23" s="65">
        <v>308</v>
      </c>
      <c r="C23" s="39">
        <f>IF(B48=0, "-", B23/B48)</f>
        <v>0.15626585489599187</v>
      </c>
      <c r="D23" s="65">
        <v>265</v>
      </c>
      <c r="E23" s="21">
        <f>IF(D48=0, "-", D23/D48)</f>
        <v>0.16922094508301405</v>
      </c>
      <c r="F23" s="81">
        <v>1007</v>
      </c>
      <c r="G23" s="39">
        <f>IF(F48=0, "-", F23/F48)</f>
        <v>0.18843562874251496</v>
      </c>
      <c r="H23" s="65">
        <v>791</v>
      </c>
      <c r="I23" s="21">
        <f>IF(H48=0, "-", H23/H48)</f>
        <v>0.15934730056406124</v>
      </c>
      <c r="J23" s="20">
        <f t="shared" si="0"/>
        <v>0.16226415094339622</v>
      </c>
      <c r="K23" s="21">
        <f t="shared" si="1"/>
        <v>0.27307206068268014</v>
      </c>
    </row>
    <row r="24" spans="1:11" x14ac:dyDescent="0.2">
      <c r="A24" s="7" t="s">
        <v>62</v>
      </c>
      <c r="B24" s="65">
        <v>0</v>
      </c>
      <c r="C24" s="39">
        <f>IF(B48=0, "-", B24/B48)</f>
        <v>0</v>
      </c>
      <c r="D24" s="65">
        <v>0</v>
      </c>
      <c r="E24" s="21">
        <f>IF(D48=0, "-", D24/D48)</f>
        <v>0</v>
      </c>
      <c r="F24" s="81">
        <v>0</v>
      </c>
      <c r="G24" s="39">
        <f>IF(F48=0, "-", F24/F48)</f>
        <v>0</v>
      </c>
      <c r="H24" s="65">
        <v>2</v>
      </c>
      <c r="I24" s="21">
        <f>IF(H48=0, "-", H24/H48)</f>
        <v>4.0290088638195002E-4</v>
      </c>
      <c r="J24" s="20" t="str">
        <f t="shared" si="0"/>
        <v>-</v>
      </c>
      <c r="K24" s="21">
        <f t="shared" si="1"/>
        <v>-1</v>
      </c>
    </row>
    <row r="25" spans="1:11" x14ac:dyDescent="0.2">
      <c r="A25" s="7" t="s">
        <v>64</v>
      </c>
      <c r="B25" s="65">
        <v>3</v>
      </c>
      <c r="C25" s="39">
        <f>IF(B48=0, "-", B25/B48)</f>
        <v>1.5220700152207001E-3</v>
      </c>
      <c r="D25" s="65">
        <v>5</v>
      </c>
      <c r="E25" s="21">
        <f>IF(D48=0, "-", D25/D48)</f>
        <v>3.1928480204342275E-3</v>
      </c>
      <c r="F25" s="81">
        <v>8</v>
      </c>
      <c r="G25" s="39">
        <f>IF(F48=0, "-", F25/F48)</f>
        <v>1.4970059880239522E-3</v>
      </c>
      <c r="H25" s="65">
        <v>14</v>
      </c>
      <c r="I25" s="21">
        <f>IF(H48=0, "-", H25/H48)</f>
        <v>2.8203062046736503E-3</v>
      </c>
      <c r="J25" s="20">
        <f t="shared" si="0"/>
        <v>-0.4</v>
      </c>
      <c r="K25" s="21">
        <f t="shared" si="1"/>
        <v>-0.42857142857142855</v>
      </c>
    </row>
    <row r="26" spans="1:11" x14ac:dyDescent="0.2">
      <c r="A26" s="7" t="s">
        <v>65</v>
      </c>
      <c r="B26" s="65">
        <v>18</v>
      </c>
      <c r="C26" s="39">
        <f>IF(B48=0, "-", B26/B48)</f>
        <v>9.1324200913242004E-3</v>
      </c>
      <c r="D26" s="65">
        <v>5</v>
      </c>
      <c r="E26" s="21">
        <f>IF(D48=0, "-", D26/D48)</f>
        <v>3.1928480204342275E-3</v>
      </c>
      <c r="F26" s="81">
        <v>47</v>
      </c>
      <c r="G26" s="39">
        <f>IF(F48=0, "-", F26/F48)</f>
        <v>8.7949101796407185E-3</v>
      </c>
      <c r="H26" s="65">
        <v>21</v>
      </c>
      <c r="I26" s="21">
        <f>IF(H48=0, "-", H26/H48)</f>
        <v>4.2304593070104759E-3</v>
      </c>
      <c r="J26" s="20">
        <f t="shared" si="0"/>
        <v>2.6</v>
      </c>
      <c r="K26" s="21">
        <f t="shared" si="1"/>
        <v>1.2380952380952381</v>
      </c>
    </row>
    <row r="27" spans="1:11" x14ac:dyDescent="0.2">
      <c r="A27" s="7" t="s">
        <v>66</v>
      </c>
      <c r="B27" s="65">
        <v>0</v>
      </c>
      <c r="C27" s="39">
        <f>IF(B48=0, "-", B27/B48)</f>
        <v>0</v>
      </c>
      <c r="D27" s="65">
        <v>0</v>
      </c>
      <c r="E27" s="21">
        <f>IF(D48=0, "-", D27/D48)</f>
        <v>0</v>
      </c>
      <c r="F27" s="81">
        <v>1</v>
      </c>
      <c r="G27" s="39">
        <f>IF(F48=0, "-", F27/F48)</f>
        <v>1.8712574850299402E-4</v>
      </c>
      <c r="H27" s="65">
        <v>2</v>
      </c>
      <c r="I27" s="21">
        <f>IF(H48=0, "-", H27/H48)</f>
        <v>4.0290088638195002E-4</v>
      </c>
      <c r="J27" s="20" t="str">
        <f t="shared" si="0"/>
        <v>-</v>
      </c>
      <c r="K27" s="21">
        <f t="shared" si="1"/>
        <v>-0.5</v>
      </c>
    </row>
    <row r="28" spans="1:11" x14ac:dyDescent="0.2">
      <c r="A28" s="7" t="s">
        <v>69</v>
      </c>
      <c r="B28" s="65">
        <v>3</v>
      </c>
      <c r="C28" s="39">
        <f>IF(B48=0, "-", B28/B48)</f>
        <v>1.5220700152207001E-3</v>
      </c>
      <c r="D28" s="65">
        <v>0</v>
      </c>
      <c r="E28" s="21">
        <f>IF(D48=0, "-", D28/D48)</f>
        <v>0</v>
      </c>
      <c r="F28" s="81">
        <v>5</v>
      </c>
      <c r="G28" s="39">
        <f>IF(F48=0, "-", F28/F48)</f>
        <v>9.3562874251497006E-4</v>
      </c>
      <c r="H28" s="65">
        <v>1</v>
      </c>
      <c r="I28" s="21">
        <f>IF(H48=0, "-", H28/H48)</f>
        <v>2.0145044319097501E-4</v>
      </c>
      <c r="J28" s="20" t="str">
        <f t="shared" si="0"/>
        <v>-</v>
      </c>
      <c r="K28" s="21">
        <f t="shared" si="1"/>
        <v>4</v>
      </c>
    </row>
    <row r="29" spans="1:11" x14ac:dyDescent="0.2">
      <c r="A29" s="7" t="s">
        <v>70</v>
      </c>
      <c r="B29" s="65">
        <v>163</v>
      </c>
      <c r="C29" s="39">
        <f>IF(B48=0, "-", B29/B48)</f>
        <v>8.2699137493658037E-2</v>
      </c>
      <c r="D29" s="65">
        <v>102</v>
      </c>
      <c r="E29" s="21">
        <f>IF(D48=0, "-", D29/D48)</f>
        <v>6.5134099616858232E-2</v>
      </c>
      <c r="F29" s="81">
        <v>441</v>
      </c>
      <c r="G29" s="39">
        <f>IF(F48=0, "-", F29/F48)</f>
        <v>8.2522455089820354E-2</v>
      </c>
      <c r="H29" s="65">
        <v>352</v>
      </c>
      <c r="I29" s="21">
        <f>IF(H48=0, "-", H29/H48)</f>
        <v>7.0910556003223213E-2</v>
      </c>
      <c r="J29" s="20">
        <f t="shared" si="0"/>
        <v>0.59803921568627449</v>
      </c>
      <c r="K29" s="21">
        <f t="shared" si="1"/>
        <v>0.25284090909090912</v>
      </c>
    </row>
    <row r="30" spans="1:11" x14ac:dyDescent="0.2">
      <c r="A30" s="7" t="s">
        <v>71</v>
      </c>
      <c r="B30" s="65">
        <v>0</v>
      </c>
      <c r="C30" s="39">
        <f>IF(B48=0, "-", B30/B48)</f>
        <v>0</v>
      </c>
      <c r="D30" s="65">
        <v>1</v>
      </c>
      <c r="E30" s="21">
        <f>IF(D48=0, "-", D30/D48)</f>
        <v>6.3856960408684551E-4</v>
      </c>
      <c r="F30" s="81">
        <v>0</v>
      </c>
      <c r="G30" s="39">
        <f>IF(F48=0, "-", F30/F48)</f>
        <v>0</v>
      </c>
      <c r="H30" s="65">
        <v>1</v>
      </c>
      <c r="I30" s="21">
        <f>IF(H48=0, "-", H30/H48)</f>
        <v>2.0145044319097501E-4</v>
      </c>
      <c r="J30" s="20">
        <f t="shared" si="0"/>
        <v>-1</v>
      </c>
      <c r="K30" s="21">
        <f t="shared" si="1"/>
        <v>-1</v>
      </c>
    </row>
    <row r="31" spans="1:11" x14ac:dyDescent="0.2">
      <c r="A31" s="7" t="s">
        <v>72</v>
      </c>
      <c r="B31" s="65">
        <v>86</v>
      </c>
      <c r="C31" s="39">
        <f>IF(B48=0, "-", B31/B48)</f>
        <v>4.3632673769660069E-2</v>
      </c>
      <c r="D31" s="65">
        <v>65</v>
      </c>
      <c r="E31" s="21">
        <f>IF(D48=0, "-", D31/D48)</f>
        <v>4.1507024265644954E-2</v>
      </c>
      <c r="F31" s="81">
        <v>209</v>
      </c>
      <c r="G31" s="39">
        <f>IF(F48=0, "-", F31/F48)</f>
        <v>3.9109281437125748E-2</v>
      </c>
      <c r="H31" s="65">
        <v>145</v>
      </c>
      <c r="I31" s="21">
        <f>IF(H48=0, "-", H31/H48)</f>
        <v>2.9210314262691377E-2</v>
      </c>
      <c r="J31" s="20">
        <f t="shared" si="0"/>
        <v>0.32307692307692309</v>
      </c>
      <c r="K31" s="21">
        <f t="shared" si="1"/>
        <v>0.44137931034482758</v>
      </c>
    </row>
    <row r="32" spans="1:11" x14ac:dyDescent="0.2">
      <c r="A32" s="7" t="s">
        <v>74</v>
      </c>
      <c r="B32" s="65">
        <v>6</v>
      </c>
      <c r="C32" s="39">
        <f>IF(B48=0, "-", B32/B48)</f>
        <v>3.0441400304414001E-3</v>
      </c>
      <c r="D32" s="65">
        <v>4</v>
      </c>
      <c r="E32" s="21">
        <f>IF(D48=0, "-", D32/D48)</f>
        <v>2.554278416347382E-3</v>
      </c>
      <c r="F32" s="81">
        <v>10</v>
      </c>
      <c r="G32" s="39">
        <f>IF(F48=0, "-", F32/F48)</f>
        <v>1.8712574850299401E-3</v>
      </c>
      <c r="H32" s="65">
        <v>8</v>
      </c>
      <c r="I32" s="21">
        <f>IF(H48=0, "-", H32/H48)</f>
        <v>1.6116035455278001E-3</v>
      </c>
      <c r="J32" s="20">
        <f t="shared" si="0"/>
        <v>0.5</v>
      </c>
      <c r="K32" s="21">
        <f t="shared" si="1"/>
        <v>0.25</v>
      </c>
    </row>
    <row r="33" spans="1:11" x14ac:dyDescent="0.2">
      <c r="A33" s="7" t="s">
        <v>75</v>
      </c>
      <c r="B33" s="65">
        <v>170</v>
      </c>
      <c r="C33" s="39">
        <f>IF(B48=0, "-", B33/B48)</f>
        <v>8.6250634195839671E-2</v>
      </c>
      <c r="D33" s="65">
        <v>52</v>
      </c>
      <c r="E33" s="21">
        <f>IF(D48=0, "-", D33/D48)</f>
        <v>3.3205619412515965E-2</v>
      </c>
      <c r="F33" s="81">
        <v>445</v>
      </c>
      <c r="G33" s="39">
        <f>IF(F48=0, "-", F33/F48)</f>
        <v>8.3270958083832336E-2</v>
      </c>
      <c r="H33" s="65">
        <v>133</v>
      </c>
      <c r="I33" s="21">
        <f>IF(H48=0, "-", H33/H48)</f>
        <v>2.6792908944399677E-2</v>
      </c>
      <c r="J33" s="20">
        <f t="shared" si="0"/>
        <v>2.2692307692307692</v>
      </c>
      <c r="K33" s="21">
        <f t="shared" si="1"/>
        <v>2.3458646616541352</v>
      </c>
    </row>
    <row r="34" spans="1:11" x14ac:dyDescent="0.2">
      <c r="A34" s="7" t="s">
        <v>76</v>
      </c>
      <c r="B34" s="65">
        <v>4</v>
      </c>
      <c r="C34" s="39">
        <f>IF(B48=0, "-", B34/B48)</f>
        <v>2.0294266869609334E-3</v>
      </c>
      <c r="D34" s="65">
        <v>11</v>
      </c>
      <c r="E34" s="21">
        <f>IF(D48=0, "-", D34/D48)</f>
        <v>7.0242656449553001E-3</v>
      </c>
      <c r="F34" s="81">
        <v>33</v>
      </c>
      <c r="G34" s="39">
        <f>IF(F48=0, "-", F34/F48)</f>
        <v>6.1751497005988025E-3</v>
      </c>
      <c r="H34" s="65">
        <v>42</v>
      </c>
      <c r="I34" s="21">
        <f>IF(H48=0, "-", H34/H48)</f>
        <v>8.4609186140209517E-3</v>
      </c>
      <c r="J34" s="20">
        <f t="shared" si="0"/>
        <v>-0.63636363636363635</v>
      </c>
      <c r="K34" s="21">
        <f t="shared" si="1"/>
        <v>-0.21428571428571427</v>
      </c>
    </row>
    <row r="35" spans="1:11" x14ac:dyDescent="0.2">
      <c r="A35" s="7" t="s">
        <v>77</v>
      </c>
      <c r="B35" s="65">
        <v>11</v>
      </c>
      <c r="C35" s="39">
        <f>IF(B48=0, "-", B35/B48)</f>
        <v>5.5809233891425669E-3</v>
      </c>
      <c r="D35" s="65">
        <v>2</v>
      </c>
      <c r="E35" s="21">
        <f>IF(D48=0, "-", D35/D48)</f>
        <v>1.277139208173691E-3</v>
      </c>
      <c r="F35" s="81">
        <v>19</v>
      </c>
      <c r="G35" s="39">
        <f>IF(F48=0, "-", F35/F48)</f>
        <v>3.5553892215568861E-3</v>
      </c>
      <c r="H35" s="65">
        <v>17</v>
      </c>
      <c r="I35" s="21">
        <f>IF(H48=0, "-", H35/H48)</f>
        <v>3.4246575342465752E-3</v>
      </c>
      <c r="J35" s="20">
        <f t="shared" si="0"/>
        <v>4.5</v>
      </c>
      <c r="K35" s="21">
        <f t="shared" si="1"/>
        <v>0.11764705882352941</v>
      </c>
    </row>
    <row r="36" spans="1:11" x14ac:dyDescent="0.2">
      <c r="A36" s="7" t="s">
        <v>78</v>
      </c>
      <c r="B36" s="65">
        <v>3</v>
      </c>
      <c r="C36" s="39">
        <f>IF(B48=0, "-", B36/B48)</f>
        <v>1.5220700152207001E-3</v>
      </c>
      <c r="D36" s="65">
        <v>3</v>
      </c>
      <c r="E36" s="21">
        <f>IF(D48=0, "-", D36/D48)</f>
        <v>1.9157088122605363E-3</v>
      </c>
      <c r="F36" s="81">
        <v>10</v>
      </c>
      <c r="G36" s="39">
        <f>IF(F48=0, "-", F36/F48)</f>
        <v>1.8712574850299401E-3</v>
      </c>
      <c r="H36" s="65">
        <v>9</v>
      </c>
      <c r="I36" s="21">
        <f>IF(H48=0, "-", H36/H48)</f>
        <v>1.8130539887187753E-3</v>
      </c>
      <c r="J36" s="20">
        <f t="shared" si="0"/>
        <v>0</v>
      </c>
      <c r="K36" s="21">
        <f t="shared" si="1"/>
        <v>0.1111111111111111</v>
      </c>
    </row>
    <row r="37" spans="1:11" x14ac:dyDescent="0.2">
      <c r="A37" s="7" t="s">
        <v>79</v>
      </c>
      <c r="B37" s="65">
        <v>0</v>
      </c>
      <c r="C37" s="39">
        <f>IF(B48=0, "-", B37/B48)</f>
        <v>0</v>
      </c>
      <c r="D37" s="65">
        <v>1</v>
      </c>
      <c r="E37" s="21">
        <f>IF(D48=0, "-", D37/D48)</f>
        <v>6.3856960408684551E-4</v>
      </c>
      <c r="F37" s="81">
        <v>0</v>
      </c>
      <c r="G37" s="39">
        <f>IF(F48=0, "-", F37/F48)</f>
        <v>0</v>
      </c>
      <c r="H37" s="65">
        <v>6</v>
      </c>
      <c r="I37" s="21">
        <f>IF(H48=0, "-", H37/H48)</f>
        <v>1.2087026591458502E-3</v>
      </c>
      <c r="J37" s="20">
        <f t="shared" si="0"/>
        <v>-1</v>
      </c>
      <c r="K37" s="21">
        <f t="shared" si="1"/>
        <v>-1</v>
      </c>
    </row>
    <row r="38" spans="1:11" x14ac:dyDescent="0.2">
      <c r="A38" s="7" t="s">
        <v>80</v>
      </c>
      <c r="B38" s="65">
        <v>21</v>
      </c>
      <c r="C38" s="39">
        <f>IF(B48=0, "-", B38/B48)</f>
        <v>1.06544901065449E-2</v>
      </c>
      <c r="D38" s="65">
        <v>3</v>
      </c>
      <c r="E38" s="21">
        <f>IF(D48=0, "-", D38/D48)</f>
        <v>1.9157088122605363E-3</v>
      </c>
      <c r="F38" s="81">
        <v>35</v>
      </c>
      <c r="G38" s="39">
        <f>IF(F48=0, "-", F38/F48)</f>
        <v>6.54940119760479E-3</v>
      </c>
      <c r="H38" s="65">
        <v>14</v>
      </c>
      <c r="I38" s="21">
        <f>IF(H48=0, "-", H38/H48)</f>
        <v>2.8203062046736503E-3</v>
      </c>
      <c r="J38" s="20">
        <f t="shared" si="0"/>
        <v>6</v>
      </c>
      <c r="K38" s="21">
        <f t="shared" si="1"/>
        <v>1.5</v>
      </c>
    </row>
    <row r="39" spans="1:11" x14ac:dyDescent="0.2">
      <c r="A39" s="7" t="s">
        <v>82</v>
      </c>
      <c r="B39" s="65">
        <v>0</v>
      </c>
      <c r="C39" s="39">
        <f>IF(B48=0, "-", B39/B48)</f>
        <v>0</v>
      </c>
      <c r="D39" s="65">
        <v>0</v>
      </c>
      <c r="E39" s="21">
        <f>IF(D48=0, "-", D39/D48)</f>
        <v>0</v>
      </c>
      <c r="F39" s="81">
        <v>1</v>
      </c>
      <c r="G39" s="39">
        <f>IF(F48=0, "-", F39/F48)</f>
        <v>1.8712574850299402E-4</v>
      </c>
      <c r="H39" s="65">
        <v>7</v>
      </c>
      <c r="I39" s="21">
        <f>IF(H48=0, "-", H39/H48)</f>
        <v>1.4101531023368251E-3</v>
      </c>
      <c r="J39" s="20" t="str">
        <f t="shared" si="0"/>
        <v>-</v>
      </c>
      <c r="K39" s="21">
        <f t="shared" si="1"/>
        <v>-0.8571428571428571</v>
      </c>
    </row>
    <row r="40" spans="1:11" x14ac:dyDescent="0.2">
      <c r="A40" s="7" t="s">
        <v>83</v>
      </c>
      <c r="B40" s="65">
        <v>0</v>
      </c>
      <c r="C40" s="39">
        <f>IF(B48=0, "-", B40/B48)</f>
        <v>0</v>
      </c>
      <c r="D40" s="65">
        <v>0</v>
      </c>
      <c r="E40" s="21">
        <f>IF(D48=0, "-", D40/D48)</f>
        <v>0</v>
      </c>
      <c r="F40" s="81">
        <v>2</v>
      </c>
      <c r="G40" s="39">
        <f>IF(F48=0, "-", F40/F48)</f>
        <v>3.7425149700598805E-4</v>
      </c>
      <c r="H40" s="65">
        <v>1</v>
      </c>
      <c r="I40" s="21">
        <f>IF(H48=0, "-", H40/H48)</f>
        <v>2.0145044319097501E-4</v>
      </c>
      <c r="J40" s="20" t="str">
        <f t="shared" si="0"/>
        <v>-</v>
      </c>
      <c r="K40" s="21">
        <f t="shared" si="1"/>
        <v>1</v>
      </c>
    </row>
    <row r="41" spans="1:11" x14ac:dyDescent="0.2">
      <c r="A41" s="7" t="s">
        <v>85</v>
      </c>
      <c r="B41" s="65">
        <v>17</v>
      </c>
      <c r="C41" s="39">
        <f>IF(B48=0, "-", B41/B48)</f>
        <v>8.6250634195839671E-3</v>
      </c>
      <c r="D41" s="65">
        <v>5</v>
      </c>
      <c r="E41" s="21">
        <f>IF(D48=0, "-", D41/D48)</f>
        <v>3.1928480204342275E-3</v>
      </c>
      <c r="F41" s="81">
        <v>53</v>
      </c>
      <c r="G41" s="39">
        <f>IF(F48=0, "-", F41/F48)</f>
        <v>9.9176646706586827E-3</v>
      </c>
      <c r="H41" s="65">
        <v>30</v>
      </c>
      <c r="I41" s="21">
        <f>IF(H48=0, "-", H41/H48)</f>
        <v>6.0435132957292505E-3</v>
      </c>
      <c r="J41" s="20">
        <f t="shared" si="0"/>
        <v>2.4</v>
      </c>
      <c r="K41" s="21">
        <f t="shared" si="1"/>
        <v>0.76666666666666672</v>
      </c>
    </row>
    <row r="42" spans="1:11" x14ac:dyDescent="0.2">
      <c r="A42" s="7" t="s">
        <v>87</v>
      </c>
      <c r="B42" s="65">
        <v>33</v>
      </c>
      <c r="C42" s="39">
        <f>IF(B48=0, "-", B42/B48)</f>
        <v>1.6742770167427701E-2</v>
      </c>
      <c r="D42" s="65">
        <v>25</v>
      </c>
      <c r="E42" s="21">
        <f>IF(D48=0, "-", D42/D48)</f>
        <v>1.5964240102171137E-2</v>
      </c>
      <c r="F42" s="81">
        <v>143</v>
      </c>
      <c r="G42" s="39">
        <f>IF(F48=0, "-", F42/F48)</f>
        <v>2.6758982035928143E-2</v>
      </c>
      <c r="H42" s="65">
        <v>126</v>
      </c>
      <c r="I42" s="21">
        <f>IF(H48=0, "-", H42/H48)</f>
        <v>2.5382755842062853E-2</v>
      </c>
      <c r="J42" s="20">
        <f t="shared" si="0"/>
        <v>0.32</v>
      </c>
      <c r="K42" s="21">
        <f t="shared" si="1"/>
        <v>0.13492063492063491</v>
      </c>
    </row>
    <row r="43" spans="1:11" x14ac:dyDescent="0.2">
      <c r="A43" s="7" t="s">
        <v>88</v>
      </c>
      <c r="B43" s="65">
        <v>142</v>
      </c>
      <c r="C43" s="39">
        <f>IF(B48=0, "-", B43/B48)</f>
        <v>7.2044647387113137E-2</v>
      </c>
      <c r="D43" s="65">
        <v>78</v>
      </c>
      <c r="E43" s="21">
        <f>IF(D48=0, "-", D43/D48)</f>
        <v>4.9808429118773943E-2</v>
      </c>
      <c r="F43" s="81">
        <v>342</v>
      </c>
      <c r="G43" s="39">
        <f>IF(F48=0, "-", F43/F48)</f>
        <v>6.399700598802395E-2</v>
      </c>
      <c r="H43" s="65">
        <v>315</v>
      </c>
      <c r="I43" s="21">
        <f>IF(H48=0, "-", H43/H48)</f>
        <v>6.3456889605157135E-2</v>
      </c>
      <c r="J43" s="20">
        <f t="shared" si="0"/>
        <v>0.82051282051282048</v>
      </c>
      <c r="K43" s="21">
        <f t="shared" si="1"/>
        <v>8.5714285714285715E-2</v>
      </c>
    </row>
    <row r="44" spans="1:11" x14ac:dyDescent="0.2">
      <c r="A44" s="7" t="s">
        <v>89</v>
      </c>
      <c r="B44" s="65">
        <v>409</v>
      </c>
      <c r="C44" s="39">
        <f>IF(B48=0, "-", B44/B48)</f>
        <v>0.20750887874175544</v>
      </c>
      <c r="D44" s="65">
        <v>386</v>
      </c>
      <c r="E44" s="21">
        <f>IF(D48=0, "-", D44/D48)</f>
        <v>0.24648786717752236</v>
      </c>
      <c r="F44" s="81">
        <v>1157</v>
      </c>
      <c r="G44" s="39">
        <f>IF(F48=0, "-", F44/F48)</f>
        <v>0.21650449101796407</v>
      </c>
      <c r="H44" s="65">
        <v>1274</v>
      </c>
      <c r="I44" s="21">
        <f>IF(H48=0, "-", H44/H48)</f>
        <v>0.2566478646253022</v>
      </c>
      <c r="J44" s="20">
        <f t="shared" si="0"/>
        <v>5.9585492227979271E-2</v>
      </c>
      <c r="K44" s="21">
        <f t="shared" si="1"/>
        <v>-9.1836734693877556E-2</v>
      </c>
    </row>
    <row r="45" spans="1:11" x14ac:dyDescent="0.2">
      <c r="A45" s="7" t="s">
        <v>91</v>
      </c>
      <c r="B45" s="65">
        <v>15</v>
      </c>
      <c r="C45" s="39">
        <f>IF(B48=0, "-", B45/B48)</f>
        <v>7.6103500761035003E-3</v>
      </c>
      <c r="D45" s="65">
        <v>92</v>
      </c>
      <c r="E45" s="21">
        <f>IF(D48=0, "-", D45/D48)</f>
        <v>5.8748403575989781E-2</v>
      </c>
      <c r="F45" s="81">
        <v>87</v>
      </c>
      <c r="G45" s="39">
        <f>IF(F48=0, "-", F45/F48)</f>
        <v>1.6279940119760479E-2</v>
      </c>
      <c r="H45" s="65">
        <v>273</v>
      </c>
      <c r="I45" s="21">
        <f>IF(H48=0, "-", H45/H48)</f>
        <v>5.4995970991136178E-2</v>
      </c>
      <c r="J45" s="20">
        <f t="shared" si="0"/>
        <v>-0.83695652173913049</v>
      </c>
      <c r="K45" s="21">
        <f t="shared" si="1"/>
        <v>-0.68131868131868134</v>
      </c>
    </row>
    <row r="46" spans="1:11" x14ac:dyDescent="0.2">
      <c r="A46" s="7" t="s">
        <v>92</v>
      </c>
      <c r="B46" s="65">
        <v>1</v>
      </c>
      <c r="C46" s="39">
        <f>IF(B48=0, "-", B46/B48)</f>
        <v>5.0735667174023336E-4</v>
      </c>
      <c r="D46" s="65">
        <v>2</v>
      </c>
      <c r="E46" s="21">
        <f>IF(D48=0, "-", D46/D48)</f>
        <v>1.277139208173691E-3</v>
      </c>
      <c r="F46" s="81">
        <v>1</v>
      </c>
      <c r="G46" s="39">
        <f>IF(F48=0, "-", F46/F48)</f>
        <v>1.8712574850299402E-4</v>
      </c>
      <c r="H46" s="65">
        <v>12</v>
      </c>
      <c r="I46" s="21">
        <f>IF(H48=0, "-", H46/H48)</f>
        <v>2.4174053182917004E-3</v>
      </c>
      <c r="J46" s="20">
        <f t="shared" si="0"/>
        <v>-0.5</v>
      </c>
      <c r="K46" s="21">
        <f t="shared" si="1"/>
        <v>-0.91666666666666663</v>
      </c>
    </row>
    <row r="47" spans="1:11" x14ac:dyDescent="0.2">
      <c r="A47" s="2"/>
      <c r="B47" s="68"/>
      <c r="C47" s="33"/>
      <c r="D47" s="68"/>
      <c r="E47" s="6"/>
      <c r="F47" s="82"/>
      <c r="G47" s="33"/>
      <c r="H47" s="68"/>
      <c r="I47" s="6"/>
      <c r="J47" s="5"/>
      <c r="K47" s="6"/>
    </row>
    <row r="48" spans="1:11" s="43" customFormat="1" x14ac:dyDescent="0.2">
      <c r="A48" s="162" t="s">
        <v>541</v>
      </c>
      <c r="B48" s="71">
        <f>SUM(B7:B47)</f>
        <v>1971</v>
      </c>
      <c r="C48" s="40">
        <v>1</v>
      </c>
      <c r="D48" s="71">
        <f>SUM(D7:D47)</f>
        <v>1566</v>
      </c>
      <c r="E48" s="41">
        <v>1</v>
      </c>
      <c r="F48" s="77">
        <f>SUM(F7:F47)</f>
        <v>5344</v>
      </c>
      <c r="G48" s="42">
        <v>1</v>
      </c>
      <c r="H48" s="71">
        <f>SUM(H7:H47)</f>
        <v>4964</v>
      </c>
      <c r="I48" s="41">
        <v>1</v>
      </c>
      <c r="J48" s="37">
        <f>IF(D48=0, "-", (B48-D48)/D48)</f>
        <v>0.25862068965517243</v>
      </c>
      <c r="K48" s="38">
        <f>IF(H48=0, "-", (F48-H48)/H48)</f>
        <v>7.6551168412570508E-2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2021-04-06T19:30:27Z</dcterms:modified>
</cp:coreProperties>
</file>