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VFACTS\Output\2023\Mar23\Standard Reports\"/>
    </mc:Choice>
  </mc:AlternateContent>
  <xr:revisionPtr revIDLastSave="0" documentId="13_ncr:1_{44B455C2-714F-4FD7-88DE-CADF6795DF25}" xr6:coauthVersionLast="47" xr6:coauthVersionMax="47" xr10:uidLastSave="{00000000-0000-0000-0000-000000000000}"/>
  <bookViews>
    <workbookView xWindow="-23700" yWindow="840" windowWidth="21780" windowHeight="1459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49" l="1"/>
  <c r="J8" i="49" s="1"/>
  <c r="G8" i="49"/>
  <c r="I8" i="49" s="1"/>
  <c r="H9" i="49"/>
  <c r="J9" i="49" s="1"/>
  <c r="G9" i="49"/>
  <c r="I9" i="49" s="1"/>
  <c r="H10" i="49"/>
  <c r="J10" i="49" s="1"/>
  <c r="G10" i="49"/>
  <c r="I10" i="49" s="1"/>
  <c r="H13" i="49"/>
  <c r="J13" i="49" s="1"/>
  <c r="G13" i="49"/>
  <c r="I13" i="49" s="1"/>
  <c r="J14" i="49"/>
  <c r="I14" i="49"/>
  <c r="H14" i="49"/>
  <c r="G14" i="49"/>
  <c r="H15" i="49"/>
  <c r="J15" i="49" s="1"/>
  <c r="G15" i="49"/>
  <c r="I15" i="49" s="1"/>
  <c r="H18" i="49"/>
  <c r="J18" i="49" s="1"/>
  <c r="G18" i="49"/>
  <c r="I18" i="49" s="1"/>
  <c r="H19" i="49"/>
  <c r="J19" i="49" s="1"/>
  <c r="G19" i="49"/>
  <c r="I19" i="49" s="1"/>
  <c r="H20" i="49"/>
  <c r="J20" i="49" s="1"/>
  <c r="G20" i="49"/>
  <c r="I20" i="49" s="1"/>
  <c r="H21" i="49"/>
  <c r="J21" i="49" s="1"/>
  <c r="G21" i="49"/>
  <c r="I21" i="49" s="1"/>
  <c r="H22" i="49"/>
  <c r="J22" i="49" s="1"/>
  <c r="G22" i="49"/>
  <c r="I22" i="49" s="1"/>
  <c r="H23" i="49"/>
  <c r="J23" i="49" s="1"/>
  <c r="G23" i="49"/>
  <c r="I23" i="49" s="1"/>
  <c r="I24" i="49"/>
  <c r="H24" i="49"/>
  <c r="J24" i="49" s="1"/>
  <c r="G24" i="49"/>
  <c r="H25" i="49"/>
  <c r="J25" i="49" s="1"/>
  <c r="G25" i="49"/>
  <c r="I25" i="49" s="1"/>
  <c r="J26" i="49"/>
  <c r="I26" i="49"/>
  <c r="H26" i="49"/>
  <c r="G26" i="49"/>
  <c r="I27" i="49"/>
  <c r="H27" i="49"/>
  <c r="J27" i="49" s="1"/>
  <c r="G27" i="49"/>
  <c r="H28" i="49"/>
  <c r="J28" i="49" s="1"/>
  <c r="G28" i="49"/>
  <c r="I28" i="49" s="1"/>
  <c r="H29" i="49"/>
  <c r="J29" i="49" s="1"/>
  <c r="G29" i="49"/>
  <c r="I29" i="49" s="1"/>
  <c r="H30" i="49"/>
  <c r="J30" i="49" s="1"/>
  <c r="G30" i="49"/>
  <c r="I30" i="49" s="1"/>
  <c r="H31" i="49"/>
  <c r="J31" i="49" s="1"/>
  <c r="G31" i="49"/>
  <c r="I31" i="49" s="1"/>
  <c r="J32" i="49"/>
  <c r="I32" i="49"/>
  <c r="H32" i="49"/>
  <c r="G32" i="49"/>
  <c r="H33" i="49"/>
  <c r="J33" i="49" s="1"/>
  <c r="G33" i="49"/>
  <c r="I33" i="49" s="1"/>
  <c r="J36" i="49"/>
  <c r="I36" i="49"/>
  <c r="H36" i="49"/>
  <c r="G36" i="49"/>
  <c r="H37" i="49"/>
  <c r="J37" i="49" s="1"/>
  <c r="G37" i="49"/>
  <c r="I37" i="49" s="1"/>
  <c r="I38" i="49"/>
  <c r="H38" i="49"/>
  <c r="J38" i="49" s="1"/>
  <c r="G38" i="49"/>
  <c r="H39" i="49"/>
  <c r="J39" i="49" s="1"/>
  <c r="G39" i="49"/>
  <c r="I39" i="49" s="1"/>
  <c r="H42" i="49"/>
  <c r="J42" i="49" s="1"/>
  <c r="G42" i="49"/>
  <c r="I42" i="49" s="1"/>
  <c r="H43" i="49"/>
  <c r="J43" i="49" s="1"/>
  <c r="G43" i="49"/>
  <c r="I43" i="49" s="1"/>
  <c r="H44" i="49"/>
  <c r="J44" i="49" s="1"/>
  <c r="G44" i="49"/>
  <c r="I44" i="49" s="1"/>
  <c r="H45" i="49"/>
  <c r="J45" i="49" s="1"/>
  <c r="G45" i="49"/>
  <c r="I45" i="49" s="1"/>
  <c r="H46" i="49"/>
  <c r="J46" i="49" s="1"/>
  <c r="G46" i="49"/>
  <c r="I46" i="49" s="1"/>
  <c r="H47" i="49"/>
  <c r="J47" i="49" s="1"/>
  <c r="G47" i="49"/>
  <c r="I47" i="49" s="1"/>
  <c r="H48" i="49"/>
  <c r="J48" i="49" s="1"/>
  <c r="G48" i="49"/>
  <c r="I48" i="49" s="1"/>
  <c r="J49" i="49"/>
  <c r="I49" i="49"/>
  <c r="H49" i="49"/>
  <c r="G49" i="49"/>
  <c r="H50" i="49"/>
  <c r="J50" i="49" s="1"/>
  <c r="G50" i="49"/>
  <c r="I50" i="49" s="1"/>
  <c r="H51" i="49"/>
  <c r="J51" i="49" s="1"/>
  <c r="G51" i="49"/>
  <c r="I51" i="49" s="1"/>
  <c r="J52" i="49"/>
  <c r="I52" i="49"/>
  <c r="H52" i="49"/>
  <c r="G52" i="49"/>
  <c r="H53" i="49"/>
  <c r="J53" i="49" s="1"/>
  <c r="G53" i="49"/>
  <c r="I53" i="49" s="1"/>
  <c r="H54" i="49"/>
  <c r="J54" i="49" s="1"/>
  <c r="G54" i="49"/>
  <c r="I54" i="49" s="1"/>
  <c r="H55" i="49"/>
  <c r="J55" i="49" s="1"/>
  <c r="G55" i="49"/>
  <c r="I55" i="49" s="1"/>
  <c r="H56" i="49"/>
  <c r="J56" i="49" s="1"/>
  <c r="G56" i="49"/>
  <c r="I56" i="49" s="1"/>
  <c r="H57" i="49"/>
  <c r="J57" i="49" s="1"/>
  <c r="G57" i="49"/>
  <c r="I57" i="49" s="1"/>
  <c r="J58" i="49"/>
  <c r="H58" i="49"/>
  <c r="G58" i="49"/>
  <c r="I58" i="49" s="1"/>
  <c r="H59" i="49"/>
  <c r="J59" i="49" s="1"/>
  <c r="G59" i="49"/>
  <c r="I59" i="49" s="1"/>
  <c r="H60" i="49"/>
  <c r="J60" i="49" s="1"/>
  <c r="G60" i="49"/>
  <c r="I60" i="49" s="1"/>
  <c r="H61" i="49"/>
  <c r="J61" i="49" s="1"/>
  <c r="G61" i="49"/>
  <c r="I61" i="49" s="1"/>
  <c r="J64" i="49"/>
  <c r="I64" i="49"/>
  <c r="H64" i="49"/>
  <c r="G64" i="49"/>
  <c r="J65" i="49"/>
  <c r="I65" i="49"/>
  <c r="H65" i="49"/>
  <c r="G65" i="49"/>
  <c r="I68" i="49"/>
  <c r="H68" i="49"/>
  <c r="J68" i="49" s="1"/>
  <c r="G68" i="49"/>
  <c r="H69" i="49"/>
  <c r="J69" i="49" s="1"/>
  <c r="G69" i="49"/>
  <c r="I69" i="49" s="1"/>
  <c r="H70" i="49"/>
  <c r="J70" i="49" s="1"/>
  <c r="G70" i="49"/>
  <c r="I70" i="49" s="1"/>
  <c r="H71" i="49"/>
  <c r="J71" i="49" s="1"/>
  <c r="G71" i="49"/>
  <c r="I71" i="49" s="1"/>
  <c r="H74" i="49"/>
  <c r="J74" i="49" s="1"/>
  <c r="G74" i="49"/>
  <c r="I74" i="49" s="1"/>
  <c r="H75" i="49"/>
  <c r="J75" i="49" s="1"/>
  <c r="G75" i="49"/>
  <c r="I75" i="49" s="1"/>
  <c r="H78" i="49"/>
  <c r="J78" i="49" s="1"/>
  <c r="G78" i="49"/>
  <c r="I78" i="49" s="1"/>
  <c r="H79" i="49"/>
  <c r="J79" i="49" s="1"/>
  <c r="G79" i="49"/>
  <c r="I79" i="49" s="1"/>
  <c r="J80" i="49"/>
  <c r="I80" i="49"/>
  <c r="H80" i="49"/>
  <c r="G80" i="49"/>
  <c r="H81" i="49"/>
  <c r="J81" i="49" s="1"/>
  <c r="G81" i="49"/>
  <c r="I81" i="49" s="1"/>
  <c r="J84" i="49"/>
  <c r="I84" i="49"/>
  <c r="H84" i="49"/>
  <c r="G84" i="49"/>
  <c r="J85" i="49"/>
  <c r="I85" i="49"/>
  <c r="H85" i="49"/>
  <c r="G85" i="49"/>
  <c r="J86" i="49"/>
  <c r="I86" i="49"/>
  <c r="H86" i="49"/>
  <c r="G86" i="49"/>
  <c r="J87" i="49"/>
  <c r="I87" i="49"/>
  <c r="H87" i="49"/>
  <c r="G87" i="49"/>
  <c r="J88" i="49"/>
  <c r="I88" i="49"/>
  <c r="H88" i="49"/>
  <c r="G88" i="49"/>
  <c r="I91" i="49"/>
  <c r="H91" i="49"/>
  <c r="J91" i="49" s="1"/>
  <c r="G91" i="49"/>
  <c r="I92" i="49"/>
  <c r="H92" i="49"/>
  <c r="J92" i="49" s="1"/>
  <c r="G92" i="49"/>
  <c r="I95" i="49"/>
  <c r="H95" i="49"/>
  <c r="J95" i="49" s="1"/>
  <c r="G95" i="49"/>
  <c r="I96" i="49"/>
  <c r="H96" i="49"/>
  <c r="J96" i="49" s="1"/>
  <c r="G96" i="49"/>
  <c r="H99" i="49"/>
  <c r="J99" i="49" s="1"/>
  <c r="G99" i="49"/>
  <c r="I99" i="49" s="1"/>
  <c r="H100" i="49"/>
  <c r="J100" i="49" s="1"/>
  <c r="G100" i="49"/>
  <c r="I100" i="49" s="1"/>
  <c r="H103" i="49"/>
  <c r="J103" i="49" s="1"/>
  <c r="G103" i="49"/>
  <c r="I103" i="49" s="1"/>
  <c r="H104" i="49"/>
  <c r="J104" i="49" s="1"/>
  <c r="G104" i="49"/>
  <c r="I104" i="49" s="1"/>
  <c r="H107" i="49"/>
  <c r="J107" i="49" s="1"/>
  <c r="G107" i="49"/>
  <c r="I107" i="49" s="1"/>
  <c r="H108" i="49"/>
  <c r="J108" i="49" s="1"/>
  <c r="G108" i="49"/>
  <c r="I108" i="49" s="1"/>
  <c r="H111" i="49"/>
  <c r="J111" i="49" s="1"/>
  <c r="G111" i="49"/>
  <c r="I111" i="49" s="1"/>
  <c r="H112" i="49"/>
  <c r="J112" i="49" s="1"/>
  <c r="G112" i="49"/>
  <c r="I112" i="49" s="1"/>
  <c r="J113" i="49"/>
  <c r="I113" i="49"/>
  <c r="H113" i="49"/>
  <c r="G113" i="49"/>
  <c r="H114" i="49"/>
  <c r="J114" i="49" s="1"/>
  <c r="G114" i="49"/>
  <c r="I114" i="49" s="1"/>
  <c r="H115" i="49"/>
  <c r="J115" i="49" s="1"/>
  <c r="G115" i="49"/>
  <c r="I115" i="49" s="1"/>
  <c r="H116" i="49"/>
  <c r="J116" i="49" s="1"/>
  <c r="G116" i="49"/>
  <c r="I116" i="49" s="1"/>
  <c r="H117" i="49"/>
  <c r="J117" i="49" s="1"/>
  <c r="G117" i="49"/>
  <c r="I117" i="49" s="1"/>
  <c r="H118" i="49"/>
  <c r="J118" i="49" s="1"/>
  <c r="G118" i="49"/>
  <c r="I118" i="49" s="1"/>
  <c r="H119" i="49"/>
  <c r="J119" i="49" s="1"/>
  <c r="G119" i="49"/>
  <c r="I119" i="49" s="1"/>
  <c r="H120" i="49"/>
  <c r="J120" i="49" s="1"/>
  <c r="G120" i="49"/>
  <c r="I120" i="49" s="1"/>
  <c r="H121" i="49"/>
  <c r="J121" i="49" s="1"/>
  <c r="G121" i="49"/>
  <c r="I121" i="49" s="1"/>
  <c r="H124" i="49"/>
  <c r="J124" i="49" s="1"/>
  <c r="G124" i="49"/>
  <c r="I124" i="49" s="1"/>
  <c r="H125" i="49"/>
  <c r="J125" i="49" s="1"/>
  <c r="G125" i="49"/>
  <c r="I125" i="49" s="1"/>
  <c r="H128" i="49"/>
  <c r="J128" i="49" s="1"/>
  <c r="G128" i="49"/>
  <c r="I128" i="49" s="1"/>
  <c r="H129" i="49"/>
  <c r="J129" i="49" s="1"/>
  <c r="G129" i="49"/>
  <c r="I129" i="49" s="1"/>
  <c r="H130" i="49"/>
  <c r="J130" i="49" s="1"/>
  <c r="G130" i="49"/>
  <c r="I130" i="49" s="1"/>
  <c r="H131" i="49"/>
  <c r="J131" i="49" s="1"/>
  <c r="G131" i="49"/>
  <c r="I131" i="49" s="1"/>
  <c r="I134" i="49"/>
  <c r="H134" i="49"/>
  <c r="J134" i="49" s="1"/>
  <c r="G134" i="49"/>
  <c r="J135" i="49"/>
  <c r="I135" i="49"/>
  <c r="H135" i="49"/>
  <c r="G135" i="49"/>
  <c r="H136" i="49"/>
  <c r="J136" i="49" s="1"/>
  <c r="G136" i="49"/>
  <c r="I136" i="49" s="1"/>
  <c r="J137" i="49"/>
  <c r="I137" i="49"/>
  <c r="H137" i="49"/>
  <c r="G137" i="49"/>
  <c r="H138" i="49"/>
  <c r="J138" i="49" s="1"/>
  <c r="G138" i="49"/>
  <c r="I138" i="49" s="1"/>
  <c r="H141" i="49"/>
  <c r="J141" i="49" s="1"/>
  <c r="G141" i="49"/>
  <c r="I141" i="49" s="1"/>
  <c r="J142" i="49"/>
  <c r="I142" i="49"/>
  <c r="H142" i="49"/>
  <c r="G142" i="49"/>
  <c r="H143" i="49"/>
  <c r="J143" i="49" s="1"/>
  <c r="G143" i="49"/>
  <c r="I143" i="49" s="1"/>
  <c r="I144" i="49"/>
  <c r="H144" i="49"/>
  <c r="J144" i="49" s="1"/>
  <c r="G144" i="49"/>
  <c r="H145" i="49"/>
  <c r="J145" i="49" s="1"/>
  <c r="G145" i="49"/>
  <c r="I145" i="49" s="1"/>
  <c r="H146" i="49"/>
  <c r="J146" i="49" s="1"/>
  <c r="G146" i="49"/>
  <c r="I146" i="49" s="1"/>
  <c r="H149" i="49"/>
  <c r="J149" i="49" s="1"/>
  <c r="G149" i="49"/>
  <c r="I149" i="49" s="1"/>
  <c r="H150" i="49"/>
  <c r="J150" i="49" s="1"/>
  <c r="G150" i="49"/>
  <c r="I150" i="49" s="1"/>
  <c r="H151" i="49"/>
  <c r="J151" i="49" s="1"/>
  <c r="G151" i="49"/>
  <c r="I151" i="49" s="1"/>
  <c r="H152" i="49"/>
  <c r="J152" i="49" s="1"/>
  <c r="G152" i="49"/>
  <c r="I152" i="49" s="1"/>
  <c r="I155" i="49"/>
  <c r="H155" i="49"/>
  <c r="J155" i="49" s="1"/>
  <c r="G155" i="49"/>
  <c r="H156" i="49"/>
  <c r="J156" i="49" s="1"/>
  <c r="G156" i="49"/>
  <c r="I156" i="49" s="1"/>
  <c r="H157" i="49"/>
  <c r="J157" i="49" s="1"/>
  <c r="G157" i="49"/>
  <c r="I157" i="49" s="1"/>
  <c r="H158" i="49"/>
  <c r="J158" i="49" s="1"/>
  <c r="G158" i="49"/>
  <c r="I158" i="49" s="1"/>
  <c r="H159" i="49"/>
  <c r="J159" i="49" s="1"/>
  <c r="G159" i="49"/>
  <c r="I159" i="49" s="1"/>
  <c r="H160" i="49"/>
  <c r="J160" i="49" s="1"/>
  <c r="G160" i="49"/>
  <c r="I160" i="49" s="1"/>
  <c r="H163" i="49"/>
  <c r="J163" i="49" s="1"/>
  <c r="G163" i="49"/>
  <c r="I163" i="49" s="1"/>
  <c r="H164" i="49"/>
  <c r="J164" i="49" s="1"/>
  <c r="G164" i="49"/>
  <c r="I164" i="49" s="1"/>
  <c r="H165" i="49"/>
  <c r="J165" i="49" s="1"/>
  <c r="G165" i="49"/>
  <c r="I165" i="49" s="1"/>
  <c r="H166" i="49"/>
  <c r="J166" i="49" s="1"/>
  <c r="G166" i="49"/>
  <c r="I166" i="49" s="1"/>
  <c r="J167" i="49"/>
  <c r="I167" i="49"/>
  <c r="H167" i="49"/>
  <c r="G167" i="49"/>
  <c r="H168" i="49"/>
  <c r="J168" i="49" s="1"/>
  <c r="G168" i="49"/>
  <c r="I168" i="49" s="1"/>
  <c r="H169" i="49"/>
  <c r="J169" i="49" s="1"/>
  <c r="G169" i="49"/>
  <c r="I169" i="49" s="1"/>
  <c r="H170" i="49"/>
  <c r="J170" i="49" s="1"/>
  <c r="G170" i="49"/>
  <c r="I170" i="49" s="1"/>
  <c r="H171" i="49"/>
  <c r="J171" i="49" s="1"/>
  <c r="G171" i="49"/>
  <c r="I171" i="49" s="1"/>
  <c r="H172" i="49"/>
  <c r="J172" i="49" s="1"/>
  <c r="G172" i="49"/>
  <c r="I172" i="49" s="1"/>
  <c r="H173" i="49"/>
  <c r="J173" i="49" s="1"/>
  <c r="G173" i="49"/>
  <c r="I173" i="49" s="1"/>
  <c r="H174" i="49"/>
  <c r="J174" i="49" s="1"/>
  <c r="G174" i="49"/>
  <c r="I174" i="49" s="1"/>
  <c r="H175" i="49"/>
  <c r="J175" i="49" s="1"/>
  <c r="G175" i="49"/>
  <c r="I175" i="49" s="1"/>
  <c r="H176" i="49"/>
  <c r="J176" i="49" s="1"/>
  <c r="G176" i="49"/>
  <c r="I176" i="49" s="1"/>
  <c r="I179" i="49"/>
  <c r="H179" i="49"/>
  <c r="J179" i="49" s="1"/>
  <c r="G179" i="49"/>
  <c r="I180" i="49"/>
  <c r="H180" i="49"/>
  <c r="J180" i="49" s="1"/>
  <c r="G180" i="49"/>
  <c r="I181" i="49"/>
  <c r="H181" i="49"/>
  <c r="J181" i="49" s="1"/>
  <c r="G181" i="49"/>
  <c r="I182" i="49"/>
  <c r="H182" i="49"/>
  <c r="J182" i="49" s="1"/>
  <c r="G182" i="49"/>
  <c r="I185" i="49"/>
  <c r="H185" i="49"/>
  <c r="J185" i="49" s="1"/>
  <c r="G185" i="49"/>
  <c r="I186" i="49"/>
  <c r="H186" i="49"/>
  <c r="J186" i="49" s="1"/>
  <c r="G186" i="49"/>
  <c r="H189" i="49"/>
  <c r="J189" i="49" s="1"/>
  <c r="G189" i="49"/>
  <c r="I189" i="49" s="1"/>
  <c r="H190" i="49"/>
  <c r="J190" i="49" s="1"/>
  <c r="G190" i="49"/>
  <c r="I190" i="49" s="1"/>
  <c r="H191" i="49"/>
  <c r="J191" i="49" s="1"/>
  <c r="G191" i="49"/>
  <c r="I191" i="49" s="1"/>
  <c r="H192" i="49"/>
  <c r="J192" i="49" s="1"/>
  <c r="G192" i="49"/>
  <c r="I192" i="49" s="1"/>
  <c r="H195" i="49"/>
  <c r="J195" i="49" s="1"/>
  <c r="G195" i="49"/>
  <c r="I195" i="49" s="1"/>
  <c r="H196" i="49"/>
  <c r="J196" i="49" s="1"/>
  <c r="G196" i="49"/>
  <c r="I196" i="49" s="1"/>
  <c r="H197" i="49"/>
  <c r="J197" i="49" s="1"/>
  <c r="G197" i="49"/>
  <c r="I197" i="49" s="1"/>
  <c r="H198" i="49"/>
  <c r="J198" i="49" s="1"/>
  <c r="G198" i="49"/>
  <c r="I198" i="49" s="1"/>
  <c r="H201" i="49"/>
  <c r="J201" i="49" s="1"/>
  <c r="G201" i="49"/>
  <c r="I201" i="49" s="1"/>
  <c r="H202" i="49"/>
  <c r="J202" i="49" s="1"/>
  <c r="G202" i="49"/>
  <c r="I202" i="49" s="1"/>
  <c r="H203" i="49"/>
  <c r="J203" i="49" s="1"/>
  <c r="G203" i="49"/>
  <c r="I203" i="49" s="1"/>
  <c r="I204" i="49"/>
  <c r="H204" i="49"/>
  <c r="J204" i="49" s="1"/>
  <c r="G204" i="49"/>
  <c r="H205" i="49"/>
  <c r="J205" i="49" s="1"/>
  <c r="G205" i="49"/>
  <c r="I205" i="49" s="1"/>
  <c r="H208" i="49"/>
  <c r="J208" i="49" s="1"/>
  <c r="G208" i="49"/>
  <c r="I208" i="49" s="1"/>
  <c r="H209" i="49"/>
  <c r="J209" i="49" s="1"/>
  <c r="G209" i="49"/>
  <c r="I209" i="49" s="1"/>
  <c r="J210" i="49"/>
  <c r="I210" i="49"/>
  <c r="H210" i="49"/>
  <c r="G210" i="49"/>
  <c r="I211" i="49"/>
  <c r="H211" i="49"/>
  <c r="J211" i="49" s="1"/>
  <c r="G211" i="49"/>
  <c r="I212" i="49"/>
  <c r="H212" i="49"/>
  <c r="J212" i="49" s="1"/>
  <c r="G212" i="49"/>
  <c r="I213" i="49"/>
  <c r="H213" i="49"/>
  <c r="J213" i="49" s="1"/>
  <c r="G213" i="49"/>
  <c r="H214" i="49"/>
  <c r="J214" i="49" s="1"/>
  <c r="G214" i="49"/>
  <c r="I214" i="49" s="1"/>
  <c r="H217" i="49"/>
  <c r="J217" i="49" s="1"/>
  <c r="G217" i="49"/>
  <c r="I217" i="49" s="1"/>
  <c r="H218" i="49"/>
  <c r="J218" i="49" s="1"/>
  <c r="G218" i="49"/>
  <c r="I218" i="49" s="1"/>
  <c r="H219" i="49"/>
  <c r="J219" i="49" s="1"/>
  <c r="G219" i="49"/>
  <c r="I219" i="49" s="1"/>
  <c r="H220" i="49"/>
  <c r="J220" i="49" s="1"/>
  <c r="G220" i="49"/>
  <c r="I220" i="49" s="1"/>
  <c r="H221" i="49"/>
  <c r="J221" i="49" s="1"/>
  <c r="G221" i="49"/>
  <c r="I221" i="49" s="1"/>
  <c r="H222" i="49"/>
  <c r="J222" i="49" s="1"/>
  <c r="G222" i="49"/>
  <c r="I222" i="49" s="1"/>
  <c r="H225" i="49"/>
  <c r="J225" i="49" s="1"/>
  <c r="G225" i="49"/>
  <c r="I225" i="49" s="1"/>
  <c r="H226" i="49"/>
  <c r="J226" i="49" s="1"/>
  <c r="G226" i="49"/>
  <c r="I226" i="49" s="1"/>
  <c r="H229" i="49"/>
  <c r="J229" i="49" s="1"/>
  <c r="G229" i="49"/>
  <c r="I229" i="49" s="1"/>
  <c r="H230" i="49"/>
  <c r="J230" i="49" s="1"/>
  <c r="G230" i="49"/>
  <c r="I230" i="49" s="1"/>
  <c r="H231" i="49"/>
  <c r="J231" i="49" s="1"/>
  <c r="G231" i="49"/>
  <c r="I231" i="49" s="1"/>
  <c r="H232" i="49"/>
  <c r="J232" i="49" s="1"/>
  <c r="G232" i="49"/>
  <c r="I232" i="49" s="1"/>
  <c r="H233" i="49"/>
  <c r="J233" i="49" s="1"/>
  <c r="G233" i="49"/>
  <c r="I233" i="49" s="1"/>
  <c r="H234" i="49"/>
  <c r="J234" i="49" s="1"/>
  <c r="G234" i="49"/>
  <c r="I234" i="49" s="1"/>
  <c r="H235" i="49"/>
  <c r="J235" i="49" s="1"/>
  <c r="G235" i="49"/>
  <c r="I235" i="49" s="1"/>
  <c r="H236" i="49"/>
  <c r="J236" i="49" s="1"/>
  <c r="G236" i="49"/>
  <c r="I236" i="49" s="1"/>
  <c r="H237" i="49"/>
  <c r="J237" i="49" s="1"/>
  <c r="G237" i="49"/>
  <c r="I237" i="49" s="1"/>
  <c r="H238" i="49"/>
  <c r="J238" i="49" s="1"/>
  <c r="G238" i="49"/>
  <c r="I238" i="49" s="1"/>
  <c r="H239" i="49"/>
  <c r="J239" i="49" s="1"/>
  <c r="G239" i="49"/>
  <c r="I239" i="49" s="1"/>
  <c r="H240" i="49"/>
  <c r="J240" i="49" s="1"/>
  <c r="G240" i="49"/>
  <c r="I240" i="49" s="1"/>
  <c r="J243" i="49"/>
  <c r="I243" i="49"/>
  <c r="H243" i="49"/>
  <c r="G243" i="49"/>
  <c r="H244" i="49"/>
  <c r="J244" i="49" s="1"/>
  <c r="G244" i="49"/>
  <c r="I244" i="49" s="1"/>
  <c r="H245" i="49"/>
  <c r="J245" i="49" s="1"/>
  <c r="G245" i="49"/>
  <c r="I245" i="49" s="1"/>
  <c r="H248" i="49"/>
  <c r="J248" i="49" s="1"/>
  <c r="G248" i="49"/>
  <c r="I248" i="49" s="1"/>
  <c r="H249" i="49"/>
  <c r="J249" i="49" s="1"/>
  <c r="G249" i="49"/>
  <c r="I249" i="49" s="1"/>
  <c r="H250" i="49"/>
  <c r="J250" i="49" s="1"/>
  <c r="G250" i="49"/>
  <c r="I250" i="49" s="1"/>
  <c r="J251" i="49"/>
  <c r="I251" i="49"/>
  <c r="H251" i="49"/>
  <c r="G251" i="49"/>
  <c r="H252" i="49"/>
  <c r="J252" i="49" s="1"/>
  <c r="G252" i="49"/>
  <c r="I252" i="49" s="1"/>
  <c r="H253" i="49"/>
  <c r="J253" i="49" s="1"/>
  <c r="G253" i="49"/>
  <c r="I253" i="49" s="1"/>
  <c r="H254" i="49"/>
  <c r="J254" i="49" s="1"/>
  <c r="G254" i="49"/>
  <c r="I254" i="49" s="1"/>
  <c r="H255" i="49"/>
  <c r="J255" i="49" s="1"/>
  <c r="G255" i="49"/>
  <c r="I255" i="49" s="1"/>
  <c r="H258" i="49"/>
  <c r="J258" i="49" s="1"/>
  <c r="G258" i="49"/>
  <c r="I258" i="49" s="1"/>
  <c r="H259" i="49"/>
  <c r="J259" i="49" s="1"/>
  <c r="G259" i="49"/>
  <c r="I259" i="49" s="1"/>
  <c r="H260" i="49"/>
  <c r="J260" i="49" s="1"/>
  <c r="G260" i="49"/>
  <c r="I260" i="49" s="1"/>
  <c r="H261" i="49"/>
  <c r="J261" i="49" s="1"/>
  <c r="G261" i="49"/>
  <c r="I261" i="49" s="1"/>
  <c r="H262" i="49"/>
  <c r="J262" i="49" s="1"/>
  <c r="G262" i="49"/>
  <c r="I262" i="49" s="1"/>
  <c r="J263" i="49"/>
  <c r="I263" i="49"/>
  <c r="H263" i="49"/>
  <c r="G263" i="49"/>
  <c r="J264" i="49"/>
  <c r="I264" i="49"/>
  <c r="H264" i="49"/>
  <c r="G264" i="49"/>
  <c r="H265" i="49"/>
  <c r="J265" i="49" s="1"/>
  <c r="G265" i="49"/>
  <c r="I265" i="49" s="1"/>
  <c r="H266" i="49"/>
  <c r="J266" i="49" s="1"/>
  <c r="G266" i="49"/>
  <c r="I266" i="49" s="1"/>
  <c r="H267" i="49"/>
  <c r="J267" i="49" s="1"/>
  <c r="G267" i="49"/>
  <c r="I267" i="49" s="1"/>
  <c r="H270" i="49"/>
  <c r="J270" i="49" s="1"/>
  <c r="G270" i="49"/>
  <c r="I270" i="49" s="1"/>
  <c r="J271" i="49"/>
  <c r="I271" i="49"/>
  <c r="H271" i="49"/>
  <c r="G271" i="49"/>
  <c r="H272" i="49"/>
  <c r="J272" i="49" s="1"/>
  <c r="G272" i="49"/>
  <c r="I272" i="49" s="1"/>
  <c r="H273" i="49"/>
  <c r="J273" i="49" s="1"/>
  <c r="G273" i="49"/>
  <c r="I273" i="49" s="1"/>
  <c r="H274" i="49"/>
  <c r="J274" i="49" s="1"/>
  <c r="G274" i="49"/>
  <c r="I274" i="49" s="1"/>
  <c r="H275" i="49"/>
  <c r="J275" i="49" s="1"/>
  <c r="G275" i="49"/>
  <c r="I275" i="49" s="1"/>
  <c r="J278" i="49"/>
  <c r="I278" i="49"/>
  <c r="H278" i="49"/>
  <c r="G278" i="49"/>
  <c r="H279" i="49"/>
  <c r="J279" i="49" s="1"/>
  <c r="G279" i="49"/>
  <c r="I279" i="49" s="1"/>
  <c r="H280" i="49"/>
  <c r="J280" i="49" s="1"/>
  <c r="G280" i="49"/>
  <c r="I280" i="49" s="1"/>
  <c r="H283" i="49"/>
  <c r="J283" i="49" s="1"/>
  <c r="G283" i="49"/>
  <c r="I283" i="49" s="1"/>
  <c r="H284" i="49"/>
  <c r="J284" i="49" s="1"/>
  <c r="G284" i="49"/>
  <c r="I284" i="49" s="1"/>
  <c r="H287" i="49"/>
  <c r="J287" i="49" s="1"/>
  <c r="G287" i="49"/>
  <c r="I287" i="49" s="1"/>
  <c r="H288" i="49"/>
  <c r="J288" i="49" s="1"/>
  <c r="G288" i="49"/>
  <c r="I288" i="49" s="1"/>
  <c r="H289" i="49"/>
  <c r="J289" i="49" s="1"/>
  <c r="G289" i="49"/>
  <c r="I289" i="49" s="1"/>
  <c r="J292" i="49"/>
  <c r="I292" i="49"/>
  <c r="H292" i="49"/>
  <c r="G292" i="49"/>
  <c r="H293" i="49"/>
  <c r="J293" i="49" s="1"/>
  <c r="G293" i="49"/>
  <c r="I293" i="49" s="1"/>
  <c r="J294" i="49"/>
  <c r="I294" i="49"/>
  <c r="H294" i="49"/>
  <c r="G294" i="49"/>
  <c r="H295" i="49"/>
  <c r="J295" i="49" s="1"/>
  <c r="G295" i="49"/>
  <c r="I295" i="49" s="1"/>
  <c r="H296" i="49"/>
  <c r="J296" i="49" s="1"/>
  <c r="G296" i="49"/>
  <c r="I296" i="49" s="1"/>
  <c r="H299" i="49"/>
  <c r="J299" i="49" s="1"/>
  <c r="G299" i="49"/>
  <c r="I299" i="49" s="1"/>
  <c r="H300" i="49"/>
  <c r="J300" i="49" s="1"/>
  <c r="G300" i="49"/>
  <c r="I300" i="49" s="1"/>
  <c r="H301" i="49"/>
  <c r="J301" i="49" s="1"/>
  <c r="G301" i="49"/>
  <c r="I301" i="49" s="1"/>
  <c r="H302" i="49"/>
  <c r="J302" i="49" s="1"/>
  <c r="G302" i="49"/>
  <c r="I302" i="49" s="1"/>
  <c r="H303" i="49"/>
  <c r="J303" i="49" s="1"/>
  <c r="G303" i="49"/>
  <c r="I303" i="49" s="1"/>
  <c r="H304" i="49"/>
  <c r="J304" i="49" s="1"/>
  <c r="G304" i="49"/>
  <c r="I304" i="49" s="1"/>
  <c r="H305" i="49"/>
  <c r="J305" i="49" s="1"/>
  <c r="G305" i="49"/>
  <c r="I305" i="49" s="1"/>
  <c r="H306" i="49"/>
  <c r="J306" i="49" s="1"/>
  <c r="G306" i="49"/>
  <c r="I306" i="49" s="1"/>
  <c r="I307" i="49"/>
  <c r="H307" i="49"/>
  <c r="J307" i="49" s="1"/>
  <c r="G307" i="49"/>
  <c r="H308" i="49"/>
  <c r="J308" i="49" s="1"/>
  <c r="G308" i="49"/>
  <c r="I308" i="49" s="1"/>
  <c r="H309" i="49"/>
  <c r="J309" i="49" s="1"/>
  <c r="G309" i="49"/>
  <c r="I309" i="49" s="1"/>
  <c r="H310" i="49"/>
  <c r="J310" i="49" s="1"/>
  <c r="G310" i="49"/>
  <c r="I310" i="49" s="1"/>
  <c r="H311" i="49"/>
  <c r="J311" i="49" s="1"/>
  <c r="G311" i="49"/>
  <c r="I311" i="49" s="1"/>
  <c r="H314" i="49"/>
  <c r="J314" i="49" s="1"/>
  <c r="G314" i="49"/>
  <c r="I314" i="49" s="1"/>
  <c r="I315" i="49"/>
  <c r="H315" i="49"/>
  <c r="J315" i="49" s="1"/>
  <c r="G315" i="49"/>
  <c r="H316" i="49"/>
  <c r="J316" i="49" s="1"/>
  <c r="G316" i="49"/>
  <c r="I316" i="49" s="1"/>
  <c r="H317" i="49"/>
  <c r="J317" i="49" s="1"/>
  <c r="G317" i="49"/>
  <c r="I317" i="49" s="1"/>
  <c r="H318" i="49"/>
  <c r="J318" i="49" s="1"/>
  <c r="G318" i="49"/>
  <c r="I318" i="49" s="1"/>
  <c r="H319" i="49"/>
  <c r="J319" i="49" s="1"/>
  <c r="G319" i="49"/>
  <c r="I319" i="49" s="1"/>
  <c r="I320" i="49"/>
  <c r="H320" i="49"/>
  <c r="J320" i="49" s="1"/>
  <c r="G320" i="49"/>
  <c r="H321" i="49"/>
  <c r="J321" i="49" s="1"/>
  <c r="G321" i="49"/>
  <c r="I321" i="49" s="1"/>
  <c r="J322" i="49"/>
  <c r="I322" i="49"/>
  <c r="H322" i="49"/>
  <c r="G322" i="49"/>
  <c r="H323" i="49"/>
  <c r="J323" i="49" s="1"/>
  <c r="G323" i="49"/>
  <c r="I323" i="49" s="1"/>
  <c r="J324" i="49"/>
  <c r="I324" i="49"/>
  <c r="H324" i="49"/>
  <c r="G324" i="49"/>
  <c r="J325" i="49"/>
  <c r="I325" i="49"/>
  <c r="H325" i="49"/>
  <c r="G325" i="49"/>
  <c r="H326" i="49"/>
  <c r="J326" i="49" s="1"/>
  <c r="G326" i="49"/>
  <c r="I326" i="49" s="1"/>
  <c r="H327" i="49"/>
  <c r="J327" i="49" s="1"/>
  <c r="G327" i="49"/>
  <c r="I327" i="49" s="1"/>
  <c r="H328" i="49"/>
  <c r="J328" i="49" s="1"/>
  <c r="G328" i="49"/>
  <c r="I328" i="49" s="1"/>
  <c r="H329" i="49"/>
  <c r="J329" i="49" s="1"/>
  <c r="G329" i="49"/>
  <c r="I329" i="49" s="1"/>
  <c r="H330" i="49"/>
  <c r="J330" i="49" s="1"/>
  <c r="G330" i="49"/>
  <c r="I330" i="49" s="1"/>
  <c r="H331" i="49"/>
  <c r="J331" i="49" s="1"/>
  <c r="G331" i="49"/>
  <c r="I331" i="49" s="1"/>
  <c r="H332" i="49"/>
  <c r="J332" i="49" s="1"/>
  <c r="G332" i="49"/>
  <c r="I332" i="49" s="1"/>
  <c r="H333" i="49"/>
  <c r="J333" i="49" s="1"/>
  <c r="G333" i="49"/>
  <c r="I333" i="49" s="1"/>
  <c r="H334" i="49"/>
  <c r="J334" i="49" s="1"/>
  <c r="G334" i="49"/>
  <c r="I334" i="49" s="1"/>
  <c r="H337" i="49"/>
  <c r="J337" i="49" s="1"/>
  <c r="G337" i="49"/>
  <c r="I337" i="49" s="1"/>
  <c r="I338" i="49"/>
  <c r="H338" i="49"/>
  <c r="J338" i="49" s="1"/>
  <c r="G338" i="49"/>
  <c r="H339" i="49"/>
  <c r="J339" i="49" s="1"/>
  <c r="G339" i="49"/>
  <c r="I339" i="49" s="1"/>
  <c r="J342" i="49"/>
  <c r="I342" i="49"/>
  <c r="H342" i="49"/>
  <c r="G342" i="49"/>
  <c r="H343" i="49"/>
  <c r="J343" i="49" s="1"/>
  <c r="G343" i="49"/>
  <c r="I343" i="49" s="1"/>
  <c r="H344" i="49"/>
  <c r="J344" i="49" s="1"/>
  <c r="G344" i="49"/>
  <c r="I344" i="49" s="1"/>
  <c r="I345" i="49"/>
  <c r="H345" i="49"/>
  <c r="J345" i="49" s="1"/>
  <c r="G345" i="49"/>
  <c r="J346" i="49"/>
  <c r="I346" i="49"/>
  <c r="H346" i="49"/>
  <c r="G346" i="49"/>
  <c r="H347" i="49"/>
  <c r="J347" i="49" s="1"/>
  <c r="G347" i="49"/>
  <c r="I347" i="49" s="1"/>
  <c r="H348" i="49"/>
  <c r="J348" i="49" s="1"/>
  <c r="G348" i="49"/>
  <c r="I348" i="49" s="1"/>
  <c r="H351" i="49"/>
  <c r="J351" i="49" s="1"/>
  <c r="G351" i="49"/>
  <c r="I351" i="49" s="1"/>
  <c r="H352" i="49"/>
  <c r="J352" i="49" s="1"/>
  <c r="G352" i="49"/>
  <c r="I352" i="49" s="1"/>
  <c r="H353" i="49"/>
  <c r="J353" i="49" s="1"/>
  <c r="G353" i="49"/>
  <c r="I353" i="49" s="1"/>
  <c r="H354" i="49"/>
  <c r="J354" i="49" s="1"/>
  <c r="G354" i="49"/>
  <c r="I354" i="49" s="1"/>
  <c r="H357" i="49"/>
  <c r="J357" i="49" s="1"/>
  <c r="G357" i="49"/>
  <c r="I357" i="49" s="1"/>
  <c r="H358" i="49"/>
  <c r="J358" i="49" s="1"/>
  <c r="G358" i="49"/>
  <c r="I358" i="49" s="1"/>
  <c r="H359" i="49"/>
  <c r="J359" i="49" s="1"/>
  <c r="G359" i="49"/>
  <c r="I359" i="49" s="1"/>
  <c r="H360" i="49"/>
  <c r="J360" i="49" s="1"/>
  <c r="G360" i="49"/>
  <c r="I360" i="49" s="1"/>
  <c r="H361" i="49"/>
  <c r="J361" i="49" s="1"/>
  <c r="G361" i="49"/>
  <c r="I361" i="49" s="1"/>
  <c r="H364" i="49"/>
  <c r="J364" i="49" s="1"/>
  <c r="G364" i="49"/>
  <c r="I364" i="49" s="1"/>
  <c r="I365" i="49"/>
  <c r="H365" i="49"/>
  <c r="J365" i="49" s="1"/>
  <c r="G365" i="49"/>
  <c r="H366" i="49"/>
  <c r="J366" i="49" s="1"/>
  <c r="G366" i="49"/>
  <c r="I366" i="49" s="1"/>
  <c r="H367" i="49"/>
  <c r="J367" i="49" s="1"/>
  <c r="G367" i="49"/>
  <c r="I367" i="49" s="1"/>
  <c r="H368" i="49"/>
  <c r="J368" i="49" s="1"/>
  <c r="G368" i="49"/>
  <c r="I368" i="49" s="1"/>
  <c r="H369" i="49"/>
  <c r="J369" i="49" s="1"/>
  <c r="G369" i="49"/>
  <c r="I369" i="49" s="1"/>
  <c r="H370" i="49"/>
  <c r="J370" i="49" s="1"/>
  <c r="G370" i="49"/>
  <c r="I370" i="49" s="1"/>
  <c r="H371" i="49"/>
  <c r="J371" i="49" s="1"/>
  <c r="G371" i="49"/>
  <c r="I371" i="49" s="1"/>
  <c r="H372" i="49"/>
  <c r="J372" i="49" s="1"/>
  <c r="G372" i="49"/>
  <c r="I372" i="49" s="1"/>
  <c r="H373" i="49"/>
  <c r="J373" i="49" s="1"/>
  <c r="G373" i="49"/>
  <c r="I373" i="49" s="1"/>
  <c r="I376" i="49"/>
  <c r="H376" i="49"/>
  <c r="J376" i="49" s="1"/>
  <c r="G376" i="49"/>
  <c r="H377" i="49"/>
  <c r="J377" i="49" s="1"/>
  <c r="G377" i="49"/>
  <c r="I377" i="49" s="1"/>
  <c r="H378" i="49"/>
  <c r="J378" i="49" s="1"/>
  <c r="G378" i="49"/>
  <c r="I378" i="49" s="1"/>
  <c r="H379" i="49"/>
  <c r="J379" i="49" s="1"/>
  <c r="G379" i="49"/>
  <c r="I379" i="49" s="1"/>
  <c r="H380" i="49"/>
  <c r="J380" i="49" s="1"/>
  <c r="G380" i="49"/>
  <c r="I380" i="49" s="1"/>
  <c r="J381" i="49"/>
  <c r="I381" i="49"/>
  <c r="H381" i="49"/>
  <c r="G381" i="49"/>
  <c r="H382" i="49"/>
  <c r="J382" i="49" s="1"/>
  <c r="G382" i="49"/>
  <c r="I382" i="49" s="1"/>
  <c r="J383" i="49"/>
  <c r="I383" i="49"/>
  <c r="H383" i="49"/>
  <c r="G383" i="49"/>
  <c r="H384" i="49"/>
  <c r="J384" i="49" s="1"/>
  <c r="G384" i="49"/>
  <c r="I384" i="49" s="1"/>
  <c r="J385" i="49"/>
  <c r="I385" i="49"/>
  <c r="H385" i="49"/>
  <c r="G385" i="49"/>
  <c r="H386" i="49"/>
  <c r="J386" i="49" s="1"/>
  <c r="G386" i="49"/>
  <c r="I386" i="49" s="1"/>
  <c r="I389" i="49"/>
  <c r="H389" i="49"/>
  <c r="J389" i="49" s="1"/>
  <c r="G389" i="49"/>
  <c r="H390" i="49"/>
  <c r="J390" i="49" s="1"/>
  <c r="G390" i="49"/>
  <c r="I390" i="49" s="1"/>
  <c r="J391" i="49"/>
  <c r="I391" i="49"/>
  <c r="H391" i="49"/>
  <c r="G391" i="49"/>
  <c r="H392" i="49"/>
  <c r="J392" i="49" s="1"/>
  <c r="G392" i="49"/>
  <c r="I392" i="49" s="1"/>
  <c r="H393" i="49"/>
  <c r="J393" i="49" s="1"/>
  <c r="G393" i="49"/>
  <c r="I393" i="49" s="1"/>
  <c r="H394" i="49"/>
  <c r="J394" i="49" s="1"/>
  <c r="G394" i="49"/>
  <c r="I394" i="49" s="1"/>
  <c r="J395" i="49"/>
  <c r="I395" i="49"/>
  <c r="H395" i="49"/>
  <c r="G395" i="49"/>
  <c r="H396" i="49"/>
  <c r="J396" i="49" s="1"/>
  <c r="G396" i="49"/>
  <c r="I396" i="49" s="1"/>
  <c r="J399" i="49"/>
  <c r="I399" i="49"/>
  <c r="H399" i="49"/>
  <c r="G399" i="49"/>
  <c r="J400" i="49"/>
  <c r="I400" i="49"/>
  <c r="H400" i="49"/>
  <c r="G400" i="49"/>
  <c r="H403" i="49"/>
  <c r="J403" i="49" s="1"/>
  <c r="G403" i="49"/>
  <c r="I403" i="49" s="1"/>
  <c r="H404" i="49"/>
  <c r="J404" i="49" s="1"/>
  <c r="G404" i="49"/>
  <c r="I404" i="49" s="1"/>
  <c r="H405" i="49"/>
  <c r="J405" i="49" s="1"/>
  <c r="G405" i="49"/>
  <c r="I405" i="49" s="1"/>
  <c r="H406" i="49"/>
  <c r="J406" i="49" s="1"/>
  <c r="G406" i="49"/>
  <c r="I406" i="49" s="1"/>
  <c r="I407" i="49"/>
  <c r="H407" i="49"/>
  <c r="J407" i="49" s="1"/>
  <c r="G407" i="49"/>
  <c r="H408" i="49"/>
  <c r="J408" i="49" s="1"/>
  <c r="G408" i="49"/>
  <c r="I408" i="49" s="1"/>
  <c r="I409" i="49"/>
  <c r="H409" i="49"/>
  <c r="J409" i="49" s="1"/>
  <c r="G409" i="49"/>
  <c r="H410" i="49"/>
  <c r="J410" i="49" s="1"/>
  <c r="G410" i="49"/>
  <c r="I410" i="49" s="1"/>
  <c r="H411" i="49"/>
  <c r="J411" i="49" s="1"/>
  <c r="G411" i="49"/>
  <c r="I411" i="49" s="1"/>
  <c r="H414" i="49"/>
  <c r="J414" i="49" s="1"/>
  <c r="G414" i="49"/>
  <c r="I414" i="49" s="1"/>
  <c r="H415" i="49"/>
  <c r="J415" i="49" s="1"/>
  <c r="G415" i="49"/>
  <c r="I415" i="49" s="1"/>
  <c r="H416" i="49"/>
  <c r="J416" i="49" s="1"/>
  <c r="G416" i="49"/>
  <c r="I416" i="49" s="1"/>
  <c r="H419" i="49"/>
  <c r="J419" i="49" s="1"/>
  <c r="G419" i="49"/>
  <c r="I419" i="49" s="1"/>
  <c r="H420" i="49"/>
  <c r="J420" i="49" s="1"/>
  <c r="G420" i="49"/>
  <c r="I420" i="49" s="1"/>
  <c r="H421" i="49"/>
  <c r="J421" i="49" s="1"/>
  <c r="G421" i="49"/>
  <c r="I421" i="49" s="1"/>
  <c r="H422" i="49"/>
  <c r="J422" i="49" s="1"/>
  <c r="G422" i="49"/>
  <c r="I422" i="49" s="1"/>
  <c r="H423" i="49"/>
  <c r="J423" i="49" s="1"/>
  <c r="G423" i="49"/>
  <c r="I423" i="49" s="1"/>
  <c r="H424" i="49"/>
  <c r="J424" i="49" s="1"/>
  <c r="G424" i="49"/>
  <c r="I424" i="49" s="1"/>
  <c r="H425" i="49"/>
  <c r="J425" i="49" s="1"/>
  <c r="G425" i="49"/>
  <c r="I425" i="49" s="1"/>
  <c r="H426" i="49"/>
  <c r="J426" i="49" s="1"/>
  <c r="G426" i="49"/>
  <c r="I426" i="49" s="1"/>
  <c r="H429" i="49"/>
  <c r="J429" i="49" s="1"/>
  <c r="G429" i="49"/>
  <c r="I429" i="49" s="1"/>
  <c r="J430" i="49"/>
  <c r="I430" i="49"/>
  <c r="H430" i="49"/>
  <c r="G430" i="49"/>
  <c r="H431" i="49"/>
  <c r="J431" i="49" s="1"/>
  <c r="G431" i="49"/>
  <c r="I431" i="49" s="1"/>
  <c r="H432" i="49"/>
  <c r="J432" i="49" s="1"/>
  <c r="G432" i="49"/>
  <c r="I432" i="49" s="1"/>
  <c r="H435" i="49"/>
  <c r="J435" i="49" s="1"/>
  <c r="G435" i="49"/>
  <c r="I435" i="49" s="1"/>
  <c r="H436" i="49"/>
  <c r="J436" i="49" s="1"/>
  <c r="G436" i="49"/>
  <c r="I436" i="49" s="1"/>
  <c r="J439" i="49"/>
  <c r="I439" i="49"/>
  <c r="H439" i="49"/>
  <c r="G439" i="49"/>
  <c r="H440" i="49"/>
  <c r="J440" i="49" s="1"/>
  <c r="G440" i="49"/>
  <c r="I440" i="49" s="1"/>
  <c r="H441" i="49"/>
  <c r="J441" i="49" s="1"/>
  <c r="G441" i="49"/>
  <c r="I441" i="49" s="1"/>
  <c r="H442" i="49"/>
  <c r="J442" i="49" s="1"/>
  <c r="G442" i="49"/>
  <c r="I442" i="49" s="1"/>
  <c r="H443" i="49"/>
  <c r="J443" i="49" s="1"/>
  <c r="G443" i="49"/>
  <c r="I443" i="49" s="1"/>
  <c r="H444" i="49"/>
  <c r="J444" i="49" s="1"/>
  <c r="G444" i="49"/>
  <c r="I444" i="49" s="1"/>
  <c r="H445" i="49"/>
  <c r="J445" i="49" s="1"/>
  <c r="G445" i="49"/>
  <c r="I445" i="49" s="1"/>
  <c r="H446" i="49"/>
  <c r="J446" i="49" s="1"/>
  <c r="G446" i="49"/>
  <c r="I446" i="49" s="1"/>
  <c r="H449" i="49"/>
  <c r="J449" i="49" s="1"/>
  <c r="G449" i="49"/>
  <c r="I449" i="49" s="1"/>
  <c r="H450" i="49"/>
  <c r="J450" i="49" s="1"/>
  <c r="G450" i="49"/>
  <c r="I450" i="49" s="1"/>
  <c r="H451" i="49"/>
  <c r="J451" i="49" s="1"/>
  <c r="G451" i="49"/>
  <c r="I451" i="49" s="1"/>
  <c r="H452" i="49"/>
  <c r="J452" i="49" s="1"/>
  <c r="G452" i="49"/>
  <c r="I452" i="49" s="1"/>
  <c r="H455" i="49"/>
  <c r="J455" i="49" s="1"/>
  <c r="G455" i="49"/>
  <c r="I455" i="49" s="1"/>
  <c r="H456" i="49"/>
  <c r="J456" i="49" s="1"/>
  <c r="G456" i="49"/>
  <c r="I456" i="49" s="1"/>
  <c r="H457" i="49"/>
  <c r="J457" i="49" s="1"/>
  <c r="G457" i="49"/>
  <c r="I457" i="49" s="1"/>
  <c r="H458" i="49"/>
  <c r="J458" i="49" s="1"/>
  <c r="G458" i="49"/>
  <c r="I458" i="49" s="1"/>
  <c r="J459" i="49"/>
  <c r="I459" i="49"/>
  <c r="H459" i="49"/>
  <c r="G459" i="49"/>
  <c r="H460" i="49"/>
  <c r="J460" i="49" s="1"/>
  <c r="G460" i="49"/>
  <c r="I460" i="49" s="1"/>
  <c r="H461" i="49"/>
  <c r="J461" i="49" s="1"/>
  <c r="G461" i="49"/>
  <c r="I461" i="49" s="1"/>
  <c r="H464" i="49"/>
  <c r="J464" i="49" s="1"/>
  <c r="G464" i="49"/>
  <c r="I464" i="49" s="1"/>
  <c r="H465" i="49"/>
  <c r="J465" i="49" s="1"/>
  <c r="G465" i="49"/>
  <c r="I465" i="49" s="1"/>
  <c r="H466" i="49"/>
  <c r="J466" i="49" s="1"/>
  <c r="G466" i="49"/>
  <c r="I466" i="49" s="1"/>
  <c r="I467" i="49"/>
  <c r="H467" i="49"/>
  <c r="J467" i="49" s="1"/>
  <c r="G467" i="49"/>
  <c r="H468" i="49"/>
  <c r="J468" i="49" s="1"/>
  <c r="G468" i="49"/>
  <c r="I468" i="49" s="1"/>
  <c r="H469" i="49"/>
  <c r="J469" i="49" s="1"/>
  <c r="G469" i="49"/>
  <c r="I469" i="49" s="1"/>
  <c r="H470" i="49"/>
  <c r="J470" i="49" s="1"/>
  <c r="G470" i="49"/>
  <c r="I470" i="49" s="1"/>
  <c r="H473" i="49"/>
  <c r="J473" i="49" s="1"/>
  <c r="G473" i="49"/>
  <c r="I473" i="49" s="1"/>
  <c r="J474" i="49"/>
  <c r="I474" i="49"/>
  <c r="H474" i="49"/>
  <c r="G474" i="49"/>
  <c r="H475" i="49"/>
  <c r="J475" i="49" s="1"/>
  <c r="G475" i="49"/>
  <c r="I475" i="49" s="1"/>
  <c r="H478" i="49"/>
  <c r="J478" i="49" s="1"/>
  <c r="G478" i="49"/>
  <c r="I478" i="49" s="1"/>
  <c r="H479" i="49"/>
  <c r="J479" i="49" s="1"/>
  <c r="G479" i="49"/>
  <c r="I479" i="49" s="1"/>
  <c r="H480" i="49"/>
  <c r="J480" i="49" s="1"/>
  <c r="G480" i="49"/>
  <c r="I480" i="49" s="1"/>
  <c r="H481" i="49"/>
  <c r="J481" i="49" s="1"/>
  <c r="G481" i="49"/>
  <c r="I481" i="49" s="1"/>
  <c r="J482" i="49"/>
  <c r="I482" i="49"/>
  <c r="H482" i="49"/>
  <c r="G482" i="49"/>
  <c r="H483" i="49"/>
  <c r="J483" i="49" s="1"/>
  <c r="G483" i="49"/>
  <c r="I483" i="49" s="1"/>
  <c r="J484" i="49"/>
  <c r="I484" i="49"/>
  <c r="H484" i="49"/>
  <c r="G484" i="49"/>
  <c r="H485" i="49"/>
  <c r="J485" i="49" s="1"/>
  <c r="G485" i="49"/>
  <c r="I485" i="49" s="1"/>
  <c r="H486" i="49"/>
  <c r="J486" i="49" s="1"/>
  <c r="G486" i="49"/>
  <c r="I486" i="49" s="1"/>
  <c r="H487" i="49"/>
  <c r="J487" i="49" s="1"/>
  <c r="G487" i="49"/>
  <c r="I487" i="49" s="1"/>
  <c r="H488" i="49"/>
  <c r="J488" i="49" s="1"/>
  <c r="G488" i="49"/>
  <c r="I488" i="49" s="1"/>
  <c r="H489" i="49"/>
  <c r="J489" i="49" s="1"/>
  <c r="G489" i="49"/>
  <c r="I489" i="49" s="1"/>
  <c r="H490" i="49"/>
  <c r="J490" i="49" s="1"/>
  <c r="G490" i="49"/>
  <c r="I490" i="49" s="1"/>
  <c r="H491" i="49"/>
  <c r="J491" i="49" s="1"/>
  <c r="G491" i="49"/>
  <c r="I491" i="49" s="1"/>
  <c r="H492" i="49"/>
  <c r="J492" i="49" s="1"/>
  <c r="G492" i="49"/>
  <c r="I492" i="49" s="1"/>
  <c r="H493" i="49"/>
  <c r="J493" i="49" s="1"/>
  <c r="G493" i="49"/>
  <c r="I493" i="49" s="1"/>
  <c r="H494" i="49"/>
  <c r="J494" i="49" s="1"/>
  <c r="G494" i="49"/>
  <c r="I494" i="49" s="1"/>
  <c r="H495" i="49"/>
  <c r="J495" i="49" s="1"/>
  <c r="G495" i="49"/>
  <c r="I495" i="49" s="1"/>
  <c r="H496" i="49"/>
  <c r="J496" i="49" s="1"/>
  <c r="G496" i="49"/>
  <c r="I496" i="49" s="1"/>
  <c r="H497" i="49"/>
  <c r="J497" i="49" s="1"/>
  <c r="G497" i="49"/>
  <c r="I497" i="49" s="1"/>
  <c r="H498" i="49"/>
  <c r="J498" i="49" s="1"/>
  <c r="G498" i="49"/>
  <c r="I498" i="49" s="1"/>
  <c r="H499" i="49"/>
  <c r="J499" i="49" s="1"/>
  <c r="G499" i="49"/>
  <c r="I499" i="49" s="1"/>
  <c r="H502" i="49"/>
  <c r="J502" i="49" s="1"/>
  <c r="G502" i="49"/>
  <c r="I502" i="49" s="1"/>
  <c r="H503" i="49"/>
  <c r="J503" i="49" s="1"/>
  <c r="G503" i="49"/>
  <c r="I503" i="49" s="1"/>
  <c r="H504" i="49"/>
  <c r="J504" i="49" s="1"/>
  <c r="G504" i="49"/>
  <c r="I504" i="49" s="1"/>
  <c r="H507" i="49"/>
  <c r="J507" i="49" s="1"/>
  <c r="G507" i="49"/>
  <c r="I507" i="49" s="1"/>
  <c r="H508" i="49"/>
  <c r="J508" i="49" s="1"/>
  <c r="G508" i="49"/>
  <c r="I508" i="49" s="1"/>
  <c r="H509" i="49"/>
  <c r="J509" i="49" s="1"/>
  <c r="G509" i="49"/>
  <c r="I509" i="49" s="1"/>
  <c r="H510" i="49"/>
  <c r="J510" i="49" s="1"/>
  <c r="G510" i="49"/>
  <c r="I510" i="49" s="1"/>
  <c r="H511" i="49"/>
  <c r="J511" i="49" s="1"/>
  <c r="G511" i="49"/>
  <c r="I511" i="49" s="1"/>
  <c r="H512" i="49"/>
  <c r="J512" i="49" s="1"/>
  <c r="G512" i="49"/>
  <c r="I512" i="49" s="1"/>
  <c r="H513" i="49"/>
  <c r="J513" i="49" s="1"/>
  <c r="G513" i="49"/>
  <c r="I513" i="49" s="1"/>
  <c r="H514" i="49"/>
  <c r="J514" i="49" s="1"/>
  <c r="G514" i="49"/>
  <c r="I514" i="49" s="1"/>
  <c r="I515" i="49"/>
  <c r="H515" i="49"/>
  <c r="J515" i="49" s="1"/>
  <c r="G515" i="49"/>
  <c r="H516" i="49"/>
  <c r="J516" i="49" s="1"/>
  <c r="G516" i="49"/>
  <c r="I516" i="49" s="1"/>
  <c r="J517" i="49"/>
  <c r="I517" i="49"/>
  <c r="H517" i="49"/>
  <c r="G517" i="49"/>
  <c r="H518" i="49"/>
  <c r="J518" i="49" s="1"/>
  <c r="G518" i="49"/>
  <c r="I518" i="49" s="1"/>
  <c r="H519" i="49"/>
  <c r="J519" i="49" s="1"/>
  <c r="G519" i="49"/>
  <c r="I519" i="49" s="1"/>
  <c r="H520" i="49"/>
  <c r="J520" i="49" s="1"/>
  <c r="G520" i="49"/>
  <c r="I520" i="49" s="1"/>
  <c r="H521" i="49"/>
  <c r="J521" i="49" s="1"/>
  <c r="G521" i="49"/>
  <c r="I521" i="49" s="1"/>
  <c r="H522" i="49"/>
  <c r="J522" i="49" s="1"/>
  <c r="G522" i="49"/>
  <c r="I522" i="49" s="1"/>
  <c r="H523" i="49"/>
  <c r="J523" i="49" s="1"/>
  <c r="G523" i="49"/>
  <c r="I523" i="49" s="1"/>
  <c r="H524" i="49"/>
  <c r="J524" i="49" s="1"/>
  <c r="G524" i="49"/>
  <c r="I524" i="49" s="1"/>
  <c r="H525" i="49"/>
  <c r="J525" i="49" s="1"/>
  <c r="G525" i="49"/>
  <c r="I525" i="49" s="1"/>
  <c r="J528" i="49"/>
  <c r="I528" i="49"/>
  <c r="H528" i="49"/>
  <c r="G528" i="49"/>
  <c r="H529" i="49"/>
  <c r="J529" i="49" s="1"/>
  <c r="G529" i="49"/>
  <c r="I529" i="49" s="1"/>
  <c r="I530" i="49"/>
  <c r="H530" i="49"/>
  <c r="J530" i="49" s="1"/>
  <c r="G530" i="49"/>
  <c r="H531" i="49"/>
  <c r="J531" i="49" s="1"/>
  <c r="G531" i="49"/>
  <c r="I531" i="49" s="1"/>
  <c r="H532" i="49"/>
  <c r="J532" i="49" s="1"/>
  <c r="G532" i="49"/>
  <c r="I532" i="49" s="1"/>
  <c r="I533" i="49"/>
  <c r="H533" i="49"/>
  <c r="J533" i="49" s="1"/>
  <c r="G533" i="49"/>
  <c r="H534" i="49"/>
  <c r="J534" i="49" s="1"/>
  <c r="G534" i="49"/>
  <c r="I534" i="49" s="1"/>
  <c r="H537" i="49"/>
  <c r="J537" i="49" s="1"/>
  <c r="G537" i="49"/>
  <c r="I537" i="49" s="1"/>
  <c r="H538" i="49"/>
  <c r="J538" i="49" s="1"/>
  <c r="G538" i="49"/>
  <c r="I538" i="49" s="1"/>
  <c r="I541" i="49"/>
  <c r="H541" i="49"/>
  <c r="J541" i="49" s="1"/>
  <c r="G541" i="49"/>
  <c r="I542" i="49"/>
  <c r="H542" i="49"/>
  <c r="J542" i="49" s="1"/>
  <c r="G542"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H31" i="56"/>
  <c r="I28" i="56" s="1"/>
  <c r="F31" i="56"/>
  <c r="G29" i="56" s="1"/>
  <c r="D31" i="56"/>
  <c r="E27" i="56" s="1"/>
  <c r="B31" i="56"/>
  <c r="C29"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5"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H49" i="50"/>
  <c r="I46" i="50" s="1"/>
  <c r="F49" i="50"/>
  <c r="G47" i="50" s="1"/>
  <c r="D49" i="50"/>
  <c r="E46" i="50" s="1"/>
  <c r="B49" i="50"/>
  <c r="C47"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H21" i="53"/>
  <c r="I18" i="53" s="1"/>
  <c r="F21" i="53"/>
  <c r="G19" i="53" s="1"/>
  <c r="D21" i="53"/>
  <c r="E18" i="53" s="1"/>
  <c r="B21" i="53"/>
  <c r="C19" i="53" s="1"/>
  <c r="K7" i="53"/>
  <c r="J7" i="53"/>
  <c r="K25" i="53"/>
  <c r="J25" i="53"/>
  <c r="K26" i="53"/>
  <c r="J26" i="53"/>
  <c r="K27" i="53"/>
  <c r="J27" i="53"/>
  <c r="K28" i="53"/>
  <c r="J28" i="53"/>
  <c r="K29" i="53"/>
  <c r="J29" i="53"/>
  <c r="K30" i="53"/>
  <c r="J30" i="53"/>
  <c r="K31" i="53"/>
  <c r="J31" i="53"/>
  <c r="H33" i="53"/>
  <c r="I30" i="53" s="1"/>
  <c r="F33" i="53"/>
  <c r="G31" i="53" s="1"/>
  <c r="D33" i="53"/>
  <c r="E30" i="53" s="1"/>
  <c r="B33" i="53"/>
  <c r="C31" i="53" s="1"/>
  <c r="K24" i="53"/>
  <c r="J24" i="53"/>
  <c r="K37" i="53"/>
  <c r="J37" i="53"/>
  <c r="K38" i="53"/>
  <c r="J38"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H53" i="53"/>
  <c r="I49" i="53" s="1"/>
  <c r="F53" i="53"/>
  <c r="G51" i="53" s="1"/>
  <c r="D53" i="53"/>
  <c r="E49" i="53" s="1"/>
  <c r="B53" i="53"/>
  <c r="C51" i="53" s="1"/>
  <c r="K36" i="53"/>
  <c r="J36" i="53"/>
  <c r="I55" i="53"/>
  <c r="G55" i="53"/>
  <c r="E55" i="53"/>
  <c r="C55" i="53"/>
  <c r="B5" i="54"/>
  <c r="F5" i="54" s="1"/>
  <c r="K8" i="54"/>
  <c r="J8" i="54"/>
  <c r="K9" i="54"/>
  <c r="J9" i="54"/>
  <c r="H11" i="54"/>
  <c r="I8" i="54" s="1"/>
  <c r="F11" i="54"/>
  <c r="G9" i="54" s="1"/>
  <c r="D11" i="54"/>
  <c r="E8" i="54" s="1"/>
  <c r="B11" i="54"/>
  <c r="C9" i="54" s="1"/>
  <c r="K7" i="54"/>
  <c r="J7" i="54"/>
  <c r="H16" i="54"/>
  <c r="F16" i="54"/>
  <c r="G16" i="54" s="1"/>
  <c r="D16" i="54"/>
  <c r="B16" i="54"/>
  <c r="C16" i="54" s="1"/>
  <c r="K14" i="54"/>
  <c r="J14" i="54"/>
  <c r="K20" i="54"/>
  <c r="J20" i="54"/>
  <c r="K21" i="54"/>
  <c r="J21" i="54"/>
  <c r="H23" i="54"/>
  <c r="I20" i="54" s="1"/>
  <c r="F23" i="54"/>
  <c r="G21" i="54" s="1"/>
  <c r="D23" i="54"/>
  <c r="E20" i="54" s="1"/>
  <c r="B23" i="54"/>
  <c r="C21" i="54" s="1"/>
  <c r="K19" i="54"/>
  <c r="J19" i="54"/>
  <c r="K27" i="54"/>
  <c r="J27" i="54"/>
  <c r="K28" i="54"/>
  <c r="J28" i="54"/>
  <c r="K29" i="54"/>
  <c r="J29" i="54"/>
  <c r="K30" i="54"/>
  <c r="J30" i="54"/>
  <c r="K31" i="54"/>
  <c r="J31" i="54"/>
  <c r="K32" i="54"/>
  <c r="J32" i="54"/>
  <c r="K33" i="54"/>
  <c r="J33" i="54"/>
  <c r="K34" i="54"/>
  <c r="J34" i="54"/>
  <c r="K35" i="54"/>
  <c r="J35" i="54"/>
  <c r="H37" i="54"/>
  <c r="I34" i="54" s="1"/>
  <c r="F37" i="54"/>
  <c r="G35" i="54" s="1"/>
  <c r="D37" i="54"/>
  <c r="E34" i="54" s="1"/>
  <c r="B37" i="54"/>
  <c r="C35" i="54" s="1"/>
  <c r="K26" i="54"/>
  <c r="J26" i="54"/>
  <c r="K41" i="54"/>
  <c r="J41" i="54"/>
  <c r="K42" i="54"/>
  <c r="J42" i="54"/>
  <c r="K43" i="54"/>
  <c r="J43" i="54"/>
  <c r="K44" i="54"/>
  <c r="J44" i="54"/>
  <c r="K45" i="54"/>
  <c r="J45" i="54"/>
  <c r="K46" i="54"/>
  <c r="J46" i="54"/>
  <c r="K47" i="54"/>
  <c r="J47" i="54"/>
  <c r="H49" i="54"/>
  <c r="I45" i="54" s="1"/>
  <c r="F49" i="54"/>
  <c r="G47" i="54" s="1"/>
  <c r="D49" i="54"/>
  <c r="E46" i="54" s="1"/>
  <c r="B49" i="54"/>
  <c r="C47" i="54" s="1"/>
  <c r="K40" i="54"/>
  <c r="J40" i="54"/>
  <c r="K53" i="54"/>
  <c r="J53" i="54"/>
  <c r="K54" i="54"/>
  <c r="J54" i="54"/>
  <c r="K55" i="54"/>
  <c r="J55" i="54"/>
  <c r="K56" i="54"/>
  <c r="J56" i="54"/>
  <c r="K57" i="54"/>
  <c r="J57" i="54"/>
  <c r="K58" i="54"/>
  <c r="J58" i="54"/>
  <c r="K59" i="54"/>
  <c r="J59" i="54"/>
  <c r="K60" i="54"/>
  <c r="J60" i="54"/>
  <c r="K61" i="54"/>
  <c r="J61" i="54"/>
  <c r="K62" i="54"/>
  <c r="J62" i="54"/>
  <c r="K63" i="54"/>
  <c r="J63" i="54"/>
  <c r="H65" i="54"/>
  <c r="I62" i="54" s="1"/>
  <c r="F65" i="54"/>
  <c r="G63" i="54" s="1"/>
  <c r="D65" i="54"/>
  <c r="E62" i="54" s="1"/>
  <c r="B65" i="54"/>
  <c r="C63" i="54" s="1"/>
  <c r="K52" i="54"/>
  <c r="J52" i="54"/>
  <c r="K69" i="54"/>
  <c r="J69" i="54"/>
  <c r="K70" i="54"/>
  <c r="J70" i="54"/>
  <c r="K71" i="54"/>
  <c r="J71" i="54"/>
  <c r="H73" i="54"/>
  <c r="I70" i="54" s="1"/>
  <c r="F73" i="54"/>
  <c r="G71" i="54" s="1"/>
  <c r="D73" i="54"/>
  <c r="E70" i="54" s="1"/>
  <c r="B73" i="54"/>
  <c r="C71" i="54" s="1"/>
  <c r="K68" i="54"/>
  <c r="J68" i="54"/>
  <c r="I75" i="54"/>
  <c r="G75" i="54"/>
  <c r="E75" i="54"/>
  <c r="C75"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H47" i="55"/>
  <c r="I44" i="55" s="1"/>
  <c r="F47" i="55"/>
  <c r="G45" i="55" s="1"/>
  <c r="D47" i="55"/>
  <c r="E45" i="55" s="1"/>
  <c r="B47" i="55"/>
  <c r="C45" i="55" s="1"/>
  <c r="K25" i="55"/>
  <c r="J25" i="55"/>
  <c r="K51" i="55"/>
  <c r="J51" i="55"/>
  <c r="K52" i="55"/>
  <c r="J52" i="55"/>
  <c r="K53" i="55"/>
  <c r="J53" i="55"/>
  <c r="K54" i="55"/>
  <c r="J54" i="55"/>
  <c r="K55" i="55"/>
  <c r="J55" i="55"/>
  <c r="K56" i="55"/>
  <c r="J56" i="55"/>
  <c r="K57" i="55"/>
  <c r="J57" i="55"/>
  <c r="K58" i="55"/>
  <c r="J58" i="55"/>
  <c r="K59" i="55"/>
  <c r="J59" i="55"/>
  <c r="K60" i="55"/>
  <c r="J60" i="55"/>
  <c r="K61" i="55"/>
  <c r="J61" i="55"/>
  <c r="K62" i="55"/>
  <c r="J62" i="55"/>
  <c r="H64" i="55"/>
  <c r="I61" i="55" s="1"/>
  <c r="F64" i="55"/>
  <c r="G62" i="55" s="1"/>
  <c r="D64" i="55"/>
  <c r="E61" i="55" s="1"/>
  <c r="B64" i="55"/>
  <c r="C62" i="55" s="1"/>
  <c r="K50" i="55"/>
  <c r="J50" i="55"/>
  <c r="I66" i="55"/>
  <c r="G66" i="55"/>
  <c r="E66" i="55"/>
  <c r="C66" i="55"/>
  <c r="J66" i="55"/>
  <c r="K66" i="55"/>
  <c r="B69" i="55"/>
  <c r="D69" i="55" s="1"/>
  <c r="H69" i="55" s="1"/>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H93" i="55"/>
  <c r="I90" i="55" s="1"/>
  <c r="F93" i="55"/>
  <c r="G91" i="55" s="1"/>
  <c r="D93" i="55"/>
  <c r="E90" i="55" s="1"/>
  <c r="B93" i="55"/>
  <c r="C91" i="55" s="1"/>
  <c r="K71" i="55"/>
  <c r="J71"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H116" i="55"/>
  <c r="I112" i="55" s="1"/>
  <c r="F116" i="55"/>
  <c r="G114" i="55" s="1"/>
  <c r="D116" i="55"/>
  <c r="E114" i="55" s="1"/>
  <c r="B116" i="55"/>
  <c r="C114" i="55" s="1"/>
  <c r="K96" i="55"/>
  <c r="J96" i="55"/>
  <c r="I118" i="55"/>
  <c r="G118" i="55"/>
  <c r="E118" i="55"/>
  <c r="C118" i="55"/>
  <c r="J118" i="55"/>
  <c r="K118" i="55"/>
  <c r="B121" i="55"/>
  <c r="D121" i="55" s="1"/>
  <c r="H121" i="55" s="1"/>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H144" i="55"/>
  <c r="I141" i="55" s="1"/>
  <c r="F144" i="55"/>
  <c r="G142" i="55" s="1"/>
  <c r="D144" i="55"/>
  <c r="E142" i="55" s="1"/>
  <c r="B144" i="55"/>
  <c r="C142" i="55" s="1"/>
  <c r="K123" i="55"/>
  <c r="J123"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H170" i="55"/>
  <c r="I168" i="55" s="1"/>
  <c r="F170" i="55"/>
  <c r="G168" i="55" s="1"/>
  <c r="D170" i="55"/>
  <c r="E168" i="55" s="1"/>
  <c r="B170" i="55"/>
  <c r="C168" i="55" s="1"/>
  <c r="K147" i="55"/>
  <c r="J147" i="55"/>
  <c r="I172" i="55"/>
  <c r="G172" i="55"/>
  <c r="E172" i="55"/>
  <c r="C172" i="55"/>
  <c r="K172" i="55"/>
  <c r="J172" i="55"/>
  <c r="B175" i="55"/>
  <c r="D175" i="55" s="1"/>
  <c r="H175" i="55" s="1"/>
  <c r="K178" i="55"/>
  <c r="J178" i="55"/>
  <c r="K179" i="55"/>
  <c r="J179" i="55"/>
  <c r="H181" i="55"/>
  <c r="I178" i="55" s="1"/>
  <c r="F181" i="55"/>
  <c r="G179" i="55" s="1"/>
  <c r="D181" i="55"/>
  <c r="E179" i="55" s="1"/>
  <c r="B181" i="55"/>
  <c r="C179" i="55" s="1"/>
  <c r="K177" i="55"/>
  <c r="J177" i="55"/>
  <c r="K185" i="55"/>
  <c r="J185" i="55"/>
  <c r="K186" i="55"/>
  <c r="J186" i="55"/>
  <c r="K187" i="55"/>
  <c r="J187" i="55"/>
  <c r="K188" i="55"/>
  <c r="J188" i="55"/>
  <c r="K189" i="55"/>
  <c r="J189" i="55"/>
  <c r="K190" i="55"/>
  <c r="J190" i="55"/>
  <c r="K191" i="55"/>
  <c r="J191" i="55"/>
  <c r="H193" i="55"/>
  <c r="I189" i="55" s="1"/>
  <c r="F193" i="55"/>
  <c r="G191" i="55" s="1"/>
  <c r="D193" i="55"/>
  <c r="E189" i="55" s="1"/>
  <c r="B193" i="55"/>
  <c r="C191" i="55" s="1"/>
  <c r="K184" i="55"/>
  <c r="J184" i="55"/>
  <c r="I195" i="55"/>
  <c r="G195" i="55"/>
  <c r="E195" i="55"/>
  <c r="C195" i="55"/>
  <c r="J195" i="55"/>
  <c r="K195" i="55"/>
  <c r="I199" i="55"/>
  <c r="G199" i="55"/>
  <c r="E199" i="55"/>
  <c r="C199" i="55"/>
  <c r="E197" i="55"/>
  <c r="H197" i="55"/>
  <c r="I197" i="55" s="1"/>
  <c r="F197" i="55"/>
  <c r="G197" i="55" s="1"/>
  <c r="D197" i="55"/>
  <c r="B197" i="55"/>
  <c r="C197" i="55" s="1"/>
  <c r="K199" i="55"/>
  <c r="J199" i="55"/>
  <c r="K201" i="55"/>
  <c r="J201" i="55"/>
  <c r="I201" i="55"/>
  <c r="G201" i="55"/>
  <c r="E201" i="55"/>
  <c r="C201" i="55"/>
  <c r="B5" i="48"/>
  <c r="D5" i="48" s="1"/>
  <c r="H5" i="48" s="1"/>
  <c r="K8" i="48"/>
  <c r="J8" i="48"/>
  <c r="K9" i="48"/>
  <c r="J9" i="48"/>
  <c r="H11" i="48"/>
  <c r="I8" i="48" s="1"/>
  <c r="F11" i="48"/>
  <c r="G9" i="48" s="1"/>
  <c r="D11" i="48"/>
  <c r="E8"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H28" i="48"/>
  <c r="I25" i="48" s="1"/>
  <c r="F28" i="48"/>
  <c r="G26" i="48" s="1"/>
  <c r="D28" i="48"/>
  <c r="E26" i="48" s="1"/>
  <c r="B28" i="48"/>
  <c r="C26" i="48" s="1"/>
  <c r="K18" i="48"/>
  <c r="J18" i="48"/>
  <c r="K32" i="48"/>
  <c r="J32" i="48"/>
  <c r="K33" i="48"/>
  <c r="J33" i="48"/>
  <c r="K34" i="48"/>
  <c r="J34" i="48"/>
  <c r="H36" i="48"/>
  <c r="I32" i="48" s="1"/>
  <c r="F36" i="48"/>
  <c r="G34" i="48" s="1"/>
  <c r="D36" i="48"/>
  <c r="E32" i="48" s="1"/>
  <c r="B36" i="48"/>
  <c r="C34" i="48" s="1"/>
  <c r="K31" i="48"/>
  <c r="J31" i="48"/>
  <c r="I38" i="48"/>
  <c r="G38" i="48"/>
  <c r="E38" i="48"/>
  <c r="C38" i="48"/>
  <c r="J38" i="48"/>
  <c r="K38" i="48"/>
  <c r="B41" i="48"/>
  <c r="D41" i="48" s="1"/>
  <c r="H41" i="48" s="1"/>
  <c r="K44" i="48"/>
  <c r="J44" i="48"/>
  <c r="K45" i="48"/>
  <c r="J45" i="48"/>
  <c r="K46" i="48"/>
  <c r="J46" i="48"/>
  <c r="K47" i="48"/>
  <c r="J47" i="48"/>
  <c r="K48" i="48"/>
  <c r="J48" i="48"/>
  <c r="K49" i="48"/>
  <c r="J49" i="48"/>
  <c r="K50" i="48"/>
  <c r="J50" i="48"/>
  <c r="H52" i="48"/>
  <c r="I48" i="48" s="1"/>
  <c r="F52" i="48"/>
  <c r="G50" i="48" s="1"/>
  <c r="D52" i="48"/>
  <c r="E50" i="48" s="1"/>
  <c r="B52" i="48"/>
  <c r="C50" i="48" s="1"/>
  <c r="K43" i="48"/>
  <c r="J43"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H71" i="48"/>
  <c r="I68" i="48" s="1"/>
  <c r="F71" i="48"/>
  <c r="G69" i="48" s="1"/>
  <c r="D71" i="48"/>
  <c r="E69" i="48" s="1"/>
  <c r="B71" i="48"/>
  <c r="C69" i="48" s="1"/>
  <c r="K55" i="48"/>
  <c r="J55" i="48"/>
  <c r="I73" i="48"/>
  <c r="G73" i="48"/>
  <c r="E73" i="48"/>
  <c r="C73" i="48"/>
  <c r="J73" i="48"/>
  <c r="K73" i="48"/>
  <c r="B76" i="48"/>
  <c r="D76" i="48" s="1"/>
  <c r="H76" i="48" s="1"/>
  <c r="K79" i="48"/>
  <c r="J79" i="48"/>
  <c r="K80" i="48"/>
  <c r="J80" i="48"/>
  <c r="K81" i="48"/>
  <c r="J81" i="48"/>
  <c r="K82" i="48"/>
  <c r="J82" i="48"/>
  <c r="K83" i="48"/>
  <c r="J83" i="48"/>
  <c r="H85" i="48"/>
  <c r="I81" i="48" s="1"/>
  <c r="F85" i="48"/>
  <c r="G83" i="48" s="1"/>
  <c r="D85" i="48"/>
  <c r="E83" i="48" s="1"/>
  <c r="B85" i="48"/>
  <c r="C83" i="48" s="1"/>
  <c r="K78" i="48"/>
  <c r="J78" i="48"/>
  <c r="K89" i="48"/>
  <c r="J89" i="48"/>
  <c r="K90" i="48"/>
  <c r="J90" i="48"/>
  <c r="K91" i="48"/>
  <c r="J9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H107" i="48"/>
  <c r="I104" i="48" s="1"/>
  <c r="F107" i="48"/>
  <c r="G105" i="48" s="1"/>
  <c r="D107" i="48"/>
  <c r="E105" i="48" s="1"/>
  <c r="B107" i="48"/>
  <c r="C105" i="48" s="1"/>
  <c r="K88" i="48"/>
  <c r="J88" i="48"/>
  <c r="I109" i="48"/>
  <c r="G109" i="48"/>
  <c r="E109" i="48"/>
  <c r="C109" i="48"/>
  <c r="J109" i="48"/>
  <c r="K109" i="48"/>
  <c r="B112" i="48"/>
  <c r="D112" i="48" s="1"/>
  <c r="H112" i="48" s="1"/>
  <c r="K115" i="48"/>
  <c r="J115" i="48"/>
  <c r="K116" i="48"/>
  <c r="J116" i="48"/>
  <c r="H118" i="48"/>
  <c r="I115" i="48" s="1"/>
  <c r="F118" i="48"/>
  <c r="G116" i="48" s="1"/>
  <c r="D118" i="48"/>
  <c r="E115" i="48" s="1"/>
  <c r="B118" i="48"/>
  <c r="C116" i="48" s="1"/>
  <c r="K114" i="48"/>
  <c r="J114" i="48"/>
  <c r="K122" i="48"/>
  <c r="J122" i="48"/>
  <c r="K123" i="48"/>
  <c r="J123" i="48"/>
  <c r="K124" i="48"/>
  <c r="J124" i="48"/>
  <c r="K125" i="48"/>
  <c r="J125" i="48"/>
  <c r="K126" i="48"/>
  <c r="J126" i="48"/>
  <c r="K127" i="48"/>
  <c r="J127" i="48"/>
  <c r="K128" i="48"/>
  <c r="J128" i="48"/>
  <c r="K129" i="48"/>
  <c r="J129" i="48"/>
  <c r="H131" i="48"/>
  <c r="I128" i="48" s="1"/>
  <c r="F131" i="48"/>
  <c r="G129" i="48" s="1"/>
  <c r="D131" i="48"/>
  <c r="E128" i="48" s="1"/>
  <c r="B131" i="48"/>
  <c r="C129" i="48" s="1"/>
  <c r="K121" i="48"/>
  <c r="J121" i="48"/>
  <c r="I133" i="48"/>
  <c r="G133" i="48"/>
  <c r="E133" i="48"/>
  <c r="C133" i="48"/>
  <c r="J133" i="48"/>
  <c r="K133" i="48"/>
  <c r="B136" i="48"/>
  <c r="D136" i="48" s="1"/>
  <c r="H136" i="48" s="1"/>
  <c r="I138" i="48"/>
  <c r="H140" i="48"/>
  <c r="I140" i="48" s="1"/>
  <c r="F140" i="48"/>
  <c r="G140" i="48" s="1"/>
  <c r="D140" i="48"/>
  <c r="E138" i="48" s="1"/>
  <c r="B140" i="48"/>
  <c r="K138" i="48"/>
  <c r="J138" i="48"/>
  <c r="K144" i="48"/>
  <c r="J144" i="48"/>
  <c r="K145" i="48"/>
  <c r="J145" i="48"/>
  <c r="K146" i="48"/>
  <c r="J146" i="48"/>
  <c r="K147" i="48"/>
  <c r="J147" i="48"/>
  <c r="K148" i="48"/>
  <c r="J148" i="48"/>
  <c r="K149" i="48"/>
  <c r="J149" i="48"/>
  <c r="H151" i="48"/>
  <c r="I148" i="48" s="1"/>
  <c r="F151" i="48"/>
  <c r="G149" i="48" s="1"/>
  <c r="D151" i="48"/>
  <c r="E148" i="48" s="1"/>
  <c r="B151" i="48"/>
  <c r="C149" i="48" s="1"/>
  <c r="K143" i="48"/>
  <c r="J143" i="48"/>
  <c r="I153" i="48"/>
  <c r="G153" i="48"/>
  <c r="E153" i="48"/>
  <c r="C153" i="48"/>
  <c r="J153" i="48"/>
  <c r="K153" i="48"/>
  <c r="B156" i="48"/>
  <c r="D156" i="48" s="1"/>
  <c r="H156" i="48" s="1"/>
  <c r="K159" i="48"/>
  <c r="J159" i="48"/>
  <c r="K160" i="48"/>
  <c r="J160" i="48"/>
  <c r="K161" i="48"/>
  <c r="J161" i="48"/>
  <c r="K162" i="48"/>
  <c r="J162" i="48"/>
  <c r="K163" i="48"/>
  <c r="J163" i="48"/>
  <c r="K164" i="48"/>
  <c r="J164" i="48"/>
  <c r="K165" i="48"/>
  <c r="J165" i="48"/>
  <c r="H167" i="48"/>
  <c r="I163" i="48" s="1"/>
  <c r="F167" i="48"/>
  <c r="G165" i="48" s="1"/>
  <c r="D167" i="48"/>
  <c r="E165" i="48" s="1"/>
  <c r="B167" i="48"/>
  <c r="C165" i="48" s="1"/>
  <c r="K158" i="48"/>
  <c r="J158" i="48"/>
  <c r="K171" i="48"/>
  <c r="J171" i="48"/>
  <c r="K172" i="48"/>
  <c r="J172" i="48"/>
  <c r="K173" i="48"/>
  <c r="J173" i="48"/>
  <c r="K174" i="48"/>
  <c r="J174" i="48"/>
  <c r="H176" i="48"/>
  <c r="I173" i="48" s="1"/>
  <c r="F176" i="48"/>
  <c r="G174" i="48" s="1"/>
  <c r="D176" i="48"/>
  <c r="E173" i="48" s="1"/>
  <c r="B176" i="48"/>
  <c r="C174" i="48" s="1"/>
  <c r="K170" i="48"/>
  <c r="J170" i="48"/>
  <c r="I178" i="48"/>
  <c r="G178" i="48"/>
  <c r="E178" i="48"/>
  <c r="C178" i="48"/>
  <c r="J178" i="48"/>
  <c r="K178" i="48"/>
  <c r="B181" i="48"/>
  <c r="D181" i="48" s="1"/>
  <c r="H181" i="48" s="1"/>
  <c r="K184" i="48"/>
  <c r="J184" i="48"/>
  <c r="K185" i="48"/>
  <c r="J185" i="48"/>
  <c r="K186" i="48"/>
  <c r="J186" i="48"/>
  <c r="K187" i="48"/>
  <c r="J187" i="48"/>
  <c r="K188" i="48"/>
  <c r="J188" i="48"/>
  <c r="K189" i="48"/>
  <c r="J189" i="48"/>
  <c r="K190" i="48"/>
  <c r="J190" i="48"/>
  <c r="H192" i="48"/>
  <c r="I188" i="48" s="1"/>
  <c r="F192" i="48"/>
  <c r="G190" i="48" s="1"/>
  <c r="D192" i="48"/>
  <c r="E188" i="48" s="1"/>
  <c r="B192" i="48"/>
  <c r="C190" i="48" s="1"/>
  <c r="K183" i="48"/>
  <c r="J183" i="48"/>
  <c r="K196" i="48"/>
  <c r="J196" i="48"/>
  <c r="K197" i="48"/>
  <c r="J197" i="48"/>
  <c r="K198" i="48"/>
  <c r="J198" i="48"/>
  <c r="K199" i="48"/>
  <c r="J199" i="48"/>
  <c r="K200" i="48"/>
  <c r="J200" i="48"/>
  <c r="K201" i="48"/>
  <c r="J201" i="48"/>
  <c r="K202" i="48"/>
  <c r="J202" i="48"/>
  <c r="K203" i="48"/>
  <c r="J203" i="48"/>
  <c r="K204" i="48"/>
  <c r="J204" i="48"/>
  <c r="K205" i="48"/>
  <c r="J205" i="48"/>
  <c r="K206" i="48"/>
  <c r="J206" i="48"/>
  <c r="H208" i="48"/>
  <c r="I205" i="48" s="1"/>
  <c r="F208" i="48"/>
  <c r="G206" i="48" s="1"/>
  <c r="D208" i="48"/>
  <c r="E205" i="48" s="1"/>
  <c r="B208" i="48"/>
  <c r="C206" i="48" s="1"/>
  <c r="K195" i="48"/>
  <c r="J195" i="48"/>
  <c r="K212" i="48"/>
  <c r="J212" i="48"/>
  <c r="K213" i="48"/>
  <c r="J213" i="48"/>
  <c r="K214" i="48"/>
  <c r="J214" i="48"/>
  <c r="K215" i="48"/>
  <c r="J215" i="48"/>
  <c r="K216" i="48"/>
  <c r="J216" i="48"/>
  <c r="K217" i="48"/>
  <c r="J217" i="48"/>
  <c r="K218" i="48"/>
  <c r="J218" i="48"/>
  <c r="H220" i="48"/>
  <c r="I217" i="48" s="1"/>
  <c r="F220" i="48"/>
  <c r="G218" i="48" s="1"/>
  <c r="D220" i="48"/>
  <c r="E217" i="48" s="1"/>
  <c r="B220" i="48"/>
  <c r="C218" i="48" s="1"/>
  <c r="K211" i="48"/>
  <c r="J211" i="48"/>
  <c r="I222" i="48"/>
  <c r="G222" i="48"/>
  <c r="E222" i="48"/>
  <c r="C222" i="48"/>
  <c r="J222" i="48"/>
  <c r="K222" i="48"/>
  <c r="I226" i="48"/>
  <c r="G226" i="48"/>
  <c r="E226" i="48"/>
  <c r="C226" i="48"/>
  <c r="H224" i="48"/>
  <c r="I224" i="48" s="1"/>
  <c r="F224" i="48"/>
  <c r="G224" i="48" s="1"/>
  <c r="D224" i="48"/>
  <c r="E224" i="48" s="1"/>
  <c r="B224" i="48"/>
  <c r="C224" i="48" s="1"/>
  <c r="K226" i="48"/>
  <c r="J226" i="48"/>
  <c r="K228" i="48"/>
  <c r="J228" i="48"/>
  <c r="I228" i="48"/>
  <c r="G228" i="48"/>
  <c r="E228" i="48"/>
  <c r="C228" i="48"/>
  <c r="J197" i="55"/>
  <c r="K75" i="54"/>
  <c r="J75" i="54"/>
  <c r="K55" i="53"/>
  <c r="J55"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J26" i="44"/>
  <c r="I26" i="44"/>
  <c r="H26" i="44"/>
  <c r="G26" i="44"/>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I37" i="44"/>
  <c r="H37" i="44"/>
  <c r="J37" i="44" s="1"/>
  <c r="G37" i="44"/>
  <c r="H38" i="44"/>
  <c r="J38" i="44" s="1"/>
  <c r="G38" i="44"/>
  <c r="I38" i="44" s="1"/>
  <c r="H39" i="44"/>
  <c r="J39" i="44" s="1"/>
  <c r="G39" i="44"/>
  <c r="I39" i="44" s="1"/>
  <c r="H40" i="44"/>
  <c r="J40" i="44" s="1"/>
  <c r="G40" i="44"/>
  <c r="I40" i="44" s="1"/>
  <c r="J41" i="44"/>
  <c r="I41" i="44"/>
  <c r="H41" i="44"/>
  <c r="G41" i="44"/>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24" i="47"/>
  <c r="J24" i="47" s="1"/>
  <c r="G24" i="47"/>
  <c r="I24" i="47" s="1"/>
  <c r="H32" i="47"/>
  <c r="J32" i="47" s="1"/>
  <c r="G32" i="47"/>
  <c r="I32" i="47" s="1"/>
  <c r="H33" i="47"/>
  <c r="J33" i="47" s="1"/>
  <c r="G33" i="47"/>
  <c r="I33" i="47" s="1"/>
  <c r="H34" i="47"/>
  <c r="J34" i="47" s="1"/>
  <c r="G34" i="47"/>
  <c r="I34" i="47" s="1"/>
  <c r="H35" i="47"/>
  <c r="J35" i="47" s="1"/>
  <c r="G35" i="47"/>
  <c r="I35" i="47" s="1"/>
  <c r="H25" i="46"/>
  <c r="E25" i="46"/>
  <c r="J25" i="46" s="1"/>
  <c r="D25" i="46"/>
  <c r="C25" i="46"/>
  <c r="B25" i="46"/>
  <c r="G25" i="46" s="1"/>
  <c r="H19" i="46"/>
  <c r="E19" i="46"/>
  <c r="J19" i="46" s="1"/>
  <c r="D19" i="46"/>
  <c r="C19" i="46"/>
  <c r="I19" i="46" s="1"/>
  <c r="B19" i="46"/>
  <c r="G19" i="46" s="1"/>
  <c r="H13" i="46"/>
  <c r="E13" i="46"/>
  <c r="J13" i="46" s="1"/>
  <c r="D13" i="46"/>
  <c r="C13" i="46"/>
  <c r="B13" i="46"/>
  <c r="G13" i="46" s="1"/>
  <c r="H7" i="46"/>
  <c r="E7" i="46"/>
  <c r="J7" i="46" s="1"/>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 i="26"/>
  <c r="J7" i="26" s="1"/>
  <c r="G7" i="26"/>
  <c r="I7" i="26" s="1"/>
  <c r="H8" i="26"/>
  <c r="J8" i="26" s="1"/>
  <c r="G8" i="26"/>
  <c r="I8" i="26" s="1"/>
  <c r="H9" i="26"/>
  <c r="J9" i="26" s="1"/>
  <c r="G9" i="26"/>
  <c r="I9" i="26" s="1"/>
  <c r="H10" i="26"/>
  <c r="J10" i="26" s="1"/>
  <c r="G10" i="26"/>
  <c r="I10" i="26" s="1"/>
  <c r="J11" i="26"/>
  <c r="I11" i="26"/>
  <c r="H11" i="26"/>
  <c r="G11" i="26"/>
  <c r="H12" i="26"/>
  <c r="J12" i="26" s="1"/>
  <c r="G12" i="26"/>
  <c r="I12" i="26" s="1"/>
  <c r="H13" i="26"/>
  <c r="J13" i="26" s="1"/>
  <c r="G13" i="26"/>
  <c r="I13" i="26" s="1"/>
  <c r="H14" i="26"/>
  <c r="J14" i="26" s="1"/>
  <c r="G14" i="26"/>
  <c r="I14" i="26" s="1"/>
  <c r="J15" i="26"/>
  <c r="I15" i="26"/>
  <c r="H15" i="26"/>
  <c r="G15" i="26"/>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J42" i="26"/>
  <c r="I42" i="26"/>
  <c r="H42" i="26"/>
  <c r="G42" i="26"/>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I55" i="26"/>
  <c r="H55" i="26"/>
  <c r="J55" i="26" s="1"/>
  <c r="G55" i="26"/>
  <c r="I56" i="26"/>
  <c r="H56" i="26"/>
  <c r="J56" i="26" s="1"/>
  <c r="G56" i="26"/>
  <c r="H57" i="26"/>
  <c r="J57" i="26" s="1"/>
  <c r="G57" i="26"/>
  <c r="I57" i="26" s="1"/>
  <c r="H58" i="26"/>
  <c r="J58" i="26" s="1"/>
  <c r="G58" i="26"/>
  <c r="I58" i="26" s="1"/>
  <c r="H59" i="26"/>
  <c r="J59" i="26" s="1"/>
  <c r="G59" i="26"/>
  <c r="I59" i="26" s="1"/>
  <c r="I60" i="26"/>
  <c r="H60" i="26"/>
  <c r="J60" i="26" s="1"/>
  <c r="G60" i="26"/>
  <c r="I61" i="26"/>
  <c r="H61" i="26"/>
  <c r="J61" i="26" s="1"/>
  <c r="G61" i="26"/>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I71" i="26"/>
  <c r="H71" i="26"/>
  <c r="J71" i="26" s="1"/>
  <c r="G71" i="26"/>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13" i="46" l="1"/>
  <c r="I25" i="46"/>
  <c r="E140" i="48"/>
  <c r="J140" i="48"/>
  <c r="C7" i="56"/>
  <c r="G7" i="56"/>
  <c r="E7" i="56"/>
  <c r="I7" i="56"/>
  <c r="C8" i="56"/>
  <c r="G8" i="56"/>
  <c r="E8" i="56"/>
  <c r="I8" i="56"/>
  <c r="C9" i="56"/>
  <c r="G9" i="56"/>
  <c r="E9" i="56"/>
  <c r="I9" i="56"/>
  <c r="C10" i="56"/>
  <c r="G10" i="56"/>
  <c r="E10" i="56"/>
  <c r="I10" i="56"/>
  <c r="E11" i="56"/>
  <c r="I11" i="56"/>
  <c r="C11" i="56"/>
  <c r="G11" i="56"/>
  <c r="C12" i="56"/>
  <c r="G12" i="56"/>
  <c r="E12" i="56"/>
  <c r="I12" i="56"/>
  <c r="E13" i="56"/>
  <c r="I13" i="56"/>
  <c r="C13" i="56"/>
  <c r="G13" i="56"/>
  <c r="C14" i="56"/>
  <c r="G14" i="56"/>
  <c r="E14" i="56"/>
  <c r="I14" i="56"/>
  <c r="C15" i="56"/>
  <c r="G15" i="56"/>
  <c r="E15" i="56"/>
  <c r="I15" i="56"/>
  <c r="C16" i="56"/>
  <c r="G16" i="56"/>
  <c r="E16" i="56"/>
  <c r="I16" i="56"/>
  <c r="C17" i="56"/>
  <c r="G17" i="56"/>
  <c r="E17" i="56"/>
  <c r="I17" i="56"/>
  <c r="C18" i="56"/>
  <c r="G18" i="56"/>
  <c r="E18" i="56"/>
  <c r="I18" i="56"/>
  <c r="C19" i="56"/>
  <c r="G19" i="56"/>
  <c r="E19" i="56"/>
  <c r="I19" i="56"/>
  <c r="C20" i="56"/>
  <c r="G20" i="56"/>
  <c r="E20" i="56"/>
  <c r="I20" i="56"/>
  <c r="C21" i="56"/>
  <c r="G21" i="56"/>
  <c r="E21" i="56"/>
  <c r="I21" i="56"/>
  <c r="E22" i="56"/>
  <c r="I22" i="56"/>
  <c r="C22" i="56"/>
  <c r="G22" i="56"/>
  <c r="C23" i="56"/>
  <c r="G23" i="56"/>
  <c r="E23" i="56"/>
  <c r="I23" i="56"/>
  <c r="C24" i="56"/>
  <c r="G24" i="56"/>
  <c r="E24" i="56"/>
  <c r="I24" i="56"/>
  <c r="C25" i="56"/>
  <c r="G25" i="56"/>
  <c r="E25" i="56"/>
  <c r="I25" i="56"/>
  <c r="C26" i="56"/>
  <c r="G26" i="56"/>
  <c r="E26" i="56"/>
  <c r="I26" i="56"/>
  <c r="C27" i="56"/>
  <c r="G27" i="56"/>
  <c r="I27" i="56"/>
  <c r="C28" i="56"/>
  <c r="G28" i="56"/>
  <c r="J31" i="56"/>
  <c r="E28" i="56"/>
  <c r="K31" i="56"/>
  <c r="E29" i="56"/>
  <c r="I29" i="56"/>
  <c r="F5" i="56"/>
  <c r="E7" i="57"/>
  <c r="I7" i="57"/>
  <c r="C7" i="57"/>
  <c r="G7" i="57"/>
  <c r="C8" i="57"/>
  <c r="G8" i="57"/>
  <c r="E8" i="57"/>
  <c r="I8" i="57"/>
  <c r="C9" i="57"/>
  <c r="G9" i="57"/>
  <c r="E9" i="57"/>
  <c r="I9" i="57"/>
  <c r="C10" i="57"/>
  <c r="G10" i="57"/>
  <c r="E10" i="57"/>
  <c r="I10" i="57"/>
  <c r="C11" i="57"/>
  <c r="G11" i="57"/>
  <c r="E11" i="57"/>
  <c r="I11" i="57"/>
  <c r="E12" i="57"/>
  <c r="I12" i="57"/>
  <c r="C12" i="57"/>
  <c r="G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E21" i="57"/>
  <c r="I21" i="57"/>
  <c r="C22" i="57"/>
  <c r="G22" i="57"/>
  <c r="J25" i="57"/>
  <c r="K25" i="57"/>
  <c r="E23" i="57"/>
  <c r="I23" i="57"/>
  <c r="F5" i="57"/>
  <c r="C7" i="58"/>
  <c r="G7" i="58"/>
  <c r="E7" i="58"/>
  <c r="I7" i="58"/>
  <c r="E8" i="58"/>
  <c r="I8" i="58"/>
  <c r="C8" i="58"/>
  <c r="G8" i="58"/>
  <c r="E9" i="58"/>
  <c r="I9" i="58"/>
  <c r="C9" i="58"/>
  <c r="G9" i="58"/>
  <c r="C10" i="58"/>
  <c r="G10" i="58"/>
  <c r="E10" i="58"/>
  <c r="I10" i="58"/>
  <c r="C11" i="58"/>
  <c r="G11" i="58"/>
  <c r="E11" i="58"/>
  <c r="I11" i="58"/>
  <c r="C12" i="58"/>
  <c r="G12" i="58"/>
  <c r="E12" i="58"/>
  <c r="I12" i="58"/>
  <c r="C13" i="58"/>
  <c r="G13" i="58"/>
  <c r="E13" i="58"/>
  <c r="I13" i="58"/>
  <c r="C14" i="58"/>
  <c r="G14" i="58"/>
  <c r="E14" i="58"/>
  <c r="I14" i="58"/>
  <c r="E15" i="58"/>
  <c r="I15" i="58"/>
  <c r="C15" i="58"/>
  <c r="G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C27" i="58"/>
  <c r="G27" i="58"/>
  <c r="E27" i="58"/>
  <c r="I27" i="58"/>
  <c r="C28" i="58"/>
  <c r="G28" i="58"/>
  <c r="E28" i="58"/>
  <c r="I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E39" i="58"/>
  <c r="I39" i="58"/>
  <c r="C40" i="58"/>
  <c r="G40" i="58"/>
  <c r="E40" i="58"/>
  <c r="I40" i="58"/>
  <c r="C41" i="58"/>
  <c r="G41" i="58"/>
  <c r="E41" i="58"/>
  <c r="I41" i="58"/>
  <c r="C42" i="58"/>
  <c r="G42" i="58"/>
  <c r="E42" i="58"/>
  <c r="I42" i="58"/>
  <c r="C43" i="58"/>
  <c r="G43" i="58"/>
  <c r="E43" i="58"/>
  <c r="I43" i="58"/>
  <c r="C44" i="58"/>
  <c r="G44" i="58"/>
  <c r="E44" i="58"/>
  <c r="I44" i="58"/>
  <c r="C45" i="58"/>
  <c r="G45" i="58"/>
  <c r="J48" i="58"/>
  <c r="K48" i="58"/>
  <c r="E46" i="58"/>
  <c r="I46" i="58"/>
  <c r="F5" i="58"/>
  <c r="C7" i="50"/>
  <c r="G7" i="50"/>
  <c r="E7" i="50"/>
  <c r="I7" i="50"/>
  <c r="C8" i="50"/>
  <c r="G8" i="50"/>
  <c r="E8" i="50"/>
  <c r="I8" i="50"/>
  <c r="C9" i="50"/>
  <c r="G9" i="50"/>
  <c r="E9" i="50"/>
  <c r="I9" i="50"/>
  <c r="C10" i="50"/>
  <c r="G10" i="50"/>
  <c r="E10" i="50"/>
  <c r="I10" i="50"/>
  <c r="C11" i="50"/>
  <c r="G11" i="50"/>
  <c r="E11" i="50"/>
  <c r="I11" i="50"/>
  <c r="C12" i="50"/>
  <c r="G12" i="50"/>
  <c r="E12" i="50"/>
  <c r="I12" i="50"/>
  <c r="C13" i="50"/>
  <c r="G13" i="50"/>
  <c r="E13" i="50"/>
  <c r="I13" i="50"/>
  <c r="C14" i="50"/>
  <c r="G14" i="50"/>
  <c r="E14" i="50"/>
  <c r="I14" i="50"/>
  <c r="C15" i="50"/>
  <c r="G15" i="50"/>
  <c r="E15" i="50"/>
  <c r="I15" i="50"/>
  <c r="C16" i="50"/>
  <c r="G16" i="50"/>
  <c r="E16" i="50"/>
  <c r="I16" i="50"/>
  <c r="C17" i="50"/>
  <c r="G17" i="50"/>
  <c r="E17" i="50"/>
  <c r="I17" i="50"/>
  <c r="C18" i="50"/>
  <c r="G18" i="50"/>
  <c r="E18" i="50"/>
  <c r="I18" i="50"/>
  <c r="C19" i="50"/>
  <c r="G19" i="50"/>
  <c r="E19" i="50"/>
  <c r="I19" i="50"/>
  <c r="C20" i="50"/>
  <c r="G20" i="50"/>
  <c r="E20" i="50"/>
  <c r="I20" i="50"/>
  <c r="C21" i="50"/>
  <c r="G21" i="50"/>
  <c r="E21" i="50"/>
  <c r="I21" i="50"/>
  <c r="C22" i="50"/>
  <c r="G22" i="50"/>
  <c r="E22" i="50"/>
  <c r="I22" i="50"/>
  <c r="C23" i="50"/>
  <c r="G23" i="50"/>
  <c r="E23" i="50"/>
  <c r="I23" i="50"/>
  <c r="C24" i="50"/>
  <c r="G24" i="50"/>
  <c r="E24" i="50"/>
  <c r="I24" i="50"/>
  <c r="C25" i="50"/>
  <c r="G25" i="50"/>
  <c r="E25" i="50"/>
  <c r="I25" i="50"/>
  <c r="C26" i="50"/>
  <c r="G26" i="50"/>
  <c r="E26" i="50"/>
  <c r="I26" i="50"/>
  <c r="C27" i="50"/>
  <c r="G27" i="50"/>
  <c r="E27" i="50"/>
  <c r="I27" i="50"/>
  <c r="C28" i="50"/>
  <c r="G28" i="50"/>
  <c r="E28" i="50"/>
  <c r="I28" i="50"/>
  <c r="C29" i="50"/>
  <c r="G29" i="50"/>
  <c r="E29" i="50"/>
  <c r="I29" i="50"/>
  <c r="C30" i="50"/>
  <c r="G30" i="50"/>
  <c r="E30" i="50"/>
  <c r="I30" i="50"/>
  <c r="C31" i="50"/>
  <c r="G31" i="50"/>
  <c r="E31" i="50"/>
  <c r="I31" i="50"/>
  <c r="C32" i="50"/>
  <c r="G32" i="50"/>
  <c r="E32" i="50"/>
  <c r="I32" i="50"/>
  <c r="C33" i="50"/>
  <c r="G33" i="50"/>
  <c r="E33" i="50"/>
  <c r="I33" i="50"/>
  <c r="C34" i="50"/>
  <c r="G34" i="50"/>
  <c r="E34" i="50"/>
  <c r="I34" i="50"/>
  <c r="C35" i="50"/>
  <c r="G35" i="50"/>
  <c r="E35" i="50"/>
  <c r="I35" i="50"/>
  <c r="C36" i="50"/>
  <c r="G36" i="50"/>
  <c r="E36" i="50"/>
  <c r="I36" i="50"/>
  <c r="C37" i="50"/>
  <c r="G37" i="50"/>
  <c r="E37" i="50"/>
  <c r="I37" i="50"/>
  <c r="C38" i="50"/>
  <c r="G38" i="50"/>
  <c r="E38" i="50"/>
  <c r="I38" i="50"/>
  <c r="C39" i="50"/>
  <c r="G39" i="50"/>
  <c r="E39" i="50"/>
  <c r="I39" i="50"/>
  <c r="C40" i="50"/>
  <c r="G40" i="50"/>
  <c r="E40" i="50"/>
  <c r="I40" i="50"/>
  <c r="E41" i="50"/>
  <c r="I41" i="50"/>
  <c r="C41" i="50"/>
  <c r="G41" i="50"/>
  <c r="C42" i="50"/>
  <c r="G42" i="50"/>
  <c r="E42" i="50"/>
  <c r="I42" i="50"/>
  <c r="C43" i="50"/>
  <c r="G43" i="50"/>
  <c r="E43" i="50"/>
  <c r="I43" i="50"/>
  <c r="C44" i="50"/>
  <c r="G44" i="50"/>
  <c r="E44" i="50"/>
  <c r="I44" i="50"/>
  <c r="E45" i="50"/>
  <c r="I45" i="50"/>
  <c r="C45" i="50"/>
  <c r="G45" i="50"/>
  <c r="C46" i="50"/>
  <c r="G46" i="50"/>
  <c r="J49" i="50"/>
  <c r="K49" i="50"/>
  <c r="E47" i="50"/>
  <c r="I47" i="50"/>
  <c r="F5" i="50"/>
  <c r="E36" i="53"/>
  <c r="I36" i="53"/>
  <c r="E53" i="53"/>
  <c r="I53" i="53"/>
  <c r="E24" i="53"/>
  <c r="I24" i="53"/>
  <c r="E33" i="53"/>
  <c r="I33" i="53"/>
  <c r="E7" i="53"/>
  <c r="I7" i="53"/>
  <c r="E21" i="53"/>
  <c r="I21" i="53"/>
  <c r="C36" i="53"/>
  <c r="G36" i="53"/>
  <c r="C53" i="53"/>
  <c r="G53" i="53"/>
  <c r="C24" i="53"/>
  <c r="G24" i="53"/>
  <c r="C33" i="53"/>
  <c r="G33" i="53"/>
  <c r="C7" i="53"/>
  <c r="G7" i="53"/>
  <c r="C21" i="53"/>
  <c r="G21" i="53"/>
  <c r="F5" i="53"/>
  <c r="C8" i="53"/>
  <c r="G8" i="53"/>
  <c r="E8" i="53"/>
  <c r="I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C16" i="53"/>
  <c r="G16" i="53"/>
  <c r="E16" i="53"/>
  <c r="I16" i="53"/>
  <c r="E17" i="53"/>
  <c r="I17" i="53"/>
  <c r="C17" i="53"/>
  <c r="G17" i="53"/>
  <c r="C18" i="53"/>
  <c r="G18" i="53"/>
  <c r="J21" i="53"/>
  <c r="K21" i="53"/>
  <c r="E19" i="53"/>
  <c r="I19" i="53"/>
  <c r="C25" i="53"/>
  <c r="G25" i="53"/>
  <c r="E25" i="53"/>
  <c r="I25" i="53"/>
  <c r="C26" i="53"/>
  <c r="G26" i="53"/>
  <c r="E26" i="53"/>
  <c r="I26" i="53"/>
  <c r="C27" i="53"/>
  <c r="G27" i="53"/>
  <c r="E27" i="53"/>
  <c r="I27" i="53"/>
  <c r="C28" i="53"/>
  <c r="G28" i="53"/>
  <c r="E28" i="53"/>
  <c r="I28" i="53"/>
  <c r="C29" i="53"/>
  <c r="G29" i="53"/>
  <c r="E29" i="53"/>
  <c r="I29" i="53"/>
  <c r="C30" i="53"/>
  <c r="G30" i="53"/>
  <c r="K33" i="53"/>
  <c r="J33" i="53"/>
  <c r="E31" i="53"/>
  <c r="I31" i="53"/>
  <c r="C37" i="53"/>
  <c r="G37" i="53"/>
  <c r="E37" i="53"/>
  <c r="I37" i="53"/>
  <c r="C38" i="53"/>
  <c r="G38" i="53"/>
  <c r="E38" i="53"/>
  <c r="I38" i="53"/>
  <c r="C39" i="53"/>
  <c r="G39" i="53"/>
  <c r="E39" i="53"/>
  <c r="I39" i="53"/>
  <c r="C40" i="53"/>
  <c r="G40" i="53"/>
  <c r="E40" i="53"/>
  <c r="I40" i="53"/>
  <c r="C41" i="53"/>
  <c r="G41" i="53"/>
  <c r="E41" i="53"/>
  <c r="I41" i="53"/>
  <c r="C42" i="53"/>
  <c r="G42" i="53"/>
  <c r="E42" i="53"/>
  <c r="I42" i="53"/>
  <c r="C43" i="53"/>
  <c r="G43" i="53"/>
  <c r="E43" i="53"/>
  <c r="I43" i="53"/>
  <c r="C44" i="53"/>
  <c r="G44" i="53"/>
  <c r="E44" i="53"/>
  <c r="I44" i="53"/>
  <c r="C45" i="53"/>
  <c r="G45" i="53"/>
  <c r="E45" i="53"/>
  <c r="I45" i="53"/>
  <c r="E46" i="53"/>
  <c r="I46" i="53"/>
  <c r="C46" i="53"/>
  <c r="G46" i="53"/>
  <c r="E47" i="53"/>
  <c r="I47" i="53"/>
  <c r="C47" i="53"/>
  <c r="G47" i="53"/>
  <c r="C48" i="53"/>
  <c r="G48" i="53"/>
  <c r="E48" i="53"/>
  <c r="I48" i="53"/>
  <c r="C49" i="53"/>
  <c r="G49" i="53"/>
  <c r="C50" i="53"/>
  <c r="G50" i="53"/>
  <c r="J53" i="53"/>
  <c r="K53" i="53"/>
  <c r="E50" i="53"/>
  <c r="I50" i="53"/>
  <c r="E51" i="53"/>
  <c r="I51" i="53"/>
  <c r="C68" i="54"/>
  <c r="G68" i="54"/>
  <c r="C73" i="54"/>
  <c r="G73" i="54"/>
  <c r="C52" i="54"/>
  <c r="G52" i="54"/>
  <c r="C65" i="54"/>
  <c r="G65" i="54"/>
  <c r="C40" i="54"/>
  <c r="G40" i="54"/>
  <c r="C49" i="54"/>
  <c r="G49" i="54"/>
  <c r="C26" i="54"/>
  <c r="G26" i="54"/>
  <c r="C37" i="54"/>
  <c r="G37" i="54"/>
  <c r="C19" i="54"/>
  <c r="G19" i="54"/>
  <c r="C23" i="54"/>
  <c r="G23" i="54"/>
  <c r="C14" i="54"/>
  <c r="G14" i="54"/>
  <c r="C7" i="54"/>
  <c r="G7" i="54"/>
  <c r="C11" i="54"/>
  <c r="G11" i="54"/>
  <c r="E68" i="54"/>
  <c r="I68" i="54"/>
  <c r="E73" i="54"/>
  <c r="I73" i="54"/>
  <c r="E52" i="54"/>
  <c r="I52" i="54"/>
  <c r="E65" i="54"/>
  <c r="I65" i="54"/>
  <c r="E40" i="54"/>
  <c r="I40" i="54"/>
  <c r="E49" i="54"/>
  <c r="I49" i="54"/>
  <c r="E26" i="54"/>
  <c r="I26" i="54"/>
  <c r="E37" i="54"/>
  <c r="I37" i="54"/>
  <c r="E19" i="54"/>
  <c r="I19" i="54"/>
  <c r="E23" i="54"/>
  <c r="I23" i="54"/>
  <c r="J16" i="54"/>
  <c r="K16" i="54"/>
  <c r="E14" i="54"/>
  <c r="I14" i="54"/>
  <c r="E16" i="54"/>
  <c r="I16" i="54"/>
  <c r="E7" i="54"/>
  <c r="I7" i="54"/>
  <c r="E11" i="54"/>
  <c r="I11" i="54"/>
  <c r="D5" i="54"/>
  <c r="H5" i="54" s="1"/>
  <c r="C8" i="54"/>
  <c r="G8" i="54"/>
  <c r="J11" i="54"/>
  <c r="K11" i="54"/>
  <c r="E9" i="54"/>
  <c r="I9" i="54"/>
  <c r="C20" i="54"/>
  <c r="G20" i="54"/>
  <c r="J23" i="54"/>
  <c r="K23" i="54"/>
  <c r="E21" i="54"/>
  <c r="I21" i="54"/>
  <c r="C27" i="54"/>
  <c r="G27" i="54"/>
  <c r="E27" i="54"/>
  <c r="I27" i="54"/>
  <c r="C28" i="54"/>
  <c r="G28" i="54"/>
  <c r="E28" i="54"/>
  <c r="I28" i="54"/>
  <c r="C29" i="54"/>
  <c r="G29" i="54"/>
  <c r="E29" i="54"/>
  <c r="I29" i="54"/>
  <c r="C30" i="54"/>
  <c r="G30" i="54"/>
  <c r="E30" i="54"/>
  <c r="I30" i="54"/>
  <c r="E31" i="54"/>
  <c r="I31" i="54"/>
  <c r="C31" i="54"/>
  <c r="G31" i="54"/>
  <c r="E32" i="54"/>
  <c r="I32" i="54"/>
  <c r="C32" i="54"/>
  <c r="G32" i="54"/>
  <c r="E33" i="54"/>
  <c r="I33" i="54"/>
  <c r="C33" i="54"/>
  <c r="G33" i="54"/>
  <c r="C34" i="54"/>
  <c r="G34" i="54"/>
  <c r="K37" i="54"/>
  <c r="J37" i="54"/>
  <c r="E35" i="54"/>
  <c r="I35" i="54"/>
  <c r="E41" i="54"/>
  <c r="I41" i="54"/>
  <c r="C41" i="54"/>
  <c r="G41" i="54"/>
  <c r="E42" i="54"/>
  <c r="I42" i="54"/>
  <c r="C42" i="54"/>
  <c r="G42" i="54"/>
  <c r="C43" i="54"/>
  <c r="G43" i="54"/>
  <c r="E43" i="54"/>
  <c r="I43" i="54"/>
  <c r="C44" i="54"/>
  <c r="G44" i="54"/>
  <c r="E44" i="54"/>
  <c r="I44" i="54"/>
  <c r="C45" i="54"/>
  <c r="G45" i="54"/>
  <c r="E45" i="54"/>
  <c r="K49" i="54"/>
  <c r="I46" i="54"/>
  <c r="C46" i="54"/>
  <c r="G46" i="54"/>
  <c r="J49" i="54"/>
  <c r="E47" i="54"/>
  <c r="I47" i="54"/>
  <c r="C53" i="54"/>
  <c r="G53" i="54"/>
  <c r="E53" i="54"/>
  <c r="I53" i="54"/>
  <c r="C54" i="54"/>
  <c r="G54" i="54"/>
  <c r="E54" i="54"/>
  <c r="I54" i="54"/>
  <c r="C55" i="54"/>
  <c r="G55" i="54"/>
  <c r="E55" i="54"/>
  <c r="I55" i="54"/>
  <c r="C56" i="54"/>
  <c r="G56" i="54"/>
  <c r="E56" i="54"/>
  <c r="I56" i="54"/>
  <c r="C57" i="54"/>
  <c r="G57" i="54"/>
  <c r="E57" i="54"/>
  <c r="I57" i="54"/>
  <c r="C58" i="54"/>
  <c r="G58" i="54"/>
  <c r="E58" i="54"/>
  <c r="I58" i="54"/>
  <c r="C59" i="54"/>
  <c r="G59" i="54"/>
  <c r="E59" i="54"/>
  <c r="I59" i="54"/>
  <c r="C60" i="54"/>
  <c r="G60" i="54"/>
  <c r="E60" i="54"/>
  <c r="I60" i="54"/>
  <c r="C61" i="54"/>
  <c r="G61" i="54"/>
  <c r="E61" i="54"/>
  <c r="I61" i="54"/>
  <c r="C62" i="54"/>
  <c r="G62" i="54"/>
  <c r="J65" i="54"/>
  <c r="K65" i="54"/>
  <c r="E63" i="54"/>
  <c r="I63" i="54"/>
  <c r="C69" i="54"/>
  <c r="G69" i="54"/>
  <c r="E69" i="54"/>
  <c r="I69" i="54"/>
  <c r="C70" i="54"/>
  <c r="G70" i="54"/>
  <c r="J73" i="54"/>
  <c r="K73" i="54"/>
  <c r="E71" i="54"/>
  <c r="I71" i="54"/>
  <c r="E184" i="55"/>
  <c r="I184" i="55"/>
  <c r="E193" i="55"/>
  <c r="I193" i="55"/>
  <c r="E177" i="55"/>
  <c r="I177" i="55"/>
  <c r="E181" i="55"/>
  <c r="I181" i="55"/>
  <c r="C147" i="55"/>
  <c r="G147" i="55"/>
  <c r="C170" i="55"/>
  <c r="G170" i="55"/>
  <c r="C123" i="55"/>
  <c r="G123" i="55"/>
  <c r="C144" i="55"/>
  <c r="G144" i="55"/>
  <c r="E96" i="55"/>
  <c r="I96" i="55"/>
  <c r="E116" i="55"/>
  <c r="I116" i="55"/>
  <c r="E71" i="55"/>
  <c r="I71" i="55"/>
  <c r="E93" i="55"/>
  <c r="I93" i="55"/>
  <c r="C50" i="55"/>
  <c r="G50" i="55"/>
  <c r="C64" i="55"/>
  <c r="G64" i="55"/>
  <c r="C25" i="55"/>
  <c r="G25" i="55"/>
  <c r="C47" i="55"/>
  <c r="G47" i="55"/>
  <c r="E7" i="55"/>
  <c r="I7" i="55"/>
  <c r="E18" i="55"/>
  <c r="I18" i="55"/>
  <c r="K197" i="55"/>
  <c r="C184" i="55"/>
  <c r="G184" i="55"/>
  <c r="C193" i="55"/>
  <c r="G193" i="55"/>
  <c r="C177" i="55"/>
  <c r="G177" i="55"/>
  <c r="C181" i="55"/>
  <c r="G181" i="55"/>
  <c r="E147" i="55"/>
  <c r="I147" i="55"/>
  <c r="E170" i="55"/>
  <c r="I170" i="55"/>
  <c r="E123" i="55"/>
  <c r="I123" i="55"/>
  <c r="E144" i="55"/>
  <c r="I144" i="55"/>
  <c r="C96" i="55"/>
  <c r="G96" i="55"/>
  <c r="C116" i="55"/>
  <c r="G116" i="55"/>
  <c r="C71" i="55"/>
  <c r="G71" i="55"/>
  <c r="C93" i="55"/>
  <c r="G93" i="55"/>
  <c r="E50" i="55"/>
  <c r="I50" i="55"/>
  <c r="E64" i="55"/>
  <c r="I64" i="55"/>
  <c r="E25" i="55"/>
  <c r="I25" i="55"/>
  <c r="E47" i="55"/>
  <c r="I47" i="55"/>
  <c r="C7" i="55"/>
  <c r="G7" i="55"/>
  <c r="C18" i="55"/>
  <c r="G18" i="55"/>
  <c r="F5" i="55"/>
  <c r="C8" i="55"/>
  <c r="G8" i="55"/>
  <c r="E8" i="55"/>
  <c r="I8" i="55"/>
  <c r="C9" i="55"/>
  <c r="G9" i="55"/>
  <c r="E9" i="55"/>
  <c r="I9" i="55"/>
  <c r="C10" i="55"/>
  <c r="G10" i="55"/>
  <c r="E10" i="55"/>
  <c r="I10" i="55"/>
  <c r="E11" i="55"/>
  <c r="I11" i="55"/>
  <c r="C11" i="55"/>
  <c r="G11" i="55"/>
  <c r="C12" i="55"/>
  <c r="G12" i="55"/>
  <c r="E12" i="55"/>
  <c r="I12" i="55"/>
  <c r="C13" i="55"/>
  <c r="G13" i="55"/>
  <c r="E13" i="55"/>
  <c r="I13" i="55"/>
  <c r="C14" i="55"/>
  <c r="G14" i="55"/>
  <c r="E14" i="55"/>
  <c r="I14" i="55"/>
  <c r="C15" i="55"/>
  <c r="G15" i="55"/>
  <c r="J18" i="55"/>
  <c r="K18" i="55"/>
  <c r="E16" i="55"/>
  <c r="I16" i="55"/>
  <c r="F23" i="55"/>
  <c r="C26" i="55"/>
  <c r="G26" i="55"/>
  <c r="E26" i="55"/>
  <c r="I26" i="55"/>
  <c r="C27" i="55"/>
  <c r="G27" i="55"/>
  <c r="E27" i="55"/>
  <c r="I27" i="55"/>
  <c r="E28" i="55"/>
  <c r="I28" i="55"/>
  <c r="C28" i="55"/>
  <c r="G28" i="55"/>
  <c r="C29" i="55"/>
  <c r="G29" i="55"/>
  <c r="E29" i="55"/>
  <c r="I29" i="55"/>
  <c r="C30" i="55"/>
  <c r="G30" i="55"/>
  <c r="E30" i="55"/>
  <c r="I30" i="55"/>
  <c r="C31" i="55"/>
  <c r="G31" i="55"/>
  <c r="E31" i="55"/>
  <c r="I31" i="55"/>
  <c r="C32" i="55"/>
  <c r="G32" i="55"/>
  <c r="E32" i="55"/>
  <c r="I32" i="55"/>
  <c r="C33" i="55"/>
  <c r="G33" i="55"/>
  <c r="E33" i="55"/>
  <c r="I33" i="55"/>
  <c r="C34" i="55"/>
  <c r="G34" i="55"/>
  <c r="E34" i="55"/>
  <c r="I34" i="55"/>
  <c r="C35" i="55"/>
  <c r="G35" i="55"/>
  <c r="E35" i="55"/>
  <c r="I35" i="55"/>
  <c r="C36" i="55"/>
  <c r="G36" i="55"/>
  <c r="E36" i="55"/>
  <c r="I36" i="55"/>
  <c r="C37" i="55"/>
  <c r="G37" i="55"/>
  <c r="E37" i="55"/>
  <c r="I37" i="55"/>
  <c r="C38" i="55"/>
  <c r="G38" i="55"/>
  <c r="E38" i="55"/>
  <c r="I38" i="55"/>
  <c r="E39" i="55"/>
  <c r="I39" i="55"/>
  <c r="C39" i="55"/>
  <c r="G39" i="55"/>
  <c r="C40" i="55"/>
  <c r="G40" i="55"/>
  <c r="E40" i="55"/>
  <c r="I40" i="55"/>
  <c r="C41" i="55"/>
  <c r="G41" i="55"/>
  <c r="E41" i="55"/>
  <c r="I41" i="55"/>
  <c r="C42" i="55"/>
  <c r="G42" i="55"/>
  <c r="E42" i="55"/>
  <c r="I42" i="55"/>
  <c r="C43" i="55"/>
  <c r="G43" i="55"/>
  <c r="E43" i="55"/>
  <c r="I43" i="55"/>
  <c r="E44" i="55"/>
  <c r="C44" i="55"/>
  <c r="G44" i="55"/>
  <c r="K47" i="55"/>
  <c r="J47" i="55"/>
  <c r="I45" i="55"/>
  <c r="E51" i="55"/>
  <c r="I51" i="55"/>
  <c r="C51" i="55"/>
  <c r="G51" i="55"/>
  <c r="C52" i="55"/>
  <c r="G52" i="55"/>
  <c r="E52" i="55"/>
  <c r="I52" i="55"/>
  <c r="C53" i="55"/>
  <c r="G53" i="55"/>
  <c r="E53" i="55"/>
  <c r="I53" i="55"/>
  <c r="C54" i="55"/>
  <c r="G54" i="55"/>
  <c r="E54" i="55"/>
  <c r="I54" i="55"/>
  <c r="E55" i="55"/>
  <c r="I55" i="55"/>
  <c r="C55" i="55"/>
  <c r="G55" i="55"/>
  <c r="E56" i="55"/>
  <c r="I56" i="55"/>
  <c r="C56" i="55"/>
  <c r="G56" i="55"/>
  <c r="C57" i="55"/>
  <c r="G57" i="55"/>
  <c r="E57" i="55"/>
  <c r="I57" i="55"/>
  <c r="C58" i="55"/>
  <c r="G58" i="55"/>
  <c r="E58" i="55"/>
  <c r="I58" i="55"/>
  <c r="C59" i="55"/>
  <c r="G59" i="55"/>
  <c r="E59" i="55"/>
  <c r="I59" i="55"/>
  <c r="C60" i="55"/>
  <c r="G60" i="55"/>
  <c r="E60" i="55"/>
  <c r="I60" i="55"/>
  <c r="C61" i="55"/>
  <c r="G61" i="55"/>
  <c r="J64" i="55"/>
  <c r="K64" i="55"/>
  <c r="E62" i="55"/>
  <c r="I62" i="55"/>
  <c r="F69" i="55"/>
  <c r="C72" i="55"/>
  <c r="G72" i="55"/>
  <c r="E72" i="55"/>
  <c r="I72" i="55"/>
  <c r="C73" i="55"/>
  <c r="G73" i="55"/>
  <c r="E73" i="55"/>
  <c r="I73" i="55"/>
  <c r="E74" i="55"/>
  <c r="I74" i="55"/>
  <c r="C74" i="55"/>
  <c r="G74" i="55"/>
  <c r="E75" i="55"/>
  <c r="I75" i="55"/>
  <c r="C75" i="55"/>
  <c r="G75" i="55"/>
  <c r="E76" i="55"/>
  <c r="I76" i="55"/>
  <c r="C76" i="55"/>
  <c r="G76" i="55"/>
  <c r="E77" i="55"/>
  <c r="I77" i="55"/>
  <c r="C77" i="55"/>
  <c r="G77" i="55"/>
  <c r="C78" i="55"/>
  <c r="G78" i="55"/>
  <c r="E78" i="55"/>
  <c r="I78" i="55"/>
  <c r="C79" i="55"/>
  <c r="G79" i="55"/>
  <c r="E79" i="55"/>
  <c r="I79" i="55"/>
  <c r="C80" i="55"/>
  <c r="G80" i="55"/>
  <c r="E80" i="55"/>
  <c r="I80" i="55"/>
  <c r="C81" i="55"/>
  <c r="G81" i="55"/>
  <c r="E81" i="55"/>
  <c r="I81" i="55"/>
  <c r="C82" i="55"/>
  <c r="G82" i="55"/>
  <c r="E82" i="55"/>
  <c r="I82" i="55"/>
  <c r="C83" i="55"/>
  <c r="G83" i="55"/>
  <c r="E83" i="55"/>
  <c r="I83" i="55"/>
  <c r="C84" i="55"/>
  <c r="G84" i="55"/>
  <c r="E84" i="55"/>
  <c r="I84" i="55"/>
  <c r="C85" i="55"/>
  <c r="G85" i="55"/>
  <c r="E85" i="55"/>
  <c r="I85" i="55"/>
  <c r="C86" i="55"/>
  <c r="G86" i="55"/>
  <c r="E86" i="55"/>
  <c r="I86" i="55"/>
  <c r="E87" i="55"/>
  <c r="I87" i="55"/>
  <c r="C87" i="55"/>
  <c r="G87" i="55"/>
  <c r="C88" i="55"/>
  <c r="G88" i="55"/>
  <c r="E88" i="55"/>
  <c r="I88" i="55"/>
  <c r="C89" i="55"/>
  <c r="G89" i="55"/>
  <c r="E89" i="55"/>
  <c r="I89" i="55"/>
  <c r="C90" i="55"/>
  <c r="G90" i="55"/>
  <c r="J93" i="55"/>
  <c r="K93" i="55"/>
  <c r="E91" i="55"/>
  <c r="I91" i="55"/>
  <c r="C97" i="55"/>
  <c r="G97" i="55"/>
  <c r="E97" i="55"/>
  <c r="I97" i="55"/>
  <c r="E98" i="55"/>
  <c r="I98" i="55"/>
  <c r="C98" i="55"/>
  <c r="G98" i="55"/>
  <c r="C99" i="55"/>
  <c r="G99" i="55"/>
  <c r="E99" i="55"/>
  <c r="I99" i="55"/>
  <c r="C100" i="55"/>
  <c r="G100" i="55"/>
  <c r="E100" i="55"/>
  <c r="I100" i="55"/>
  <c r="C101" i="55"/>
  <c r="G101" i="55"/>
  <c r="E101" i="55"/>
  <c r="I101" i="55"/>
  <c r="C102" i="55"/>
  <c r="G102" i="55"/>
  <c r="E102" i="55"/>
  <c r="I102" i="55"/>
  <c r="C103" i="55"/>
  <c r="G103" i="55"/>
  <c r="E103" i="55"/>
  <c r="I103" i="55"/>
  <c r="C104" i="55"/>
  <c r="G104" i="55"/>
  <c r="E104" i="55"/>
  <c r="I104" i="55"/>
  <c r="C105" i="55"/>
  <c r="G105" i="55"/>
  <c r="E105" i="55"/>
  <c r="I105" i="55"/>
  <c r="E106" i="55"/>
  <c r="I106" i="55"/>
  <c r="C106" i="55"/>
  <c r="G106" i="55"/>
  <c r="C107" i="55"/>
  <c r="G107" i="55"/>
  <c r="E107" i="55"/>
  <c r="I107" i="55"/>
  <c r="C108" i="55"/>
  <c r="G108" i="55"/>
  <c r="E108" i="55"/>
  <c r="I108" i="55"/>
  <c r="C109" i="55"/>
  <c r="G109" i="55"/>
  <c r="E109" i="55"/>
  <c r="I109" i="55"/>
  <c r="C110" i="55"/>
  <c r="G110" i="55"/>
  <c r="E110" i="55"/>
  <c r="I110" i="55"/>
  <c r="C111" i="55"/>
  <c r="G111" i="55"/>
  <c r="E111" i="55"/>
  <c r="I111" i="55"/>
  <c r="C112" i="55"/>
  <c r="G112" i="55"/>
  <c r="E112" i="55"/>
  <c r="K116" i="55"/>
  <c r="E113" i="55"/>
  <c r="I113" i="55"/>
  <c r="C113" i="55"/>
  <c r="G113" i="55"/>
  <c r="J116" i="55"/>
  <c r="I114" i="55"/>
  <c r="F121" i="55"/>
  <c r="E124" i="55"/>
  <c r="I124" i="55"/>
  <c r="C124" i="55"/>
  <c r="G124" i="55"/>
  <c r="E125" i="55"/>
  <c r="I125" i="55"/>
  <c r="C125" i="55"/>
  <c r="G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E133" i="55"/>
  <c r="I133" i="55"/>
  <c r="C133" i="55"/>
  <c r="G133" i="55"/>
  <c r="C134" i="55"/>
  <c r="G134" i="55"/>
  <c r="E134" i="55"/>
  <c r="I134" i="55"/>
  <c r="C135" i="55"/>
  <c r="G135" i="55"/>
  <c r="E135" i="55"/>
  <c r="I135" i="55"/>
  <c r="C136" i="55"/>
  <c r="G136" i="55"/>
  <c r="E136" i="55"/>
  <c r="I136" i="55"/>
  <c r="C137" i="55"/>
  <c r="G137" i="55"/>
  <c r="E137" i="55"/>
  <c r="I137" i="55"/>
  <c r="C138" i="55"/>
  <c r="G138" i="55"/>
  <c r="E138" i="55"/>
  <c r="I138" i="55"/>
  <c r="C139" i="55"/>
  <c r="G139" i="55"/>
  <c r="E139" i="55"/>
  <c r="I139" i="55"/>
  <c r="E140" i="55"/>
  <c r="I140" i="55"/>
  <c r="C140" i="55"/>
  <c r="G140" i="55"/>
  <c r="E141" i="55"/>
  <c r="C141" i="55"/>
  <c r="G141" i="55"/>
  <c r="K144" i="55"/>
  <c r="J144" i="55"/>
  <c r="I142" i="55"/>
  <c r="C148" i="55"/>
  <c r="G148" i="55"/>
  <c r="E148" i="55"/>
  <c r="I148" i="55"/>
  <c r="E149" i="55"/>
  <c r="I149" i="55"/>
  <c r="C149" i="55"/>
  <c r="G149" i="55"/>
  <c r="C150" i="55"/>
  <c r="G150" i="55"/>
  <c r="E150" i="55"/>
  <c r="I150" i="55"/>
  <c r="C151" i="55"/>
  <c r="G151" i="55"/>
  <c r="E151" i="55"/>
  <c r="I151" i="55"/>
  <c r="C152" i="55"/>
  <c r="G152" i="55"/>
  <c r="E152" i="55"/>
  <c r="I152" i="55"/>
  <c r="C153" i="55"/>
  <c r="G153" i="55"/>
  <c r="E153" i="55"/>
  <c r="I153" i="55"/>
  <c r="C154" i="55"/>
  <c r="G154" i="55"/>
  <c r="E154" i="55"/>
  <c r="I154" i="55"/>
  <c r="C155" i="55"/>
  <c r="G155" i="55"/>
  <c r="E155" i="55"/>
  <c r="I155" i="55"/>
  <c r="C156" i="55"/>
  <c r="G156" i="55"/>
  <c r="E156" i="55"/>
  <c r="I156" i="55"/>
  <c r="C157" i="55"/>
  <c r="G157" i="55"/>
  <c r="E157" i="55"/>
  <c r="I157" i="55"/>
  <c r="C158" i="55"/>
  <c r="G158" i="55"/>
  <c r="E158" i="55"/>
  <c r="I158" i="55"/>
  <c r="E159" i="55"/>
  <c r="I159" i="55"/>
  <c r="C159" i="55"/>
  <c r="G159" i="55"/>
  <c r="C160" i="55"/>
  <c r="G160" i="55"/>
  <c r="E160" i="55"/>
  <c r="I160" i="55"/>
  <c r="C161" i="55"/>
  <c r="G161" i="55"/>
  <c r="E161" i="55"/>
  <c r="I161" i="55"/>
  <c r="E162" i="55"/>
  <c r="I162" i="55"/>
  <c r="C162" i="55"/>
  <c r="G162" i="55"/>
  <c r="C163" i="55"/>
  <c r="G163" i="55"/>
  <c r="E163" i="55"/>
  <c r="I163" i="55"/>
  <c r="C164" i="55"/>
  <c r="G164" i="55"/>
  <c r="E164" i="55"/>
  <c r="I164" i="55"/>
  <c r="C165" i="55"/>
  <c r="G165" i="55"/>
  <c r="E165" i="55"/>
  <c r="I165" i="55"/>
  <c r="C166" i="55"/>
  <c r="G166" i="55"/>
  <c r="E166" i="55"/>
  <c r="I166" i="55"/>
  <c r="C167" i="55"/>
  <c r="G167" i="55"/>
  <c r="E167" i="55"/>
  <c r="I167" i="55"/>
  <c r="J170" i="55"/>
  <c r="K170" i="55"/>
  <c r="F175" i="55"/>
  <c r="C178" i="55"/>
  <c r="G178" i="55"/>
  <c r="E178" i="55"/>
  <c r="K181" i="55"/>
  <c r="J181" i="55"/>
  <c r="I179" i="55"/>
  <c r="C185" i="55"/>
  <c r="G185" i="55"/>
  <c r="E185" i="55"/>
  <c r="I185" i="55"/>
  <c r="C186" i="55"/>
  <c r="G186" i="55"/>
  <c r="E186" i="55"/>
  <c r="I186" i="55"/>
  <c r="C187" i="55"/>
  <c r="G187" i="55"/>
  <c r="E187" i="55"/>
  <c r="I187" i="55"/>
  <c r="C188" i="55"/>
  <c r="G188" i="55"/>
  <c r="E188" i="55"/>
  <c r="I188" i="55"/>
  <c r="C189" i="55"/>
  <c r="G189" i="55"/>
  <c r="C190" i="55"/>
  <c r="G190" i="55"/>
  <c r="J193" i="55"/>
  <c r="K193" i="55"/>
  <c r="E190" i="55"/>
  <c r="I190" i="55"/>
  <c r="E191" i="55"/>
  <c r="I191" i="55"/>
  <c r="E211" i="48"/>
  <c r="I211" i="48"/>
  <c r="E220" i="48"/>
  <c r="I220" i="48"/>
  <c r="E195" i="48"/>
  <c r="I195" i="48"/>
  <c r="E208" i="48"/>
  <c r="I208" i="48"/>
  <c r="E183" i="48"/>
  <c r="I183" i="48"/>
  <c r="E192" i="48"/>
  <c r="I192" i="48"/>
  <c r="C170" i="48"/>
  <c r="G170" i="48"/>
  <c r="C176" i="48"/>
  <c r="G176" i="48"/>
  <c r="C158" i="48"/>
  <c r="G158" i="48"/>
  <c r="C167" i="48"/>
  <c r="G167" i="48"/>
  <c r="E143" i="48"/>
  <c r="I143" i="48"/>
  <c r="E151" i="48"/>
  <c r="I151" i="48"/>
  <c r="K140" i="48"/>
  <c r="C138" i="48"/>
  <c r="G138" i="48"/>
  <c r="C140" i="48"/>
  <c r="E121" i="48"/>
  <c r="I121" i="48"/>
  <c r="E131" i="48"/>
  <c r="I131" i="48"/>
  <c r="E114" i="48"/>
  <c r="I114" i="48"/>
  <c r="E118" i="48"/>
  <c r="I118" i="48"/>
  <c r="C88" i="48"/>
  <c r="G88" i="48"/>
  <c r="C107" i="48"/>
  <c r="G107" i="48"/>
  <c r="C78" i="48"/>
  <c r="G78" i="48"/>
  <c r="C85" i="48"/>
  <c r="G85" i="48"/>
  <c r="E55" i="48"/>
  <c r="I55" i="48"/>
  <c r="E71" i="48"/>
  <c r="I71" i="48"/>
  <c r="E43" i="48"/>
  <c r="I43" i="48"/>
  <c r="E52" i="48"/>
  <c r="I52" i="48"/>
  <c r="C31" i="48"/>
  <c r="G31" i="48"/>
  <c r="C36" i="48"/>
  <c r="G36" i="48"/>
  <c r="C18" i="48"/>
  <c r="G18" i="48"/>
  <c r="C28" i="48"/>
  <c r="G28" i="48"/>
  <c r="E7" i="48"/>
  <c r="I7" i="48"/>
  <c r="E11" i="48"/>
  <c r="I11" i="48"/>
  <c r="C211" i="48"/>
  <c r="G211" i="48"/>
  <c r="C220" i="48"/>
  <c r="G220" i="48"/>
  <c r="C195" i="48"/>
  <c r="G195" i="48"/>
  <c r="C208" i="48"/>
  <c r="G208" i="48"/>
  <c r="C183" i="48"/>
  <c r="G183" i="48"/>
  <c r="C192" i="48"/>
  <c r="G192" i="48"/>
  <c r="E170" i="48"/>
  <c r="I170" i="48"/>
  <c r="E176" i="48"/>
  <c r="I176" i="48"/>
  <c r="E158" i="48"/>
  <c r="I158" i="48"/>
  <c r="E167" i="48"/>
  <c r="I167" i="48"/>
  <c r="C143" i="48"/>
  <c r="G143" i="48"/>
  <c r="C151" i="48"/>
  <c r="G151" i="48"/>
  <c r="C121" i="48"/>
  <c r="G121" i="48"/>
  <c r="C131" i="48"/>
  <c r="G131" i="48"/>
  <c r="C114" i="48"/>
  <c r="G114" i="48"/>
  <c r="C118" i="48"/>
  <c r="G118" i="48"/>
  <c r="E88" i="48"/>
  <c r="I88" i="48"/>
  <c r="E107" i="48"/>
  <c r="I107" i="48"/>
  <c r="E78" i="48"/>
  <c r="I78" i="48"/>
  <c r="E85" i="48"/>
  <c r="I85" i="48"/>
  <c r="C55" i="48"/>
  <c r="G55" i="48"/>
  <c r="C71" i="48"/>
  <c r="G71" i="48"/>
  <c r="C43" i="48"/>
  <c r="G43" i="48"/>
  <c r="C52" i="48"/>
  <c r="G52" i="48"/>
  <c r="E31" i="48"/>
  <c r="I31" i="48"/>
  <c r="E36" i="48"/>
  <c r="I36" i="48"/>
  <c r="E18" i="48"/>
  <c r="I18" i="48"/>
  <c r="E28" i="48"/>
  <c r="I28" i="48"/>
  <c r="C7" i="48"/>
  <c r="G7" i="48"/>
  <c r="C11" i="48"/>
  <c r="G11" i="48"/>
  <c r="F5" i="48"/>
  <c r="C8" i="48"/>
  <c r="G8" i="48"/>
  <c r="J11" i="48"/>
  <c r="K11" i="48"/>
  <c r="E9" i="48"/>
  <c r="I9" i="48"/>
  <c r="F16" i="48"/>
  <c r="C19" i="48"/>
  <c r="G19" i="48"/>
  <c r="E19" i="48"/>
  <c r="I19" i="48"/>
  <c r="E20" i="48"/>
  <c r="I20" i="48"/>
  <c r="C20" i="48"/>
  <c r="G20" i="48"/>
  <c r="C21" i="48"/>
  <c r="G21" i="48"/>
  <c r="E21" i="48"/>
  <c r="I21" i="48"/>
  <c r="C22" i="48"/>
  <c r="G22" i="48"/>
  <c r="E22" i="48"/>
  <c r="I22" i="48"/>
  <c r="C23" i="48"/>
  <c r="G23" i="48"/>
  <c r="E23" i="48"/>
  <c r="I23" i="48"/>
  <c r="C24" i="48"/>
  <c r="G24" i="48"/>
  <c r="E24" i="48"/>
  <c r="I24" i="48"/>
  <c r="C25" i="48"/>
  <c r="G25" i="48"/>
  <c r="E25" i="48"/>
  <c r="K28" i="48"/>
  <c r="J28" i="48"/>
  <c r="I26" i="48"/>
  <c r="C32" i="48"/>
  <c r="G32" i="48"/>
  <c r="C33" i="48"/>
  <c r="G33" i="48"/>
  <c r="J36" i="48"/>
  <c r="K36" i="48"/>
  <c r="E33" i="48"/>
  <c r="I33" i="48"/>
  <c r="E34" i="48"/>
  <c r="I34" i="48"/>
  <c r="F41" i="48"/>
  <c r="C44" i="48"/>
  <c r="G44" i="48"/>
  <c r="E44" i="48"/>
  <c r="I44" i="48"/>
  <c r="C45" i="48"/>
  <c r="G45" i="48"/>
  <c r="E45" i="48"/>
  <c r="I45" i="48"/>
  <c r="C46" i="48"/>
  <c r="G46" i="48"/>
  <c r="E46" i="48"/>
  <c r="I46" i="48"/>
  <c r="E47" i="48"/>
  <c r="I47" i="48"/>
  <c r="C47" i="48"/>
  <c r="G47" i="48"/>
  <c r="C48" i="48"/>
  <c r="G48" i="48"/>
  <c r="E48" i="48"/>
  <c r="C49" i="48"/>
  <c r="G49" i="48"/>
  <c r="K52" i="48"/>
  <c r="E49" i="48"/>
  <c r="I49" i="48"/>
  <c r="J52" i="48"/>
  <c r="I50" i="48"/>
  <c r="C56" i="48"/>
  <c r="G56" i="48"/>
  <c r="E56" i="48"/>
  <c r="I56" i="48"/>
  <c r="C57" i="48"/>
  <c r="G57" i="48"/>
  <c r="E57" i="48"/>
  <c r="I57" i="48"/>
  <c r="E58" i="48"/>
  <c r="I58" i="48"/>
  <c r="C58" i="48"/>
  <c r="G58" i="48"/>
  <c r="C59" i="48"/>
  <c r="G59" i="48"/>
  <c r="E59" i="48"/>
  <c r="I59" i="48"/>
  <c r="C60" i="48"/>
  <c r="G60" i="48"/>
  <c r="E60" i="48"/>
  <c r="I60" i="48"/>
  <c r="C61" i="48"/>
  <c r="G61" i="48"/>
  <c r="E61" i="48"/>
  <c r="I61" i="48"/>
  <c r="C62" i="48"/>
  <c r="G62" i="48"/>
  <c r="E62" i="48"/>
  <c r="I62" i="48"/>
  <c r="C63" i="48"/>
  <c r="G63" i="48"/>
  <c r="E63" i="48"/>
  <c r="I63" i="48"/>
  <c r="C64" i="48"/>
  <c r="G64" i="48"/>
  <c r="E64" i="48"/>
  <c r="I64" i="48"/>
  <c r="C65" i="48"/>
  <c r="G65" i="48"/>
  <c r="E65" i="48"/>
  <c r="I65" i="48"/>
  <c r="C66" i="48"/>
  <c r="G66" i="48"/>
  <c r="E66" i="48"/>
  <c r="I66" i="48"/>
  <c r="C67" i="48"/>
  <c r="G67" i="48"/>
  <c r="E67" i="48"/>
  <c r="I67" i="48"/>
  <c r="C68" i="48"/>
  <c r="G68" i="48"/>
  <c r="E68" i="48"/>
  <c r="K71" i="48"/>
  <c r="J71" i="48"/>
  <c r="I69" i="48"/>
  <c r="F76" i="48"/>
  <c r="I79" i="48"/>
  <c r="C79" i="48"/>
  <c r="G79" i="48"/>
  <c r="E79" i="48"/>
  <c r="C80" i="48"/>
  <c r="G80" i="48"/>
  <c r="E80" i="48"/>
  <c r="I80" i="48"/>
  <c r="C81" i="48"/>
  <c r="G81" i="48"/>
  <c r="E81" i="48"/>
  <c r="K85" i="48"/>
  <c r="E82" i="48"/>
  <c r="I82" i="48"/>
  <c r="C82" i="48"/>
  <c r="G82" i="48"/>
  <c r="J85" i="48"/>
  <c r="I83" i="48"/>
  <c r="C89" i="48"/>
  <c r="G89" i="48"/>
  <c r="E89" i="48"/>
  <c r="I89" i="48"/>
  <c r="C90" i="48"/>
  <c r="G90" i="48"/>
  <c r="E90" i="48"/>
  <c r="I90" i="48"/>
  <c r="C91" i="48"/>
  <c r="G91" i="48"/>
  <c r="E91" i="48"/>
  <c r="I91" i="48"/>
  <c r="C92" i="48"/>
  <c r="G92" i="48"/>
  <c r="E92" i="48"/>
  <c r="I92" i="48"/>
  <c r="C93" i="48"/>
  <c r="G93" i="48"/>
  <c r="E93" i="48"/>
  <c r="I93" i="48"/>
  <c r="C94" i="48"/>
  <c r="G94" i="48"/>
  <c r="E94" i="48"/>
  <c r="I94" i="48"/>
  <c r="C95" i="48"/>
  <c r="G95" i="48"/>
  <c r="E95" i="48"/>
  <c r="I95" i="48"/>
  <c r="C96" i="48"/>
  <c r="G96" i="48"/>
  <c r="E96" i="48"/>
  <c r="I96" i="48"/>
  <c r="C97" i="48"/>
  <c r="G97" i="48"/>
  <c r="E97" i="48"/>
  <c r="I97" i="48"/>
  <c r="C98" i="48"/>
  <c r="G98" i="48"/>
  <c r="E98" i="48"/>
  <c r="I98" i="48"/>
  <c r="C99" i="48"/>
  <c r="G99" i="48"/>
  <c r="E99" i="48"/>
  <c r="I99" i="48"/>
  <c r="C100" i="48"/>
  <c r="G100" i="48"/>
  <c r="E100" i="48"/>
  <c r="I100" i="48"/>
  <c r="C101" i="48"/>
  <c r="G101" i="48"/>
  <c r="E101" i="48"/>
  <c r="I101" i="48"/>
  <c r="C102" i="48"/>
  <c r="G102" i="48"/>
  <c r="E102" i="48"/>
  <c r="I102" i="48"/>
  <c r="E103" i="48"/>
  <c r="I103" i="48"/>
  <c r="C103" i="48"/>
  <c r="G103" i="48"/>
  <c r="C104" i="48"/>
  <c r="G104" i="48"/>
  <c r="E104" i="48"/>
  <c r="K107" i="48"/>
  <c r="J107" i="48"/>
  <c r="I105" i="48"/>
  <c r="F112" i="48"/>
  <c r="C115" i="48"/>
  <c r="G115" i="48"/>
  <c r="J118" i="48"/>
  <c r="K118" i="48"/>
  <c r="E116" i="48"/>
  <c r="I116" i="48"/>
  <c r="C122" i="48"/>
  <c r="G122" i="48"/>
  <c r="E122" i="48"/>
  <c r="I122" i="48"/>
  <c r="C123" i="48"/>
  <c r="G123" i="48"/>
  <c r="E123" i="48"/>
  <c r="I123" i="48"/>
  <c r="C124" i="48"/>
  <c r="G124" i="48"/>
  <c r="E124" i="48"/>
  <c r="I124" i="48"/>
  <c r="C125" i="48"/>
  <c r="G125" i="48"/>
  <c r="E125" i="48"/>
  <c r="I125" i="48"/>
  <c r="C126" i="48"/>
  <c r="G126" i="48"/>
  <c r="E126" i="48"/>
  <c r="I126" i="48"/>
  <c r="C127" i="48"/>
  <c r="G127" i="48"/>
  <c r="E127" i="48"/>
  <c r="I127" i="48"/>
  <c r="C128" i="48"/>
  <c r="G128" i="48"/>
  <c r="J131" i="48"/>
  <c r="K131" i="48"/>
  <c r="E129" i="48"/>
  <c r="I129" i="48"/>
  <c r="F136" i="48"/>
  <c r="C144" i="48"/>
  <c r="G144" i="48"/>
  <c r="E144" i="48"/>
  <c r="I144" i="48"/>
  <c r="C145" i="48"/>
  <c r="G145" i="48"/>
  <c r="E145" i="48"/>
  <c r="I145" i="48"/>
  <c r="C146" i="48"/>
  <c r="G146" i="48"/>
  <c r="E146" i="48"/>
  <c r="I146" i="48"/>
  <c r="C147" i="48"/>
  <c r="G147" i="48"/>
  <c r="E147" i="48"/>
  <c r="I147" i="48"/>
  <c r="C148" i="48"/>
  <c r="G148" i="48"/>
  <c r="J151" i="48"/>
  <c r="K151" i="48"/>
  <c r="E149" i="48"/>
  <c r="I149" i="48"/>
  <c r="F156" i="48"/>
  <c r="E159" i="48"/>
  <c r="I159" i="48"/>
  <c r="C159" i="48"/>
  <c r="G159" i="48"/>
  <c r="C160" i="48"/>
  <c r="G160" i="48"/>
  <c r="E160" i="48"/>
  <c r="I160" i="48"/>
  <c r="E161" i="48"/>
  <c r="I161" i="48"/>
  <c r="C161" i="48"/>
  <c r="G161" i="48"/>
  <c r="C162" i="48"/>
  <c r="G162" i="48"/>
  <c r="E162" i="48"/>
  <c r="I162" i="48"/>
  <c r="C163" i="48"/>
  <c r="G163" i="48"/>
  <c r="E163" i="48"/>
  <c r="C164" i="48"/>
  <c r="G164" i="48"/>
  <c r="K167" i="48"/>
  <c r="E164" i="48"/>
  <c r="I164" i="48"/>
  <c r="J167" i="48"/>
  <c r="I165" i="48"/>
  <c r="C171" i="48"/>
  <c r="G171" i="48"/>
  <c r="E171" i="48"/>
  <c r="I171" i="48"/>
  <c r="C172" i="48"/>
  <c r="G172" i="48"/>
  <c r="E172" i="48"/>
  <c r="I172" i="48"/>
  <c r="C173" i="48"/>
  <c r="G173" i="48"/>
  <c r="J176" i="48"/>
  <c r="K176" i="48"/>
  <c r="E174" i="48"/>
  <c r="I174" i="48"/>
  <c r="F181" i="48"/>
  <c r="C184" i="48"/>
  <c r="G184" i="48"/>
  <c r="E184" i="48"/>
  <c r="I184" i="48"/>
  <c r="C185" i="48"/>
  <c r="G185" i="48"/>
  <c r="E185" i="48"/>
  <c r="I185" i="48"/>
  <c r="C186" i="48"/>
  <c r="G186" i="48"/>
  <c r="E186" i="48"/>
  <c r="I186" i="48"/>
  <c r="C187" i="48"/>
  <c r="G187" i="48"/>
  <c r="E187" i="48"/>
  <c r="I187" i="48"/>
  <c r="C188" i="48"/>
  <c r="G188" i="48"/>
  <c r="C189" i="48"/>
  <c r="G189" i="48"/>
  <c r="J192" i="48"/>
  <c r="K192" i="48"/>
  <c r="E189" i="48"/>
  <c r="I189" i="48"/>
  <c r="E190" i="48"/>
  <c r="I190" i="48"/>
  <c r="C196" i="48"/>
  <c r="G196" i="48"/>
  <c r="E196" i="48"/>
  <c r="I196" i="48"/>
  <c r="C197" i="48"/>
  <c r="G197" i="48"/>
  <c r="E197" i="48"/>
  <c r="I197" i="48"/>
  <c r="E198" i="48"/>
  <c r="I198" i="48"/>
  <c r="C198" i="48"/>
  <c r="G198" i="48"/>
  <c r="C199" i="48"/>
  <c r="G199" i="48"/>
  <c r="E199" i="48"/>
  <c r="I199" i="48"/>
  <c r="C200" i="48"/>
  <c r="G200" i="48"/>
  <c r="E200" i="48"/>
  <c r="I200" i="48"/>
  <c r="C201" i="48"/>
  <c r="G201" i="48"/>
  <c r="E201" i="48"/>
  <c r="I201" i="48"/>
  <c r="C202" i="48"/>
  <c r="G202" i="48"/>
  <c r="E202" i="48"/>
  <c r="I202" i="48"/>
  <c r="C203" i="48"/>
  <c r="G203" i="48"/>
  <c r="E203" i="48"/>
  <c r="I203" i="48"/>
  <c r="C204" i="48"/>
  <c r="G204" i="48"/>
  <c r="E204" i="48"/>
  <c r="I204" i="48"/>
  <c r="C205" i="48"/>
  <c r="G205" i="48"/>
  <c r="J208" i="48"/>
  <c r="K208" i="48"/>
  <c r="E206" i="48"/>
  <c r="I206" i="48"/>
  <c r="C212" i="48"/>
  <c r="G212" i="48"/>
  <c r="E212" i="48"/>
  <c r="I212" i="48"/>
  <c r="C213" i="48"/>
  <c r="G213" i="48"/>
  <c r="E213" i="48"/>
  <c r="I213" i="48"/>
  <c r="C214" i="48"/>
  <c r="G214" i="48"/>
  <c r="E214" i="48"/>
  <c r="I214" i="48"/>
  <c r="C215" i="48"/>
  <c r="G215" i="48"/>
  <c r="E215" i="48"/>
  <c r="I215" i="48"/>
  <c r="C216" i="48"/>
  <c r="G216" i="48"/>
  <c r="E216" i="48"/>
  <c r="I216" i="48"/>
  <c r="C217" i="48"/>
  <c r="G217" i="48"/>
  <c r="J220" i="48"/>
  <c r="K220" i="48"/>
  <c r="E218" i="48"/>
  <c r="I218" i="48"/>
  <c r="E39" i="47"/>
  <c r="D39" i="47"/>
  <c r="C39" i="47"/>
  <c r="B39" i="47"/>
  <c r="H37" i="47"/>
  <c r="J37" i="47" s="1"/>
  <c r="G37" i="47"/>
  <c r="I37" i="47" s="1"/>
  <c r="J31" i="47"/>
  <c r="H31" i="47"/>
  <c r="G31" i="47"/>
  <c r="I31" i="47" s="1"/>
  <c r="E28" i="47"/>
  <c r="D28" i="47"/>
  <c r="C28" i="47"/>
  <c r="B28" i="47"/>
  <c r="H26" i="47"/>
  <c r="J26" i="47" s="1"/>
  <c r="G26" i="47"/>
  <c r="I26" i="47" s="1"/>
  <c r="C13" i="51"/>
  <c r="E13" i="51" s="1"/>
  <c r="F24" i="51"/>
  <c r="D24" i="51"/>
  <c r="I15" i="51"/>
  <c r="I24" i="51" s="1"/>
  <c r="H15" i="51"/>
  <c r="H24" i="51" s="1"/>
  <c r="E24" i="51"/>
  <c r="C24" i="51"/>
  <c r="K15" i="51"/>
  <c r="B33" i="46"/>
  <c r="E33" i="46"/>
  <c r="D33" i="46"/>
  <c r="C33" i="46"/>
  <c r="K224" i="48"/>
  <c r="J224" i="48"/>
  <c r="C11" i="44"/>
  <c r="C44" i="44"/>
  <c r="D11" i="44"/>
  <c r="D44" i="44"/>
  <c r="E11" i="44"/>
  <c r="J11" i="44" s="1"/>
  <c r="E44" i="44"/>
  <c r="B11" i="44"/>
  <c r="B44" i="44"/>
  <c r="E11" i="45"/>
  <c r="D11" i="45"/>
  <c r="C11" i="45"/>
  <c r="B11" i="45"/>
  <c r="E544" i="49"/>
  <c r="D544" i="49"/>
  <c r="C544" i="49"/>
  <c r="B544" i="49"/>
  <c r="B5" i="49"/>
  <c r="C5" i="49" s="1"/>
  <c r="E5" i="49" s="1"/>
  <c r="B5" i="47"/>
  <c r="C5" i="47" s="1"/>
  <c r="E5" i="47" s="1"/>
  <c r="E73" i="26"/>
  <c r="C73" i="26"/>
  <c r="H6" i="26"/>
  <c r="H73" i="26" s="1"/>
  <c r="G6" i="26"/>
  <c r="G73" i="26" s="1"/>
  <c r="D73" i="26"/>
  <c r="B73" i="26"/>
  <c r="B5" i="26"/>
  <c r="C5" i="26" s="1"/>
  <c r="E5" i="26" s="1"/>
  <c r="H26" i="46"/>
  <c r="J26" i="46" s="1"/>
  <c r="G26" i="46"/>
  <c r="I26" i="46"/>
  <c r="H31" i="46"/>
  <c r="J31" i="46" s="1"/>
  <c r="G31" i="46"/>
  <c r="I31" i="46" s="1"/>
  <c r="B5" i="46"/>
  <c r="C5" i="46" s="1"/>
  <c r="E5" i="46" s="1"/>
  <c r="B6" i="45"/>
  <c r="D6" i="45" s="1"/>
  <c r="D39" i="45" s="1"/>
  <c r="B5" i="44"/>
  <c r="D5" i="44" s="1"/>
  <c r="B5" i="33"/>
  <c r="C5" i="33" s="1"/>
  <c r="E5" i="33" s="1"/>
  <c r="E35" i="45"/>
  <c r="C35" i="45"/>
  <c r="D35" i="45"/>
  <c r="B35" i="45"/>
  <c r="H14" i="45"/>
  <c r="J14" i="45" s="1"/>
  <c r="G14" i="45"/>
  <c r="I14" i="45" s="1"/>
  <c r="G7" i="45"/>
  <c r="I7" i="45" s="1"/>
  <c r="H7" i="45"/>
  <c r="J7" i="45" s="1"/>
  <c r="J9" i="44"/>
  <c r="I9" i="44"/>
  <c r="H15" i="44"/>
  <c r="J15" i="44" s="1"/>
  <c r="G15" i="44"/>
  <c r="I15" i="44" s="1"/>
  <c r="G9" i="44"/>
  <c r="H9" i="44"/>
  <c r="H6" i="33"/>
  <c r="H73" i="33" s="1"/>
  <c r="G6" i="33"/>
  <c r="G73" i="33" s="1"/>
  <c r="E73" i="33"/>
  <c r="D73" i="33"/>
  <c r="C73" i="33"/>
  <c r="B73" i="33"/>
  <c r="G44" i="44" l="1"/>
  <c r="I44" i="44" s="1"/>
  <c r="H544" i="49"/>
  <c r="J544" i="49" s="1"/>
  <c r="G544" i="49"/>
  <c r="I544" i="49" s="1"/>
  <c r="D5" i="49"/>
  <c r="C5" i="44"/>
  <c r="E5" i="44" s="1"/>
  <c r="D45" i="44"/>
  <c r="H11" i="44"/>
  <c r="H44" i="44"/>
  <c r="E45" i="44"/>
  <c r="C45" i="44"/>
  <c r="B45" i="44"/>
  <c r="H28" i="47"/>
  <c r="J28" i="47" s="1"/>
  <c r="G28" i="47"/>
  <c r="I28" i="47" s="1"/>
  <c r="G39" i="47"/>
  <c r="I39" i="47" s="1"/>
  <c r="H39" i="47"/>
  <c r="J39" i="47" s="1"/>
  <c r="D5" i="47"/>
  <c r="H33" i="46"/>
  <c r="J33" i="46" s="1"/>
  <c r="G33" i="46"/>
  <c r="I33" i="46" s="1"/>
  <c r="D5" i="46"/>
  <c r="D5" i="33"/>
  <c r="J73" i="26"/>
  <c r="I6" i="26"/>
  <c r="I73" i="26"/>
  <c r="J6" i="26"/>
  <c r="D5" i="26"/>
  <c r="D47" i="45"/>
  <c r="D48" i="45"/>
  <c r="D49" i="45"/>
  <c r="D50" i="45"/>
  <c r="D51" i="45"/>
  <c r="D52" i="45"/>
  <c r="D53" i="45"/>
  <c r="D54" i="45"/>
  <c r="D55" i="45"/>
  <c r="D56" i="45"/>
  <c r="D57" i="45"/>
  <c r="D58" i="45"/>
  <c r="D59" i="45"/>
  <c r="D60" i="45"/>
  <c r="D61" i="45"/>
  <c r="D62" i="45"/>
  <c r="D63" i="45"/>
  <c r="D64" i="45"/>
  <c r="D65" i="45"/>
  <c r="D66" i="45"/>
  <c r="D67" i="45"/>
  <c r="E47" i="45"/>
  <c r="E48" i="45"/>
  <c r="E49" i="45"/>
  <c r="E50" i="45"/>
  <c r="E51" i="45"/>
  <c r="E52" i="45"/>
  <c r="E53" i="45"/>
  <c r="E54" i="45"/>
  <c r="E55" i="45"/>
  <c r="E56" i="45"/>
  <c r="E57" i="45"/>
  <c r="E58" i="45"/>
  <c r="E59" i="45"/>
  <c r="E60" i="45"/>
  <c r="E61" i="45"/>
  <c r="E62" i="45"/>
  <c r="E63" i="45"/>
  <c r="E64" i="45"/>
  <c r="E65" i="45"/>
  <c r="E66" i="45"/>
  <c r="E67" i="45"/>
  <c r="C40" i="45"/>
  <c r="C41" i="45"/>
  <c r="C42" i="45"/>
  <c r="C43" i="45"/>
  <c r="E40" i="45"/>
  <c r="E41" i="45"/>
  <c r="E42" i="45"/>
  <c r="E43" i="45"/>
  <c r="B47" i="45"/>
  <c r="B48" i="45"/>
  <c r="B49" i="45"/>
  <c r="B50" i="45"/>
  <c r="B51" i="45"/>
  <c r="B52" i="45"/>
  <c r="B53" i="45"/>
  <c r="B54" i="45"/>
  <c r="B55" i="45"/>
  <c r="B56" i="45"/>
  <c r="B57" i="45"/>
  <c r="B58" i="45"/>
  <c r="B59" i="45"/>
  <c r="B60" i="45"/>
  <c r="B61" i="45"/>
  <c r="B62" i="45"/>
  <c r="B63" i="45"/>
  <c r="B64" i="45"/>
  <c r="B65" i="45"/>
  <c r="B66" i="45"/>
  <c r="B67" i="45"/>
  <c r="C47" i="45"/>
  <c r="C48" i="45"/>
  <c r="C49" i="45"/>
  <c r="C50" i="45"/>
  <c r="C51" i="45"/>
  <c r="C52" i="45"/>
  <c r="C53" i="45"/>
  <c r="C54" i="45"/>
  <c r="C55" i="45"/>
  <c r="C56" i="45"/>
  <c r="C57" i="45"/>
  <c r="C58" i="45"/>
  <c r="C59" i="45"/>
  <c r="C60" i="45"/>
  <c r="C61" i="45"/>
  <c r="C62" i="45"/>
  <c r="C63" i="45"/>
  <c r="C64" i="45"/>
  <c r="C65" i="45"/>
  <c r="C66" i="45"/>
  <c r="C67" i="45"/>
  <c r="B40" i="45"/>
  <c r="B41" i="45"/>
  <c r="G41" i="45" s="1"/>
  <c r="B42" i="45"/>
  <c r="G42" i="45" s="1"/>
  <c r="B43" i="45"/>
  <c r="D40" i="45"/>
  <c r="D41" i="45"/>
  <c r="H41" i="45" s="1"/>
  <c r="D42" i="45"/>
  <c r="H42" i="45" s="1"/>
  <c r="D43" i="45"/>
  <c r="H35" i="45"/>
  <c r="J35" i="45" s="1"/>
  <c r="G35" i="45"/>
  <c r="I35" i="45" s="1"/>
  <c r="H11" i="45"/>
  <c r="J11" i="45" s="1"/>
  <c r="G11" i="45"/>
  <c r="I11" i="45" s="1"/>
  <c r="J15" i="51"/>
  <c r="J24" i="51"/>
  <c r="K24" i="51"/>
  <c r="D13" i="51"/>
  <c r="F13" i="51" s="1"/>
  <c r="G11" i="44"/>
  <c r="C6" i="45"/>
  <c r="J44" i="44"/>
  <c r="B39" i="45"/>
  <c r="I11" i="44"/>
  <c r="H43" i="45" l="1"/>
  <c r="G43" i="45"/>
  <c r="G45" i="44"/>
  <c r="I45" i="44" s="1"/>
  <c r="H45" i="44"/>
  <c r="J45" i="44" s="1"/>
  <c r="G66" i="45"/>
  <c r="G64" i="45"/>
  <c r="G62" i="45"/>
  <c r="G60" i="45"/>
  <c r="G58" i="45"/>
  <c r="G56" i="45"/>
  <c r="G54" i="45"/>
  <c r="G52" i="45"/>
  <c r="G50" i="45"/>
  <c r="G48" i="45"/>
  <c r="H66" i="45"/>
  <c r="H64" i="45"/>
  <c r="H62" i="45"/>
  <c r="H60" i="45"/>
  <c r="H58" i="45"/>
  <c r="H54" i="45"/>
  <c r="H52" i="45"/>
  <c r="H50" i="45"/>
  <c r="H48" i="45"/>
  <c r="C68" i="45"/>
  <c r="E68" i="45"/>
  <c r="D44" i="45"/>
  <c r="H40" i="45"/>
  <c r="G40" i="45"/>
  <c r="B44" i="45"/>
  <c r="G67" i="45"/>
  <c r="G65" i="45"/>
  <c r="G63" i="45"/>
  <c r="G61" i="45"/>
  <c r="G59" i="45"/>
  <c r="G57" i="45"/>
  <c r="G55" i="45"/>
  <c r="G53" i="45"/>
  <c r="G51" i="45"/>
  <c r="G49" i="45"/>
  <c r="G47" i="45"/>
  <c r="B68" i="45"/>
  <c r="E44" i="45"/>
  <c r="C44" i="45"/>
  <c r="H56" i="45"/>
  <c r="H67" i="45"/>
  <c r="H65" i="45"/>
  <c r="H63" i="45"/>
  <c r="H61" i="45"/>
  <c r="H59" i="45"/>
  <c r="H57" i="45"/>
  <c r="H55" i="45"/>
  <c r="H53" i="45"/>
  <c r="H51" i="45"/>
  <c r="H49" i="45"/>
  <c r="D68" i="45"/>
  <c r="H68" i="45" s="1"/>
  <c r="H47" i="45"/>
  <c r="C39" i="45"/>
  <c r="E6" i="45"/>
  <c r="E39" i="45" s="1"/>
  <c r="G68" i="45" l="1"/>
  <c r="G44" i="45"/>
  <c r="H44" i="45"/>
</calcChain>
</file>

<file path=xl/sharedStrings.xml><?xml version="1.0" encoding="utf-8"?>
<sst xmlns="http://schemas.openxmlformats.org/spreadsheetml/2006/main" count="1864" uniqueCount="658">
  <si>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</si>
  <si>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</si>
  <si>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</si>
  <si>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</si>
  <si>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</si>
  <si>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</si>
  <si>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</si>
  <si>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</si>
  <si>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</si>
  <si>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</si>
  <si>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</si>
  <si>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</si>
  <si>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</si>
  <si>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</si>
  <si>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</si>
  <si>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</si>
  <si>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</si>
  <si>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</si>
  <si>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</si>
  <si>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</si>
  <si>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</si>
  <si>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</si>
  <si>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</si>
  <si>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</si>
  <si>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</si>
  <si>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</si>
  <si>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</si>
  <si>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</si>
  <si>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</si>
  <si>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</si>
  <si>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</si>
  <si>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</si>
  <si>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</si>
  <si>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</si>
  <si>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</si>
  <si>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</si>
  <si>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BYD</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</si>
  <si>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</si>
  <si>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</si>
  <si>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</si>
  <si>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</si>
  <si>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</si>
  <si>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</si>
  <si>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</si>
  <si>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</si>
  <si>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</si>
  <si>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</si>
  <si>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</si>
  <si>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</si>
  <si>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</si>
  <si>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</si>
  <si>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</si>
  <si>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</si>
  <si>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</si>
  <si>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</si>
  <si>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International</t>
  </si>
  <si>
    <t>Isuzu</t>
  </si>
  <si>
    <t>Isuzu Ute</t>
  </si>
  <si>
    <t>Iveco Trucks</t>
  </si>
  <si>
    <t>Jaguar</t>
  </si>
  <si>
    <t>Jeep</t>
  </si>
  <si>
    <t>Kenworth</t>
  </si>
  <si>
    <t>Kia</t>
  </si>
  <si>
    <t>Lamborghini</t>
  </si>
  <si>
    <t>Land Rover</t>
  </si>
  <si>
    <t>LDV</t>
  </si>
  <si>
    <t>Lexus</t>
  </si>
  <si>
    <t>Lotus</t>
  </si>
  <si>
    <t>Mack</t>
  </si>
  <si>
    <t>Man</t>
  </si>
  <si>
    <t>Maserati</t>
  </si>
  <si>
    <t>Mazda</t>
  </si>
  <si>
    <t>Mercedes-Benz Cars</t>
  </si>
  <si>
    <t>Mercedes-Benz Trucks</t>
  </si>
  <si>
    <t>Mercedes-Benz Vans</t>
  </si>
  <si>
    <t>MG</t>
  </si>
  <si>
    <t>MINI</t>
  </si>
  <si>
    <t>Mitsubishi</t>
  </si>
  <si>
    <t>Nissan</t>
  </si>
  <si>
    <t>Peugeot</t>
  </si>
  <si>
    <t>Polestar</t>
  </si>
  <si>
    <t>Porsche</t>
  </si>
  <si>
    <t>RAM</t>
  </si>
  <si>
    <t>Renault</t>
  </si>
  <si>
    <t>Rolls-Royce</t>
  </si>
  <si>
    <t>Scania</t>
  </si>
  <si>
    <t>Skoda</t>
  </si>
  <si>
    <t>SsangYong</t>
  </si>
  <si>
    <t>Subaru</t>
  </si>
  <si>
    <t>Suzuki</t>
  </si>
  <si>
    <t>Tesla</t>
  </si>
  <si>
    <t>Toyota</t>
  </si>
  <si>
    <t>UD Trucks</t>
  </si>
  <si>
    <t>Volkswagen</t>
  </si>
  <si>
    <t>Volvo Car</t>
  </si>
  <si>
    <t>Volvo Commercial</t>
  </si>
  <si>
    <t>Western Star</t>
  </si>
  <si>
    <t>VFACTS WA REPORT</t>
  </si>
  <si>
    <t>MARCH 2023</t>
  </si>
  <si>
    <t>AUSTRALIAN CAPITAL TERRITORY</t>
  </si>
  <si>
    <t>NEW SOUTH WALES</t>
  </si>
  <si>
    <t>NORTHERN TERRITORY</t>
  </si>
  <si>
    <t>QUEENSLAND</t>
  </si>
  <si>
    <t>SOUTH AUSTRALIA</t>
  </si>
  <si>
    <t>TASMANIA</t>
  </si>
  <si>
    <t>VICTORIA</t>
  </si>
  <si>
    <t>WESTERN AUSTRALIA</t>
  </si>
  <si>
    <t>WA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</si>
  <si>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</si>
  <si>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</si>
  <si>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</si>
  <si>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</si>
  <si>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</si>
  <si>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</si>
  <si>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</si>
  <si>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</si>
  <si>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</si>
  <si>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</si>
  <si>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</si>
  <si>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</si>
  <si>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</si>
  <si>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</si>
  <si>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</si>
  <si>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</si>
  <si>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</si>
  <si>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</si>
  <si>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</si>
  <si>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</si>
  <si>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</si>
  <si>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</si>
  <si>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</si>
  <si>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</si>
  <si>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</si>
  <si>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</si>
  <si>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</si>
  <si>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</si>
  <si>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</si>
  <si>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</si>
  <si>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</si>
  <si>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</si>
  <si>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</si>
  <si>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</si>
  <si>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</si>
  <si>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&lt; $100K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</si>
  <si>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</si>
  <si>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</si>
  <si>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</si>
  <si>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</si>
  <si>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</si>
  <si>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</si>
  <si>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</si>
  <si>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</si>
  <si>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</si>
  <si>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</si>
  <si>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</si>
  <si>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</si>
  <si>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</si>
  <si>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</si>
  <si>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</si>
  <si>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</si>
  <si>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</si>
  <si>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</si>
  <si>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</si>
  <si>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</si>
  <si>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</si>
  <si>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</si>
  <si>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</si>
  <si>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</si>
  <si>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</si>
  <si>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</si>
  <si>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</si>
  <si>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</si>
  <si>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</si>
  <si>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</si>
  <si>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</si>
  <si>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</si>
  <si>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</si>
  <si>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</si>
  <si>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</si>
  <si>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</si>
  <si>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</si>
  <si>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</si>
  <si>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</si>
  <si>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</si>
  <si>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</si>
  <si>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</si>
  <si>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</si>
  <si>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</si>
  <si>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</si>
  <si>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</si>
  <si>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</si>
  <si>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</si>
  <si>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</si>
  <si>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</si>
  <si>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</si>
  <si>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</si>
  <si>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</si>
  <si>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</si>
  <si>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</si>
  <si>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</si>
  <si>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</si>
  <si>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</si>
  <si>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</si>
  <si>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</si>
  <si>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</si>
  <si>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</si>
  <si>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</si>
  <si>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</si>
  <si>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</si>
  <si>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</si>
  <si>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</si>
  <si>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</si>
  <si>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</si>
  <si>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</si>
  <si>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</si>
  <si>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</si>
  <si>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Skoda Scala</t>
  </si>
  <si>
    <t>Subaru Impreza</t>
  </si>
  <si>
    <t>Toyota Corolla</t>
  </si>
  <si>
    <t>Toyota Prius</t>
  </si>
  <si>
    <t>Audi A3</t>
  </si>
  <si>
    <t>BMW 1 Series</t>
  </si>
  <si>
    <t>BMW 2 Series Gran Coupe</t>
  </si>
  <si>
    <t>CUPRA Born</t>
  </si>
  <si>
    <t>CUPRA Leon</t>
  </si>
  <si>
    <t>Ford Focus</t>
  </si>
  <si>
    <t>Honda Civic</t>
  </si>
  <si>
    <t>Mercedes-Benz A-Class</t>
  </si>
  <si>
    <t>Mercedes-Benz B-Class</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</si>
  <si>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</si>
  <si>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</si>
  <si>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</si>
  <si>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</si>
  <si>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</si>
  <si>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</si>
  <si>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</si>
  <si>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</si>
  <si>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</si>
  <si>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</si>
  <si>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</si>
  <si>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</si>
  <si>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</si>
  <si>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</si>
  <si>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</si>
  <si>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</si>
  <si>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</si>
  <si>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</si>
  <si>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Genesis G70</t>
  </si>
  <si>
    <t>Hyundai Ioniq 6</t>
  </si>
  <si>
    <t>Jaguar XE</t>
  </si>
  <si>
    <t>Lexus ES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</si>
  <si>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</si>
  <si>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</si>
  <si>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</si>
  <si>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</si>
  <si>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</si>
  <si>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</si>
  <si>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</si>
  <si>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</si>
  <si>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</si>
  <si>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</si>
  <si>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</si>
  <si>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</si>
  <si>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</si>
  <si>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</si>
  <si>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</si>
  <si>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Jaguar XF</t>
  </si>
  <si>
    <t>Maserati Ghibli</t>
  </si>
  <si>
    <t>Mercedes-Benz E-Class</t>
  </si>
  <si>
    <t>Mercedes-Benz EQE</t>
  </si>
  <si>
    <t>Porsche Taycan</t>
  </si>
  <si>
    <t>Chrysler 300</t>
  </si>
  <si>
    <t>Bentley Sedan</t>
  </si>
  <si>
    <t>BMW 7 Series</t>
  </si>
  <si>
    <t>BMW i7</t>
  </si>
  <si>
    <t>Mercedes-Benz EQS</t>
  </si>
  <si>
    <t>Mercedes-Benz S-Class</t>
  </si>
  <si>
    <t>Porsche Panamera</t>
  </si>
  <si>
    <t>Rolls-Royce Sedan</t>
  </si>
  <si>
    <t>Honda Odyssey</t>
  </si>
  <si>
    <t>Hyundai Staria</t>
  </si>
  <si>
    <t>Kia Carnival</t>
  </si>
  <si>
    <t>LDV G10 Wagon</t>
  </si>
  <si>
    <t>LDV Mifa</t>
  </si>
  <si>
    <t>Volkswagen Caddy</t>
  </si>
  <si>
    <t>Volkswagen Caravelle</t>
  </si>
  <si>
    <t>Volkswagen Multivan</t>
  </si>
  <si>
    <t>Mercedes-Benz EQV</t>
  </si>
  <si>
    <t>Mercedes-Benz Valente</t>
  </si>
  <si>
    <t>Mercedes-Benz V-Class</t>
  </si>
  <si>
    <t>Mercedes-Benz Vito/eVito Tour</t>
  </si>
  <si>
    <t>Toyota Granvia</t>
  </si>
  <si>
    <t>BMW 2 Series Coupe/Conv</t>
  </si>
  <si>
    <t>Ford Mustang</t>
  </si>
  <si>
    <t>Mazda MX5</t>
  </si>
  <si>
    <t>MINI Cabrio</t>
  </si>
  <si>
    <t>Nissan 370Z</t>
  </si>
  <si>
    <t>Nissan Z</t>
  </si>
  <si>
    <t>Subaru BRZ</t>
  </si>
  <si>
    <t>Toyota GR86 / 86</t>
  </si>
  <si>
    <t>Audi A5</t>
  </si>
  <si>
    <t>Audi TT</t>
  </si>
  <si>
    <t>BMW 4 Series Coupe/Conv</t>
  </si>
  <si>
    <t>Chevrolet Corvette Stingray</t>
  </si>
  <si>
    <t>Jaguar F-Type</t>
  </si>
  <si>
    <t>Lotus Emira</t>
  </si>
  <si>
    <t>Lotus Exige</t>
  </si>
  <si>
    <t>Mercedes-Benz C-Class Cpe/Conv</t>
  </si>
  <si>
    <t>Mercedes-Benz E-Class Cpe/Conv</t>
  </si>
  <si>
    <t>Porsche Boxster</t>
  </si>
  <si>
    <t>Porsche Cayman</t>
  </si>
  <si>
    <t>Toyota Supra</t>
  </si>
  <si>
    <t>Aston Martin Coupe/Conv</t>
  </si>
  <si>
    <t>Bentley Coupe/Conv</t>
  </si>
  <si>
    <t>BMW 8 Series</t>
  </si>
  <si>
    <t>Ferrari Coupe/Conv</t>
  </si>
  <si>
    <t>Lamborghini Coupe/Conv</t>
  </si>
  <si>
    <t>Maserati Coupe/Conv</t>
  </si>
  <si>
    <t>Porsche 911</t>
  </si>
  <si>
    <t>Rolls-Royce Coupe/Conv</t>
  </si>
  <si>
    <t>Ford Puma</t>
  </si>
  <si>
    <t>Hyundai Venue</t>
  </si>
  <si>
    <t>Kia Stonic</t>
  </si>
  <si>
    <t>Mazda CX-3</t>
  </si>
  <si>
    <t>Nissan Juke</t>
  </si>
  <si>
    <t>Renault Captur</t>
  </si>
  <si>
    <t>Suzuki Ignis</t>
  </si>
  <si>
    <t>Suzuki Jimny</t>
  </si>
  <si>
    <t>Toyota Yaris Cross</t>
  </si>
  <si>
    <t>Volkswagen T-Cross</t>
  </si>
  <si>
    <t>Citroen C4</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</si>
  <si>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</si>
  <si>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</si>
  <si>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</si>
  <si>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</si>
  <si>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</si>
  <si>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</si>
  <si>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</si>
  <si>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</si>
  <si>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</si>
  <si>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</si>
  <si>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</si>
  <si>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</si>
  <si>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</si>
  <si>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</si>
  <si>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</si>
  <si>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</si>
  <si>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</si>
  <si>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</si>
  <si>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Toyota Corolla Cross</t>
  </si>
  <si>
    <t>Volkswagen T-Roc</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</si>
  <si>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</si>
  <si>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</si>
  <si>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</si>
  <si>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</si>
  <si>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</si>
  <si>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</si>
  <si>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</si>
  <si>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</si>
  <si>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</si>
  <si>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</si>
  <si>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</si>
  <si>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</si>
  <si>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</si>
  <si>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</si>
  <si>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CUPRA Formentor</t>
  </si>
  <si>
    <t>Ford Escape</t>
  </si>
  <si>
    <t>GWM Haval H6</t>
  </si>
  <si>
    <t>GWM Haval H6 GT</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</si>
  <si>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</si>
  <si>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</si>
  <si>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</si>
  <si>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</si>
  <si>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</si>
  <si>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</si>
  <si>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</si>
  <si>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</si>
  <si>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</si>
  <si>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</si>
  <si>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</si>
  <si>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</si>
  <si>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</si>
  <si>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</si>
  <si>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</si>
  <si>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</si>
  <si>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</si>
  <si>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</si>
  <si>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</si>
  <si>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</si>
  <si>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</si>
  <si>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</si>
  <si>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</si>
  <si>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Land Rover Discovery Sport</t>
  </si>
  <si>
    <t>Land Rover Range Rover Evoque</t>
  </si>
  <si>
    <t>Lexus NX</t>
  </si>
  <si>
    <t>Maserati Grecale</t>
  </si>
  <si>
    <t>Mercedes-Benz EQB</t>
  </si>
  <si>
    <t>Mercedes-Benz EQC</t>
  </si>
  <si>
    <t>Mercedes-Benz GLB-Class</t>
  </si>
  <si>
    <t>Mercedes-Benz GLC-Class Coupe</t>
  </si>
  <si>
    <t>Mercedes-Benz GLC-Class Wagon</t>
  </si>
  <si>
    <t>Porsche Macan</t>
  </si>
  <si>
    <t>Tesla Model Y</t>
  </si>
  <si>
    <t>Volvo XC60</t>
  </si>
  <si>
    <t>Ford Everest</t>
  </si>
  <si>
    <t>Hyundai Palisade</t>
  </si>
  <si>
    <t>Hyundai Santa Fe</t>
  </si>
  <si>
    <t>Isuzu Ute MU-X</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</si>
  <si>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</si>
  <si>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</si>
  <si>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</si>
  <si>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</si>
  <si>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</si>
  <si>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</si>
  <si>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</si>
  <si>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</si>
  <si>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</si>
  <si>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</si>
  <si>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</si>
  <si>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</si>
  <si>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</si>
  <si>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</si>
  <si>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</si>
  <si>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</si>
  <si>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</si>
  <si>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</si>
  <si>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</si>
  <si>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</si>
  <si>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</si>
  <si>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</si>
  <si>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</si>
  <si>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</si>
  <si>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</si>
  <si>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</si>
  <si>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</si>
  <si>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</si>
  <si>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</si>
  <si>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</si>
  <si>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</si>
  <si>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</si>
  <si>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</si>
  <si>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</si>
  <si>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</si>
  <si>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</si>
  <si>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</si>
  <si>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</si>
  <si>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Land Rover Discovery</t>
  </si>
  <si>
    <t>Nissan Patrol Wagon</t>
  </si>
  <si>
    <t>Toyota Landcruiser Wagon</t>
  </si>
  <si>
    <t>Aston Martin DBX</t>
  </si>
  <si>
    <t>Bentley Bentayga</t>
  </si>
  <si>
    <t>BMW X7</t>
  </si>
  <si>
    <t>Lamborghini Urus</t>
  </si>
  <si>
    <t>Land Rover Range Rover</t>
  </si>
  <si>
    <t>Lexus LX</t>
  </si>
  <si>
    <t>Mercedes-Benz GLS-Class</t>
  </si>
  <si>
    <t>Rolls-Royce Cullinan</t>
  </si>
  <si>
    <t>LDV Deliver 9 Bus</t>
  </si>
  <si>
    <t>Toyota Hiace Bus</t>
  </si>
  <si>
    <t>Volkswagen Crafter Bus</t>
  </si>
  <si>
    <t>Toyota Coaster</t>
  </si>
  <si>
    <t>Peugeot Partner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</si>
  <si>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</si>
  <si>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</si>
  <si>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</si>
  <si>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</si>
  <si>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</si>
  <si>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</si>
  <si>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</si>
  <si>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</si>
  <si>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</si>
  <si>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</si>
  <si>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</si>
  <si>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</si>
  <si>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</si>
  <si>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GWM Ute 4X2</t>
  </si>
  <si>
    <t>Isuzu Ute D-Max 4X2</t>
  </si>
  <si>
    <t>LDV T60/T60 EV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</si>
  <si>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</si>
  <si>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</si>
  <si>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</si>
  <si>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</si>
  <si>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</si>
  <si>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</si>
  <si>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</si>
  <si>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</si>
  <si>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</si>
  <si>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</si>
  <si>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</si>
  <si>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</si>
  <si>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</si>
  <si>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</si>
  <si>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</si>
  <si>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</si>
  <si>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</si>
  <si>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</si>
  <si>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</si>
  <si>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</si>
  <si>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Fiat Ducato</t>
  </si>
  <si>
    <t>Ford Transit Heavy</t>
  </si>
  <si>
    <t>Fuso Canter (LD)</t>
  </si>
  <si>
    <t>Hino (LD)</t>
  </si>
  <si>
    <t>Hyundai EX4</t>
  </si>
  <si>
    <t>Hyundai EX8</t>
  </si>
  <si>
    <t>Isuzu N-Series (LD)</t>
  </si>
  <si>
    <t>Iveco C/C (LD)</t>
  </si>
  <si>
    <t>Iveco Van (LD)</t>
  </si>
  <si>
    <t>LDV Deliver 9</t>
  </si>
  <si>
    <t>Mercedes-Benz Sprinter</t>
  </si>
  <si>
    <t>Renault Master</t>
  </si>
  <si>
    <t>Volkswagen Crafter</t>
  </si>
  <si>
    <t>Fuso Fighter (MD)</t>
  </si>
  <si>
    <t>Hino (MD)</t>
  </si>
  <si>
    <t>Hyundai EX9</t>
  </si>
  <si>
    <t>Isuzu N-Series (MD)</t>
  </si>
  <si>
    <t>Iveco (MD)</t>
  </si>
  <si>
    <t>MAN (MD)</t>
  </si>
  <si>
    <t>Mercedes (MD)</t>
  </si>
  <si>
    <t>UD Trucks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</si>
  <si>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</si>
  <si>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</si>
  <si>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</si>
  <si>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</si>
  <si>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</si>
  <si>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</si>
  <si>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</si>
  <si>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</si>
  <si>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</si>
  <si>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</si>
  <si>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</si>
  <si>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</si>
  <si>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</si>
  <si>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</si>
  <si>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</si>
  <si>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</si>
  <si>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</si>
  <si>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</si>
  <si>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</si>
  <si>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</si>
  <si>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</si>
  <si>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</si>
  <si>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</si>
  <si>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</si>
  <si>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</si>
  <si>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</si>
  <si>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</si>
  <si>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</si>
  <si>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</si>
  <si>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</si>
  <si>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</si>
  <si>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</si>
  <si>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</si>
  <si>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</si>
  <si>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</si>
  <si>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</si>
  <si>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</si>
  <si>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</si>
  <si>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</si>
  <si>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</si>
  <si>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</si>
  <si>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</si>
  <si>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</si>
  <si>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</si>
  <si>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</si>
  <si>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</si>
  <si>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</si>
  <si>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</si>
  <si>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</si>
  <si>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</si>
  <si>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</si>
  <si>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</si>
  <si>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</si>
  <si>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</si>
  <si>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</si>
  <si>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</si>
  <si>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</si>
  <si>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</si>
  <si>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</si>
  <si>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</si>
  <si>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</si>
  <si>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</si>
  <si>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</si>
  <si>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</si>
  <si>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</si>
  <si>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</si>
  <si>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</si>
  <si>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</si>
  <si>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</si>
  <si>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</si>
  <si>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</si>
  <si>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</si>
  <si>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</si>
  <si>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</si>
  <si>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</si>
  <si>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</si>
  <si>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</si>
  <si>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BYD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</si>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</sst>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77734375" customWidth="1"/>
    <col min="2" max="2" width="32.5546875" customWidth="1"/>
    <col min="3" max="4" width="9.5546875" bestFit="1" customWidth="1"/>
    <col min="5" max="6" width="10.21875" customWidth="1"/>
    <col min="7" max="7" width="1.77734375" customWidth="1"/>
    <col min="8" max="8" width="9" bestFit="1" customWidth="1"/>
    <col min="12" max="12" width="2.77734375" customWidth="1"/>
    <col min="15" max="17" width="8.5546875" customWidth="1"/>
  </cols>
  <sheetData>
    <row r="1" spans="1:12" ht="45.75" customHeight="1" x14ac:dyDescent="0.25">
      <c r="A1" s="182" t="s">
        <v>97</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40.049999999999997"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049999999999997" customHeight="1" x14ac:dyDescent="0.25">
      <c r="A6" s="93"/>
      <c r="B6" s="93"/>
      <c r="C6" s="93"/>
      <c r="D6" s="93"/>
      <c r="E6" s="93"/>
      <c r="F6" s="93"/>
      <c r="G6" s="93"/>
      <c r="H6" s="93"/>
      <c r="I6" s="93"/>
      <c r="J6" s="90"/>
      <c r="K6" s="90"/>
      <c r="L6" s="90"/>
    </row>
    <row r="7" spans="1:12" s="89" customFormat="1" ht="39.75" customHeight="1" x14ac:dyDescent="0.25">
      <c r="A7" s="188" t="s">
        <v>98</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99</v>
      </c>
      <c r="C15" s="109">
        <v>1576</v>
      </c>
      <c r="D15" s="110">
        <v>1560</v>
      </c>
      <c r="E15" s="109">
        <v>4424</v>
      </c>
      <c r="F15" s="110">
        <v>4091</v>
      </c>
      <c r="G15" s="111"/>
      <c r="H15" s="109">
        <f t="shared" ref="H15:H22" si="0">C15-D15</f>
        <v>16</v>
      </c>
      <c r="I15" s="110">
        <f t="shared" ref="I15:I22" si="1">E15-F15</f>
        <v>333</v>
      </c>
      <c r="J15" s="112">
        <f t="shared" ref="J15:J22" si="2">IF(D15=0, "-", IF(H15/D15&lt;10, H15/D15, "&gt;999%"))</f>
        <v>1.0256410256410256E-2</v>
      </c>
      <c r="K15" s="113">
        <f t="shared" ref="K15:K22" si="3">IF(F15=0, "-", IF(I15/F15&lt;10, I15/F15, "&gt;999%"))</f>
        <v>8.1398191151307753E-2</v>
      </c>
      <c r="L15" s="99"/>
    </row>
    <row r="16" spans="1:12" ht="15" x14ac:dyDescent="0.25">
      <c r="A16" s="99"/>
      <c r="B16" s="108" t="s">
        <v>100</v>
      </c>
      <c r="C16" s="109">
        <v>30256</v>
      </c>
      <c r="D16" s="110">
        <v>32224</v>
      </c>
      <c r="E16" s="109">
        <v>84340</v>
      </c>
      <c r="F16" s="110">
        <v>81619</v>
      </c>
      <c r="G16" s="111"/>
      <c r="H16" s="109">
        <f t="shared" si="0"/>
        <v>-1968</v>
      </c>
      <c r="I16" s="110">
        <f t="shared" si="1"/>
        <v>2721</v>
      </c>
      <c r="J16" s="112">
        <f t="shared" si="2"/>
        <v>-6.1072492552135052E-2</v>
      </c>
      <c r="K16" s="113">
        <f t="shared" si="3"/>
        <v>3.3337825751356916E-2</v>
      </c>
      <c r="L16" s="99"/>
    </row>
    <row r="17" spans="1:12" ht="15" x14ac:dyDescent="0.25">
      <c r="A17" s="99"/>
      <c r="B17" s="108" t="s">
        <v>101</v>
      </c>
      <c r="C17" s="109">
        <v>776</v>
      </c>
      <c r="D17" s="110">
        <v>916</v>
      </c>
      <c r="E17" s="109">
        <v>2166</v>
      </c>
      <c r="F17" s="110">
        <v>2238</v>
      </c>
      <c r="G17" s="111"/>
      <c r="H17" s="109">
        <f t="shared" si="0"/>
        <v>-140</v>
      </c>
      <c r="I17" s="110">
        <f t="shared" si="1"/>
        <v>-72</v>
      </c>
      <c r="J17" s="112">
        <f t="shared" si="2"/>
        <v>-0.15283842794759825</v>
      </c>
      <c r="K17" s="113">
        <f t="shared" si="3"/>
        <v>-3.2171581769436998E-2</v>
      </c>
      <c r="L17" s="99"/>
    </row>
    <row r="18" spans="1:12" ht="15" x14ac:dyDescent="0.25">
      <c r="A18" s="99"/>
      <c r="B18" s="108" t="s">
        <v>102</v>
      </c>
      <c r="C18" s="109">
        <v>22244</v>
      </c>
      <c r="D18" s="110">
        <v>21214</v>
      </c>
      <c r="E18" s="109">
        <v>59437</v>
      </c>
      <c r="F18" s="110">
        <v>56599</v>
      </c>
      <c r="G18" s="111"/>
      <c r="H18" s="109">
        <f t="shared" si="0"/>
        <v>1030</v>
      </c>
      <c r="I18" s="110">
        <f t="shared" si="1"/>
        <v>2838</v>
      </c>
      <c r="J18" s="112">
        <f t="shared" si="2"/>
        <v>4.8552842462524747E-2</v>
      </c>
      <c r="K18" s="113">
        <f t="shared" si="3"/>
        <v>5.0142228661283768E-2</v>
      </c>
      <c r="L18" s="99"/>
    </row>
    <row r="19" spans="1:12" ht="15" x14ac:dyDescent="0.25">
      <c r="A19" s="99"/>
      <c r="B19" s="108" t="s">
        <v>103</v>
      </c>
      <c r="C19" s="109">
        <v>6543</v>
      </c>
      <c r="D19" s="110">
        <v>6380</v>
      </c>
      <c r="E19" s="109">
        <v>17878</v>
      </c>
      <c r="F19" s="110">
        <v>17360</v>
      </c>
      <c r="G19" s="111"/>
      <c r="H19" s="109">
        <f t="shared" si="0"/>
        <v>163</v>
      </c>
      <c r="I19" s="110">
        <f t="shared" si="1"/>
        <v>518</v>
      </c>
      <c r="J19" s="112">
        <f t="shared" si="2"/>
        <v>2.5548589341692789E-2</v>
      </c>
      <c r="K19" s="113">
        <f t="shared" si="3"/>
        <v>2.9838709677419355E-2</v>
      </c>
      <c r="L19" s="99"/>
    </row>
    <row r="20" spans="1:12" ht="15" x14ac:dyDescent="0.25">
      <c r="A20" s="99"/>
      <c r="B20" s="108" t="s">
        <v>104</v>
      </c>
      <c r="C20" s="109">
        <v>1620</v>
      </c>
      <c r="D20" s="110">
        <v>1768</v>
      </c>
      <c r="E20" s="109">
        <v>4544</v>
      </c>
      <c r="F20" s="110">
        <v>4797</v>
      </c>
      <c r="G20" s="111"/>
      <c r="H20" s="109">
        <f t="shared" si="0"/>
        <v>-148</v>
      </c>
      <c r="I20" s="110">
        <f t="shared" si="1"/>
        <v>-253</v>
      </c>
      <c r="J20" s="112">
        <f t="shared" si="2"/>
        <v>-8.3710407239818999E-2</v>
      </c>
      <c r="K20" s="113">
        <f t="shared" si="3"/>
        <v>-5.2741296643735669E-2</v>
      </c>
      <c r="L20" s="99"/>
    </row>
    <row r="21" spans="1:12" ht="15" x14ac:dyDescent="0.25">
      <c r="A21" s="99"/>
      <c r="B21" s="108" t="s">
        <v>105</v>
      </c>
      <c r="C21" s="109">
        <v>24107</v>
      </c>
      <c r="D21" s="110">
        <v>27155</v>
      </c>
      <c r="E21" s="109">
        <v>68368</v>
      </c>
      <c r="F21" s="110">
        <v>69729</v>
      </c>
      <c r="G21" s="111"/>
      <c r="H21" s="109">
        <f t="shared" si="0"/>
        <v>-3048</v>
      </c>
      <c r="I21" s="110">
        <f t="shared" si="1"/>
        <v>-1361</v>
      </c>
      <c r="J21" s="112">
        <f t="shared" si="2"/>
        <v>-0.11224452218744246</v>
      </c>
      <c r="K21" s="113">
        <f t="shared" si="3"/>
        <v>-1.951842131681223E-2</v>
      </c>
      <c r="L21" s="99"/>
    </row>
    <row r="22" spans="1:12" ht="15" x14ac:dyDescent="0.25">
      <c r="A22" s="99"/>
      <c r="B22" s="108" t="s">
        <v>106</v>
      </c>
      <c r="C22" s="109">
        <v>10129</v>
      </c>
      <c r="D22" s="110">
        <v>10016</v>
      </c>
      <c r="E22" s="109">
        <v>27845</v>
      </c>
      <c r="F22" s="110">
        <v>26003</v>
      </c>
      <c r="G22" s="111"/>
      <c r="H22" s="109">
        <f t="shared" si="0"/>
        <v>113</v>
      </c>
      <c r="I22" s="110">
        <f t="shared" si="1"/>
        <v>1842</v>
      </c>
      <c r="J22" s="112">
        <f t="shared" si="2"/>
        <v>1.1281948881789138E-2</v>
      </c>
      <c r="K22" s="113">
        <f t="shared" si="3"/>
        <v>7.0837980233050032E-2</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97251</v>
      </c>
      <c r="D24" s="121">
        <f>SUM(D15:D23)</f>
        <v>101233</v>
      </c>
      <c r="E24" s="120">
        <f>SUM(E15:E23)</f>
        <v>269002</v>
      </c>
      <c r="F24" s="121">
        <f>SUM(F15:F23)</f>
        <v>262436</v>
      </c>
      <c r="G24" s="122"/>
      <c r="H24" s="120">
        <f>SUM(H15:H23)</f>
        <v>-3982</v>
      </c>
      <c r="I24" s="121">
        <f>SUM(I15:I23)</f>
        <v>6566</v>
      </c>
      <c r="J24" s="123">
        <f>IF(D24=0, 0, H24/D24)</f>
        <v>-3.9334999456698903E-2</v>
      </c>
      <c r="K24" s="124">
        <f>IF(F24=0, 0, I24/F24)</f>
        <v>2.5019433309454494E-2</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657</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1"/>
  <sheetViews>
    <sheetView tabSelected="1" zoomScaleNormal="100" workbookViewId="0">
      <selection activeCell="M1" sqref="M1"/>
    </sheetView>
  </sheetViews>
  <sheetFormatPr defaultRowHeight="13.2" x14ac:dyDescent="0.25"/>
  <cols>
    <col min="1" max="1" width="30.1093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107</v>
      </c>
      <c r="B2" s="202" t="s">
        <v>98</v>
      </c>
      <c r="C2" s="198"/>
      <c r="D2" s="198"/>
      <c r="E2" s="203"/>
      <c r="F2" s="203"/>
      <c r="G2" s="203"/>
      <c r="H2" s="203"/>
      <c r="I2" s="203"/>
      <c r="J2" s="203"/>
      <c r="K2" s="203"/>
    </row>
    <row r="4" spans="1:11" ht="15.6" x14ac:dyDescent="0.3">
      <c r="A4" s="164" t="s">
        <v>118</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118</v>
      </c>
      <c r="B6" s="61" t="s">
        <v>12</v>
      </c>
      <c r="C6" s="62" t="s">
        <v>13</v>
      </c>
      <c r="D6" s="61" t="s">
        <v>12</v>
      </c>
      <c r="E6" s="63" t="s">
        <v>13</v>
      </c>
      <c r="F6" s="62" t="s">
        <v>12</v>
      </c>
      <c r="G6" s="62" t="s">
        <v>13</v>
      </c>
      <c r="H6" s="61" t="s">
        <v>12</v>
      </c>
      <c r="I6" s="63" t="s">
        <v>13</v>
      </c>
      <c r="J6" s="61"/>
      <c r="K6" s="63"/>
    </row>
    <row r="7" spans="1:11" x14ac:dyDescent="0.25">
      <c r="A7" s="7" t="s">
        <v>320</v>
      </c>
      <c r="B7" s="65">
        <v>14</v>
      </c>
      <c r="C7" s="34">
        <f>IF(B18=0, "-", B7/B18)</f>
        <v>3.4398034398034398E-2</v>
      </c>
      <c r="D7" s="65">
        <v>9</v>
      </c>
      <c r="E7" s="9">
        <f>IF(D18=0, "-", D7/D18)</f>
        <v>1.8218623481781375E-2</v>
      </c>
      <c r="F7" s="81">
        <v>50</v>
      </c>
      <c r="G7" s="34">
        <f>IF(F18=0, "-", F7/F18)</f>
        <v>3.7037037037037035E-2</v>
      </c>
      <c r="H7" s="65">
        <v>19</v>
      </c>
      <c r="I7" s="9">
        <f>IF(H18=0, "-", H7/H18)</f>
        <v>1.3277428371767994E-2</v>
      </c>
      <c r="J7" s="8">
        <f t="shared" ref="J7:J16" si="0">IF(D7=0, "-", IF((B7-D7)/D7&lt;10, (B7-D7)/D7, "&gt;999%"))</f>
        <v>0.55555555555555558</v>
      </c>
      <c r="K7" s="9">
        <f t="shared" ref="K7:K16" si="1">IF(H7=0, "-", IF((F7-H7)/H7&lt;10, (F7-H7)/H7, "&gt;999%"))</f>
        <v>1.631578947368421</v>
      </c>
    </row>
    <row r="8" spans="1:11" x14ac:dyDescent="0.25">
      <c r="A8" s="7" t="s">
        <v>321</v>
      </c>
      <c r="B8" s="65">
        <v>114</v>
      </c>
      <c r="C8" s="34">
        <f>IF(B18=0, "-", B8/B18)</f>
        <v>0.28009828009828008</v>
      </c>
      <c r="D8" s="65">
        <v>58</v>
      </c>
      <c r="E8" s="9">
        <f>IF(D18=0, "-", D8/D18)</f>
        <v>0.11740890688259109</v>
      </c>
      <c r="F8" s="81">
        <v>207</v>
      </c>
      <c r="G8" s="34">
        <f>IF(F18=0, "-", F8/F18)</f>
        <v>0.15333333333333332</v>
      </c>
      <c r="H8" s="65">
        <v>193</v>
      </c>
      <c r="I8" s="9">
        <f>IF(H18=0, "-", H8/H18)</f>
        <v>0.13487071977638015</v>
      </c>
      <c r="J8" s="8">
        <f t="shared" si="0"/>
        <v>0.96551724137931039</v>
      </c>
      <c r="K8" s="9">
        <f t="shared" si="1"/>
        <v>7.2538860103626937E-2</v>
      </c>
    </row>
    <row r="9" spans="1:11" x14ac:dyDescent="0.25">
      <c r="A9" s="7" t="s">
        <v>322</v>
      </c>
      <c r="B9" s="65">
        <v>50</v>
      </c>
      <c r="C9" s="34">
        <f>IF(B18=0, "-", B9/B18)</f>
        <v>0.12285012285012285</v>
      </c>
      <c r="D9" s="65">
        <v>71</v>
      </c>
      <c r="E9" s="9">
        <f>IF(D18=0, "-", D9/D18)</f>
        <v>0.1437246963562753</v>
      </c>
      <c r="F9" s="81">
        <v>104</v>
      </c>
      <c r="G9" s="34">
        <f>IF(F18=0, "-", F9/F18)</f>
        <v>7.7037037037037043E-2</v>
      </c>
      <c r="H9" s="65">
        <v>173</v>
      </c>
      <c r="I9" s="9">
        <f>IF(H18=0, "-", H9/H18)</f>
        <v>0.12089447938504543</v>
      </c>
      <c r="J9" s="8">
        <f t="shared" si="0"/>
        <v>-0.29577464788732394</v>
      </c>
      <c r="K9" s="9">
        <f t="shared" si="1"/>
        <v>-0.39884393063583817</v>
      </c>
    </row>
    <row r="10" spans="1:11" x14ac:dyDescent="0.25">
      <c r="A10" s="7" t="s">
        <v>323</v>
      </c>
      <c r="B10" s="65">
        <v>50</v>
      </c>
      <c r="C10" s="34">
        <f>IF(B18=0, "-", B10/B18)</f>
        <v>0.12285012285012285</v>
      </c>
      <c r="D10" s="65">
        <v>36</v>
      </c>
      <c r="E10" s="9">
        <f>IF(D18=0, "-", D10/D18)</f>
        <v>7.28744939271255E-2</v>
      </c>
      <c r="F10" s="81">
        <v>349</v>
      </c>
      <c r="G10" s="34">
        <f>IF(F18=0, "-", F10/F18)</f>
        <v>0.25851851851851854</v>
      </c>
      <c r="H10" s="65">
        <v>201</v>
      </c>
      <c r="I10" s="9">
        <f>IF(H18=0, "-", H10/H18)</f>
        <v>0.14046121593291405</v>
      </c>
      <c r="J10" s="8">
        <f t="shared" si="0"/>
        <v>0.3888888888888889</v>
      </c>
      <c r="K10" s="9">
        <f t="shared" si="1"/>
        <v>0.73631840796019898</v>
      </c>
    </row>
    <row r="11" spans="1:11" x14ac:dyDescent="0.25">
      <c r="A11" s="7" t="s">
        <v>324</v>
      </c>
      <c r="B11" s="65">
        <v>11</v>
      </c>
      <c r="C11" s="34">
        <f>IF(B18=0, "-", B11/B18)</f>
        <v>2.7027027027027029E-2</v>
      </c>
      <c r="D11" s="65">
        <v>16</v>
      </c>
      <c r="E11" s="9">
        <f>IF(D18=0, "-", D11/D18)</f>
        <v>3.2388663967611336E-2</v>
      </c>
      <c r="F11" s="81">
        <v>29</v>
      </c>
      <c r="G11" s="34">
        <f>IF(F18=0, "-", F11/F18)</f>
        <v>2.148148148148148E-2</v>
      </c>
      <c r="H11" s="65">
        <v>32</v>
      </c>
      <c r="I11" s="9">
        <f>IF(H18=0, "-", H11/H18)</f>
        <v>2.2361984626135568E-2</v>
      </c>
      <c r="J11" s="8">
        <f t="shared" si="0"/>
        <v>-0.3125</v>
      </c>
      <c r="K11" s="9">
        <f t="shared" si="1"/>
        <v>-9.375E-2</v>
      </c>
    </row>
    <row r="12" spans="1:11" x14ac:dyDescent="0.25">
      <c r="A12" s="7" t="s">
        <v>325</v>
      </c>
      <c r="B12" s="65">
        <v>8</v>
      </c>
      <c r="C12" s="34">
        <f>IF(B18=0, "-", B12/B18)</f>
        <v>1.9656019656019656E-2</v>
      </c>
      <c r="D12" s="65">
        <v>27</v>
      </c>
      <c r="E12" s="9">
        <f>IF(D18=0, "-", D12/D18)</f>
        <v>5.4655870445344132E-2</v>
      </c>
      <c r="F12" s="81">
        <v>15</v>
      </c>
      <c r="G12" s="34">
        <f>IF(F18=0, "-", F12/F18)</f>
        <v>1.1111111111111112E-2</v>
      </c>
      <c r="H12" s="65">
        <v>49</v>
      </c>
      <c r="I12" s="9">
        <f>IF(H18=0, "-", H12/H18)</f>
        <v>3.4241788958770093E-2</v>
      </c>
      <c r="J12" s="8">
        <f t="shared" si="0"/>
        <v>-0.70370370370370372</v>
      </c>
      <c r="K12" s="9">
        <f t="shared" si="1"/>
        <v>-0.69387755102040816</v>
      </c>
    </row>
    <row r="13" spans="1:11" x14ac:dyDescent="0.25">
      <c r="A13" s="7" t="s">
        <v>326</v>
      </c>
      <c r="B13" s="65">
        <v>37</v>
      </c>
      <c r="C13" s="34">
        <f>IF(B18=0, "-", B13/B18)</f>
        <v>9.0909090909090912E-2</v>
      </c>
      <c r="D13" s="65">
        <v>28</v>
      </c>
      <c r="E13" s="9">
        <f>IF(D18=0, "-", D13/D18)</f>
        <v>5.6680161943319839E-2</v>
      </c>
      <c r="F13" s="81">
        <v>102</v>
      </c>
      <c r="G13" s="34">
        <f>IF(F18=0, "-", F13/F18)</f>
        <v>7.5555555555555556E-2</v>
      </c>
      <c r="H13" s="65">
        <v>81</v>
      </c>
      <c r="I13" s="9">
        <f>IF(H18=0, "-", H13/H18)</f>
        <v>5.6603773584905662E-2</v>
      </c>
      <c r="J13" s="8">
        <f t="shared" si="0"/>
        <v>0.32142857142857145</v>
      </c>
      <c r="K13" s="9">
        <f t="shared" si="1"/>
        <v>0.25925925925925924</v>
      </c>
    </row>
    <row r="14" spans="1:11" x14ac:dyDescent="0.25">
      <c r="A14" s="7" t="s">
        <v>327</v>
      </c>
      <c r="B14" s="65">
        <v>47</v>
      </c>
      <c r="C14" s="34">
        <f>IF(B18=0, "-", B14/B18)</f>
        <v>0.11547911547911548</v>
      </c>
      <c r="D14" s="65">
        <v>106</v>
      </c>
      <c r="E14" s="9">
        <f>IF(D18=0, "-", D14/D18)</f>
        <v>0.2145748987854251</v>
      </c>
      <c r="F14" s="81">
        <v>175</v>
      </c>
      <c r="G14" s="34">
        <f>IF(F18=0, "-", F14/F18)</f>
        <v>0.12962962962962962</v>
      </c>
      <c r="H14" s="65">
        <v>347</v>
      </c>
      <c r="I14" s="9">
        <f>IF(H18=0, "-", H14/H18)</f>
        <v>0.24248777078965758</v>
      </c>
      <c r="J14" s="8">
        <f t="shared" si="0"/>
        <v>-0.55660377358490565</v>
      </c>
      <c r="K14" s="9">
        <f t="shared" si="1"/>
        <v>-0.49567723342939479</v>
      </c>
    </row>
    <row r="15" spans="1:11" x14ac:dyDescent="0.25">
      <c r="A15" s="7" t="s">
        <v>328</v>
      </c>
      <c r="B15" s="65">
        <v>37</v>
      </c>
      <c r="C15" s="34">
        <f>IF(B18=0, "-", B15/B18)</f>
        <v>9.0909090909090912E-2</v>
      </c>
      <c r="D15" s="65">
        <v>96</v>
      </c>
      <c r="E15" s="9">
        <f>IF(D18=0, "-", D15/D18)</f>
        <v>0.19433198380566802</v>
      </c>
      <c r="F15" s="81">
        <v>207</v>
      </c>
      <c r="G15" s="34">
        <f>IF(F18=0, "-", F15/F18)</f>
        <v>0.15333333333333332</v>
      </c>
      <c r="H15" s="65">
        <v>246</v>
      </c>
      <c r="I15" s="9">
        <f>IF(H18=0, "-", H15/H18)</f>
        <v>0.17190775681341719</v>
      </c>
      <c r="J15" s="8">
        <f t="shared" si="0"/>
        <v>-0.61458333333333337</v>
      </c>
      <c r="K15" s="9">
        <f t="shared" si="1"/>
        <v>-0.15853658536585366</v>
      </c>
    </row>
    <row r="16" spans="1:11" x14ac:dyDescent="0.25">
      <c r="A16" s="7" t="s">
        <v>329</v>
      </c>
      <c r="B16" s="65">
        <v>39</v>
      </c>
      <c r="C16" s="34">
        <f>IF(B18=0, "-", B16/B18)</f>
        <v>9.5823095823095825E-2</v>
      </c>
      <c r="D16" s="65">
        <v>47</v>
      </c>
      <c r="E16" s="9">
        <f>IF(D18=0, "-", D16/D18)</f>
        <v>9.5141700404858295E-2</v>
      </c>
      <c r="F16" s="81">
        <v>112</v>
      </c>
      <c r="G16" s="34">
        <f>IF(F18=0, "-", F16/F18)</f>
        <v>8.2962962962962961E-2</v>
      </c>
      <c r="H16" s="65">
        <v>90</v>
      </c>
      <c r="I16" s="9">
        <f>IF(H18=0, "-", H16/H18)</f>
        <v>6.2893081761006289E-2</v>
      </c>
      <c r="J16" s="8">
        <f t="shared" si="0"/>
        <v>-0.1702127659574468</v>
      </c>
      <c r="K16" s="9">
        <f t="shared" si="1"/>
        <v>0.24444444444444444</v>
      </c>
    </row>
    <row r="17" spans="1:11" x14ac:dyDescent="0.25">
      <c r="A17" s="2"/>
      <c r="B17" s="68"/>
      <c r="C17" s="33"/>
      <c r="D17" s="68"/>
      <c r="E17" s="6"/>
      <c r="F17" s="82"/>
      <c r="G17" s="33"/>
      <c r="H17" s="68"/>
      <c r="I17" s="6"/>
      <c r="J17" s="5"/>
      <c r="K17" s="6"/>
    </row>
    <row r="18" spans="1:11" s="43" customFormat="1" x14ac:dyDescent="0.25">
      <c r="A18" s="162" t="s">
        <v>574</v>
      </c>
      <c r="B18" s="71">
        <f>SUM(B7:B17)</f>
        <v>407</v>
      </c>
      <c r="C18" s="40">
        <f>B18/10129</f>
        <v>4.0181656629479715E-2</v>
      </c>
      <c r="D18" s="71">
        <f>SUM(D7:D17)</f>
        <v>494</v>
      </c>
      <c r="E18" s="41">
        <f>D18/10016</f>
        <v>4.9321086261980833E-2</v>
      </c>
      <c r="F18" s="77">
        <f>SUM(F7:F17)</f>
        <v>1350</v>
      </c>
      <c r="G18" s="42">
        <f>F18/27845</f>
        <v>4.8482671933919912E-2</v>
      </c>
      <c r="H18" s="71">
        <f>SUM(H7:H17)</f>
        <v>1431</v>
      </c>
      <c r="I18" s="41">
        <f>H18/26003</f>
        <v>5.5032111679421604E-2</v>
      </c>
      <c r="J18" s="37">
        <f>IF(D18=0, "-", IF((B18-D18)/D18&lt;10, (B18-D18)/D18, "&gt;999%"))</f>
        <v>-0.17611336032388664</v>
      </c>
      <c r="K18" s="38">
        <f>IF(H18=0, "-", IF((F18-H18)/H18&lt;10, (F18-H18)/H18, "&gt;999%"))</f>
        <v>-5.6603773584905662E-2</v>
      </c>
    </row>
    <row r="19" spans="1:11" x14ac:dyDescent="0.25">
      <c r="B19" s="83"/>
      <c r="D19" s="83"/>
      <c r="F19" s="83"/>
      <c r="H19" s="83"/>
    </row>
    <row r="20" spans="1:11" s="43" customFormat="1" x14ac:dyDescent="0.25">
      <c r="A20" s="162" t="s">
        <v>574</v>
      </c>
      <c r="B20" s="71">
        <v>407</v>
      </c>
      <c r="C20" s="40">
        <f>B20/10129</f>
        <v>4.0181656629479715E-2</v>
      </c>
      <c r="D20" s="71">
        <v>494</v>
      </c>
      <c r="E20" s="41">
        <f>D20/10016</f>
        <v>4.9321086261980833E-2</v>
      </c>
      <c r="F20" s="77">
        <v>1350</v>
      </c>
      <c r="G20" s="42">
        <f>F20/27845</f>
        <v>4.8482671933919912E-2</v>
      </c>
      <c r="H20" s="71">
        <v>1431</v>
      </c>
      <c r="I20" s="41">
        <f>H20/26003</f>
        <v>5.5032111679421604E-2</v>
      </c>
      <c r="J20" s="37">
        <f>IF(D20=0, "-", IF((B20-D20)/D20&lt;10, (B20-D20)/D20, "&gt;999%"))</f>
        <v>-0.17611336032388664</v>
      </c>
      <c r="K20" s="38">
        <f>IF(H20=0, "-", IF((F20-H20)/H20&lt;10, (F20-H20)/H20, "&gt;999%"))</f>
        <v>-5.6603773584905662E-2</v>
      </c>
    </row>
    <row r="21" spans="1:11" x14ac:dyDescent="0.25">
      <c r="B21" s="83"/>
      <c r="D21" s="83"/>
      <c r="F21" s="83"/>
      <c r="H21" s="83"/>
    </row>
    <row r="22" spans="1:11" ht="15.6" x14ac:dyDescent="0.3">
      <c r="A22" s="164" t="s">
        <v>119</v>
      </c>
      <c r="B22" s="196" t="s">
        <v>1</v>
      </c>
      <c r="C22" s="200"/>
      <c r="D22" s="200"/>
      <c r="E22" s="197"/>
      <c r="F22" s="196" t="s">
        <v>14</v>
      </c>
      <c r="G22" s="200"/>
      <c r="H22" s="200"/>
      <c r="I22" s="197"/>
      <c r="J22" s="196" t="s">
        <v>15</v>
      </c>
      <c r="K22" s="197"/>
    </row>
    <row r="23" spans="1:11" x14ac:dyDescent="0.25">
      <c r="A23" s="22"/>
      <c r="B23" s="196">
        <f>VALUE(RIGHT($B$2, 4))</f>
        <v>2023</v>
      </c>
      <c r="C23" s="197"/>
      <c r="D23" s="196">
        <f>B23-1</f>
        <v>2022</v>
      </c>
      <c r="E23" s="204"/>
      <c r="F23" s="196">
        <f>B23</f>
        <v>2023</v>
      </c>
      <c r="G23" s="204"/>
      <c r="H23" s="196">
        <f>D23</f>
        <v>2022</v>
      </c>
      <c r="I23" s="204"/>
      <c r="J23" s="140" t="s">
        <v>4</v>
      </c>
      <c r="K23" s="141" t="s">
        <v>2</v>
      </c>
    </row>
    <row r="24" spans="1:11" x14ac:dyDescent="0.25">
      <c r="A24" s="163" t="s">
        <v>150</v>
      </c>
      <c r="B24" s="61" t="s">
        <v>12</v>
      </c>
      <c r="C24" s="62" t="s">
        <v>13</v>
      </c>
      <c r="D24" s="61" t="s">
        <v>12</v>
      </c>
      <c r="E24" s="63" t="s">
        <v>13</v>
      </c>
      <c r="F24" s="62" t="s">
        <v>12</v>
      </c>
      <c r="G24" s="62" t="s">
        <v>13</v>
      </c>
      <c r="H24" s="61" t="s">
        <v>12</v>
      </c>
      <c r="I24" s="63" t="s">
        <v>13</v>
      </c>
      <c r="J24" s="61"/>
      <c r="K24" s="63"/>
    </row>
    <row r="25" spans="1:11" x14ac:dyDescent="0.25">
      <c r="A25" s="7" t="s">
        <v>330</v>
      </c>
      <c r="B25" s="65">
        <v>0</v>
      </c>
      <c r="C25" s="34">
        <f>IF(B47=0, "-", B25/B47)</f>
        <v>0</v>
      </c>
      <c r="D25" s="65">
        <v>2</v>
      </c>
      <c r="E25" s="9">
        <f>IF(D47=0, "-", D25/D47)</f>
        <v>2.1413276231263384E-3</v>
      </c>
      <c r="F25" s="81">
        <v>0</v>
      </c>
      <c r="G25" s="34">
        <f>IF(F47=0, "-", F25/F47)</f>
        <v>0</v>
      </c>
      <c r="H25" s="65">
        <v>4</v>
      </c>
      <c r="I25" s="9">
        <f>IF(H47=0, "-", H25/H47)</f>
        <v>1.3196964698119432E-3</v>
      </c>
      <c r="J25" s="8">
        <f t="shared" ref="J25:J45" si="2">IF(D25=0, "-", IF((B25-D25)/D25&lt;10, (B25-D25)/D25, "&gt;999%"))</f>
        <v>-1</v>
      </c>
      <c r="K25" s="9">
        <f t="shared" ref="K25:K45" si="3">IF(H25=0, "-", IF((F25-H25)/H25&lt;10, (F25-H25)/H25, "&gt;999%"))</f>
        <v>-1</v>
      </c>
    </row>
    <row r="26" spans="1:11" x14ac:dyDescent="0.25">
      <c r="A26" s="7" t="s">
        <v>331</v>
      </c>
      <c r="B26" s="65">
        <v>88</v>
      </c>
      <c r="C26" s="34">
        <f>IF(B47=0, "-", B26/B47)</f>
        <v>5.4254007398273733E-2</v>
      </c>
      <c r="D26" s="65">
        <v>3</v>
      </c>
      <c r="E26" s="9">
        <f>IF(D47=0, "-", D26/D47)</f>
        <v>3.2119914346895075E-3</v>
      </c>
      <c r="F26" s="81">
        <v>221</v>
      </c>
      <c r="G26" s="34">
        <f>IF(F47=0, "-", F26/F47)</f>
        <v>6.3891298063024002E-2</v>
      </c>
      <c r="H26" s="65">
        <v>76</v>
      </c>
      <c r="I26" s="9">
        <f>IF(H47=0, "-", H26/H47)</f>
        <v>2.5074232926426923E-2</v>
      </c>
      <c r="J26" s="8" t="str">
        <f t="shared" si="2"/>
        <v>&gt;999%</v>
      </c>
      <c r="K26" s="9">
        <f t="shared" si="3"/>
        <v>1.9078947368421053</v>
      </c>
    </row>
    <row r="27" spans="1:11" x14ac:dyDescent="0.25">
      <c r="A27" s="7" t="s">
        <v>332</v>
      </c>
      <c r="B27" s="65">
        <v>22</v>
      </c>
      <c r="C27" s="34">
        <f>IF(B47=0, "-", B27/B47)</f>
        <v>1.3563501849568433E-2</v>
      </c>
      <c r="D27" s="65">
        <v>40</v>
      </c>
      <c r="E27" s="9">
        <f>IF(D47=0, "-", D27/D47)</f>
        <v>4.2826552462526764E-2</v>
      </c>
      <c r="F27" s="81">
        <v>59</v>
      </c>
      <c r="G27" s="34">
        <f>IF(F47=0, "-", F27/F47)</f>
        <v>1.7056952876553916E-2</v>
      </c>
      <c r="H27" s="65">
        <v>122</v>
      </c>
      <c r="I27" s="9">
        <f>IF(H47=0, "-", H27/H47)</f>
        <v>4.0250742329264268E-2</v>
      </c>
      <c r="J27" s="8">
        <f t="shared" si="2"/>
        <v>-0.45</v>
      </c>
      <c r="K27" s="9">
        <f t="shared" si="3"/>
        <v>-0.51639344262295084</v>
      </c>
    </row>
    <row r="28" spans="1:11" x14ac:dyDescent="0.25">
      <c r="A28" s="7" t="s">
        <v>333</v>
      </c>
      <c r="B28" s="65">
        <v>177</v>
      </c>
      <c r="C28" s="34">
        <f>IF(B47=0, "-", B28/B47)</f>
        <v>0.10912453760789149</v>
      </c>
      <c r="D28" s="65">
        <v>159</v>
      </c>
      <c r="E28" s="9">
        <f>IF(D47=0, "-", D28/D47)</f>
        <v>0.17023554603854391</v>
      </c>
      <c r="F28" s="81">
        <v>352</v>
      </c>
      <c r="G28" s="34">
        <f>IF(F47=0, "-", F28/F47)</f>
        <v>0.10176351546689795</v>
      </c>
      <c r="H28" s="65">
        <v>396</v>
      </c>
      <c r="I28" s="9">
        <f>IF(H47=0, "-", H28/H47)</f>
        <v>0.1306499505113824</v>
      </c>
      <c r="J28" s="8">
        <f t="shared" si="2"/>
        <v>0.11320754716981132</v>
      </c>
      <c r="K28" s="9">
        <f t="shared" si="3"/>
        <v>-0.1111111111111111</v>
      </c>
    </row>
    <row r="29" spans="1:11" x14ac:dyDescent="0.25">
      <c r="A29" s="7" t="s">
        <v>334</v>
      </c>
      <c r="B29" s="65">
        <v>10</v>
      </c>
      <c r="C29" s="34">
        <f>IF(B47=0, "-", B29/B47)</f>
        <v>6.1652281134401974E-3</v>
      </c>
      <c r="D29" s="65">
        <v>9</v>
      </c>
      <c r="E29" s="9">
        <f>IF(D47=0, "-", D29/D47)</f>
        <v>9.6359743040685224E-3</v>
      </c>
      <c r="F29" s="81">
        <v>21</v>
      </c>
      <c r="G29" s="34">
        <f>IF(F47=0, "-", F29/F47)</f>
        <v>6.0711188204683438E-3</v>
      </c>
      <c r="H29" s="65">
        <v>23</v>
      </c>
      <c r="I29" s="9">
        <f>IF(H47=0, "-", H29/H47)</f>
        <v>7.588254701418674E-3</v>
      </c>
      <c r="J29" s="8">
        <f t="shared" si="2"/>
        <v>0.1111111111111111</v>
      </c>
      <c r="K29" s="9">
        <f t="shared" si="3"/>
        <v>-8.6956521739130432E-2</v>
      </c>
    </row>
    <row r="30" spans="1:11" x14ac:dyDescent="0.25">
      <c r="A30" s="7" t="s">
        <v>335</v>
      </c>
      <c r="B30" s="65">
        <v>115</v>
      </c>
      <c r="C30" s="34">
        <f>IF(B47=0, "-", B30/B47)</f>
        <v>7.0900123304562274E-2</v>
      </c>
      <c r="D30" s="65">
        <v>45</v>
      </c>
      <c r="E30" s="9">
        <f>IF(D47=0, "-", D30/D47)</f>
        <v>4.8179871520342615E-2</v>
      </c>
      <c r="F30" s="81">
        <v>233</v>
      </c>
      <c r="G30" s="34">
        <f>IF(F47=0, "-", F30/F47)</f>
        <v>6.7360508817577339E-2</v>
      </c>
      <c r="H30" s="65">
        <v>209</v>
      </c>
      <c r="I30" s="9">
        <f>IF(H47=0, "-", H30/H47)</f>
        <v>6.8954140547674028E-2</v>
      </c>
      <c r="J30" s="8">
        <f t="shared" si="2"/>
        <v>1.5555555555555556</v>
      </c>
      <c r="K30" s="9">
        <f t="shared" si="3"/>
        <v>0.11483253588516747</v>
      </c>
    </row>
    <row r="31" spans="1:11" x14ac:dyDescent="0.25">
      <c r="A31" s="7" t="s">
        <v>336</v>
      </c>
      <c r="B31" s="65">
        <v>158</v>
      </c>
      <c r="C31" s="34">
        <f>IF(B47=0, "-", B31/B47)</f>
        <v>9.7410604192355116E-2</v>
      </c>
      <c r="D31" s="65">
        <v>173</v>
      </c>
      <c r="E31" s="9">
        <f>IF(D47=0, "-", D31/D47)</f>
        <v>0.18522483940042828</v>
      </c>
      <c r="F31" s="81">
        <v>305</v>
      </c>
      <c r="G31" s="34">
        <f>IF(F47=0, "-", F31/F47)</f>
        <v>8.8175773344897374E-2</v>
      </c>
      <c r="H31" s="65">
        <v>493</v>
      </c>
      <c r="I31" s="9">
        <f>IF(H47=0, "-", H31/H47)</f>
        <v>0.16265258990432199</v>
      </c>
      <c r="J31" s="8">
        <f t="shared" si="2"/>
        <v>-8.6705202312138727E-2</v>
      </c>
      <c r="K31" s="9">
        <f t="shared" si="3"/>
        <v>-0.38133874239350912</v>
      </c>
    </row>
    <row r="32" spans="1:11" x14ac:dyDescent="0.25">
      <c r="A32" s="7" t="s">
        <v>337</v>
      </c>
      <c r="B32" s="65">
        <v>2</v>
      </c>
      <c r="C32" s="34">
        <f>IF(B47=0, "-", B32/B47)</f>
        <v>1.2330456226880395E-3</v>
      </c>
      <c r="D32" s="65">
        <v>4</v>
      </c>
      <c r="E32" s="9">
        <f>IF(D47=0, "-", D32/D47)</f>
        <v>4.2826552462526769E-3</v>
      </c>
      <c r="F32" s="81">
        <v>14</v>
      </c>
      <c r="G32" s="34">
        <f>IF(F47=0, "-", F32/F47)</f>
        <v>4.0474125469788956E-3</v>
      </c>
      <c r="H32" s="65">
        <v>11</v>
      </c>
      <c r="I32" s="9">
        <f>IF(H47=0, "-", H32/H47)</f>
        <v>3.6291652919828439E-3</v>
      </c>
      <c r="J32" s="8">
        <f t="shared" si="2"/>
        <v>-0.5</v>
      </c>
      <c r="K32" s="9">
        <f t="shared" si="3"/>
        <v>0.27272727272727271</v>
      </c>
    </row>
    <row r="33" spans="1:11" x14ac:dyDescent="0.25">
      <c r="A33" s="7" t="s">
        <v>338</v>
      </c>
      <c r="B33" s="65">
        <v>398</v>
      </c>
      <c r="C33" s="34">
        <f>IF(B47=0, "-", B33/B47)</f>
        <v>0.24537607891491986</v>
      </c>
      <c r="D33" s="65">
        <v>167</v>
      </c>
      <c r="E33" s="9">
        <f>IF(D47=0, "-", D33/D47)</f>
        <v>0.17880085653104924</v>
      </c>
      <c r="F33" s="81">
        <v>844</v>
      </c>
      <c r="G33" s="34">
        <f>IF(F47=0, "-", F33/F47)</f>
        <v>0.24400115640358486</v>
      </c>
      <c r="H33" s="65">
        <v>492</v>
      </c>
      <c r="I33" s="9">
        <f>IF(H47=0, "-", H33/H47)</f>
        <v>0.16232266578686902</v>
      </c>
      <c r="J33" s="8">
        <f t="shared" si="2"/>
        <v>1.3832335329341316</v>
      </c>
      <c r="K33" s="9">
        <f t="shared" si="3"/>
        <v>0.71544715447154472</v>
      </c>
    </row>
    <row r="34" spans="1:11" x14ac:dyDescent="0.25">
      <c r="A34" s="7" t="s">
        <v>339</v>
      </c>
      <c r="B34" s="65">
        <v>206</v>
      </c>
      <c r="C34" s="34">
        <f>IF(B47=0, "-", B34/B47)</f>
        <v>0.12700369913686807</v>
      </c>
      <c r="D34" s="65">
        <v>111</v>
      </c>
      <c r="E34" s="9">
        <f>IF(D47=0, "-", D34/D47)</f>
        <v>0.11884368308351177</v>
      </c>
      <c r="F34" s="81">
        <v>318</v>
      </c>
      <c r="G34" s="34">
        <f>IF(F47=0, "-", F34/F47)</f>
        <v>9.1934084995663481E-2</v>
      </c>
      <c r="H34" s="65">
        <v>427</v>
      </c>
      <c r="I34" s="9">
        <f>IF(H47=0, "-", H34/H47)</f>
        <v>0.14087759815242495</v>
      </c>
      <c r="J34" s="8">
        <f t="shared" si="2"/>
        <v>0.85585585585585588</v>
      </c>
      <c r="K34" s="9">
        <f t="shared" si="3"/>
        <v>-0.25526932084309134</v>
      </c>
    </row>
    <row r="35" spans="1:11" x14ac:dyDescent="0.25">
      <c r="A35" s="7" t="s">
        <v>340</v>
      </c>
      <c r="B35" s="65">
        <v>100</v>
      </c>
      <c r="C35" s="34">
        <f>IF(B47=0, "-", B35/B47)</f>
        <v>6.1652281134401972E-2</v>
      </c>
      <c r="D35" s="65">
        <v>84</v>
      </c>
      <c r="E35" s="9">
        <f>IF(D47=0, "-", D35/D47)</f>
        <v>8.9935760171306209E-2</v>
      </c>
      <c r="F35" s="81">
        <v>246</v>
      </c>
      <c r="G35" s="34">
        <f>IF(F47=0, "-", F35/F47)</f>
        <v>7.1118820468343447E-2</v>
      </c>
      <c r="H35" s="65">
        <v>244</v>
      </c>
      <c r="I35" s="9">
        <f>IF(H47=0, "-", H35/H47)</f>
        <v>8.0501484658528535E-2</v>
      </c>
      <c r="J35" s="8">
        <f t="shared" si="2"/>
        <v>0.19047619047619047</v>
      </c>
      <c r="K35" s="9">
        <f t="shared" si="3"/>
        <v>8.1967213114754103E-3</v>
      </c>
    </row>
    <row r="36" spans="1:11" x14ac:dyDescent="0.25">
      <c r="A36" s="7" t="s">
        <v>341</v>
      </c>
      <c r="B36" s="65">
        <v>59</v>
      </c>
      <c r="C36" s="34">
        <f>IF(B47=0, "-", B36/B47)</f>
        <v>3.6374845869297165E-2</v>
      </c>
      <c r="D36" s="65">
        <v>0</v>
      </c>
      <c r="E36" s="9">
        <f>IF(D47=0, "-", D36/D47)</f>
        <v>0</v>
      </c>
      <c r="F36" s="81">
        <v>103</v>
      </c>
      <c r="G36" s="34">
        <f>IF(F47=0, "-", F36/F47)</f>
        <v>2.9777392309916162E-2</v>
      </c>
      <c r="H36" s="65">
        <v>0</v>
      </c>
      <c r="I36" s="9">
        <f>IF(H47=0, "-", H36/H47)</f>
        <v>0</v>
      </c>
      <c r="J36" s="8" t="str">
        <f t="shared" si="2"/>
        <v>-</v>
      </c>
      <c r="K36" s="9" t="str">
        <f t="shared" si="3"/>
        <v>-</v>
      </c>
    </row>
    <row r="37" spans="1:11" x14ac:dyDescent="0.25">
      <c r="A37" s="7" t="s">
        <v>342</v>
      </c>
      <c r="B37" s="65">
        <v>1</v>
      </c>
      <c r="C37" s="34">
        <f>IF(B47=0, "-", B37/B47)</f>
        <v>6.1652281134401974E-4</v>
      </c>
      <c r="D37" s="65">
        <v>0</v>
      </c>
      <c r="E37" s="9">
        <f>IF(D47=0, "-", D37/D47)</f>
        <v>0</v>
      </c>
      <c r="F37" s="81">
        <v>3</v>
      </c>
      <c r="G37" s="34">
        <f>IF(F47=0, "-", F37/F47)</f>
        <v>8.6730268863833475E-4</v>
      </c>
      <c r="H37" s="65">
        <v>2</v>
      </c>
      <c r="I37" s="9">
        <f>IF(H47=0, "-", H37/H47)</f>
        <v>6.5984823490597162E-4</v>
      </c>
      <c r="J37" s="8" t="str">
        <f t="shared" si="2"/>
        <v>-</v>
      </c>
      <c r="K37" s="9">
        <f t="shared" si="3"/>
        <v>0.5</v>
      </c>
    </row>
    <row r="38" spans="1:11" x14ac:dyDescent="0.25">
      <c r="A38" s="7" t="s">
        <v>343</v>
      </c>
      <c r="B38" s="65">
        <v>7</v>
      </c>
      <c r="C38" s="34">
        <f>IF(B47=0, "-", B38/B47)</f>
        <v>4.3156596794081377E-3</v>
      </c>
      <c r="D38" s="65">
        <v>2</v>
      </c>
      <c r="E38" s="9">
        <f>IF(D47=0, "-", D38/D47)</f>
        <v>2.1413276231263384E-3</v>
      </c>
      <c r="F38" s="81">
        <v>16</v>
      </c>
      <c r="G38" s="34">
        <f>IF(F47=0, "-", F38/F47)</f>
        <v>4.6256143394044526E-3</v>
      </c>
      <c r="H38" s="65">
        <v>18</v>
      </c>
      <c r="I38" s="9">
        <f>IF(H47=0, "-", H38/H47)</f>
        <v>5.9386341141537445E-3</v>
      </c>
      <c r="J38" s="8">
        <f t="shared" si="2"/>
        <v>2.5</v>
      </c>
      <c r="K38" s="9">
        <f t="shared" si="3"/>
        <v>-0.1111111111111111</v>
      </c>
    </row>
    <row r="39" spans="1:11" x14ac:dyDescent="0.25">
      <c r="A39" s="7" t="s">
        <v>344</v>
      </c>
      <c r="B39" s="65">
        <v>22</v>
      </c>
      <c r="C39" s="34">
        <f>IF(B47=0, "-", B39/B47)</f>
        <v>1.3563501849568433E-2</v>
      </c>
      <c r="D39" s="65">
        <v>5</v>
      </c>
      <c r="E39" s="9">
        <f>IF(D47=0, "-", D39/D47)</f>
        <v>5.3533190578158455E-3</v>
      </c>
      <c r="F39" s="81">
        <v>46</v>
      </c>
      <c r="G39" s="34">
        <f>IF(F47=0, "-", F39/F47)</f>
        <v>1.32986412257878E-2</v>
      </c>
      <c r="H39" s="65">
        <v>11</v>
      </c>
      <c r="I39" s="9">
        <f>IF(H47=0, "-", H39/H47)</f>
        <v>3.6291652919828439E-3</v>
      </c>
      <c r="J39" s="8">
        <f t="shared" si="2"/>
        <v>3.4</v>
      </c>
      <c r="K39" s="9">
        <f t="shared" si="3"/>
        <v>3.1818181818181817</v>
      </c>
    </row>
    <row r="40" spans="1:11" x14ac:dyDescent="0.25">
      <c r="A40" s="7" t="s">
        <v>345</v>
      </c>
      <c r="B40" s="65">
        <v>12</v>
      </c>
      <c r="C40" s="34">
        <f>IF(B47=0, "-", B40/B47)</f>
        <v>7.3982737361282368E-3</v>
      </c>
      <c r="D40" s="65">
        <v>44</v>
      </c>
      <c r="E40" s="9">
        <f>IF(D47=0, "-", D40/D47)</f>
        <v>4.7109207708779445E-2</v>
      </c>
      <c r="F40" s="81">
        <v>112</v>
      </c>
      <c r="G40" s="34">
        <f>IF(F47=0, "-", F40/F47)</f>
        <v>3.2379300375831165E-2</v>
      </c>
      <c r="H40" s="65">
        <v>184</v>
      </c>
      <c r="I40" s="9">
        <f>IF(H47=0, "-", H40/H47)</f>
        <v>6.0706037611349392E-2</v>
      </c>
      <c r="J40" s="8">
        <f t="shared" si="2"/>
        <v>-0.72727272727272729</v>
      </c>
      <c r="K40" s="9">
        <f t="shared" si="3"/>
        <v>-0.39130434782608697</v>
      </c>
    </row>
    <row r="41" spans="1:11" x14ac:dyDescent="0.25">
      <c r="A41" s="7" t="s">
        <v>346</v>
      </c>
      <c r="B41" s="65">
        <v>4</v>
      </c>
      <c r="C41" s="34">
        <f>IF(B47=0, "-", B41/B47)</f>
        <v>2.4660912453760789E-3</v>
      </c>
      <c r="D41" s="65">
        <v>0</v>
      </c>
      <c r="E41" s="9">
        <f>IF(D47=0, "-", D41/D47)</f>
        <v>0</v>
      </c>
      <c r="F41" s="81">
        <v>20</v>
      </c>
      <c r="G41" s="34">
        <f>IF(F47=0, "-", F41/F47)</f>
        <v>5.7820179242555649E-3</v>
      </c>
      <c r="H41" s="65">
        <v>7</v>
      </c>
      <c r="I41" s="9">
        <f>IF(H47=0, "-", H41/H47)</f>
        <v>2.3094688221709007E-3</v>
      </c>
      <c r="J41" s="8" t="str">
        <f t="shared" si="2"/>
        <v>-</v>
      </c>
      <c r="K41" s="9">
        <f t="shared" si="3"/>
        <v>1.8571428571428572</v>
      </c>
    </row>
    <row r="42" spans="1:11" x14ac:dyDescent="0.25">
      <c r="A42" s="7" t="s">
        <v>347</v>
      </c>
      <c r="B42" s="65">
        <v>13</v>
      </c>
      <c r="C42" s="34">
        <f>IF(B47=0, "-", B42/B47)</f>
        <v>8.0147965474722561E-3</v>
      </c>
      <c r="D42" s="65">
        <v>3</v>
      </c>
      <c r="E42" s="9">
        <f>IF(D47=0, "-", D42/D47)</f>
        <v>3.2119914346895075E-3</v>
      </c>
      <c r="F42" s="81">
        <v>55</v>
      </c>
      <c r="G42" s="34">
        <f>IF(F47=0, "-", F42/F47)</f>
        <v>1.5900549291702804E-2</v>
      </c>
      <c r="H42" s="65">
        <v>12</v>
      </c>
      <c r="I42" s="9">
        <f>IF(H47=0, "-", H42/H47)</f>
        <v>3.9590894094358297E-3</v>
      </c>
      <c r="J42" s="8">
        <f t="shared" si="2"/>
        <v>3.3333333333333335</v>
      </c>
      <c r="K42" s="9">
        <f t="shared" si="3"/>
        <v>3.5833333333333335</v>
      </c>
    </row>
    <row r="43" spans="1:11" x14ac:dyDescent="0.25">
      <c r="A43" s="7" t="s">
        <v>348</v>
      </c>
      <c r="B43" s="65">
        <v>76</v>
      </c>
      <c r="C43" s="34">
        <f>IF(B47=0, "-", B43/B47)</f>
        <v>4.6855733662145502E-2</v>
      </c>
      <c r="D43" s="65">
        <v>39</v>
      </c>
      <c r="E43" s="9">
        <f>IF(D47=0, "-", D43/D47)</f>
        <v>4.17558886509636E-2</v>
      </c>
      <c r="F43" s="81">
        <v>123</v>
      </c>
      <c r="G43" s="34">
        <f>IF(F47=0, "-", F43/F47)</f>
        <v>3.5559410234171723E-2</v>
      </c>
      <c r="H43" s="65">
        <v>201</v>
      </c>
      <c r="I43" s="9">
        <f>IF(H47=0, "-", H43/H47)</f>
        <v>6.6314747608050145E-2</v>
      </c>
      <c r="J43" s="8">
        <f t="shared" si="2"/>
        <v>0.94871794871794868</v>
      </c>
      <c r="K43" s="9">
        <f t="shared" si="3"/>
        <v>-0.38805970149253732</v>
      </c>
    </row>
    <row r="44" spans="1:11" x14ac:dyDescent="0.25">
      <c r="A44" s="7" t="s">
        <v>349</v>
      </c>
      <c r="B44" s="65">
        <v>60</v>
      </c>
      <c r="C44" s="34">
        <f>IF(B47=0, "-", B44/B47)</f>
        <v>3.6991368680641186E-2</v>
      </c>
      <c r="D44" s="65">
        <v>0</v>
      </c>
      <c r="E44" s="9">
        <f>IF(D47=0, "-", D44/D47)</f>
        <v>0</v>
      </c>
      <c r="F44" s="81">
        <v>193</v>
      </c>
      <c r="G44" s="34">
        <f>IF(F47=0, "-", F44/F47)</f>
        <v>5.5796472969066202E-2</v>
      </c>
      <c r="H44" s="65">
        <v>0</v>
      </c>
      <c r="I44" s="9">
        <f>IF(H47=0, "-", H44/H47)</f>
        <v>0</v>
      </c>
      <c r="J44" s="8" t="str">
        <f t="shared" si="2"/>
        <v>-</v>
      </c>
      <c r="K44" s="9" t="str">
        <f t="shared" si="3"/>
        <v>-</v>
      </c>
    </row>
    <row r="45" spans="1:11" x14ac:dyDescent="0.25">
      <c r="A45" s="7" t="s">
        <v>350</v>
      </c>
      <c r="B45" s="65">
        <v>92</v>
      </c>
      <c r="C45" s="34">
        <f>IF(B47=0, "-", B45/B47)</f>
        <v>5.6720098643649818E-2</v>
      </c>
      <c r="D45" s="65">
        <v>44</v>
      </c>
      <c r="E45" s="9">
        <f>IF(D47=0, "-", D45/D47)</f>
        <v>4.7109207708779445E-2</v>
      </c>
      <c r="F45" s="81">
        <v>175</v>
      </c>
      <c r="G45" s="34">
        <f>IF(F47=0, "-", F45/F47)</f>
        <v>5.0592656837236197E-2</v>
      </c>
      <c r="H45" s="65">
        <v>99</v>
      </c>
      <c r="I45" s="9">
        <f>IF(H47=0, "-", H45/H47)</f>
        <v>3.2662487627845599E-2</v>
      </c>
      <c r="J45" s="8">
        <f t="shared" si="2"/>
        <v>1.0909090909090908</v>
      </c>
      <c r="K45" s="9">
        <f t="shared" si="3"/>
        <v>0.76767676767676762</v>
      </c>
    </row>
    <row r="46" spans="1:11" x14ac:dyDescent="0.25">
      <c r="A46" s="2"/>
      <c r="B46" s="68"/>
      <c r="C46" s="33"/>
      <c r="D46" s="68"/>
      <c r="E46" s="6"/>
      <c r="F46" s="82"/>
      <c r="G46" s="33"/>
      <c r="H46" s="68"/>
      <c r="I46" s="6"/>
      <c r="J46" s="5"/>
      <c r="K46" s="6"/>
    </row>
    <row r="47" spans="1:11" s="43" customFormat="1" x14ac:dyDescent="0.25">
      <c r="A47" s="162" t="s">
        <v>573</v>
      </c>
      <c r="B47" s="71">
        <f>SUM(B25:B46)</f>
        <v>1622</v>
      </c>
      <c r="C47" s="40">
        <f>B47/10129</f>
        <v>0.16013426794352847</v>
      </c>
      <c r="D47" s="71">
        <f>SUM(D25:D46)</f>
        <v>934</v>
      </c>
      <c r="E47" s="41">
        <f>D47/10016</f>
        <v>9.3250798722044725E-2</v>
      </c>
      <c r="F47" s="77">
        <f>SUM(F25:F46)</f>
        <v>3459</v>
      </c>
      <c r="G47" s="42">
        <f>F47/27845</f>
        <v>0.12422337942179924</v>
      </c>
      <c r="H47" s="71">
        <f>SUM(H25:H46)</f>
        <v>3031</v>
      </c>
      <c r="I47" s="41">
        <f>H47/26003</f>
        <v>0.11656347344537168</v>
      </c>
      <c r="J47" s="37">
        <f>IF(D47=0, "-", IF((B47-D47)/D47&lt;10, (B47-D47)/D47, "&gt;999%"))</f>
        <v>0.7366167023554604</v>
      </c>
      <c r="K47" s="38">
        <f>IF(H47=0, "-", IF((F47-H47)/H47&lt;10, (F47-H47)/H47, "&gt;999%"))</f>
        <v>0.14120752226987793</v>
      </c>
    </row>
    <row r="48" spans="1:11" x14ac:dyDescent="0.25">
      <c r="B48" s="83"/>
      <c r="D48" s="83"/>
      <c r="F48" s="83"/>
      <c r="H48" s="83"/>
    </row>
    <row r="49" spans="1:11" x14ac:dyDescent="0.25">
      <c r="A49" s="163" t="s">
        <v>151</v>
      </c>
      <c r="B49" s="61" t="s">
        <v>12</v>
      </c>
      <c r="C49" s="62" t="s">
        <v>13</v>
      </c>
      <c r="D49" s="61" t="s">
        <v>12</v>
      </c>
      <c r="E49" s="63" t="s">
        <v>13</v>
      </c>
      <c r="F49" s="62" t="s">
        <v>12</v>
      </c>
      <c r="G49" s="62" t="s">
        <v>13</v>
      </c>
      <c r="H49" s="61" t="s">
        <v>12</v>
      </c>
      <c r="I49" s="63" t="s">
        <v>13</v>
      </c>
      <c r="J49" s="61"/>
      <c r="K49" s="63"/>
    </row>
    <row r="50" spans="1:11" x14ac:dyDescent="0.25">
      <c r="A50" s="7" t="s">
        <v>351</v>
      </c>
      <c r="B50" s="65">
        <v>4</v>
      </c>
      <c r="C50" s="34">
        <f>IF(B64=0, "-", B50/B64)</f>
        <v>3.669724770642202E-2</v>
      </c>
      <c r="D50" s="65">
        <v>0</v>
      </c>
      <c r="E50" s="9">
        <f>IF(D64=0, "-", D50/D64)</f>
        <v>0</v>
      </c>
      <c r="F50" s="81">
        <v>14</v>
      </c>
      <c r="G50" s="34">
        <f>IF(F64=0, "-", F50/F64)</f>
        <v>3.9106145251396648E-2</v>
      </c>
      <c r="H50" s="65">
        <v>1</v>
      </c>
      <c r="I50" s="9">
        <f>IF(H64=0, "-", H50/H64)</f>
        <v>3.3112582781456954E-3</v>
      </c>
      <c r="J50" s="8" t="str">
        <f t="shared" ref="J50:J62" si="4">IF(D50=0, "-", IF((B50-D50)/D50&lt;10, (B50-D50)/D50, "&gt;999%"))</f>
        <v>-</v>
      </c>
      <c r="K50" s="9" t="str">
        <f t="shared" ref="K50:K62" si="5">IF(H50=0, "-", IF((F50-H50)/H50&lt;10, (F50-H50)/H50, "&gt;999%"))</f>
        <v>&gt;999%</v>
      </c>
    </row>
    <row r="51" spans="1:11" x14ac:dyDescent="0.25">
      <c r="A51" s="7" t="s">
        <v>352</v>
      </c>
      <c r="B51" s="65">
        <v>22</v>
      </c>
      <c r="C51" s="34">
        <f>IF(B64=0, "-", B51/B64)</f>
        <v>0.20183486238532111</v>
      </c>
      <c r="D51" s="65">
        <v>31</v>
      </c>
      <c r="E51" s="9">
        <f>IF(D64=0, "-", D51/D64)</f>
        <v>0.29807692307692307</v>
      </c>
      <c r="F51" s="81">
        <v>89</v>
      </c>
      <c r="G51" s="34">
        <f>IF(F64=0, "-", F51/F64)</f>
        <v>0.24860335195530725</v>
      </c>
      <c r="H51" s="65">
        <v>50</v>
      </c>
      <c r="I51" s="9">
        <f>IF(H64=0, "-", H51/H64)</f>
        <v>0.16556291390728478</v>
      </c>
      <c r="J51" s="8">
        <f t="shared" si="4"/>
        <v>-0.29032258064516131</v>
      </c>
      <c r="K51" s="9">
        <f t="shared" si="5"/>
        <v>0.78</v>
      </c>
    </row>
    <row r="52" spans="1:11" x14ac:dyDescent="0.25">
      <c r="A52" s="7" t="s">
        <v>353</v>
      </c>
      <c r="B52" s="65">
        <v>17</v>
      </c>
      <c r="C52" s="34">
        <f>IF(B64=0, "-", B52/B64)</f>
        <v>0.15596330275229359</v>
      </c>
      <c r="D52" s="65">
        <v>12</v>
      </c>
      <c r="E52" s="9">
        <f>IF(D64=0, "-", D52/D64)</f>
        <v>0.11538461538461539</v>
      </c>
      <c r="F52" s="81">
        <v>22</v>
      </c>
      <c r="G52" s="34">
        <f>IF(F64=0, "-", F52/F64)</f>
        <v>6.1452513966480445E-2</v>
      </c>
      <c r="H52" s="65">
        <v>41</v>
      </c>
      <c r="I52" s="9">
        <f>IF(H64=0, "-", H52/H64)</f>
        <v>0.13576158940397351</v>
      </c>
      <c r="J52" s="8">
        <f t="shared" si="4"/>
        <v>0.41666666666666669</v>
      </c>
      <c r="K52" s="9">
        <f t="shared" si="5"/>
        <v>-0.46341463414634149</v>
      </c>
    </row>
    <row r="53" spans="1:11" x14ac:dyDescent="0.25">
      <c r="A53" s="7" t="s">
        <v>354</v>
      </c>
      <c r="B53" s="65">
        <v>2</v>
      </c>
      <c r="C53" s="34">
        <f>IF(B64=0, "-", B53/B64)</f>
        <v>1.834862385321101E-2</v>
      </c>
      <c r="D53" s="65">
        <v>1</v>
      </c>
      <c r="E53" s="9">
        <f>IF(D64=0, "-", D53/D64)</f>
        <v>9.6153846153846159E-3</v>
      </c>
      <c r="F53" s="81">
        <v>14</v>
      </c>
      <c r="G53" s="34">
        <f>IF(F64=0, "-", F53/F64)</f>
        <v>3.9106145251396648E-2</v>
      </c>
      <c r="H53" s="65">
        <v>3</v>
      </c>
      <c r="I53" s="9">
        <f>IF(H64=0, "-", H53/H64)</f>
        <v>9.9337748344370865E-3</v>
      </c>
      <c r="J53" s="8">
        <f t="shared" si="4"/>
        <v>1</v>
      </c>
      <c r="K53" s="9">
        <f t="shared" si="5"/>
        <v>3.6666666666666665</v>
      </c>
    </row>
    <row r="54" spans="1:11" x14ac:dyDescent="0.25">
      <c r="A54" s="7" t="s">
        <v>355</v>
      </c>
      <c r="B54" s="65">
        <v>1</v>
      </c>
      <c r="C54" s="34">
        <f>IF(B64=0, "-", B54/B64)</f>
        <v>9.1743119266055051E-3</v>
      </c>
      <c r="D54" s="65">
        <v>0</v>
      </c>
      <c r="E54" s="9">
        <f>IF(D64=0, "-", D54/D64)</f>
        <v>0</v>
      </c>
      <c r="F54" s="81">
        <v>4</v>
      </c>
      <c r="G54" s="34">
        <f>IF(F64=0, "-", F54/F64)</f>
        <v>1.11731843575419E-2</v>
      </c>
      <c r="H54" s="65">
        <v>0</v>
      </c>
      <c r="I54" s="9">
        <f>IF(H64=0, "-", H54/H64)</f>
        <v>0</v>
      </c>
      <c r="J54" s="8" t="str">
        <f t="shared" si="4"/>
        <v>-</v>
      </c>
      <c r="K54" s="9" t="str">
        <f t="shared" si="5"/>
        <v>-</v>
      </c>
    </row>
    <row r="55" spans="1:11" x14ac:dyDescent="0.25">
      <c r="A55" s="7" t="s">
        <v>356</v>
      </c>
      <c r="B55" s="65">
        <v>0</v>
      </c>
      <c r="C55" s="34">
        <f>IF(B64=0, "-", B55/B64)</f>
        <v>0</v>
      </c>
      <c r="D55" s="65">
        <v>6</v>
      </c>
      <c r="E55" s="9">
        <f>IF(D64=0, "-", D55/D64)</f>
        <v>5.7692307692307696E-2</v>
      </c>
      <c r="F55" s="81">
        <v>2</v>
      </c>
      <c r="G55" s="34">
        <f>IF(F64=0, "-", F55/F64)</f>
        <v>5.5865921787709499E-3</v>
      </c>
      <c r="H55" s="65">
        <v>15</v>
      </c>
      <c r="I55" s="9">
        <f>IF(H64=0, "-", H55/H64)</f>
        <v>4.9668874172185427E-2</v>
      </c>
      <c r="J55" s="8">
        <f t="shared" si="4"/>
        <v>-1</v>
      </c>
      <c r="K55" s="9">
        <f t="shared" si="5"/>
        <v>-0.8666666666666667</v>
      </c>
    </row>
    <row r="56" spans="1:11" x14ac:dyDescent="0.25">
      <c r="A56" s="7" t="s">
        <v>357</v>
      </c>
      <c r="B56" s="65">
        <v>12</v>
      </c>
      <c r="C56" s="34">
        <f>IF(B64=0, "-", B56/B64)</f>
        <v>0.11009174311926606</v>
      </c>
      <c r="D56" s="65">
        <v>5</v>
      </c>
      <c r="E56" s="9">
        <f>IF(D64=0, "-", D56/D64)</f>
        <v>4.807692307692308E-2</v>
      </c>
      <c r="F56" s="81">
        <v>26</v>
      </c>
      <c r="G56" s="34">
        <f>IF(F64=0, "-", F56/F64)</f>
        <v>7.2625698324022353E-2</v>
      </c>
      <c r="H56" s="65">
        <v>16</v>
      </c>
      <c r="I56" s="9">
        <f>IF(H64=0, "-", H56/H64)</f>
        <v>5.2980132450331126E-2</v>
      </c>
      <c r="J56" s="8">
        <f t="shared" si="4"/>
        <v>1.4</v>
      </c>
      <c r="K56" s="9">
        <f t="shared" si="5"/>
        <v>0.625</v>
      </c>
    </row>
    <row r="57" spans="1:11" x14ac:dyDescent="0.25">
      <c r="A57" s="7" t="s">
        <v>358</v>
      </c>
      <c r="B57" s="65">
        <v>8</v>
      </c>
      <c r="C57" s="34">
        <f>IF(B64=0, "-", B57/B64)</f>
        <v>7.3394495412844041E-2</v>
      </c>
      <c r="D57" s="65">
        <v>4</v>
      </c>
      <c r="E57" s="9">
        <f>IF(D64=0, "-", D57/D64)</f>
        <v>3.8461538461538464E-2</v>
      </c>
      <c r="F57" s="81">
        <v>23</v>
      </c>
      <c r="G57" s="34">
        <f>IF(F64=0, "-", F57/F64)</f>
        <v>6.4245810055865923E-2</v>
      </c>
      <c r="H57" s="65">
        <v>23</v>
      </c>
      <c r="I57" s="9">
        <f>IF(H64=0, "-", H57/H64)</f>
        <v>7.6158940397350994E-2</v>
      </c>
      <c r="J57" s="8">
        <f t="shared" si="4"/>
        <v>1</v>
      </c>
      <c r="K57" s="9">
        <f t="shared" si="5"/>
        <v>0</v>
      </c>
    </row>
    <row r="58" spans="1:11" x14ac:dyDescent="0.25">
      <c r="A58" s="7" t="s">
        <v>359</v>
      </c>
      <c r="B58" s="65">
        <v>4</v>
      </c>
      <c r="C58" s="34">
        <f>IF(B64=0, "-", B58/B64)</f>
        <v>3.669724770642202E-2</v>
      </c>
      <c r="D58" s="65">
        <v>19</v>
      </c>
      <c r="E58" s="9">
        <f>IF(D64=0, "-", D58/D64)</f>
        <v>0.18269230769230768</v>
      </c>
      <c r="F58" s="81">
        <v>12</v>
      </c>
      <c r="G58" s="34">
        <f>IF(F64=0, "-", F58/F64)</f>
        <v>3.3519553072625698E-2</v>
      </c>
      <c r="H58" s="65">
        <v>29</v>
      </c>
      <c r="I58" s="9">
        <f>IF(H64=0, "-", H58/H64)</f>
        <v>9.602649006622517E-2</v>
      </c>
      <c r="J58" s="8">
        <f t="shared" si="4"/>
        <v>-0.78947368421052633</v>
      </c>
      <c r="K58" s="9">
        <f t="shared" si="5"/>
        <v>-0.58620689655172409</v>
      </c>
    </row>
    <row r="59" spans="1:11" x14ac:dyDescent="0.25">
      <c r="A59" s="7" t="s">
        <v>360</v>
      </c>
      <c r="B59" s="65">
        <v>5</v>
      </c>
      <c r="C59" s="34">
        <f>IF(B64=0, "-", B59/B64)</f>
        <v>4.5871559633027525E-2</v>
      </c>
      <c r="D59" s="65">
        <v>7</v>
      </c>
      <c r="E59" s="9">
        <f>IF(D64=0, "-", D59/D64)</f>
        <v>6.7307692307692304E-2</v>
      </c>
      <c r="F59" s="81">
        <v>16</v>
      </c>
      <c r="G59" s="34">
        <f>IF(F64=0, "-", F59/F64)</f>
        <v>4.4692737430167599E-2</v>
      </c>
      <c r="H59" s="65">
        <v>28</v>
      </c>
      <c r="I59" s="9">
        <f>IF(H64=0, "-", H59/H64)</f>
        <v>9.2715231788079472E-2</v>
      </c>
      <c r="J59" s="8">
        <f t="shared" si="4"/>
        <v>-0.2857142857142857</v>
      </c>
      <c r="K59" s="9">
        <f t="shared" si="5"/>
        <v>-0.42857142857142855</v>
      </c>
    </row>
    <row r="60" spans="1:11" x14ac:dyDescent="0.25">
      <c r="A60" s="7" t="s">
        <v>361</v>
      </c>
      <c r="B60" s="65">
        <v>6</v>
      </c>
      <c r="C60" s="34">
        <f>IF(B64=0, "-", B60/B64)</f>
        <v>5.5045871559633031E-2</v>
      </c>
      <c r="D60" s="65">
        <v>5</v>
      </c>
      <c r="E60" s="9">
        <f>IF(D64=0, "-", D60/D64)</f>
        <v>4.807692307692308E-2</v>
      </c>
      <c r="F60" s="81">
        <v>21</v>
      </c>
      <c r="G60" s="34">
        <f>IF(F64=0, "-", F60/F64)</f>
        <v>5.8659217877094973E-2</v>
      </c>
      <c r="H60" s="65">
        <v>24</v>
      </c>
      <c r="I60" s="9">
        <f>IF(H64=0, "-", H60/H64)</f>
        <v>7.9470198675496692E-2</v>
      </c>
      <c r="J60" s="8">
        <f t="shared" si="4"/>
        <v>0.2</v>
      </c>
      <c r="K60" s="9">
        <f t="shared" si="5"/>
        <v>-0.125</v>
      </c>
    </row>
    <row r="61" spans="1:11" x14ac:dyDescent="0.25">
      <c r="A61" s="7" t="s">
        <v>362</v>
      </c>
      <c r="B61" s="65">
        <v>4</v>
      </c>
      <c r="C61" s="34">
        <f>IF(B64=0, "-", B61/B64)</f>
        <v>3.669724770642202E-2</v>
      </c>
      <c r="D61" s="65">
        <v>0</v>
      </c>
      <c r="E61" s="9">
        <f>IF(D64=0, "-", D61/D64)</f>
        <v>0</v>
      </c>
      <c r="F61" s="81">
        <v>20</v>
      </c>
      <c r="G61" s="34">
        <f>IF(F64=0, "-", F61/F64)</f>
        <v>5.5865921787709494E-2</v>
      </c>
      <c r="H61" s="65">
        <v>0</v>
      </c>
      <c r="I61" s="9">
        <f>IF(H64=0, "-", H61/H64)</f>
        <v>0</v>
      </c>
      <c r="J61" s="8" t="str">
        <f t="shared" si="4"/>
        <v>-</v>
      </c>
      <c r="K61" s="9" t="str">
        <f t="shared" si="5"/>
        <v>-</v>
      </c>
    </row>
    <row r="62" spans="1:11" x14ac:dyDescent="0.25">
      <c r="A62" s="7" t="s">
        <v>363</v>
      </c>
      <c r="B62" s="65">
        <v>24</v>
      </c>
      <c r="C62" s="34">
        <f>IF(B64=0, "-", B62/B64)</f>
        <v>0.22018348623853212</v>
      </c>
      <c r="D62" s="65">
        <v>14</v>
      </c>
      <c r="E62" s="9">
        <f>IF(D64=0, "-", D62/D64)</f>
        <v>0.13461538461538461</v>
      </c>
      <c r="F62" s="81">
        <v>95</v>
      </c>
      <c r="G62" s="34">
        <f>IF(F64=0, "-", F62/F64)</f>
        <v>0.26536312849162014</v>
      </c>
      <c r="H62" s="65">
        <v>72</v>
      </c>
      <c r="I62" s="9">
        <f>IF(H64=0, "-", H62/H64)</f>
        <v>0.23841059602649006</v>
      </c>
      <c r="J62" s="8">
        <f t="shared" si="4"/>
        <v>0.7142857142857143</v>
      </c>
      <c r="K62" s="9">
        <f t="shared" si="5"/>
        <v>0.31944444444444442</v>
      </c>
    </row>
    <row r="63" spans="1:11" x14ac:dyDescent="0.25">
      <c r="A63" s="2"/>
      <c r="B63" s="68"/>
      <c r="C63" s="33"/>
      <c r="D63" s="68"/>
      <c r="E63" s="6"/>
      <c r="F63" s="82"/>
      <c r="G63" s="33"/>
      <c r="H63" s="68"/>
      <c r="I63" s="6"/>
      <c r="J63" s="5"/>
      <c r="K63" s="6"/>
    </row>
    <row r="64" spans="1:11" s="43" customFormat="1" x14ac:dyDescent="0.25">
      <c r="A64" s="162" t="s">
        <v>572</v>
      </c>
      <c r="B64" s="71">
        <f>SUM(B50:B63)</f>
        <v>109</v>
      </c>
      <c r="C64" s="40">
        <f>B64/10129</f>
        <v>1.0761180768091618E-2</v>
      </c>
      <c r="D64" s="71">
        <f>SUM(D50:D63)</f>
        <v>104</v>
      </c>
      <c r="E64" s="41">
        <f>D64/10016</f>
        <v>1.0383386581469648E-2</v>
      </c>
      <c r="F64" s="77">
        <f>SUM(F50:F63)</f>
        <v>358</v>
      </c>
      <c r="G64" s="42">
        <f>F64/27845</f>
        <v>1.2856886335069134E-2</v>
      </c>
      <c r="H64" s="71">
        <f>SUM(H50:H63)</f>
        <v>302</v>
      </c>
      <c r="I64" s="41">
        <f>H64/26003</f>
        <v>1.1614044533323079E-2</v>
      </c>
      <c r="J64" s="37">
        <f>IF(D64=0, "-", IF((B64-D64)/D64&lt;10, (B64-D64)/D64, "&gt;999%"))</f>
        <v>4.807692307692308E-2</v>
      </c>
      <c r="K64" s="38">
        <f>IF(H64=0, "-", IF((F64-H64)/H64&lt;10, (F64-H64)/H64, "&gt;999%"))</f>
        <v>0.18543046357615894</v>
      </c>
    </row>
    <row r="65" spans="1:11" x14ac:dyDescent="0.25">
      <c r="B65" s="83"/>
      <c r="D65" s="83"/>
      <c r="F65" s="83"/>
      <c r="H65" s="83"/>
    </row>
    <row r="66" spans="1:11" s="43" customFormat="1" x14ac:dyDescent="0.25">
      <c r="A66" s="162" t="s">
        <v>571</v>
      </c>
      <c r="B66" s="71">
        <v>1731</v>
      </c>
      <c r="C66" s="40">
        <f>B66/10129</f>
        <v>0.1708954487116201</v>
      </c>
      <c r="D66" s="71">
        <v>1038</v>
      </c>
      <c r="E66" s="41">
        <f>D66/10016</f>
        <v>0.10363418530351437</v>
      </c>
      <c r="F66" s="77">
        <v>3817</v>
      </c>
      <c r="G66" s="42">
        <f>F66/27845</f>
        <v>0.13708026575686838</v>
      </c>
      <c r="H66" s="71">
        <v>3333</v>
      </c>
      <c r="I66" s="41">
        <f>H66/26003</f>
        <v>0.12817751797869475</v>
      </c>
      <c r="J66" s="37">
        <f>IF(D66=0, "-", IF((B66-D66)/D66&lt;10, (B66-D66)/D66, "&gt;999%"))</f>
        <v>0.66763005780346818</v>
      </c>
      <c r="K66" s="38">
        <f>IF(H66=0, "-", IF((F66-H66)/H66&lt;10, (F66-H66)/H66, "&gt;999%"))</f>
        <v>0.14521452145214522</v>
      </c>
    </row>
    <row r="67" spans="1:11" x14ac:dyDescent="0.25">
      <c r="B67" s="83"/>
      <c r="D67" s="83"/>
      <c r="F67" s="83"/>
      <c r="H67" s="83"/>
    </row>
    <row r="68" spans="1:11" ht="15.6" x14ac:dyDescent="0.3">
      <c r="A68" s="164" t="s">
        <v>120</v>
      </c>
      <c r="B68" s="196" t="s">
        <v>1</v>
      </c>
      <c r="C68" s="200"/>
      <c r="D68" s="200"/>
      <c r="E68" s="197"/>
      <c r="F68" s="196" t="s">
        <v>14</v>
      </c>
      <c r="G68" s="200"/>
      <c r="H68" s="200"/>
      <c r="I68" s="197"/>
      <c r="J68" s="196" t="s">
        <v>15</v>
      </c>
      <c r="K68" s="197"/>
    </row>
    <row r="69" spans="1:11" x14ac:dyDescent="0.25">
      <c r="A69" s="22"/>
      <c r="B69" s="196">
        <f>VALUE(RIGHT($B$2, 4))</f>
        <v>2023</v>
      </c>
      <c r="C69" s="197"/>
      <c r="D69" s="196">
        <f>B69-1</f>
        <v>2022</v>
      </c>
      <c r="E69" s="204"/>
      <c r="F69" s="196">
        <f>B69</f>
        <v>2023</v>
      </c>
      <c r="G69" s="204"/>
      <c r="H69" s="196">
        <f>D69</f>
        <v>2022</v>
      </c>
      <c r="I69" s="204"/>
      <c r="J69" s="140" t="s">
        <v>4</v>
      </c>
      <c r="K69" s="141" t="s">
        <v>2</v>
      </c>
    </row>
    <row r="70" spans="1:11" x14ac:dyDescent="0.25">
      <c r="A70" s="163" t="s">
        <v>152</v>
      </c>
      <c r="B70" s="61" t="s">
        <v>12</v>
      </c>
      <c r="C70" s="62" t="s">
        <v>13</v>
      </c>
      <c r="D70" s="61" t="s">
        <v>12</v>
      </c>
      <c r="E70" s="63" t="s">
        <v>13</v>
      </c>
      <c r="F70" s="62" t="s">
        <v>12</v>
      </c>
      <c r="G70" s="62" t="s">
        <v>13</v>
      </c>
      <c r="H70" s="61" t="s">
        <v>12</v>
      </c>
      <c r="I70" s="63" t="s">
        <v>13</v>
      </c>
      <c r="J70" s="61"/>
      <c r="K70" s="63"/>
    </row>
    <row r="71" spans="1:11" x14ac:dyDescent="0.25">
      <c r="A71" s="7" t="s">
        <v>364</v>
      </c>
      <c r="B71" s="65">
        <v>99</v>
      </c>
      <c r="C71" s="34">
        <f>IF(B93=0, "-", B71/B93)</f>
        <v>5.0717213114754099E-2</v>
      </c>
      <c r="D71" s="65">
        <v>0</v>
      </c>
      <c r="E71" s="9">
        <f>IF(D93=0, "-", D71/D93)</f>
        <v>0</v>
      </c>
      <c r="F71" s="81">
        <v>107</v>
      </c>
      <c r="G71" s="34">
        <f>IF(F93=0, "-", F71/F93)</f>
        <v>2.2455403987408185E-2</v>
      </c>
      <c r="H71" s="65">
        <v>0</v>
      </c>
      <c r="I71" s="9">
        <f>IF(H93=0, "-", H71/H93)</f>
        <v>0</v>
      </c>
      <c r="J71" s="8" t="str">
        <f t="shared" ref="J71:J91" si="6">IF(D71=0, "-", IF((B71-D71)/D71&lt;10, (B71-D71)/D71, "&gt;999%"))</f>
        <v>-</v>
      </c>
      <c r="K71" s="9" t="str">
        <f t="shared" ref="K71:K91" si="7">IF(H71=0, "-", IF((F71-H71)/H71&lt;10, (F71-H71)/H71, "&gt;999%"))</f>
        <v>-</v>
      </c>
    </row>
    <row r="72" spans="1:11" x14ac:dyDescent="0.25">
      <c r="A72" s="7" t="s">
        <v>365</v>
      </c>
      <c r="B72" s="65">
        <v>18</v>
      </c>
      <c r="C72" s="34">
        <f>IF(B93=0, "-", B72/B93)</f>
        <v>9.2213114754098359E-3</v>
      </c>
      <c r="D72" s="65">
        <v>0</v>
      </c>
      <c r="E72" s="9">
        <f>IF(D93=0, "-", D72/D93)</f>
        <v>0</v>
      </c>
      <c r="F72" s="81">
        <v>48</v>
      </c>
      <c r="G72" s="34">
        <f>IF(F93=0, "-", F72/F93)</f>
        <v>1.0073452256033578E-2</v>
      </c>
      <c r="H72" s="65">
        <v>0</v>
      </c>
      <c r="I72" s="9">
        <f>IF(H93=0, "-", H72/H93)</f>
        <v>0</v>
      </c>
      <c r="J72" s="8" t="str">
        <f t="shared" si="6"/>
        <v>-</v>
      </c>
      <c r="K72" s="9" t="str">
        <f t="shared" si="7"/>
        <v>-</v>
      </c>
    </row>
    <row r="73" spans="1:11" x14ac:dyDescent="0.25">
      <c r="A73" s="7" t="s">
        <v>366</v>
      </c>
      <c r="B73" s="65">
        <v>25</v>
      </c>
      <c r="C73" s="34">
        <f>IF(B93=0, "-", B73/B93)</f>
        <v>1.2807377049180328E-2</v>
      </c>
      <c r="D73" s="65">
        <v>8</v>
      </c>
      <c r="E73" s="9">
        <f>IF(D93=0, "-", D73/D93)</f>
        <v>4.5019696117051212E-3</v>
      </c>
      <c r="F73" s="81">
        <v>60</v>
      </c>
      <c r="G73" s="34">
        <f>IF(F93=0, "-", F73/F93)</f>
        <v>1.2591815320041973E-2</v>
      </c>
      <c r="H73" s="65">
        <v>36</v>
      </c>
      <c r="I73" s="9">
        <f>IF(H93=0, "-", H73/H93)</f>
        <v>7.9505300353356883E-3</v>
      </c>
      <c r="J73" s="8">
        <f t="shared" si="6"/>
        <v>2.125</v>
      </c>
      <c r="K73" s="9">
        <f t="shared" si="7"/>
        <v>0.66666666666666663</v>
      </c>
    </row>
    <row r="74" spans="1:11" x14ac:dyDescent="0.25">
      <c r="A74" s="7" t="s">
        <v>367</v>
      </c>
      <c r="B74" s="65">
        <v>52</v>
      </c>
      <c r="C74" s="34">
        <f>IF(B93=0, "-", B74/B93)</f>
        <v>2.663934426229508E-2</v>
      </c>
      <c r="D74" s="65">
        <v>6</v>
      </c>
      <c r="E74" s="9">
        <f>IF(D93=0, "-", D74/D93)</f>
        <v>3.3764772087788407E-3</v>
      </c>
      <c r="F74" s="81">
        <v>187</v>
      </c>
      <c r="G74" s="34">
        <f>IF(F93=0, "-", F74/F93)</f>
        <v>3.9244491080797479E-2</v>
      </c>
      <c r="H74" s="65">
        <v>43</v>
      </c>
      <c r="I74" s="9">
        <f>IF(H93=0, "-", H74/H93)</f>
        <v>9.4964664310954062E-3</v>
      </c>
      <c r="J74" s="8">
        <f t="shared" si="6"/>
        <v>7.666666666666667</v>
      </c>
      <c r="K74" s="9">
        <f t="shared" si="7"/>
        <v>3.3488372093023258</v>
      </c>
    </row>
    <row r="75" spans="1:11" x14ac:dyDescent="0.25">
      <c r="A75" s="7" t="s">
        <v>368</v>
      </c>
      <c r="B75" s="65">
        <v>21</v>
      </c>
      <c r="C75" s="34">
        <f>IF(B93=0, "-", B75/B93)</f>
        <v>1.0758196721311475E-2</v>
      </c>
      <c r="D75" s="65">
        <v>0</v>
      </c>
      <c r="E75" s="9">
        <f>IF(D93=0, "-", D75/D93)</f>
        <v>0</v>
      </c>
      <c r="F75" s="81">
        <v>72</v>
      </c>
      <c r="G75" s="34">
        <f>IF(F93=0, "-", F75/F93)</f>
        <v>1.5110178384050368E-2</v>
      </c>
      <c r="H75" s="65">
        <v>0</v>
      </c>
      <c r="I75" s="9">
        <f>IF(H93=0, "-", H75/H93)</f>
        <v>0</v>
      </c>
      <c r="J75" s="8" t="str">
        <f t="shared" si="6"/>
        <v>-</v>
      </c>
      <c r="K75" s="9" t="str">
        <f t="shared" si="7"/>
        <v>-</v>
      </c>
    </row>
    <row r="76" spans="1:11" x14ac:dyDescent="0.25">
      <c r="A76" s="7" t="s">
        <v>369</v>
      </c>
      <c r="B76" s="65">
        <v>153</v>
      </c>
      <c r="C76" s="34">
        <f>IF(B93=0, "-", B76/B93)</f>
        <v>7.8381147540983603E-2</v>
      </c>
      <c r="D76" s="65">
        <v>81</v>
      </c>
      <c r="E76" s="9">
        <f>IF(D93=0, "-", D76/D93)</f>
        <v>4.5582442318514348E-2</v>
      </c>
      <c r="F76" s="81">
        <v>306</v>
      </c>
      <c r="G76" s="34">
        <f>IF(F93=0, "-", F76/F93)</f>
        <v>6.4218258132214059E-2</v>
      </c>
      <c r="H76" s="65">
        <v>191</v>
      </c>
      <c r="I76" s="9">
        <f>IF(H93=0, "-", H76/H93)</f>
        <v>4.2181978798586574E-2</v>
      </c>
      <c r="J76" s="8">
        <f t="shared" si="6"/>
        <v>0.88888888888888884</v>
      </c>
      <c r="K76" s="9">
        <f t="shared" si="7"/>
        <v>0.60209424083769636</v>
      </c>
    </row>
    <row r="77" spans="1:11" x14ac:dyDescent="0.25">
      <c r="A77" s="7" t="s">
        <v>370</v>
      </c>
      <c r="B77" s="65">
        <v>207</v>
      </c>
      <c r="C77" s="34">
        <f>IF(B93=0, "-", B77/B93)</f>
        <v>0.10604508196721311</v>
      </c>
      <c r="D77" s="65">
        <v>36</v>
      </c>
      <c r="E77" s="9">
        <f>IF(D93=0, "-", D77/D93)</f>
        <v>2.0258863252673044E-2</v>
      </c>
      <c r="F77" s="81">
        <v>431</v>
      </c>
      <c r="G77" s="34">
        <f>IF(F93=0, "-", F77/F93)</f>
        <v>9.0451206715634835E-2</v>
      </c>
      <c r="H77" s="65">
        <v>146</v>
      </c>
      <c r="I77" s="9">
        <f>IF(H93=0, "-", H77/H93)</f>
        <v>3.2243816254416961E-2</v>
      </c>
      <c r="J77" s="8">
        <f t="shared" si="6"/>
        <v>4.75</v>
      </c>
      <c r="K77" s="9">
        <f t="shared" si="7"/>
        <v>1.952054794520548</v>
      </c>
    </row>
    <row r="78" spans="1:11" x14ac:dyDescent="0.25">
      <c r="A78" s="7" t="s">
        <v>371</v>
      </c>
      <c r="B78" s="65">
        <v>1</v>
      </c>
      <c r="C78" s="34">
        <f>IF(B93=0, "-", B78/B93)</f>
        <v>5.1229508196721314E-4</v>
      </c>
      <c r="D78" s="65">
        <v>2</v>
      </c>
      <c r="E78" s="9">
        <f>IF(D93=0, "-", D78/D93)</f>
        <v>1.1254924029262803E-3</v>
      </c>
      <c r="F78" s="81">
        <v>2</v>
      </c>
      <c r="G78" s="34">
        <f>IF(F93=0, "-", F78/F93)</f>
        <v>4.197271773347324E-4</v>
      </c>
      <c r="H78" s="65">
        <v>3</v>
      </c>
      <c r="I78" s="9">
        <f>IF(H93=0, "-", H78/H93)</f>
        <v>6.6254416961130747E-4</v>
      </c>
      <c r="J78" s="8">
        <f t="shared" si="6"/>
        <v>-0.5</v>
      </c>
      <c r="K78" s="9">
        <f t="shared" si="7"/>
        <v>-0.33333333333333331</v>
      </c>
    </row>
    <row r="79" spans="1:11" x14ac:dyDescent="0.25">
      <c r="A79" s="7" t="s">
        <v>372</v>
      </c>
      <c r="B79" s="65">
        <v>111</v>
      </c>
      <c r="C79" s="34">
        <f>IF(B93=0, "-", B79/B93)</f>
        <v>5.6864754098360656E-2</v>
      </c>
      <c r="D79" s="65">
        <v>124</v>
      </c>
      <c r="E79" s="9">
        <f>IF(D93=0, "-", D79/D93)</f>
        <v>6.9780528981429377E-2</v>
      </c>
      <c r="F79" s="81">
        <v>367</v>
      </c>
      <c r="G79" s="34">
        <f>IF(F93=0, "-", F79/F93)</f>
        <v>7.70199370409234E-2</v>
      </c>
      <c r="H79" s="65">
        <v>367</v>
      </c>
      <c r="I79" s="9">
        <f>IF(H93=0, "-", H79/H93)</f>
        <v>8.1051236749116615E-2</v>
      </c>
      <c r="J79" s="8">
        <f t="shared" si="6"/>
        <v>-0.10483870967741936</v>
      </c>
      <c r="K79" s="9">
        <f t="shared" si="7"/>
        <v>0</v>
      </c>
    </row>
    <row r="80" spans="1:11" x14ac:dyDescent="0.25">
      <c r="A80" s="7" t="s">
        <v>373</v>
      </c>
      <c r="B80" s="65">
        <v>171</v>
      </c>
      <c r="C80" s="34">
        <f>IF(B93=0, "-", B80/B93)</f>
        <v>8.7602459016393436E-2</v>
      </c>
      <c r="D80" s="65">
        <v>351</v>
      </c>
      <c r="E80" s="9">
        <f>IF(D93=0, "-", D80/D93)</f>
        <v>0.19752391671356218</v>
      </c>
      <c r="F80" s="81">
        <v>581</v>
      </c>
      <c r="G80" s="34">
        <f>IF(F93=0, "-", F80/F93)</f>
        <v>0.12193074501573976</v>
      </c>
      <c r="H80" s="65">
        <v>833</v>
      </c>
      <c r="I80" s="9">
        <f>IF(H93=0, "-", H80/H93)</f>
        <v>0.18396643109540636</v>
      </c>
      <c r="J80" s="8">
        <f t="shared" si="6"/>
        <v>-0.51282051282051277</v>
      </c>
      <c r="K80" s="9">
        <f t="shared" si="7"/>
        <v>-0.30252100840336132</v>
      </c>
    </row>
    <row r="81" spans="1:11" x14ac:dyDescent="0.25">
      <c r="A81" s="7" t="s">
        <v>374</v>
      </c>
      <c r="B81" s="65">
        <v>60</v>
      </c>
      <c r="C81" s="34">
        <f>IF(B93=0, "-", B81/B93)</f>
        <v>3.0737704918032786E-2</v>
      </c>
      <c r="D81" s="65">
        <v>115</v>
      </c>
      <c r="E81" s="9">
        <f>IF(D93=0, "-", D81/D93)</f>
        <v>6.471581316826111E-2</v>
      </c>
      <c r="F81" s="81">
        <v>179</v>
      </c>
      <c r="G81" s="34">
        <f>IF(F93=0, "-", F81/F93)</f>
        <v>3.7565582371458552E-2</v>
      </c>
      <c r="H81" s="65">
        <v>179</v>
      </c>
      <c r="I81" s="9">
        <f>IF(H93=0, "-", H81/H93)</f>
        <v>3.9531802120141346E-2</v>
      </c>
      <c r="J81" s="8">
        <f t="shared" si="6"/>
        <v>-0.47826086956521741</v>
      </c>
      <c r="K81" s="9">
        <f t="shared" si="7"/>
        <v>0</v>
      </c>
    </row>
    <row r="82" spans="1:11" x14ac:dyDescent="0.25">
      <c r="A82" s="7" t="s">
        <v>375</v>
      </c>
      <c r="B82" s="65">
        <v>370</v>
      </c>
      <c r="C82" s="34">
        <f>IF(B93=0, "-", B82/B93)</f>
        <v>0.18954918032786885</v>
      </c>
      <c r="D82" s="65">
        <v>310</v>
      </c>
      <c r="E82" s="9">
        <f>IF(D93=0, "-", D82/D93)</f>
        <v>0.17445132245357345</v>
      </c>
      <c r="F82" s="81">
        <v>796</v>
      </c>
      <c r="G82" s="34">
        <f>IF(F93=0, "-", F82/F93)</f>
        <v>0.16705141657922351</v>
      </c>
      <c r="H82" s="65">
        <v>754</v>
      </c>
      <c r="I82" s="9">
        <f>IF(H93=0, "-", H82/H93)</f>
        <v>0.16651943462897525</v>
      </c>
      <c r="J82" s="8">
        <f t="shared" si="6"/>
        <v>0.19354838709677419</v>
      </c>
      <c r="K82" s="9">
        <f t="shared" si="7"/>
        <v>5.5702917771883291E-2</v>
      </c>
    </row>
    <row r="83" spans="1:11" x14ac:dyDescent="0.25">
      <c r="A83" s="7" t="s">
        <v>376</v>
      </c>
      <c r="B83" s="65">
        <v>90</v>
      </c>
      <c r="C83" s="34">
        <f>IF(B93=0, "-", B83/B93)</f>
        <v>4.6106557377049183E-2</v>
      </c>
      <c r="D83" s="65">
        <v>108</v>
      </c>
      <c r="E83" s="9">
        <f>IF(D93=0, "-", D83/D93)</f>
        <v>6.0776589758019132E-2</v>
      </c>
      <c r="F83" s="81">
        <v>231</v>
      </c>
      <c r="G83" s="34">
        <f>IF(F93=0, "-", F83/F93)</f>
        <v>4.8478488982161595E-2</v>
      </c>
      <c r="H83" s="65">
        <v>330</v>
      </c>
      <c r="I83" s="9">
        <f>IF(H93=0, "-", H83/H93)</f>
        <v>7.2879858657243821E-2</v>
      </c>
      <c r="J83" s="8">
        <f t="shared" si="6"/>
        <v>-0.16666666666666666</v>
      </c>
      <c r="K83" s="9">
        <f t="shared" si="7"/>
        <v>-0.3</v>
      </c>
    </row>
    <row r="84" spans="1:11" x14ac:dyDescent="0.25">
      <c r="A84" s="7" t="s">
        <v>377</v>
      </c>
      <c r="B84" s="65">
        <v>0</v>
      </c>
      <c r="C84" s="34">
        <f>IF(B93=0, "-", B84/B93)</f>
        <v>0</v>
      </c>
      <c r="D84" s="65">
        <v>5</v>
      </c>
      <c r="E84" s="9">
        <f>IF(D93=0, "-", D84/D93)</f>
        <v>2.8137310073157004E-3</v>
      </c>
      <c r="F84" s="81">
        <v>4</v>
      </c>
      <c r="G84" s="34">
        <f>IF(F93=0, "-", F84/F93)</f>
        <v>8.3945435466946481E-4</v>
      </c>
      <c r="H84" s="65">
        <v>6</v>
      </c>
      <c r="I84" s="9">
        <f>IF(H93=0, "-", H84/H93)</f>
        <v>1.3250883392226149E-3</v>
      </c>
      <c r="J84" s="8">
        <f t="shared" si="6"/>
        <v>-1</v>
      </c>
      <c r="K84" s="9">
        <f t="shared" si="7"/>
        <v>-0.33333333333333331</v>
      </c>
    </row>
    <row r="85" spans="1:11" x14ac:dyDescent="0.25">
      <c r="A85" s="7" t="s">
        <v>378</v>
      </c>
      <c r="B85" s="65">
        <v>1</v>
      </c>
      <c r="C85" s="34">
        <f>IF(B93=0, "-", B85/B93)</f>
        <v>5.1229508196721314E-4</v>
      </c>
      <c r="D85" s="65">
        <v>2</v>
      </c>
      <c r="E85" s="9">
        <f>IF(D93=0, "-", D85/D93)</f>
        <v>1.1254924029262803E-3</v>
      </c>
      <c r="F85" s="81">
        <v>1</v>
      </c>
      <c r="G85" s="34">
        <f>IF(F93=0, "-", F85/F93)</f>
        <v>2.098635886673662E-4</v>
      </c>
      <c r="H85" s="65">
        <v>2</v>
      </c>
      <c r="I85" s="9">
        <f>IF(H93=0, "-", H85/H93)</f>
        <v>4.4169611307420494E-4</v>
      </c>
      <c r="J85" s="8">
        <f t="shared" si="6"/>
        <v>-0.5</v>
      </c>
      <c r="K85" s="9">
        <f t="shared" si="7"/>
        <v>-0.5</v>
      </c>
    </row>
    <row r="86" spans="1:11" x14ac:dyDescent="0.25">
      <c r="A86" s="7" t="s">
        <v>379</v>
      </c>
      <c r="B86" s="65">
        <v>44</v>
      </c>
      <c r="C86" s="34">
        <f>IF(B93=0, "-", B86/B93)</f>
        <v>2.2540983606557378E-2</v>
      </c>
      <c r="D86" s="65">
        <v>12</v>
      </c>
      <c r="E86" s="9">
        <f>IF(D93=0, "-", D86/D93)</f>
        <v>6.7529544175576814E-3</v>
      </c>
      <c r="F86" s="81">
        <v>60</v>
      </c>
      <c r="G86" s="34">
        <f>IF(F93=0, "-", F86/F93)</f>
        <v>1.2591815320041973E-2</v>
      </c>
      <c r="H86" s="65">
        <v>113</v>
      </c>
      <c r="I86" s="9">
        <f>IF(H93=0, "-", H86/H93)</f>
        <v>2.495583038869258E-2</v>
      </c>
      <c r="J86" s="8">
        <f t="shared" si="6"/>
        <v>2.6666666666666665</v>
      </c>
      <c r="K86" s="9">
        <f t="shared" si="7"/>
        <v>-0.46902654867256638</v>
      </c>
    </row>
    <row r="87" spans="1:11" x14ac:dyDescent="0.25">
      <c r="A87" s="7" t="s">
        <v>380</v>
      </c>
      <c r="B87" s="65">
        <v>7</v>
      </c>
      <c r="C87" s="34">
        <f>IF(B93=0, "-", B87/B93)</f>
        <v>3.5860655737704919E-3</v>
      </c>
      <c r="D87" s="65">
        <v>2</v>
      </c>
      <c r="E87" s="9">
        <f>IF(D93=0, "-", D87/D93)</f>
        <v>1.1254924029262803E-3</v>
      </c>
      <c r="F87" s="81">
        <v>22</v>
      </c>
      <c r="G87" s="34">
        <f>IF(F93=0, "-", F87/F93)</f>
        <v>4.6169989506820563E-3</v>
      </c>
      <c r="H87" s="65">
        <v>8</v>
      </c>
      <c r="I87" s="9">
        <f>IF(H93=0, "-", H87/H93)</f>
        <v>1.7667844522968198E-3</v>
      </c>
      <c r="J87" s="8">
        <f t="shared" si="6"/>
        <v>2.5</v>
      </c>
      <c r="K87" s="9">
        <f t="shared" si="7"/>
        <v>1.75</v>
      </c>
    </row>
    <row r="88" spans="1:11" x14ac:dyDescent="0.25">
      <c r="A88" s="7" t="s">
        <v>381</v>
      </c>
      <c r="B88" s="65">
        <v>5</v>
      </c>
      <c r="C88" s="34">
        <f>IF(B93=0, "-", B88/B93)</f>
        <v>2.5614754098360654E-3</v>
      </c>
      <c r="D88" s="65">
        <v>4</v>
      </c>
      <c r="E88" s="9">
        <f>IF(D93=0, "-", D88/D93)</f>
        <v>2.2509848058525606E-3</v>
      </c>
      <c r="F88" s="81">
        <v>11</v>
      </c>
      <c r="G88" s="34">
        <f>IF(F93=0, "-", F88/F93)</f>
        <v>2.3084994753410281E-3</v>
      </c>
      <c r="H88" s="65">
        <v>11</v>
      </c>
      <c r="I88" s="9">
        <f>IF(H93=0, "-", H88/H93)</f>
        <v>2.4293286219081271E-3</v>
      </c>
      <c r="J88" s="8">
        <f t="shared" si="6"/>
        <v>0.25</v>
      </c>
      <c r="K88" s="9">
        <f t="shared" si="7"/>
        <v>0</v>
      </c>
    </row>
    <row r="89" spans="1:11" x14ac:dyDescent="0.25">
      <c r="A89" s="7" t="s">
        <v>382</v>
      </c>
      <c r="B89" s="65">
        <v>200</v>
      </c>
      <c r="C89" s="34">
        <f>IF(B93=0, "-", B89/B93)</f>
        <v>0.10245901639344263</v>
      </c>
      <c r="D89" s="65">
        <v>138</v>
      </c>
      <c r="E89" s="9">
        <f>IF(D93=0, "-", D89/D93)</f>
        <v>7.7658975801913332E-2</v>
      </c>
      <c r="F89" s="81">
        <v>498</v>
      </c>
      <c r="G89" s="34">
        <f>IF(F93=0, "-", F89/F93)</f>
        <v>0.10451206715634838</v>
      </c>
      <c r="H89" s="65">
        <v>369</v>
      </c>
      <c r="I89" s="9">
        <f>IF(H93=0, "-", H89/H93)</f>
        <v>8.1492932862190809E-2</v>
      </c>
      <c r="J89" s="8">
        <f t="shared" si="6"/>
        <v>0.44927536231884058</v>
      </c>
      <c r="K89" s="9">
        <f t="shared" si="7"/>
        <v>0.34959349593495936</v>
      </c>
    </row>
    <row r="90" spans="1:11" x14ac:dyDescent="0.25">
      <c r="A90" s="7" t="s">
        <v>383</v>
      </c>
      <c r="B90" s="65">
        <v>256</v>
      </c>
      <c r="C90" s="34">
        <f>IF(B93=0, "-", B90/B93)</f>
        <v>0.13114754098360656</v>
      </c>
      <c r="D90" s="65">
        <v>462</v>
      </c>
      <c r="E90" s="9">
        <f>IF(D93=0, "-", D90/D93)</f>
        <v>0.25998874507597075</v>
      </c>
      <c r="F90" s="81">
        <v>675</v>
      </c>
      <c r="G90" s="34">
        <f>IF(F93=0, "-", F90/F93)</f>
        <v>0.1416579223504722</v>
      </c>
      <c r="H90" s="65">
        <v>1108</v>
      </c>
      <c r="I90" s="9">
        <f>IF(H93=0, "-", H90/H93)</f>
        <v>0.24469964664310953</v>
      </c>
      <c r="J90" s="8">
        <f t="shared" si="6"/>
        <v>-0.44588744588744589</v>
      </c>
      <c r="K90" s="9">
        <f t="shared" si="7"/>
        <v>-0.3907942238267148</v>
      </c>
    </row>
    <row r="91" spans="1:11" x14ac:dyDescent="0.25">
      <c r="A91" s="7" t="s">
        <v>384</v>
      </c>
      <c r="B91" s="65">
        <v>61</v>
      </c>
      <c r="C91" s="34">
        <f>IF(B93=0, "-", B91/B93)</f>
        <v>3.125E-2</v>
      </c>
      <c r="D91" s="65">
        <v>11</v>
      </c>
      <c r="E91" s="9">
        <f>IF(D93=0, "-", D91/D93)</f>
        <v>6.1902082160945416E-3</v>
      </c>
      <c r="F91" s="81">
        <v>127</v>
      </c>
      <c r="G91" s="34">
        <f>IF(F93=0, "-", F91/F93)</f>
        <v>2.6652675760755508E-2</v>
      </c>
      <c r="H91" s="65">
        <v>29</v>
      </c>
      <c r="I91" s="9">
        <f>IF(H93=0, "-", H91/H93)</f>
        <v>6.4045936395759721E-3</v>
      </c>
      <c r="J91" s="8">
        <f t="shared" si="6"/>
        <v>4.5454545454545459</v>
      </c>
      <c r="K91" s="9">
        <f t="shared" si="7"/>
        <v>3.3793103448275863</v>
      </c>
    </row>
    <row r="92" spans="1:11" x14ac:dyDescent="0.25">
      <c r="A92" s="2"/>
      <c r="B92" s="68"/>
      <c r="C92" s="33"/>
      <c r="D92" s="68"/>
      <c r="E92" s="6"/>
      <c r="F92" s="82"/>
      <c r="G92" s="33"/>
      <c r="H92" s="68"/>
      <c r="I92" s="6"/>
      <c r="J92" s="5"/>
      <c r="K92" s="6"/>
    </row>
    <row r="93" spans="1:11" s="43" customFormat="1" x14ac:dyDescent="0.25">
      <c r="A93" s="162" t="s">
        <v>570</v>
      </c>
      <c r="B93" s="71">
        <f>SUM(B71:B92)</f>
        <v>1952</v>
      </c>
      <c r="C93" s="40">
        <f>B93/10129</f>
        <v>0.19271398953499852</v>
      </c>
      <c r="D93" s="71">
        <f>SUM(D71:D92)</f>
        <v>1777</v>
      </c>
      <c r="E93" s="41">
        <f>D93/10016</f>
        <v>0.17741613418530353</v>
      </c>
      <c r="F93" s="77">
        <f>SUM(F71:F92)</f>
        <v>4765</v>
      </c>
      <c r="G93" s="42">
        <f>F93/27845</f>
        <v>0.17112587538157659</v>
      </c>
      <c r="H93" s="71">
        <f>SUM(H71:H92)</f>
        <v>4528</v>
      </c>
      <c r="I93" s="41">
        <f>H93/26003</f>
        <v>0.17413375379763874</v>
      </c>
      <c r="J93" s="37">
        <f>IF(D93=0, "-", IF((B93-D93)/D93&lt;10, (B93-D93)/D93, "&gt;999%"))</f>
        <v>9.8480585256049524E-2</v>
      </c>
      <c r="K93" s="38">
        <f>IF(H93=0, "-", IF((F93-H93)/H93&lt;10, (F93-H93)/H93, "&gt;999%"))</f>
        <v>5.2340989399293283E-2</v>
      </c>
    </row>
    <row r="94" spans="1:11" x14ac:dyDescent="0.25">
      <c r="B94" s="83"/>
      <c r="D94" s="83"/>
      <c r="F94" s="83"/>
      <c r="H94" s="83"/>
    </row>
    <row r="95" spans="1:11" x14ac:dyDescent="0.25">
      <c r="A95" s="163" t="s">
        <v>153</v>
      </c>
      <c r="B95" s="61" t="s">
        <v>12</v>
      </c>
      <c r="C95" s="62" t="s">
        <v>13</v>
      </c>
      <c r="D95" s="61" t="s">
        <v>12</v>
      </c>
      <c r="E95" s="63" t="s">
        <v>13</v>
      </c>
      <c r="F95" s="62" t="s">
        <v>12</v>
      </c>
      <c r="G95" s="62" t="s">
        <v>13</v>
      </c>
      <c r="H95" s="61" t="s">
        <v>12</v>
      </c>
      <c r="I95" s="63" t="s">
        <v>13</v>
      </c>
      <c r="J95" s="61"/>
      <c r="K95" s="63"/>
    </row>
    <row r="96" spans="1:11" x14ac:dyDescent="0.25">
      <c r="A96" s="7" t="s">
        <v>385</v>
      </c>
      <c r="B96" s="65">
        <v>0</v>
      </c>
      <c r="C96" s="34">
        <f>IF(B116=0, "-", B96/B116)</f>
        <v>0</v>
      </c>
      <c r="D96" s="65">
        <v>1</v>
      </c>
      <c r="E96" s="9">
        <f>IF(D116=0, "-", D96/D116)</f>
        <v>5.4644808743169399E-3</v>
      </c>
      <c r="F96" s="81">
        <v>3</v>
      </c>
      <c r="G96" s="34">
        <f>IF(F116=0, "-", F96/F116)</f>
        <v>4.2075736325385693E-3</v>
      </c>
      <c r="H96" s="65">
        <v>5</v>
      </c>
      <c r="I96" s="9">
        <f>IF(H116=0, "-", H96/H116)</f>
        <v>1.0416666666666666E-2</v>
      </c>
      <c r="J96" s="8">
        <f t="shared" ref="J96:J114" si="8">IF(D96=0, "-", IF((B96-D96)/D96&lt;10, (B96-D96)/D96, "&gt;999%"))</f>
        <v>-1</v>
      </c>
      <c r="K96" s="9">
        <f t="shared" ref="K96:K114" si="9">IF(H96=0, "-", IF((F96-H96)/H96&lt;10, (F96-H96)/H96, "&gt;999%"))</f>
        <v>-0.4</v>
      </c>
    </row>
    <row r="97" spans="1:11" x14ac:dyDescent="0.25">
      <c r="A97" s="7" t="s">
        <v>386</v>
      </c>
      <c r="B97" s="65">
        <v>29</v>
      </c>
      <c r="C97" s="34">
        <f>IF(B116=0, "-", B97/B116)</f>
        <v>0.11553784860557768</v>
      </c>
      <c r="D97" s="65">
        <v>14</v>
      </c>
      <c r="E97" s="9">
        <f>IF(D116=0, "-", D97/D116)</f>
        <v>7.650273224043716E-2</v>
      </c>
      <c r="F97" s="81">
        <v>52</v>
      </c>
      <c r="G97" s="34">
        <f>IF(F116=0, "-", F97/F116)</f>
        <v>7.2931276297335201E-2</v>
      </c>
      <c r="H97" s="65">
        <v>59</v>
      </c>
      <c r="I97" s="9">
        <f>IF(H116=0, "-", H97/H116)</f>
        <v>0.12291666666666666</v>
      </c>
      <c r="J97" s="8">
        <f t="shared" si="8"/>
        <v>1.0714285714285714</v>
      </c>
      <c r="K97" s="9">
        <f t="shared" si="9"/>
        <v>-0.11864406779661017</v>
      </c>
    </row>
    <row r="98" spans="1:11" x14ac:dyDescent="0.25">
      <c r="A98" s="7" t="s">
        <v>387</v>
      </c>
      <c r="B98" s="65">
        <v>23</v>
      </c>
      <c r="C98" s="34">
        <f>IF(B116=0, "-", B98/B116)</f>
        <v>9.1633466135458169E-2</v>
      </c>
      <c r="D98" s="65">
        <v>26</v>
      </c>
      <c r="E98" s="9">
        <f>IF(D116=0, "-", D98/D116)</f>
        <v>0.14207650273224043</v>
      </c>
      <c r="F98" s="81">
        <v>55</v>
      </c>
      <c r="G98" s="34">
        <f>IF(F116=0, "-", F98/F116)</f>
        <v>7.7138849929873771E-2</v>
      </c>
      <c r="H98" s="65">
        <v>66</v>
      </c>
      <c r="I98" s="9">
        <f>IF(H116=0, "-", H98/H116)</f>
        <v>0.13750000000000001</v>
      </c>
      <c r="J98" s="8">
        <f t="shared" si="8"/>
        <v>-0.11538461538461539</v>
      </c>
      <c r="K98" s="9">
        <f t="shared" si="9"/>
        <v>-0.16666666666666666</v>
      </c>
    </row>
    <row r="99" spans="1:11" x14ac:dyDescent="0.25">
      <c r="A99" s="7" t="s">
        <v>388</v>
      </c>
      <c r="B99" s="65">
        <v>18</v>
      </c>
      <c r="C99" s="34">
        <f>IF(B116=0, "-", B99/B116)</f>
        <v>7.1713147410358571E-2</v>
      </c>
      <c r="D99" s="65">
        <v>7</v>
      </c>
      <c r="E99" s="9">
        <f>IF(D116=0, "-", D99/D116)</f>
        <v>3.825136612021858E-2</v>
      </c>
      <c r="F99" s="81">
        <v>21</v>
      </c>
      <c r="G99" s="34">
        <f>IF(F116=0, "-", F99/F116)</f>
        <v>2.9453015427769985E-2</v>
      </c>
      <c r="H99" s="65">
        <v>22</v>
      </c>
      <c r="I99" s="9">
        <f>IF(H116=0, "-", H99/H116)</f>
        <v>4.583333333333333E-2</v>
      </c>
      <c r="J99" s="8">
        <f t="shared" si="8"/>
        <v>1.5714285714285714</v>
      </c>
      <c r="K99" s="9">
        <f t="shared" si="9"/>
        <v>-4.5454545454545456E-2</v>
      </c>
    </row>
    <row r="100" spans="1:11" x14ac:dyDescent="0.25">
      <c r="A100" s="7" t="s">
        <v>389</v>
      </c>
      <c r="B100" s="65">
        <v>0</v>
      </c>
      <c r="C100" s="34">
        <f>IF(B116=0, "-", B100/B116)</f>
        <v>0</v>
      </c>
      <c r="D100" s="65">
        <v>0</v>
      </c>
      <c r="E100" s="9">
        <f>IF(D116=0, "-", D100/D116)</f>
        <v>0</v>
      </c>
      <c r="F100" s="81">
        <v>1</v>
      </c>
      <c r="G100" s="34">
        <f>IF(F116=0, "-", F100/F116)</f>
        <v>1.4025245441795231E-3</v>
      </c>
      <c r="H100" s="65">
        <v>0</v>
      </c>
      <c r="I100" s="9">
        <f>IF(H116=0, "-", H100/H116)</f>
        <v>0</v>
      </c>
      <c r="J100" s="8" t="str">
        <f t="shared" si="8"/>
        <v>-</v>
      </c>
      <c r="K100" s="9" t="str">
        <f t="shared" si="9"/>
        <v>-</v>
      </c>
    </row>
    <row r="101" spans="1:11" x14ac:dyDescent="0.25">
      <c r="A101" s="7" t="s">
        <v>390</v>
      </c>
      <c r="B101" s="65">
        <v>0</v>
      </c>
      <c r="C101" s="34">
        <f>IF(B116=0, "-", B101/B116)</f>
        <v>0</v>
      </c>
      <c r="D101" s="65">
        <v>1</v>
      </c>
      <c r="E101" s="9">
        <f>IF(D116=0, "-", D101/D116)</f>
        <v>5.4644808743169399E-3</v>
      </c>
      <c r="F101" s="81">
        <v>10</v>
      </c>
      <c r="G101" s="34">
        <f>IF(F116=0, "-", F101/F116)</f>
        <v>1.4025245441795231E-2</v>
      </c>
      <c r="H101" s="65">
        <v>10</v>
      </c>
      <c r="I101" s="9">
        <f>IF(H116=0, "-", H101/H116)</f>
        <v>2.0833333333333332E-2</v>
      </c>
      <c r="J101" s="8">
        <f t="shared" si="8"/>
        <v>-1</v>
      </c>
      <c r="K101" s="9">
        <f t="shared" si="9"/>
        <v>0</v>
      </c>
    </row>
    <row r="102" spans="1:11" x14ac:dyDescent="0.25">
      <c r="A102" s="7" t="s">
        <v>391</v>
      </c>
      <c r="B102" s="65">
        <v>13</v>
      </c>
      <c r="C102" s="34">
        <f>IF(B116=0, "-", B102/B116)</f>
        <v>5.1792828685258967E-2</v>
      </c>
      <c r="D102" s="65">
        <v>3</v>
      </c>
      <c r="E102" s="9">
        <f>IF(D116=0, "-", D102/D116)</f>
        <v>1.6393442622950821E-2</v>
      </c>
      <c r="F102" s="81">
        <v>28</v>
      </c>
      <c r="G102" s="34">
        <f>IF(F116=0, "-", F102/F116)</f>
        <v>3.9270687237026647E-2</v>
      </c>
      <c r="H102" s="65">
        <v>5</v>
      </c>
      <c r="I102" s="9">
        <f>IF(H116=0, "-", H102/H116)</f>
        <v>1.0416666666666666E-2</v>
      </c>
      <c r="J102" s="8">
        <f t="shared" si="8"/>
        <v>3.3333333333333335</v>
      </c>
      <c r="K102" s="9">
        <f t="shared" si="9"/>
        <v>4.5999999999999996</v>
      </c>
    </row>
    <row r="103" spans="1:11" x14ac:dyDescent="0.25">
      <c r="A103" s="7" t="s">
        <v>392</v>
      </c>
      <c r="B103" s="65">
        <v>4</v>
      </c>
      <c r="C103" s="34">
        <f>IF(B116=0, "-", B103/B116)</f>
        <v>1.5936254980079681E-2</v>
      </c>
      <c r="D103" s="65">
        <v>9</v>
      </c>
      <c r="E103" s="9">
        <f>IF(D116=0, "-", D103/D116)</f>
        <v>4.9180327868852458E-2</v>
      </c>
      <c r="F103" s="81">
        <v>6</v>
      </c>
      <c r="G103" s="34">
        <f>IF(F116=0, "-", F103/F116)</f>
        <v>8.4151472650771386E-3</v>
      </c>
      <c r="H103" s="65">
        <v>18</v>
      </c>
      <c r="I103" s="9">
        <f>IF(H116=0, "-", H103/H116)</f>
        <v>3.7499999999999999E-2</v>
      </c>
      <c r="J103" s="8">
        <f t="shared" si="8"/>
        <v>-0.55555555555555558</v>
      </c>
      <c r="K103" s="9">
        <f t="shared" si="9"/>
        <v>-0.66666666666666663</v>
      </c>
    </row>
    <row r="104" spans="1:11" x14ac:dyDescent="0.25">
      <c r="A104" s="7" t="s">
        <v>393</v>
      </c>
      <c r="B104" s="65">
        <v>12</v>
      </c>
      <c r="C104" s="34">
        <f>IF(B116=0, "-", B104/B116)</f>
        <v>4.7808764940239043E-2</v>
      </c>
      <c r="D104" s="65">
        <v>9</v>
      </c>
      <c r="E104" s="9">
        <f>IF(D116=0, "-", D104/D116)</f>
        <v>4.9180327868852458E-2</v>
      </c>
      <c r="F104" s="81">
        <v>12</v>
      </c>
      <c r="G104" s="34">
        <f>IF(F116=0, "-", F104/F116)</f>
        <v>1.6830294530154277E-2</v>
      </c>
      <c r="H104" s="65">
        <v>18</v>
      </c>
      <c r="I104" s="9">
        <f>IF(H116=0, "-", H104/H116)</f>
        <v>3.7499999999999999E-2</v>
      </c>
      <c r="J104" s="8">
        <f t="shared" si="8"/>
        <v>0.33333333333333331</v>
      </c>
      <c r="K104" s="9">
        <f t="shared" si="9"/>
        <v>-0.33333333333333331</v>
      </c>
    </row>
    <row r="105" spans="1:11" x14ac:dyDescent="0.25">
      <c r="A105" s="7" t="s">
        <v>394</v>
      </c>
      <c r="B105" s="65">
        <v>27</v>
      </c>
      <c r="C105" s="34">
        <f>IF(B116=0, "-", B105/B116)</f>
        <v>0.10756972111553785</v>
      </c>
      <c r="D105" s="65">
        <v>31</v>
      </c>
      <c r="E105" s="9">
        <f>IF(D116=0, "-", D105/D116)</f>
        <v>0.16939890710382513</v>
      </c>
      <c r="F105" s="81">
        <v>66</v>
      </c>
      <c r="G105" s="34">
        <f>IF(F116=0, "-", F105/F116)</f>
        <v>9.2566619915848525E-2</v>
      </c>
      <c r="H105" s="65">
        <v>73</v>
      </c>
      <c r="I105" s="9">
        <f>IF(H116=0, "-", H105/H116)</f>
        <v>0.15208333333333332</v>
      </c>
      <c r="J105" s="8">
        <f t="shared" si="8"/>
        <v>-0.12903225806451613</v>
      </c>
      <c r="K105" s="9">
        <f t="shared" si="9"/>
        <v>-9.5890410958904104E-2</v>
      </c>
    </row>
    <row r="106" spans="1:11" x14ac:dyDescent="0.25">
      <c r="A106" s="7" t="s">
        <v>395</v>
      </c>
      <c r="B106" s="65">
        <v>0</v>
      </c>
      <c r="C106" s="34">
        <f>IF(B116=0, "-", B106/B116)</f>
        <v>0</v>
      </c>
      <c r="D106" s="65">
        <v>0</v>
      </c>
      <c r="E106" s="9">
        <f>IF(D116=0, "-", D106/D116)</f>
        <v>0</v>
      </c>
      <c r="F106" s="81">
        <v>3</v>
      </c>
      <c r="G106" s="34">
        <f>IF(F116=0, "-", F106/F116)</f>
        <v>4.2075736325385693E-3</v>
      </c>
      <c r="H106" s="65">
        <v>0</v>
      </c>
      <c r="I106" s="9">
        <f>IF(H116=0, "-", H106/H116)</f>
        <v>0</v>
      </c>
      <c r="J106" s="8" t="str">
        <f t="shared" si="8"/>
        <v>-</v>
      </c>
      <c r="K106" s="9" t="str">
        <f t="shared" si="9"/>
        <v>-</v>
      </c>
    </row>
    <row r="107" spans="1:11" x14ac:dyDescent="0.25">
      <c r="A107" s="7" t="s">
        <v>396</v>
      </c>
      <c r="B107" s="65">
        <v>2</v>
      </c>
      <c r="C107" s="34">
        <f>IF(B116=0, "-", B107/B116)</f>
        <v>7.9681274900398405E-3</v>
      </c>
      <c r="D107" s="65">
        <v>0</v>
      </c>
      <c r="E107" s="9">
        <f>IF(D116=0, "-", D107/D116)</f>
        <v>0</v>
      </c>
      <c r="F107" s="81">
        <v>5</v>
      </c>
      <c r="G107" s="34">
        <f>IF(F116=0, "-", F107/F116)</f>
        <v>7.0126227208976155E-3</v>
      </c>
      <c r="H107" s="65">
        <v>0</v>
      </c>
      <c r="I107" s="9">
        <f>IF(H116=0, "-", H107/H116)</f>
        <v>0</v>
      </c>
      <c r="J107" s="8" t="str">
        <f t="shared" si="8"/>
        <v>-</v>
      </c>
      <c r="K107" s="9" t="str">
        <f t="shared" si="9"/>
        <v>-</v>
      </c>
    </row>
    <row r="108" spans="1:11" x14ac:dyDescent="0.25">
      <c r="A108" s="7" t="s">
        <v>397</v>
      </c>
      <c r="B108" s="65">
        <v>1</v>
      </c>
      <c r="C108" s="34">
        <f>IF(B116=0, "-", B108/B116)</f>
        <v>3.9840637450199202E-3</v>
      </c>
      <c r="D108" s="65">
        <v>7</v>
      </c>
      <c r="E108" s="9">
        <f>IF(D116=0, "-", D108/D116)</f>
        <v>3.825136612021858E-2</v>
      </c>
      <c r="F108" s="81">
        <v>4</v>
      </c>
      <c r="G108" s="34">
        <f>IF(F116=0, "-", F108/F116)</f>
        <v>5.6100981767180924E-3</v>
      </c>
      <c r="H108" s="65">
        <v>11</v>
      </c>
      <c r="I108" s="9">
        <f>IF(H116=0, "-", H108/H116)</f>
        <v>2.2916666666666665E-2</v>
      </c>
      <c r="J108" s="8">
        <f t="shared" si="8"/>
        <v>-0.8571428571428571</v>
      </c>
      <c r="K108" s="9">
        <f t="shared" si="9"/>
        <v>-0.63636363636363635</v>
      </c>
    </row>
    <row r="109" spans="1:11" x14ac:dyDescent="0.25">
      <c r="A109" s="7" t="s">
        <v>398</v>
      </c>
      <c r="B109" s="65">
        <v>7</v>
      </c>
      <c r="C109" s="34">
        <f>IF(B116=0, "-", B109/B116)</f>
        <v>2.7888446215139442E-2</v>
      </c>
      <c r="D109" s="65">
        <v>7</v>
      </c>
      <c r="E109" s="9">
        <f>IF(D116=0, "-", D109/D116)</f>
        <v>3.825136612021858E-2</v>
      </c>
      <c r="F109" s="81">
        <v>21</v>
      </c>
      <c r="G109" s="34">
        <f>IF(F116=0, "-", F109/F116)</f>
        <v>2.9453015427769985E-2</v>
      </c>
      <c r="H109" s="65">
        <v>20</v>
      </c>
      <c r="I109" s="9">
        <f>IF(H116=0, "-", H109/H116)</f>
        <v>4.1666666666666664E-2</v>
      </c>
      <c r="J109" s="8">
        <f t="shared" si="8"/>
        <v>0</v>
      </c>
      <c r="K109" s="9">
        <f t="shared" si="9"/>
        <v>0.05</v>
      </c>
    </row>
    <row r="110" spans="1:11" x14ac:dyDescent="0.25">
      <c r="A110" s="7" t="s">
        <v>399</v>
      </c>
      <c r="B110" s="65">
        <v>4</v>
      </c>
      <c r="C110" s="34">
        <f>IF(B116=0, "-", B110/B116)</f>
        <v>1.5936254980079681E-2</v>
      </c>
      <c r="D110" s="65">
        <v>11</v>
      </c>
      <c r="E110" s="9">
        <f>IF(D116=0, "-", D110/D116)</f>
        <v>6.0109289617486336E-2</v>
      </c>
      <c r="F110" s="81">
        <v>18</v>
      </c>
      <c r="G110" s="34">
        <f>IF(F116=0, "-", F110/F116)</f>
        <v>2.5245441795231416E-2</v>
      </c>
      <c r="H110" s="65">
        <v>22</v>
      </c>
      <c r="I110" s="9">
        <f>IF(H116=0, "-", H110/H116)</f>
        <v>4.583333333333333E-2</v>
      </c>
      <c r="J110" s="8">
        <f t="shared" si="8"/>
        <v>-0.63636363636363635</v>
      </c>
      <c r="K110" s="9">
        <f t="shared" si="9"/>
        <v>-0.18181818181818182</v>
      </c>
    </row>
    <row r="111" spans="1:11" x14ac:dyDescent="0.25">
      <c r="A111" s="7" t="s">
        <v>400</v>
      </c>
      <c r="B111" s="65">
        <v>3</v>
      </c>
      <c r="C111" s="34">
        <f>IF(B116=0, "-", B111/B116)</f>
        <v>1.1952191235059761E-2</v>
      </c>
      <c r="D111" s="65">
        <v>20</v>
      </c>
      <c r="E111" s="9">
        <f>IF(D116=0, "-", D111/D116)</f>
        <v>0.10928961748633879</v>
      </c>
      <c r="F111" s="81">
        <v>33</v>
      </c>
      <c r="G111" s="34">
        <f>IF(F116=0, "-", F111/F116)</f>
        <v>4.6283309957924262E-2</v>
      </c>
      <c r="H111" s="65">
        <v>50</v>
      </c>
      <c r="I111" s="9">
        <f>IF(H116=0, "-", H111/H116)</f>
        <v>0.10416666666666667</v>
      </c>
      <c r="J111" s="8">
        <f t="shared" si="8"/>
        <v>-0.85</v>
      </c>
      <c r="K111" s="9">
        <f t="shared" si="9"/>
        <v>-0.34</v>
      </c>
    </row>
    <row r="112" spans="1:11" x14ac:dyDescent="0.25">
      <c r="A112" s="7" t="s">
        <v>401</v>
      </c>
      <c r="B112" s="65">
        <v>7</v>
      </c>
      <c r="C112" s="34">
        <f>IF(B116=0, "-", B112/B116)</f>
        <v>2.7888446215139442E-2</v>
      </c>
      <c r="D112" s="65">
        <v>19</v>
      </c>
      <c r="E112" s="9">
        <f>IF(D116=0, "-", D112/D116)</f>
        <v>0.10382513661202186</v>
      </c>
      <c r="F112" s="81">
        <v>46</v>
      </c>
      <c r="G112" s="34">
        <f>IF(F116=0, "-", F112/F116)</f>
        <v>6.4516129032258063E-2</v>
      </c>
      <c r="H112" s="65">
        <v>55</v>
      </c>
      <c r="I112" s="9">
        <f>IF(H116=0, "-", H112/H116)</f>
        <v>0.11458333333333333</v>
      </c>
      <c r="J112" s="8">
        <f t="shared" si="8"/>
        <v>-0.63157894736842102</v>
      </c>
      <c r="K112" s="9">
        <f t="shared" si="9"/>
        <v>-0.16363636363636364</v>
      </c>
    </row>
    <row r="113" spans="1:11" x14ac:dyDescent="0.25">
      <c r="A113" s="7" t="s">
        <v>402</v>
      </c>
      <c r="B113" s="65">
        <v>94</v>
      </c>
      <c r="C113" s="34">
        <f>IF(B116=0, "-", B113/B116)</f>
        <v>0.37450199203187251</v>
      </c>
      <c r="D113" s="65">
        <v>0</v>
      </c>
      <c r="E113" s="9">
        <f>IF(D116=0, "-", D113/D116)</f>
        <v>0</v>
      </c>
      <c r="F113" s="81">
        <v>299</v>
      </c>
      <c r="G113" s="34">
        <f>IF(F116=0, "-", F113/F116)</f>
        <v>0.41935483870967744</v>
      </c>
      <c r="H113" s="65">
        <v>0</v>
      </c>
      <c r="I113" s="9">
        <f>IF(H116=0, "-", H113/H116)</f>
        <v>0</v>
      </c>
      <c r="J113" s="8" t="str">
        <f t="shared" si="8"/>
        <v>-</v>
      </c>
      <c r="K113" s="9" t="str">
        <f t="shared" si="9"/>
        <v>-</v>
      </c>
    </row>
    <row r="114" spans="1:11" x14ac:dyDescent="0.25">
      <c r="A114" s="7" t="s">
        <v>403</v>
      </c>
      <c r="B114" s="65">
        <v>7</v>
      </c>
      <c r="C114" s="34">
        <f>IF(B116=0, "-", B114/B116)</f>
        <v>2.7888446215139442E-2</v>
      </c>
      <c r="D114" s="65">
        <v>18</v>
      </c>
      <c r="E114" s="9">
        <f>IF(D116=0, "-", D114/D116)</f>
        <v>9.8360655737704916E-2</v>
      </c>
      <c r="F114" s="81">
        <v>30</v>
      </c>
      <c r="G114" s="34">
        <f>IF(F116=0, "-", F114/F116)</f>
        <v>4.2075736325385693E-2</v>
      </c>
      <c r="H114" s="65">
        <v>46</v>
      </c>
      <c r="I114" s="9">
        <f>IF(H116=0, "-", H114/H116)</f>
        <v>9.583333333333334E-2</v>
      </c>
      <c r="J114" s="8">
        <f t="shared" si="8"/>
        <v>-0.61111111111111116</v>
      </c>
      <c r="K114" s="9">
        <f t="shared" si="9"/>
        <v>-0.34782608695652173</v>
      </c>
    </row>
    <row r="115" spans="1:11" x14ac:dyDescent="0.25">
      <c r="A115" s="2"/>
      <c r="B115" s="68"/>
      <c r="C115" s="33"/>
      <c r="D115" s="68"/>
      <c r="E115" s="6"/>
      <c r="F115" s="82"/>
      <c r="G115" s="33"/>
      <c r="H115" s="68"/>
      <c r="I115" s="6"/>
      <c r="J115" s="5"/>
      <c r="K115" s="6"/>
    </row>
    <row r="116" spans="1:11" s="43" customFormat="1" x14ac:dyDescent="0.25">
      <c r="A116" s="162" t="s">
        <v>569</v>
      </c>
      <c r="B116" s="71">
        <f>SUM(B96:B115)</f>
        <v>251</v>
      </c>
      <c r="C116" s="40">
        <f>B116/10129</f>
        <v>2.4780333695330239E-2</v>
      </c>
      <c r="D116" s="71">
        <f>SUM(D96:D115)</f>
        <v>183</v>
      </c>
      <c r="E116" s="41">
        <f>D116/10016</f>
        <v>1.8270766773162941E-2</v>
      </c>
      <c r="F116" s="77">
        <f>SUM(F96:F115)</f>
        <v>713</v>
      </c>
      <c r="G116" s="42">
        <f>F116/27845</f>
        <v>2.5606033399174E-2</v>
      </c>
      <c r="H116" s="71">
        <f>SUM(H96:H115)</f>
        <v>480</v>
      </c>
      <c r="I116" s="41">
        <f>H116/26003</f>
        <v>1.8459408529785025E-2</v>
      </c>
      <c r="J116" s="37">
        <f>IF(D116=0, "-", IF((B116-D116)/D116&lt;10, (B116-D116)/D116, "&gt;999%"))</f>
        <v>0.37158469945355194</v>
      </c>
      <c r="K116" s="38">
        <f>IF(H116=0, "-", IF((F116-H116)/H116&lt;10, (F116-H116)/H116, "&gt;999%"))</f>
        <v>0.48541666666666666</v>
      </c>
    </row>
    <row r="117" spans="1:11" x14ac:dyDescent="0.25">
      <c r="B117" s="83"/>
      <c r="D117" s="83"/>
      <c r="F117" s="83"/>
      <c r="H117" s="83"/>
    </row>
    <row r="118" spans="1:11" s="43" customFormat="1" x14ac:dyDescent="0.25">
      <c r="A118" s="162" t="s">
        <v>568</v>
      </c>
      <c r="B118" s="71">
        <v>2203</v>
      </c>
      <c r="C118" s="40">
        <f>B118/10129</f>
        <v>0.21749432323032875</v>
      </c>
      <c r="D118" s="71">
        <v>1960</v>
      </c>
      <c r="E118" s="41">
        <f>D118/10016</f>
        <v>0.19568690095846644</v>
      </c>
      <c r="F118" s="77">
        <v>5478</v>
      </c>
      <c r="G118" s="42">
        <f>F118/27845</f>
        <v>0.19673190878075059</v>
      </c>
      <c r="H118" s="71">
        <v>5008</v>
      </c>
      <c r="I118" s="41">
        <f>H118/26003</f>
        <v>0.19259316232742377</v>
      </c>
      <c r="J118" s="37">
        <f>IF(D118=0, "-", IF((B118-D118)/D118&lt;10, (B118-D118)/D118, "&gt;999%"))</f>
        <v>0.1239795918367347</v>
      </c>
      <c r="K118" s="38">
        <f>IF(H118=0, "-", IF((F118-H118)/H118&lt;10, (F118-H118)/H118, "&gt;999%"))</f>
        <v>9.3849840255591052E-2</v>
      </c>
    </row>
    <row r="119" spans="1:11" x14ac:dyDescent="0.25">
      <c r="B119" s="83"/>
      <c r="D119" s="83"/>
      <c r="F119" s="83"/>
      <c r="H119" s="83"/>
    </row>
    <row r="120" spans="1:11" ht="15.6" x14ac:dyDescent="0.3">
      <c r="A120" s="164" t="s">
        <v>121</v>
      </c>
      <c r="B120" s="196" t="s">
        <v>1</v>
      </c>
      <c r="C120" s="200"/>
      <c r="D120" s="200"/>
      <c r="E120" s="197"/>
      <c r="F120" s="196" t="s">
        <v>14</v>
      </c>
      <c r="G120" s="200"/>
      <c r="H120" s="200"/>
      <c r="I120" s="197"/>
      <c r="J120" s="196" t="s">
        <v>15</v>
      </c>
      <c r="K120" s="197"/>
    </row>
    <row r="121" spans="1:11" x14ac:dyDescent="0.25">
      <c r="A121" s="22"/>
      <c r="B121" s="196">
        <f>VALUE(RIGHT($B$2, 4))</f>
        <v>2023</v>
      </c>
      <c r="C121" s="197"/>
      <c r="D121" s="196">
        <f>B121-1</f>
        <v>2022</v>
      </c>
      <c r="E121" s="204"/>
      <c r="F121" s="196">
        <f>B121</f>
        <v>2023</v>
      </c>
      <c r="G121" s="204"/>
      <c r="H121" s="196">
        <f>D121</f>
        <v>2022</v>
      </c>
      <c r="I121" s="204"/>
      <c r="J121" s="140" t="s">
        <v>4</v>
      </c>
      <c r="K121" s="141" t="s">
        <v>2</v>
      </c>
    </row>
    <row r="122" spans="1:11" x14ac:dyDescent="0.25">
      <c r="A122" s="163" t="s">
        <v>154</v>
      </c>
      <c r="B122" s="61" t="s">
        <v>12</v>
      </c>
      <c r="C122" s="62" t="s">
        <v>13</v>
      </c>
      <c r="D122" s="61" t="s">
        <v>12</v>
      </c>
      <c r="E122" s="63" t="s">
        <v>13</v>
      </c>
      <c r="F122" s="62" t="s">
        <v>12</v>
      </c>
      <c r="G122" s="62" t="s">
        <v>13</v>
      </c>
      <c r="H122" s="61" t="s">
        <v>12</v>
      </c>
      <c r="I122" s="63" t="s">
        <v>13</v>
      </c>
      <c r="J122" s="61"/>
      <c r="K122" s="63"/>
    </row>
    <row r="123" spans="1:11" x14ac:dyDescent="0.25">
      <c r="A123" s="7" t="s">
        <v>404</v>
      </c>
      <c r="B123" s="65">
        <v>60</v>
      </c>
      <c r="C123" s="34">
        <f>IF(B144=0, "-", B123/B144)</f>
        <v>5.8708414872798431E-2</v>
      </c>
      <c r="D123" s="65">
        <v>33</v>
      </c>
      <c r="E123" s="9">
        <f>IF(D144=0, "-", D123/D144)</f>
        <v>3.2352941176470591E-2</v>
      </c>
      <c r="F123" s="81">
        <v>381</v>
      </c>
      <c r="G123" s="34">
        <f>IF(F144=0, "-", F123/F144)</f>
        <v>0.11325802615933413</v>
      </c>
      <c r="H123" s="65">
        <v>185</v>
      </c>
      <c r="I123" s="9">
        <f>IF(H144=0, "-", H123/H144)</f>
        <v>6.2143097077594897E-2</v>
      </c>
      <c r="J123" s="8">
        <f t="shared" ref="J123:J142" si="10">IF(D123=0, "-", IF((B123-D123)/D123&lt;10, (B123-D123)/D123, "&gt;999%"))</f>
        <v>0.81818181818181823</v>
      </c>
      <c r="K123" s="9">
        <f t="shared" ref="K123:K142" si="11">IF(H123=0, "-", IF((F123-H123)/H123&lt;10, (F123-H123)/H123, "&gt;999%"))</f>
        <v>1.0594594594594595</v>
      </c>
    </row>
    <row r="124" spans="1:11" x14ac:dyDescent="0.25">
      <c r="A124" s="7" t="s">
        <v>405</v>
      </c>
      <c r="B124" s="65">
        <v>32</v>
      </c>
      <c r="C124" s="34">
        <f>IF(B144=0, "-", B124/B144)</f>
        <v>3.131115459882583E-2</v>
      </c>
      <c r="D124" s="65">
        <v>35</v>
      </c>
      <c r="E124" s="9">
        <f>IF(D144=0, "-", D124/D144)</f>
        <v>3.4313725490196081E-2</v>
      </c>
      <c r="F124" s="81">
        <v>76</v>
      </c>
      <c r="G124" s="34">
        <f>IF(F144=0, "-", F124/F144)</f>
        <v>2.2592152199762187E-2</v>
      </c>
      <c r="H124" s="65">
        <v>107</v>
      </c>
      <c r="I124" s="9">
        <f>IF(H144=0, "-", H124/H144)</f>
        <v>3.5942223715149477E-2</v>
      </c>
      <c r="J124" s="8">
        <f t="shared" si="10"/>
        <v>-8.5714285714285715E-2</v>
      </c>
      <c r="K124" s="9">
        <f t="shared" si="11"/>
        <v>-0.28971962616822428</v>
      </c>
    </row>
    <row r="125" spans="1:11" x14ac:dyDescent="0.25">
      <c r="A125" s="7" t="s">
        <v>406</v>
      </c>
      <c r="B125" s="65">
        <v>45</v>
      </c>
      <c r="C125" s="34">
        <f>IF(B144=0, "-", B125/B144)</f>
        <v>4.4031311154598823E-2</v>
      </c>
      <c r="D125" s="65">
        <v>28</v>
      </c>
      <c r="E125" s="9">
        <f>IF(D144=0, "-", D125/D144)</f>
        <v>2.7450980392156862E-2</v>
      </c>
      <c r="F125" s="81">
        <v>134</v>
      </c>
      <c r="G125" s="34">
        <f>IF(F144=0, "-", F125/F144)</f>
        <v>3.9833531510107018E-2</v>
      </c>
      <c r="H125" s="65">
        <v>71</v>
      </c>
      <c r="I125" s="9">
        <f>IF(H144=0, "-", H125/H144)</f>
        <v>2.3849512932482365E-2</v>
      </c>
      <c r="J125" s="8">
        <f t="shared" si="10"/>
        <v>0.6071428571428571</v>
      </c>
      <c r="K125" s="9">
        <f t="shared" si="11"/>
        <v>0.88732394366197187</v>
      </c>
    </row>
    <row r="126" spans="1:11" x14ac:dyDescent="0.25">
      <c r="A126" s="7" t="s">
        <v>407</v>
      </c>
      <c r="B126" s="65">
        <v>221</v>
      </c>
      <c r="C126" s="34">
        <f>IF(B144=0, "-", B126/B144)</f>
        <v>0.21624266144814089</v>
      </c>
      <c r="D126" s="65">
        <v>52</v>
      </c>
      <c r="E126" s="9">
        <f>IF(D144=0, "-", D126/D144)</f>
        <v>5.0980392156862744E-2</v>
      </c>
      <c r="F126" s="81">
        <v>679</v>
      </c>
      <c r="G126" s="34">
        <f>IF(F144=0, "-", F126/F144)</f>
        <v>0.20184304399524375</v>
      </c>
      <c r="H126" s="65">
        <v>249</v>
      </c>
      <c r="I126" s="9">
        <f>IF(H144=0, "-", H126/H144)</f>
        <v>8.3641249580114208E-2</v>
      </c>
      <c r="J126" s="8">
        <f t="shared" si="10"/>
        <v>3.25</v>
      </c>
      <c r="K126" s="9">
        <f t="shared" si="11"/>
        <v>1.7269076305220883</v>
      </c>
    </row>
    <row r="127" spans="1:11" x14ac:dyDescent="0.25">
      <c r="A127" s="7" t="s">
        <v>408</v>
      </c>
      <c r="B127" s="65">
        <v>4</v>
      </c>
      <c r="C127" s="34">
        <f>IF(B144=0, "-", B127/B144)</f>
        <v>3.9138943248532287E-3</v>
      </c>
      <c r="D127" s="65">
        <v>4</v>
      </c>
      <c r="E127" s="9">
        <f>IF(D144=0, "-", D127/D144)</f>
        <v>3.9215686274509803E-3</v>
      </c>
      <c r="F127" s="81">
        <v>12</v>
      </c>
      <c r="G127" s="34">
        <f>IF(F144=0, "-", F127/F144)</f>
        <v>3.5671819262782403E-3</v>
      </c>
      <c r="H127" s="65">
        <v>18</v>
      </c>
      <c r="I127" s="9">
        <f>IF(H144=0, "-", H127/H144)</f>
        <v>6.0463553913335574E-3</v>
      </c>
      <c r="J127" s="8">
        <f t="shared" si="10"/>
        <v>0</v>
      </c>
      <c r="K127" s="9">
        <f t="shared" si="11"/>
        <v>-0.33333333333333331</v>
      </c>
    </row>
    <row r="128" spans="1:11" x14ac:dyDescent="0.25">
      <c r="A128" s="7" t="s">
        <v>409</v>
      </c>
      <c r="B128" s="65">
        <v>71</v>
      </c>
      <c r="C128" s="34">
        <f>IF(B144=0, "-", B128/B144)</f>
        <v>6.947162426614481E-2</v>
      </c>
      <c r="D128" s="65">
        <v>14</v>
      </c>
      <c r="E128" s="9">
        <f>IF(D144=0, "-", D128/D144)</f>
        <v>1.3725490196078431E-2</v>
      </c>
      <c r="F128" s="81">
        <v>243</v>
      </c>
      <c r="G128" s="34">
        <f>IF(F144=0, "-", F128/F144)</f>
        <v>7.2235434007134364E-2</v>
      </c>
      <c r="H128" s="65">
        <v>22</v>
      </c>
      <c r="I128" s="9">
        <f>IF(H144=0, "-", H128/H144)</f>
        <v>7.3899899227410143E-3</v>
      </c>
      <c r="J128" s="8">
        <f t="shared" si="10"/>
        <v>4.0714285714285712</v>
      </c>
      <c r="K128" s="9" t="str">
        <f t="shared" si="11"/>
        <v>&gt;999%</v>
      </c>
    </row>
    <row r="129" spans="1:11" x14ac:dyDescent="0.25">
      <c r="A129" s="7" t="s">
        <v>410</v>
      </c>
      <c r="B129" s="65">
        <v>11</v>
      </c>
      <c r="C129" s="34">
        <f>IF(B144=0, "-", B129/B144)</f>
        <v>1.0763209393346379E-2</v>
      </c>
      <c r="D129" s="65">
        <v>11</v>
      </c>
      <c r="E129" s="9">
        <f>IF(D144=0, "-", D129/D144)</f>
        <v>1.0784313725490196E-2</v>
      </c>
      <c r="F129" s="81">
        <v>36</v>
      </c>
      <c r="G129" s="34">
        <f>IF(F144=0, "-", F129/F144)</f>
        <v>1.070154577883472E-2</v>
      </c>
      <c r="H129" s="65">
        <v>44</v>
      </c>
      <c r="I129" s="9">
        <f>IF(H144=0, "-", H129/H144)</f>
        <v>1.4779979845482029E-2</v>
      </c>
      <c r="J129" s="8">
        <f t="shared" si="10"/>
        <v>0</v>
      </c>
      <c r="K129" s="9">
        <f t="shared" si="11"/>
        <v>-0.18181818181818182</v>
      </c>
    </row>
    <row r="130" spans="1:11" x14ac:dyDescent="0.25">
      <c r="A130" s="7" t="s">
        <v>411</v>
      </c>
      <c r="B130" s="65">
        <v>38</v>
      </c>
      <c r="C130" s="34">
        <f>IF(B144=0, "-", B130/B144)</f>
        <v>3.7181996086105673E-2</v>
      </c>
      <c r="D130" s="65">
        <v>45</v>
      </c>
      <c r="E130" s="9">
        <f>IF(D144=0, "-", D130/D144)</f>
        <v>4.4117647058823532E-2</v>
      </c>
      <c r="F130" s="81">
        <v>119</v>
      </c>
      <c r="G130" s="34">
        <f>IF(F144=0, "-", F130/F144)</f>
        <v>3.5374554102259217E-2</v>
      </c>
      <c r="H130" s="65">
        <v>99</v>
      </c>
      <c r="I130" s="9">
        <f>IF(H144=0, "-", H130/H144)</f>
        <v>3.3254954652334565E-2</v>
      </c>
      <c r="J130" s="8">
        <f t="shared" si="10"/>
        <v>-0.15555555555555556</v>
      </c>
      <c r="K130" s="9">
        <f t="shared" si="11"/>
        <v>0.20202020202020202</v>
      </c>
    </row>
    <row r="131" spans="1:11" x14ac:dyDescent="0.25">
      <c r="A131" s="7" t="s">
        <v>412</v>
      </c>
      <c r="B131" s="65">
        <v>44</v>
      </c>
      <c r="C131" s="34">
        <f>IF(B144=0, "-", B131/B144)</f>
        <v>4.3052837573385516E-2</v>
      </c>
      <c r="D131" s="65">
        <v>55</v>
      </c>
      <c r="E131" s="9">
        <f>IF(D144=0, "-", D131/D144)</f>
        <v>5.3921568627450983E-2</v>
      </c>
      <c r="F131" s="81">
        <v>122</v>
      </c>
      <c r="G131" s="34">
        <f>IF(F144=0, "-", F131/F144)</f>
        <v>3.6266349583828773E-2</v>
      </c>
      <c r="H131" s="65">
        <v>161</v>
      </c>
      <c r="I131" s="9">
        <f>IF(H144=0, "-", H131/H144)</f>
        <v>5.4081289889150154E-2</v>
      </c>
      <c r="J131" s="8">
        <f t="shared" si="10"/>
        <v>-0.2</v>
      </c>
      <c r="K131" s="9">
        <f t="shared" si="11"/>
        <v>-0.24223602484472051</v>
      </c>
    </row>
    <row r="132" spans="1:11" x14ac:dyDescent="0.25">
      <c r="A132" s="7" t="s">
        <v>413</v>
      </c>
      <c r="B132" s="65">
        <v>0</v>
      </c>
      <c r="C132" s="34">
        <f>IF(B144=0, "-", B132/B144)</f>
        <v>0</v>
      </c>
      <c r="D132" s="65">
        <v>1</v>
      </c>
      <c r="E132" s="9">
        <f>IF(D144=0, "-", D132/D144)</f>
        <v>9.8039215686274508E-4</v>
      </c>
      <c r="F132" s="81">
        <v>0</v>
      </c>
      <c r="G132" s="34">
        <f>IF(F144=0, "-", F132/F144)</f>
        <v>0</v>
      </c>
      <c r="H132" s="65">
        <v>1</v>
      </c>
      <c r="I132" s="9">
        <f>IF(H144=0, "-", H132/H144)</f>
        <v>3.3590863285186428E-4</v>
      </c>
      <c r="J132" s="8">
        <f t="shared" si="10"/>
        <v>-1</v>
      </c>
      <c r="K132" s="9">
        <f t="shared" si="11"/>
        <v>-1</v>
      </c>
    </row>
    <row r="133" spans="1:11" x14ac:dyDescent="0.25">
      <c r="A133" s="7" t="s">
        <v>414</v>
      </c>
      <c r="B133" s="65">
        <v>11</v>
      </c>
      <c r="C133" s="34">
        <f>IF(B144=0, "-", B133/B144)</f>
        <v>1.0763209393346379E-2</v>
      </c>
      <c r="D133" s="65">
        <v>133</v>
      </c>
      <c r="E133" s="9">
        <f>IF(D144=0, "-", D133/D144)</f>
        <v>0.13039215686274511</v>
      </c>
      <c r="F133" s="81">
        <v>135</v>
      </c>
      <c r="G133" s="34">
        <f>IF(F144=0, "-", F133/F144)</f>
        <v>4.0130796670630201E-2</v>
      </c>
      <c r="H133" s="65">
        <v>249</v>
      </c>
      <c r="I133" s="9">
        <f>IF(H144=0, "-", H133/H144)</f>
        <v>8.3641249580114208E-2</v>
      </c>
      <c r="J133" s="8">
        <f t="shared" si="10"/>
        <v>-0.91729323308270672</v>
      </c>
      <c r="K133" s="9">
        <f t="shared" si="11"/>
        <v>-0.45783132530120479</v>
      </c>
    </row>
    <row r="134" spans="1:11" x14ac:dyDescent="0.25">
      <c r="A134" s="7" t="s">
        <v>415</v>
      </c>
      <c r="B134" s="65">
        <v>7</v>
      </c>
      <c r="C134" s="34">
        <f>IF(B144=0, "-", B134/B144)</f>
        <v>6.8493150684931503E-3</v>
      </c>
      <c r="D134" s="65">
        <v>0</v>
      </c>
      <c r="E134" s="9">
        <f>IF(D144=0, "-", D134/D144)</f>
        <v>0</v>
      </c>
      <c r="F134" s="81">
        <v>35</v>
      </c>
      <c r="G134" s="34">
        <f>IF(F144=0, "-", F134/F144)</f>
        <v>1.0404280618311534E-2</v>
      </c>
      <c r="H134" s="65">
        <v>0</v>
      </c>
      <c r="I134" s="9">
        <f>IF(H144=0, "-", H134/H144)</f>
        <v>0</v>
      </c>
      <c r="J134" s="8" t="str">
        <f t="shared" si="10"/>
        <v>-</v>
      </c>
      <c r="K134" s="9" t="str">
        <f t="shared" si="11"/>
        <v>-</v>
      </c>
    </row>
    <row r="135" spans="1:11" x14ac:dyDescent="0.25">
      <c r="A135" s="7" t="s">
        <v>416</v>
      </c>
      <c r="B135" s="65">
        <v>8</v>
      </c>
      <c r="C135" s="34">
        <f>IF(B144=0, "-", B135/B144)</f>
        <v>7.8277886497064575E-3</v>
      </c>
      <c r="D135" s="65">
        <v>7</v>
      </c>
      <c r="E135" s="9">
        <f>IF(D144=0, "-", D135/D144)</f>
        <v>6.8627450980392156E-3</v>
      </c>
      <c r="F135" s="81">
        <v>18</v>
      </c>
      <c r="G135" s="34">
        <f>IF(F144=0, "-", F135/F144)</f>
        <v>5.3507728894173602E-3</v>
      </c>
      <c r="H135" s="65">
        <v>11</v>
      </c>
      <c r="I135" s="9">
        <f>IF(H144=0, "-", H135/H144)</f>
        <v>3.6949949613705071E-3</v>
      </c>
      <c r="J135" s="8">
        <f t="shared" si="10"/>
        <v>0.14285714285714285</v>
      </c>
      <c r="K135" s="9">
        <f t="shared" si="11"/>
        <v>0.63636363636363635</v>
      </c>
    </row>
    <row r="136" spans="1:11" x14ac:dyDescent="0.25">
      <c r="A136" s="7" t="s">
        <v>417</v>
      </c>
      <c r="B136" s="65">
        <v>20</v>
      </c>
      <c r="C136" s="34">
        <f>IF(B144=0, "-", B136/B144)</f>
        <v>1.9569471624266144E-2</v>
      </c>
      <c r="D136" s="65">
        <v>13</v>
      </c>
      <c r="E136" s="9">
        <f>IF(D144=0, "-", D136/D144)</f>
        <v>1.2745098039215686E-2</v>
      </c>
      <c r="F136" s="81">
        <v>61</v>
      </c>
      <c r="G136" s="34">
        <f>IF(F144=0, "-", F136/F144)</f>
        <v>1.8133174791914387E-2</v>
      </c>
      <c r="H136" s="65">
        <v>46</v>
      </c>
      <c r="I136" s="9">
        <f>IF(H144=0, "-", H136/H144)</f>
        <v>1.5451797111185758E-2</v>
      </c>
      <c r="J136" s="8">
        <f t="shared" si="10"/>
        <v>0.53846153846153844</v>
      </c>
      <c r="K136" s="9">
        <f t="shared" si="11"/>
        <v>0.32608695652173914</v>
      </c>
    </row>
    <row r="137" spans="1:11" x14ac:dyDescent="0.25">
      <c r="A137" s="7" t="s">
        <v>418</v>
      </c>
      <c r="B137" s="65">
        <v>95</v>
      </c>
      <c r="C137" s="34">
        <f>IF(B144=0, "-", B137/B144)</f>
        <v>9.2954990215264183E-2</v>
      </c>
      <c r="D137" s="65">
        <v>126</v>
      </c>
      <c r="E137" s="9">
        <f>IF(D144=0, "-", D137/D144)</f>
        <v>0.12352941176470589</v>
      </c>
      <c r="F137" s="81">
        <v>246</v>
      </c>
      <c r="G137" s="34">
        <f>IF(F144=0, "-", F137/F144)</f>
        <v>7.3127229488703926E-2</v>
      </c>
      <c r="H137" s="65">
        <v>179</v>
      </c>
      <c r="I137" s="9">
        <f>IF(H144=0, "-", H137/H144)</f>
        <v>6.0127645280483706E-2</v>
      </c>
      <c r="J137" s="8">
        <f t="shared" si="10"/>
        <v>-0.24603174603174602</v>
      </c>
      <c r="K137" s="9">
        <f t="shared" si="11"/>
        <v>0.37430167597765363</v>
      </c>
    </row>
    <row r="138" spans="1:11" x14ac:dyDescent="0.25">
      <c r="A138" s="7" t="s">
        <v>419</v>
      </c>
      <c r="B138" s="65">
        <v>54</v>
      </c>
      <c r="C138" s="34">
        <f>IF(B144=0, "-", B138/B144)</f>
        <v>5.2837573385518588E-2</v>
      </c>
      <c r="D138" s="65">
        <v>58</v>
      </c>
      <c r="E138" s="9">
        <f>IF(D144=0, "-", D138/D144)</f>
        <v>5.6862745098039215E-2</v>
      </c>
      <c r="F138" s="81">
        <v>93</v>
      </c>
      <c r="G138" s="34">
        <f>IF(F144=0, "-", F138/F144)</f>
        <v>2.7645659928656363E-2</v>
      </c>
      <c r="H138" s="65">
        <v>193</v>
      </c>
      <c r="I138" s="9">
        <f>IF(H144=0, "-", H138/H144)</f>
        <v>6.4830366140409809E-2</v>
      </c>
      <c r="J138" s="8">
        <f t="shared" si="10"/>
        <v>-6.8965517241379309E-2</v>
      </c>
      <c r="K138" s="9">
        <f t="shared" si="11"/>
        <v>-0.51813471502590669</v>
      </c>
    </row>
    <row r="139" spans="1:11" x14ac:dyDescent="0.25">
      <c r="A139" s="7" t="s">
        <v>420</v>
      </c>
      <c r="B139" s="65">
        <v>60</v>
      </c>
      <c r="C139" s="34">
        <f>IF(B144=0, "-", B139/B144)</f>
        <v>5.8708414872798431E-2</v>
      </c>
      <c r="D139" s="65">
        <v>33</v>
      </c>
      <c r="E139" s="9">
        <f>IF(D144=0, "-", D139/D144)</f>
        <v>3.2352941176470591E-2</v>
      </c>
      <c r="F139" s="81">
        <v>281</v>
      </c>
      <c r="G139" s="34">
        <f>IF(F144=0, "-", F139/F144)</f>
        <v>8.3531510107015455E-2</v>
      </c>
      <c r="H139" s="65">
        <v>129</v>
      </c>
      <c r="I139" s="9">
        <f>IF(H144=0, "-", H139/H144)</f>
        <v>4.3332213637890492E-2</v>
      </c>
      <c r="J139" s="8">
        <f t="shared" si="10"/>
        <v>0.81818181818181823</v>
      </c>
      <c r="K139" s="9">
        <f t="shared" si="11"/>
        <v>1.1782945736434109</v>
      </c>
    </row>
    <row r="140" spans="1:11" x14ac:dyDescent="0.25">
      <c r="A140" s="7" t="s">
        <v>421</v>
      </c>
      <c r="B140" s="65">
        <v>221</v>
      </c>
      <c r="C140" s="34">
        <f>IF(B144=0, "-", B140/B144)</f>
        <v>0.21624266144814089</v>
      </c>
      <c r="D140" s="65">
        <v>368</v>
      </c>
      <c r="E140" s="9">
        <f>IF(D144=0, "-", D140/D144)</f>
        <v>0.36078431372549019</v>
      </c>
      <c r="F140" s="81">
        <v>583</v>
      </c>
      <c r="G140" s="34">
        <f>IF(F144=0, "-", F140/F144)</f>
        <v>0.17330558858501782</v>
      </c>
      <c r="H140" s="65">
        <v>1200</v>
      </c>
      <c r="I140" s="9">
        <f>IF(H144=0, "-", H140/H144)</f>
        <v>0.40309035942223714</v>
      </c>
      <c r="J140" s="8">
        <f t="shared" si="10"/>
        <v>-0.39945652173913043</v>
      </c>
      <c r="K140" s="9">
        <f t="shared" si="11"/>
        <v>-0.51416666666666666</v>
      </c>
    </row>
    <row r="141" spans="1:11" x14ac:dyDescent="0.25">
      <c r="A141" s="7" t="s">
        <v>422</v>
      </c>
      <c r="B141" s="65">
        <v>1</v>
      </c>
      <c r="C141" s="34">
        <f>IF(B144=0, "-", B141/B144)</f>
        <v>9.7847358121330719E-4</v>
      </c>
      <c r="D141" s="65">
        <v>0</v>
      </c>
      <c r="E141" s="9">
        <f>IF(D144=0, "-", D141/D144)</f>
        <v>0</v>
      </c>
      <c r="F141" s="81">
        <v>2</v>
      </c>
      <c r="G141" s="34">
        <f>IF(F144=0, "-", F141/F144)</f>
        <v>5.9453032104637331E-4</v>
      </c>
      <c r="H141" s="65">
        <v>0</v>
      </c>
      <c r="I141" s="9">
        <f>IF(H144=0, "-", H141/H144)</f>
        <v>0</v>
      </c>
      <c r="J141" s="8" t="str">
        <f t="shared" si="10"/>
        <v>-</v>
      </c>
      <c r="K141" s="9" t="str">
        <f t="shared" si="11"/>
        <v>-</v>
      </c>
    </row>
    <row r="142" spans="1:11" x14ac:dyDescent="0.25">
      <c r="A142" s="7" t="s">
        <v>423</v>
      </c>
      <c r="B142" s="65">
        <v>19</v>
      </c>
      <c r="C142" s="34">
        <f>IF(B144=0, "-", B142/B144)</f>
        <v>1.8590998043052837E-2</v>
      </c>
      <c r="D142" s="65">
        <v>4</v>
      </c>
      <c r="E142" s="9">
        <f>IF(D144=0, "-", D142/D144)</f>
        <v>3.9215686274509803E-3</v>
      </c>
      <c r="F142" s="81">
        <v>108</v>
      </c>
      <c r="G142" s="34">
        <f>IF(F144=0, "-", F142/F144)</f>
        <v>3.2104637336504163E-2</v>
      </c>
      <c r="H142" s="65">
        <v>13</v>
      </c>
      <c r="I142" s="9">
        <f>IF(H144=0, "-", H142/H144)</f>
        <v>4.3668122270742356E-3</v>
      </c>
      <c r="J142" s="8">
        <f t="shared" si="10"/>
        <v>3.75</v>
      </c>
      <c r="K142" s="9">
        <f t="shared" si="11"/>
        <v>7.3076923076923075</v>
      </c>
    </row>
    <row r="143" spans="1:11" x14ac:dyDescent="0.25">
      <c r="A143" s="2"/>
      <c r="B143" s="68"/>
      <c r="C143" s="33"/>
      <c r="D143" s="68"/>
      <c r="E143" s="6"/>
      <c r="F143" s="82"/>
      <c r="G143" s="33"/>
      <c r="H143" s="68"/>
      <c r="I143" s="6"/>
      <c r="J143" s="5"/>
      <c r="K143" s="6"/>
    </row>
    <row r="144" spans="1:11" s="43" customFormat="1" x14ac:dyDescent="0.25">
      <c r="A144" s="162" t="s">
        <v>567</v>
      </c>
      <c r="B144" s="71">
        <f>SUM(B123:B143)</f>
        <v>1022</v>
      </c>
      <c r="C144" s="40">
        <f>B144/10129</f>
        <v>0.10089841050449205</v>
      </c>
      <c r="D144" s="71">
        <f>SUM(D123:D143)</f>
        <v>1020</v>
      </c>
      <c r="E144" s="41">
        <f>D144/10016</f>
        <v>0.1018370607028754</v>
      </c>
      <c r="F144" s="77">
        <f>SUM(F123:F143)</f>
        <v>3364</v>
      </c>
      <c r="G144" s="42">
        <f>F144/27845</f>
        <v>0.12081163584126414</v>
      </c>
      <c r="H144" s="71">
        <f>SUM(H123:H143)</f>
        <v>2977</v>
      </c>
      <c r="I144" s="41">
        <f>H144/26003</f>
        <v>0.11448678998577087</v>
      </c>
      <c r="J144" s="37">
        <f>IF(D144=0, "-", IF((B144-D144)/D144&lt;10, (B144-D144)/D144, "&gt;999%"))</f>
        <v>1.9607843137254902E-3</v>
      </c>
      <c r="K144" s="38">
        <f>IF(H144=0, "-", IF((F144-H144)/H144&lt;10, (F144-H144)/H144, "&gt;999%"))</f>
        <v>0.12999664091367147</v>
      </c>
    </row>
    <row r="145" spans="1:11" x14ac:dyDescent="0.25">
      <c r="B145" s="83"/>
      <c r="D145" s="83"/>
      <c r="F145" s="83"/>
      <c r="H145" s="83"/>
    </row>
    <row r="146" spans="1:11" x14ac:dyDescent="0.25">
      <c r="A146" s="163" t="s">
        <v>155</v>
      </c>
      <c r="B146" s="61" t="s">
        <v>12</v>
      </c>
      <c r="C146" s="62" t="s">
        <v>13</v>
      </c>
      <c r="D146" s="61" t="s">
        <v>12</v>
      </c>
      <c r="E146" s="63" t="s">
        <v>13</v>
      </c>
      <c r="F146" s="62" t="s">
        <v>12</v>
      </c>
      <c r="G146" s="62" t="s">
        <v>13</v>
      </c>
      <c r="H146" s="61" t="s">
        <v>12</v>
      </c>
      <c r="I146" s="63" t="s">
        <v>13</v>
      </c>
      <c r="J146" s="61"/>
      <c r="K146" s="63"/>
    </row>
    <row r="147" spans="1:11" x14ac:dyDescent="0.25">
      <c r="A147" s="7" t="s">
        <v>424</v>
      </c>
      <c r="B147" s="65">
        <v>0</v>
      </c>
      <c r="C147" s="34">
        <f>IF(B170=0, "-", B147/B170)</f>
        <v>0</v>
      </c>
      <c r="D147" s="65">
        <v>5</v>
      </c>
      <c r="E147" s="9">
        <f>IF(D170=0, "-", D147/D170)</f>
        <v>3.4482758620689655E-2</v>
      </c>
      <c r="F147" s="81">
        <v>3</v>
      </c>
      <c r="G147" s="34">
        <f>IF(F170=0, "-", F147/F170)</f>
        <v>7.6142131979695434E-3</v>
      </c>
      <c r="H147" s="65">
        <v>5</v>
      </c>
      <c r="I147" s="9">
        <f>IF(H170=0, "-", H147/H170)</f>
        <v>1.5105740181268883E-2</v>
      </c>
      <c r="J147" s="8">
        <f t="shared" ref="J147:J168" si="12">IF(D147=0, "-", IF((B147-D147)/D147&lt;10, (B147-D147)/D147, "&gt;999%"))</f>
        <v>-1</v>
      </c>
      <c r="K147" s="9">
        <f t="shared" ref="K147:K168" si="13">IF(H147=0, "-", IF((F147-H147)/H147&lt;10, (F147-H147)/H147, "&gt;999%"))</f>
        <v>-0.4</v>
      </c>
    </row>
    <row r="148" spans="1:11" x14ac:dyDescent="0.25">
      <c r="A148" s="7" t="s">
        <v>425</v>
      </c>
      <c r="B148" s="65">
        <v>6</v>
      </c>
      <c r="C148" s="34">
        <f>IF(B170=0, "-", B148/B170)</f>
        <v>3.5294117647058823E-2</v>
      </c>
      <c r="D148" s="65">
        <v>3</v>
      </c>
      <c r="E148" s="9">
        <f>IF(D170=0, "-", D148/D170)</f>
        <v>2.0689655172413793E-2</v>
      </c>
      <c r="F148" s="81">
        <v>14</v>
      </c>
      <c r="G148" s="34">
        <f>IF(F170=0, "-", F148/F170)</f>
        <v>3.553299492385787E-2</v>
      </c>
      <c r="H148" s="65">
        <v>9</v>
      </c>
      <c r="I148" s="9">
        <f>IF(H170=0, "-", H148/H170)</f>
        <v>2.7190332326283987E-2</v>
      </c>
      <c r="J148" s="8">
        <f t="shared" si="12"/>
        <v>1</v>
      </c>
      <c r="K148" s="9">
        <f t="shared" si="13"/>
        <v>0.55555555555555558</v>
      </c>
    </row>
    <row r="149" spans="1:11" x14ac:dyDescent="0.25">
      <c r="A149" s="7" t="s">
        <v>426</v>
      </c>
      <c r="B149" s="65">
        <v>2</v>
      </c>
      <c r="C149" s="34">
        <f>IF(B170=0, "-", B149/B170)</f>
        <v>1.1764705882352941E-2</v>
      </c>
      <c r="D149" s="65">
        <v>1</v>
      </c>
      <c r="E149" s="9">
        <f>IF(D170=0, "-", D149/D170)</f>
        <v>6.8965517241379309E-3</v>
      </c>
      <c r="F149" s="81">
        <v>6</v>
      </c>
      <c r="G149" s="34">
        <f>IF(F170=0, "-", F149/F170)</f>
        <v>1.5228426395939087E-2</v>
      </c>
      <c r="H149" s="65">
        <v>3</v>
      </c>
      <c r="I149" s="9">
        <f>IF(H170=0, "-", H149/H170)</f>
        <v>9.0634441087613302E-3</v>
      </c>
      <c r="J149" s="8">
        <f t="shared" si="12"/>
        <v>1</v>
      </c>
      <c r="K149" s="9">
        <f t="shared" si="13"/>
        <v>1</v>
      </c>
    </row>
    <row r="150" spans="1:11" x14ac:dyDescent="0.25">
      <c r="A150" s="7" t="s">
        <v>427</v>
      </c>
      <c r="B150" s="65">
        <v>8</v>
      </c>
      <c r="C150" s="34">
        <f>IF(B170=0, "-", B150/B170)</f>
        <v>4.7058823529411764E-2</v>
      </c>
      <c r="D150" s="65">
        <v>1</v>
      </c>
      <c r="E150" s="9">
        <f>IF(D170=0, "-", D150/D170)</f>
        <v>6.8965517241379309E-3</v>
      </c>
      <c r="F150" s="81">
        <v>21</v>
      </c>
      <c r="G150" s="34">
        <f>IF(F170=0, "-", F150/F170)</f>
        <v>5.3299492385786802E-2</v>
      </c>
      <c r="H150" s="65">
        <v>4</v>
      </c>
      <c r="I150" s="9">
        <f>IF(H170=0, "-", H150/H170)</f>
        <v>1.2084592145015106E-2</v>
      </c>
      <c r="J150" s="8">
        <f t="shared" si="12"/>
        <v>7</v>
      </c>
      <c r="K150" s="9">
        <f t="shared" si="13"/>
        <v>4.25</v>
      </c>
    </row>
    <row r="151" spans="1:11" x14ac:dyDescent="0.25">
      <c r="A151" s="7" t="s">
        <v>428</v>
      </c>
      <c r="B151" s="65">
        <v>18</v>
      </c>
      <c r="C151" s="34">
        <f>IF(B170=0, "-", B151/B170)</f>
        <v>0.10588235294117647</v>
      </c>
      <c r="D151" s="65">
        <v>20</v>
      </c>
      <c r="E151" s="9">
        <f>IF(D170=0, "-", D151/D170)</f>
        <v>0.13793103448275862</v>
      </c>
      <c r="F151" s="81">
        <v>36</v>
      </c>
      <c r="G151" s="34">
        <f>IF(F170=0, "-", F151/F170)</f>
        <v>9.1370558375634514E-2</v>
      </c>
      <c r="H151" s="65">
        <v>40</v>
      </c>
      <c r="I151" s="9">
        <f>IF(H170=0, "-", H151/H170)</f>
        <v>0.12084592145015106</v>
      </c>
      <c r="J151" s="8">
        <f t="shared" si="12"/>
        <v>-0.1</v>
      </c>
      <c r="K151" s="9">
        <f t="shared" si="13"/>
        <v>-0.1</v>
      </c>
    </row>
    <row r="152" spans="1:11" x14ac:dyDescent="0.25">
      <c r="A152" s="7" t="s">
        <v>429</v>
      </c>
      <c r="B152" s="65">
        <v>3</v>
      </c>
      <c r="C152" s="34">
        <f>IF(B170=0, "-", B152/B170)</f>
        <v>1.7647058823529412E-2</v>
      </c>
      <c r="D152" s="65">
        <v>3</v>
      </c>
      <c r="E152" s="9">
        <f>IF(D170=0, "-", D152/D170)</f>
        <v>2.0689655172413793E-2</v>
      </c>
      <c r="F152" s="81">
        <v>5</v>
      </c>
      <c r="G152" s="34">
        <f>IF(F170=0, "-", F152/F170)</f>
        <v>1.2690355329949238E-2</v>
      </c>
      <c r="H152" s="65">
        <v>7</v>
      </c>
      <c r="I152" s="9">
        <f>IF(H170=0, "-", H152/H170)</f>
        <v>2.1148036253776436E-2</v>
      </c>
      <c r="J152" s="8">
        <f t="shared" si="12"/>
        <v>0</v>
      </c>
      <c r="K152" s="9">
        <f t="shared" si="13"/>
        <v>-0.2857142857142857</v>
      </c>
    </row>
    <row r="153" spans="1:11" x14ac:dyDescent="0.25">
      <c r="A153" s="7" t="s">
        <v>430</v>
      </c>
      <c r="B153" s="65">
        <v>1</v>
      </c>
      <c r="C153" s="34">
        <f>IF(B170=0, "-", B153/B170)</f>
        <v>5.8823529411764705E-3</v>
      </c>
      <c r="D153" s="65">
        <v>0</v>
      </c>
      <c r="E153" s="9">
        <f>IF(D170=0, "-", D153/D170)</f>
        <v>0</v>
      </c>
      <c r="F153" s="81">
        <v>2</v>
      </c>
      <c r="G153" s="34">
        <f>IF(F170=0, "-", F153/F170)</f>
        <v>5.076142131979695E-3</v>
      </c>
      <c r="H153" s="65">
        <v>0</v>
      </c>
      <c r="I153" s="9">
        <f>IF(H170=0, "-", H153/H170)</f>
        <v>0</v>
      </c>
      <c r="J153" s="8" t="str">
        <f t="shared" si="12"/>
        <v>-</v>
      </c>
      <c r="K153" s="9" t="str">
        <f t="shared" si="13"/>
        <v>-</v>
      </c>
    </row>
    <row r="154" spans="1:11" x14ac:dyDescent="0.25">
      <c r="A154" s="7" t="s">
        <v>431</v>
      </c>
      <c r="B154" s="65">
        <v>0</v>
      </c>
      <c r="C154" s="34">
        <f>IF(B170=0, "-", B154/B170)</f>
        <v>0</v>
      </c>
      <c r="D154" s="65">
        <v>7</v>
      </c>
      <c r="E154" s="9">
        <f>IF(D170=0, "-", D154/D170)</f>
        <v>4.8275862068965517E-2</v>
      </c>
      <c r="F154" s="81">
        <v>2</v>
      </c>
      <c r="G154" s="34">
        <f>IF(F170=0, "-", F154/F170)</f>
        <v>5.076142131979695E-3</v>
      </c>
      <c r="H154" s="65">
        <v>12</v>
      </c>
      <c r="I154" s="9">
        <f>IF(H170=0, "-", H154/H170)</f>
        <v>3.6253776435045321E-2</v>
      </c>
      <c r="J154" s="8">
        <f t="shared" si="12"/>
        <v>-1</v>
      </c>
      <c r="K154" s="9">
        <f t="shared" si="13"/>
        <v>-0.83333333333333337</v>
      </c>
    </row>
    <row r="155" spans="1:11" x14ac:dyDescent="0.25">
      <c r="A155" s="7" t="s">
        <v>432</v>
      </c>
      <c r="B155" s="65">
        <v>0</v>
      </c>
      <c r="C155" s="34">
        <f>IF(B170=0, "-", B155/B170)</f>
        <v>0</v>
      </c>
      <c r="D155" s="65">
        <v>0</v>
      </c>
      <c r="E155" s="9">
        <f>IF(D170=0, "-", D155/D170)</f>
        <v>0</v>
      </c>
      <c r="F155" s="81">
        <v>0</v>
      </c>
      <c r="G155" s="34">
        <f>IF(F170=0, "-", F155/F170)</f>
        <v>0</v>
      </c>
      <c r="H155" s="65">
        <v>1</v>
      </c>
      <c r="I155" s="9">
        <f>IF(H170=0, "-", H155/H170)</f>
        <v>3.0211480362537764E-3</v>
      </c>
      <c r="J155" s="8" t="str">
        <f t="shared" si="12"/>
        <v>-</v>
      </c>
      <c r="K155" s="9">
        <f t="shared" si="13"/>
        <v>-1</v>
      </c>
    </row>
    <row r="156" spans="1:11" x14ac:dyDescent="0.25">
      <c r="A156" s="7" t="s">
        <v>433</v>
      </c>
      <c r="B156" s="65">
        <v>17</v>
      </c>
      <c r="C156" s="34">
        <f>IF(B170=0, "-", B156/B170)</f>
        <v>0.1</v>
      </c>
      <c r="D156" s="65">
        <v>27</v>
      </c>
      <c r="E156" s="9">
        <f>IF(D170=0, "-", D156/D170)</f>
        <v>0.18620689655172415</v>
      </c>
      <c r="F156" s="81">
        <v>32</v>
      </c>
      <c r="G156" s="34">
        <f>IF(F170=0, "-", F156/F170)</f>
        <v>8.1218274111675121E-2</v>
      </c>
      <c r="H156" s="65">
        <v>39</v>
      </c>
      <c r="I156" s="9">
        <f>IF(H170=0, "-", H156/H170)</f>
        <v>0.11782477341389729</v>
      </c>
      <c r="J156" s="8">
        <f t="shared" si="12"/>
        <v>-0.37037037037037035</v>
      </c>
      <c r="K156" s="9">
        <f t="shared" si="13"/>
        <v>-0.17948717948717949</v>
      </c>
    </row>
    <row r="157" spans="1:11" x14ac:dyDescent="0.25">
      <c r="A157" s="7" t="s">
        <v>434</v>
      </c>
      <c r="B157" s="65">
        <v>14</v>
      </c>
      <c r="C157" s="34">
        <f>IF(B170=0, "-", B157/B170)</f>
        <v>8.2352941176470587E-2</v>
      </c>
      <c r="D157" s="65">
        <v>5</v>
      </c>
      <c r="E157" s="9">
        <f>IF(D170=0, "-", D157/D170)</f>
        <v>3.4482758620689655E-2</v>
      </c>
      <c r="F157" s="81">
        <v>20</v>
      </c>
      <c r="G157" s="34">
        <f>IF(F170=0, "-", F157/F170)</f>
        <v>5.0761421319796954E-2</v>
      </c>
      <c r="H157" s="65">
        <v>10</v>
      </c>
      <c r="I157" s="9">
        <f>IF(H170=0, "-", H157/H170)</f>
        <v>3.0211480362537766E-2</v>
      </c>
      <c r="J157" s="8">
        <f t="shared" si="12"/>
        <v>1.8</v>
      </c>
      <c r="K157" s="9">
        <f t="shared" si="13"/>
        <v>1</v>
      </c>
    </row>
    <row r="158" spans="1:11" x14ac:dyDescent="0.25">
      <c r="A158" s="7" t="s">
        <v>435</v>
      </c>
      <c r="B158" s="65">
        <v>32</v>
      </c>
      <c r="C158" s="34">
        <f>IF(B170=0, "-", B158/B170)</f>
        <v>0.18823529411764706</v>
      </c>
      <c r="D158" s="65">
        <v>17</v>
      </c>
      <c r="E158" s="9">
        <f>IF(D170=0, "-", D158/D170)</f>
        <v>0.11724137931034483</v>
      </c>
      <c r="F158" s="81">
        <v>50</v>
      </c>
      <c r="G158" s="34">
        <f>IF(F170=0, "-", F158/F170)</f>
        <v>0.12690355329949238</v>
      </c>
      <c r="H158" s="65">
        <v>37</v>
      </c>
      <c r="I158" s="9">
        <f>IF(H170=0, "-", H158/H170)</f>
        <v>0.11178247734138973</v>
      </c>
      <c r="J158" s="8">
        <f t="shared" si="12"/>
        <v>0.88235294117647056</v>
      </c>
      <c r="K158" s="9">
        <f t="shared" si="13"/>
        <v>0.35135135135135137</v>
      </c>
    </row>
    <row r="159" spans="1:11" x14ac:dyDescent="0.25">
      <c r="A159" s="7" t="s">
        <v>436</v>
      </c>
      <c r="B159" s="65">
        <v>7</v>
      </c>
      <c r="C159" s="34">
        <f>IF(B170=0, "-", B159/B170)</f>
        <v>4.1176470588235294E-2</v>
      </c>
      <c r="D159" s="65">
        <v>16</v>
      </c>
      <c r="E159" s="9">
        <f>IF(D170=0, "-", D159/D170)</f>
        <v>0.1103448275862069</v>
      </c>
      <c r="F159" s="81">
        <v>27</v>
      </c>
      <c r="G159" s="34">
        <f>IF(F170=0, "-", F159/F170)</f>
        <v>6.8527918781725886E-2</v>
      </c>
      <c r="H159" s="65">
        <v>45</v>
      </c>
      <c r="I159" s="9">
        <f>IF(H170=0, "-", H159/H170)</f>
        <v>0.13595166163141995</v>
      </c>
      <c r="J159" s="8">
        <f t="shared" si="12"/>
        <v>-0.5625</v>
      </c>
      <c r="K159" s="9">
        <f t="shared" si="13"/>
        <v>-0.4</v>
      </c>
    </row>
    <row r="160" spans="1:11" x14ac:dyDescent="0.25">
      <c r="A160" s="7" t="s">
        <v>437</v>
      </c>
      <c r="B160" s="65">
        <v>2</v>
      </c>
      <c r="C160" s="34">
        <f>IF(B170=0, "-", B160/B170)</f>
        <v>1.1764705882352941E-2</v>
      </c>
      <c r="D160" s="65">
        <v>4</v>
      </c>
      <c r="E160" s="9">
        <f>IF(D170=0, "-", D160/D170)</f>
        <v>2.7586206896551724E-2</v>
      </c>
      <c r="F160" s="81">
        <v>3</v>
      </c>
      <c r="G160" s="34">
        <f>IF(F170=0, "-", F160/F170)</f>
        <v>7.6142131979695434E-3</v>
      </c>
      <c r="H160" s="65">
        <v>11</v>
      </c>
      <c r="I160" s="9">
        <f>IF(H170=0, "-", H160/H170)</f>
        <v>3.3232628398791542E-2</v>
      </c>
      <c r="J160" s="8">
        <f t="shared" si="12"/>
        <v>-0.5</v>
      </c>
      <c r="K160" s="9">
        <f t="shared" si="13"/>
        <v>-0.72727272727272729</v>
      </c>
    </row>
    <row r="161" spans="1:11" x14ac:dyDescent="0.25">
      <c r="A161" s="7" t="s">
        <v>438</v>
      </c>
      <c r="B161" s="65">
        <v>16</v>
      </c>
      <c r="C161" s="34">
        <f>IF(B170=0, "-", B161/B170)</f>
        <v>9.4117647058823528E-2</v>
      </c>
      <c r="D161" s="65">
        <v>12</v>
      </c>
      <c r="E161" s="9">
        <f>IF(D170=0, "-", D161/D170)</f>
        <v>8.2758620689655171E-2</v>
      </c>
      <c r="F161" s="81">
        <v>23</v>
      </c>
      <c r="G161" s="34">
        <f>IF(F170=0, "-", F161/F170)</f>
        <v>5.8375634517766499E-2</v>
      </c>
      <c r="H161" s="65">
        <v>35</v>
      </c>
      <c r="I161" s="9">
        <f>IF(H170=0, "-", H161/H170)</f>
        <v>0.10574018126888217</v>
      </c>
      <c r="J161" s="8">
        <f t="shared" si="12"/>
        <v>0.33333333333333331</v>
      </c>
      <c r="K161" s="9">
        <f t="shared" si="13"/>
        <v>-0.34285714285714286</v>
      </c>
    </row>
    <row r="162" spans="1:11" x14ac:dyDescent="0.25">
      <c r="A162" s="7" t="s">
        <v>439</v>
      </c>
      <c r="B162" s="65">
        <v>2</v>
      </c>
      <c r="C162" s="34">
        <f>IF(B170=0, "-", B162/B170)</f>
        <v>1.1764705882352941E-2</v>
      </c>
      <c r="D162" s="65">
        <v>5</v>
      </c>
      <c r="E162" s="9">
        <f>IF(D170=0, "-", D162/D170)</f>
        <v>3.4482758620689655E-2</v>
      </c>
      <c r="F162" s="81">
        <v>4</v>
      </c>
      <c r="G162" s="34">
        <f>IF(F170=0, "-", F162/F170)</f>
        <v>1.015228426395939E-2</v>
      </c>
      <c r="H162" s="65">
        <v>13</v>
      </c>
      <c r="I162" s="9">
        <f>IF(H170=0, "-", H162/H170)</f>
        <v>3.9274924471299093E-2</v>
      </c>
      <c r="J162" s="8">
        <f t="shared" si="12"/>
        <v>-0.6</v>
      </c>
      <c r="K162" s="9">
        <f t="shared" si="13"/>
        <v>-0.69230769230769229</v>
      </c>
    </row>
    <row r="163" spans="1:11" x14ac:dyDescent="0.25">
      <c r="A163" s="7" t="s">
        <v>440</v>
      </c>
      <c r="B163" s="65">
        <v>5</v>
      </c>
      <c r="C163" s="34">
        <f>IF(B170=0, "-", B163/B170)</f>
        <v>2.9411764705882353E-2</v>
      </c>
      <c r="D163" s="65">
        <v>1</v>
      </c>
      <c r="E163" s="9">
        <f>IF(D170=0, "-", D163/D170)</f>
        <v>6.8965517241379309E-3</v>
      </c>
      <c r="F163" s="81">
        <v>15</v>
      </c>
      <c r="G163" s="34">
        <f>IF(F170=0, "-", F163/F170)</f>
        <v>3.8071065989847719E-2</v>
      </c>
      <c r="H163" s="65">
        <v>2</v>
      </c>
      <c r="I163" s="9">
        <f>IF(H170=0, "-", H163/H170)</f>
        <v>6.0422960725075529E-3</v>
      </c>
      <c r="J163" s="8">
        <f t="shared" si="12"/>
        <v>4</v>
      </c>
      <c r="K163" s="9">
        <f t="shared" si="13"/>
        <v>6.5</v>
      </c>
    </row>
    <row r="164" spans="1:11" x14ac:dyDescent="0.25">
      <c r="A164" s="7" t="s">
        <v>441</v>
      </c>
      <c r="B164" s="65">
        <v>16</v>
      </c>
      <c r="C164" s="34">
        <f>IF(B170=0, "-", B164/B170)</f>
        <v>9.4117647058823528E-2</v>
      </c>
      <c r="D164" s="65">
        <v>9</v>
      </c>
      <c r="E164" s="9">
        <f>IF(D170=0, "-", D164/D170)</f>
        <v>6.2068965517241378E-2</v>
      </c>
      <c r="F164" s="81">
        <v>50</v>
      </c>
      <c r="G164" s="34">
        <f>IF(F170=0, "-", F164/F170)</f>
        <v>0.12690355329949238</v>
      </c>
      <c r="H164" s="65">
        <v>19</v>
      </c>
      <c r="I164" s="9">
        <f>IF(H170=0, "-", H164/H170)</f>
        <v>5.7401812688821753E-2</v>
      </c>
      <c r="J164" s="8">
        <f t="shared" si="12"/>
        <v>0.77777777777777779</v>
      </c>
      <c r="K164" s="9">
        <f t="shared" si="13"/>
        <v>1.631578947368421</v>
      </c>
    </row>
    <row r="165" spans="1:11" x14ac:dyDescent="0.25">
      <c r="A165" s="7" t="s">
        <v>442</v>
      </c>
      <c r="B165" s="65">
        <v>6</v>
      </c>
      <c r="C165" s="34">
        <f>IF(B170=0, "-", B165/B170)</f>
        <v>3.5294117647058823E-2</v>
      </c>
      <c r="D165" s="65">
        <v>1</v>
      </c>
      <c r="E165" s="9">
        <f>IF(D170=0, "-", D165/D170)</f>
        <v>6.8965517241379309E-3</v>
      </c>
      <c r="F165" s="81">
        <v>25</v>
      </c>
      <c r="G165" s="34">
        <f>IF(F170=0, "-", F165/F170)</f>
        <v>6.3451776649746189E-2</v>
      </c>
      <c r="H165" s="65">
        <v>10</v>
      </c>
      <c r="I165" s="9">
        <f>IF(H170=0, "-", H165/H170)</f>
        <v>3.0211480362537766E-2</v>
      </c>
      <c r="J165" s="8">
        <f t="shared" si="12"/>
        <v>5</v>
      </c>
      <c r="K165" s="9">
        <f t="shared" si="13"/>
        <v>1.5</v>
      </c>
    </row>
    <row r="166" spans="1:11" x14ac:dyDescent="0.25">
      <c r="A166" s="7" t="s">
        <v>443</v>
      </c>
      <c r="B166" s="65">
        <v>4</v>
      </c>
      <c r="C166" s="34">
        <f>IF(B170=0, "-", B166/B170)</f>
        <v>2.3529411764705882E-2</v>
      </c>
      <c r="D166" s="65">
        <v>4</v>
      </c>
      <c r="E166" s="9">
        <f>IF(D170=0, "-", D166/D170)</f>
        <v>2.7586206896551724E-2</v>
      </c>
      <c r="F166" s="81">
        <v>19</v>
      </c>
      <c r="G166" s="34">
        <f>IF(F170=0, "-", F166/F170)</f>
        <v>4.8223350253807105E-2</v>
      </c>
      <c r="H166" s="65">
        <v>13</v>
      </c>
      <c r="I166" s="9">
        <f>IF(H170=0, "-", H166/H170)</f>
        <v>3.9274924471299093E-2</v>
      </c>
      <c r="J166" s="8">
        <f t="shared" si="12"/>
        <v>0</v>
      </c>
      <c r="K166" s="9">
        <f t="shared" si="13"/>
        <v>0.46153846153846156</v>
      </c>
    </row>
    <row r="167" spans="1:11" x14ac:dyDescent="0.25">
      <c r="A167" s="7" t="s">
        <v>444</v>
      </c>
      <c r="B167" s="65">
        <v>10</v>
      </c>
      <c r="C167" s="34">
        <f>IF(B170=0, "-", B167/B170)</f>
        <v>5.8823529411764705E-2</v>
      </c>
      <c r="D167" s="65">
        <v>4</v>
      </c>
      <c r="E167" s="9">
        <f>IF(D170=0, "-", D167/D170)</f>
        <v>2.7586206896551724E-2</v>
      </c>
      <c r="F167" s="81">
        <v>22</v>
      </c>
      <c r="G167" s="34">
        <f>IF(F170=0, "-", F167/F170)</f>
        <v>5.5837563451776651E-2</v>
      </c>
      <c r="H167" s="65">
        <v>11</v>
      </c>
      <c r="I167" s="9">
        <f>IF(H170=0, "-", H167/H170)</f>
        <v>3.3232628398791542E-2</v>
      </c>
      <c r="J167" s="8">
        <f t="shared" si="12"/>
        <v>1.5</v>
      </c>
      <c r="K167" s="9">
        <f t="shared" si="13"/>
        <v>1</v>
      </c>
    </row>
    <row r="168" spans="1:11" x14ac:dyDescent="0.25">
      <c r="A168" s="7" t="s">
        <v>445</v>
      </c>
      <c r="B168" s="65">
        <v>1</v>
      </c>
      <c r="C168" s="34">
        <f>IF(B170=0, "-", B168/B170)</f>
        <v>5.8823529411764705E-3</v>
      </c>
      <c r="D168" s="65">
        <v>0</v>
      </c>
      <c r="E168" s="9">
        <f>IF(D170=0, "-", D168/D170)</f>
        <v>0</v>
      </c>
      <c r="F168" s="81">
        <v>15</v>
      </c>
      <c r="G168" s="34">
        <f>IF(F170=0, "-", F168/F170)</f>
        <v>3.8071065989847719E-2</v>
      </c>
      <c r="H168" s="65">
        <v>5</v>
      </c>
      <c r="I168" s="9">
        <f>IF(H170=0, "-", H168/H170)</f>
        <v>1.5105740181268883E-2</v>
      </c>
      <c r="J168" s="8" t="str">
        <f t="shared" si="12"/>
        <v>-</v>
      </c>
      <c r="K168" s="9">
        <f t="shared" si="13"/>
        <v>2</v>
      </c>
    </row>
    <row r="169" spans="1:11" x14ac:dyDescent="0.25">
      <c r="A169" s="2"/>
      <c r="B169" s="68"/>
      <c r="C169" s="33"/>
      <c r="D169" s="68"/>
      <c r="E169" s="6"/>
      <c r="F169" s="82"/>
      <c r="G169" s="33"/>
      <c r="H169" s="68"/>
      <c r="I169" s="6"/>
      <c r="J169" s="5"/>
      <c r="K169" s="6"/>
    </row>
    <row r="170" spans="1:11" s="43" customFormat="1" x14ac:dyDescent="0.25">
      <c r="A170" s="162" t="s">
        <v>566</v>
      </c>
      <c r="B170" s="71">
        <f>SUM(B147:B169)</f>
        <v>170</v>
      </c>
      <c r="C170" s="40">
        <f>B170/10129</f>
        <v>1.678349294106032E-2</v>
      </c>
      <c r="D170" s="71">
        <f>SUM(D147:D169)</f>
        <v>145</v>
      </c>
      <c r="E170" s="41">
        <f>D170/10016</f>
        <v>1.4476837060702876E-2</v>
      </c>
      <c r="F170" s="77">
        <f>SUM(F147:F169)</f>
        <v>394</v>
      </c>
      <c r="G170" s="42">
        <f>F170/27845</f>
        <v>1.4149757586640331E-2</v>
      </c>
      <c r="H170" s="71">
        <f>SUM(H147:H169)</f>
        <v>331</v>
      </c>
      <c r="I170" s="41">
        <f>H170/26003</f>
        <v>1.2729300465330924E-2</v>
      </c>
      <c r="J170" s="37">
        <f>IF(D170=0, "-", IF((B170-D170)/D170&lt;10, (B170-D170)/D170, "&gt;999%"))</f>
        <v>0.17241379310344829</v>
      </c>
      <c r="K170" s="38">
        <f>IF(H170=0, "-", IF((F170-H170)/H170&lt;10, (F170-H170)/H170, "&gt;999%"))</f>
        <v>0.19033232628398791</v>
      </c>
    </row>
    <row r="171" spans="1:11" x14ac:dyDescent="0.25">
      <c r="B171" s="83"/>
      <c r="D171" s="83"/>
      <c r="F171" s="83"/>
      <c r="H171" s="83"/>
    </row>
    <row r="172" spans="1:11" s="43" customFormat="1" x14ac:dyDescent="0.25">
      <c r="A172" s="162" t="s">
        <v>565</v>
      </c>
      <c r="B172" s="71">
        <v>1192</v>
      </c>
      <c r="C172" s="40">
        <f>B172/10129</f>
        <v>0.11768190344555238</v>
      </c>
      <c r="D172" s="71">
        <v>1165</v>
      </c>
      <c r="E172" s="41">
        <f>D172/10016</f>
        <v>0.11631389776357827</v>
      </c>
      <c r="F172" s="77">
        <v>3758</v>
      </c>
      <c r="G172" s="42">
        <f>F172/27845</f>
        <v>0.13496139342790447</v>
      </c>
      <c r="H172" s="71">
        <v>3308</v>
      </c>
      <c r="I172" s="41">
        <f>H172/26003</f>
        <v>0.1272160904511018</v>
      </c>
      <c r="J172" s="37">
        <f>IF(D172=0, "-", IF((B172-D172)/D172&lt;10, (B172-D172)/D172, "&gt;999%"))</f>
        <v>2.317596566523605E-2</v>
      </c>
      <c r="K172" s="38">
        <f>IF(H172=0, "-", IF((F172-H172)/H172&lt;10, (F172-H172)/H172, "&gt;999%"))</f>
        <v>0.13603385731559856</v>
      </c>
    </row>
    <row r="173" spans="1:11" x14ac:dyDescent="0.25">
      <c r="B173" s="83"/>
      <c r="D173" s="83"/>
      <c r="F173" s="83"/>
      <c r="H173" s="83"/>
    </row>
    <row r="174" spans="1:11" ht="15.6" x14ac:dyDescent="0.3">
      <c r="A174" s="164" t="s">
        <v>122</v>
      </c>
      <c r="B174" s="196" t="s">
        <v>1</v>
      </c>
      <c r="C174" s="200"/>
      <c r="D174" s="200"/>
      <c r="E174" s="197"/>
      <c r="F174" s="196" t="s">
        <v>14</v>
      </c>
      <c r="G174" s="200"/>
      <c r="H174" s="200"/>
      <c r="I174" s="197"/>
      <c r="J174" s="196" t="s">
        <v>15</v>
      </c>
      <c r="K174" s="197"/>
    </row>
    <row r="175" spans="1:11" x14ac:dyDescent="0.25">
      <c r="A175" s="22"/>
      <c r="B175" s="196">
        <f>VALUE(RIGHT($B$2, 4))</f>
        <v>2023</v>
      </c>
      <c r="C175" s="197"/>
      <c r="D175" s="196">
        <f>B175-1</f>
        <v>2022</v>
      </c>
      <c r="E175" s="204"/>
      <c r="F175" s="196">
        <f>B175</f>
        <v>2023</v>
      </c>
      <c r="G175" s="204"/>
      <c r="H175" s="196">
        <f>D175</f>
        <v>2022</v>
      </c>
      <c r="I175" s="204"/>
      <c r="J175" s="140" t="s">
        <v>4</v>
      </c>
      <c r="K175" s="141" t="s">
        <v>2</v>
      </c>
    </row>
    <row r="176" spans="1:11" x14ac:dyDescent="0.25">
      <c r="A176" s="163" t="s">
        <v>156</v>
      </c>
      <c r="B176" s="61" t="s">
        <v>12</v>
      </c>
      <c r="C176" s="62" t="s">
        <v>13</v>
      </c>
      <c r="D176" s="61" t="s">
        <v>12</v>
      </c>
      <c r="E176" s="63" t="s">
        <v>13</v>
      </c>
      <c r="F176" s="62" t="s">
        <v>12</v>
      </c>
      <c r="G176" s="62" t="s">
        <v>13</v>
      </c>
      <c r="H176" s="61" t="s">
        <v>12</v>
      </c>
      <c r="I176" s="63" t="s">
        <v>13</v>
      </c>
      <c r="J176" s="61"/>
      <c r="K176" s="63"/>
    </row>
    <row r="177" spans="1:11" x14ac:dyDescent="0.25">
      <c r="A177" s="7" t="s">
        <v>446</v>
      </c>
      <c r="B177" s="65">
        <v>0</v>
      </c>
      <c r="C177" s="34">
        <f>IF(B181=0, "-", B177/B181)</f>
        <v>0</v>
      </c>
      <c r="D177" s="65">
        <v>2</v>
      </c>
      <c r="E177" s="9">
        <f>IF(D181=0, "-", D177/D181)</f>
        <v>6.7796610169491523E-3</v>
      </c>
      <c r="F177" s="81">
        <v>2</v>
      </c>
      <c r="G177" s="34">
        <f>IF(F181=0, "-", F177/F181)</f>
        <v>3.2948929159802307E-3</v>
      </c>
      <c r="H177" s="65">
        <v>7</v>
      </c>
      <c r="I177" s="9">
        <f>IF(H181=0, "-", H177/H181)</f>
        <v>1.1363636363636364E-2</v>
      </c>
      <c r="J177" s="8">
        <f>IF(D177=0, "-", IF((B177-D177)/D177&lt;10, (B177-D177)/D177, "&gt;999%"))</f>
        <v>-1</v>
      </c>
      <c r="K177" s="9">
        <f>IF(H177=0, "-", IF((F177-H177)/H177&lt;10, (F177-H177)/H177, "&gt;999%"))</f>
        <v>-0.7142857142857143</v>
      </c>
    </row>
    <row r="178" spans="1:11" x14ac:dyDescent="0.25">
      <c r="A178" s="7" t="s">
        <v>447</v>
      </c>
      <c r="B178" s="65">
        <v>116</v>
      </c>
      <c r="C178" s="34">
        <f>IF(B181=0, "-", B178/B181)</f>
        <v>0.47933884297520662</v>
      </c>
      <c r="D178" s="65">
        <v>137</v>
      </c>
      <c r="E178" s="9">
        <f>IF(D181=0, "-", D178/D181)</f>
        <v>0.46440677966101696</v>
      </c>
      <c r="F178" s="81">
        <v>144</v>
      </c>
      <c r="G178" s="34">
        <f>IF(F181=0, "-", F178/F181)</f>
        <v>0.2372322899505766</v>
      </c>
      <c r="H178" s="65">
        <v>240</v>
      </c>
      <c r="I178" s="9">
        <f>IF(H181=0, "-", H178/H181)</f>
        <v>0.38961038961038963</v>
      </c>
      <c r="J178" s="8">
        <f>IF(D178=0, "-", IF((B178-D178)/D178&lt;10, (B178-D178)/D178, "&gt;999%"))</f>
        <v>-0.15328467153284672</v>
      </c>
      <c r="K178" s="9">
        <f>IF(H178=0, "-", IF((F178-H178)/H178&lt;10, (F178-H178)/H178, "&gt;999%"))</f>
        <v>-0.4</v>
      </c>
    </row>
    <row r="179" spans="1:11" x14ac:dyDescent="0.25">
      <c r="A179" s="7" t="s">
        <v>448</v>
      </c>
      <c r="B179" s="65">
        <v>126</v>
      </c>
      <c r="C179" s="34">
        <f>IF(B181=0, "-", B179/B181)</f>
        <v>0.52066115702479343</v>
      </c>
      <c r="D179" s="65">
        <v>156</v>
      </c>
      <c r="E179" s="9">
        <f>IF(D181=0, "-", D179/D181)</f>
        <v>0.52881355932203389</v>
      </c>
      <c r="F179" s="81">
        <v>461</v>
      </c>
      <c r="G179" s="34">
        <f>IF(F181=0, "-", F179/F181)</f>
        <v>0.75947281713344317</v>
      </c>
      <c r="H179" s="65">
        <v>369</v>
      </c>
      <c r="I179" s="9">
        <f>IF(H181=0, "-", H179/H181)</f>
        <v>0.59902597402597402</v>
      </c>
      <c r="J179" s="8">
        <f>IF(D179=0, "-", IF((B179-D179)/D179&lt;10, (B179-D179)/D179, "&gt;999%"))</f>
        <v>-0.19230769230769232</v>
      </c>
      <c r="K179" s="9">
        <f>IF(H179=0, "-", IF((F179-H179)/H179&lt;10, (F179-H179)/H179, "&gt;999%"))</f>
        <v>0.24932249322493225</v>
      </c>
    </row>
    <row r="180" spans="1:11" x14ac:dyDescent="0.25">
      <c r="A180" s="2"/>
      <c r="B180" s="68"/>
      <c r="C180" s="33"/>
      <c r="D180" s="68"/>
      <c r="E180" s="6"/>
      <c r="F180" s="82"/>
      <c r="G180" s="33"/>
      <c r="H180" s="68"/>
      <c r="I180" s="6"/>
      <c r="J180" s="5"/>
      <c r="K180" s="6"/>
    </row>
    <row r="181" spans="1:11" s="43" customFormat="1" x14ac:dyDescent="0.25">
      <c r="A181" s="162" t="s">
        <v>564</v>
      </c>
      <c r="B181" s="71">
        <f>SUM(B177:B180)</f>
        <v>242</v>
      </c>
      <c r="C181" s="40">
        <f>B181/10129</f>
        <v>2.3891795833744692E-2</v>
      </c>
      <c r="D181" s="71">
        <f>SUM(D177:D180)</f>
        <v>295</v>
      </c>
      <c r="E181" s="41">
        <f>D181/10016</f>
        <v>2.9452875399361023E-2</v>
      </c>
      <c r="F181" s="77">
        <f>SUM(F177:F180)</f>
        <v>607</v>
      </c>
      <c r="G181" s="42">
        <f>F181/27845</f>
        <v>2.1799245825103251E-2</v>
      </c>
      <c r="H181" s="71">
        <f>SUM(H177:H180)</f>
        <v>616</v>
      </c>
      <c r="I181" s="41">
        <f>H181/26003</f>
        <v>2.3689574279890782E-2</v>
      </c>
      <c r="J181" s="37">
        <f>IF(D181=0, "-", IF((B181-D181)/D181&lt;10, (B181-D181)/D181, "&gt;999%"))</f>
        <v>-0.17966101694915254</v>
      </c>
      <c r="K181" s="38">
        <f>IF(H181=0, "-", IF((F181-H181)/H181&lt;10, (F181-H181)/H181, "&gt;999%"))</f>
        <v>-1.461038961038961E-2</v>
      </c>
    </row>
    <row r="182" spans="1:11" x14ac:dyDescent="0.25">
      <c r="B182" s="83"/>
      <c r="D182" s="83"/>
      <c r="F182" s="83"/>
      <c r="H182" s="83"/>
    </row>
    <row r="183" spans="1:11" x14ac:dyDescent="0.25">
      <c r="A183" s="163" t="s">
        <v>157</v>
      </c>
      <c r="B183" s="61" t="s">
        <v>12</v>
      </c>
      <c r="C183" s="62" t="s">
        <v>13</v>
      </c>
      <c r="D183" s="61" t="s">
        <v>12</v>
      </c>
      <c r="E183" s="63" t="s">
        <v>13</v>
      </c>
      <c r="F183" s="62" t="s">
        <v>12</v>
      </c>
      <c r="G183" s="62" t="s">
        <v>13</v>
      </c>
      <c r="H183" s="61" t="s">
        <v>12</v>
      </c>
      <c r="I183" s="63" t="s">
        <v>13</v>
      </c>
      <c r="J183" s="61"/>
      <c r="K183" s="63"/>
    </row>
    <row r="184" spans="1:11" x14ac:dyDescent="0.25">
      <c r="A184" s="7" t="s">
        <v>449</v>
      </c>
      <c r="B184" s="65">
        <v>0</v>
      </c>
      <c r="C184" s="34">
        <f>IF(B193=0, "-", B184/B193)</f>
        <v>0</v>
      </c>
      <c r="D184" s="65">
        <v>0</v>
      </c>
      <c r="E184" s="9">
        <f>IF(D193=0, "-", D184/D193)</f>
        <v>0</v>
      </c>
      <c r="F184" s="81">
        <v>1</v>
      </c>
      <c r="G184" s="34">
        <f>IF(F193=0, "-", F184/F193)</f>
        <v>2.4390243902439025E-2</v>
      </c>
      <c r="H184" s="65">
        <v>0</v>
      </c>
      <c r="I184" s="9">
        <f>IF(H193=0, "-", H184/H193)</f>
        <v>0</v>
      </c>
      <c r="J184" s="8" t="str">
        <f t="shared" ref="J184:J191" si="14">IF(D184=0, "-", IF((B184-D184)/D184&lt;10, (B184-D184)/D184, "&gt;999%"))</f>
        <v>-</v>
      </c>
      <c r="K184" s="9" t="str">
        <f t="shared" ref="K184:K191" si="15">IF(H184=0, "-", IF((F184-H184)/H184&lt;10, (F184-H184)/H184, "&gt;999%"))</f>
        <v>-</v>
      </c>
    </row>
    <row r="185" spans="1:11" x14ac:dyDescent="0.25">
      <c r="A185" s="7" t="s">
        <v>450</v>
      </c>
      <c r="B185" s="65">
        <v>0</v>
      </c>
      <c r="C185" s="34">
        <f>IF(B193=0, "-", B185/B193)</f>
        <v>0</v>
      </c>
      <c r="D185" s="65">
        <v>0</v>
      </c>
      <c r="E185" s="9">
        <f>IF(D193=0, "-", D185/D193)</f>
        <v>0</v>
      </c>
      <c r="F185" s="81">
        <v>4</v>
      </c>
      <c r="G185" s="34">
        <f>IF(F193=0, "-", F185/F193)</f>
        <v>9.7560975609756101E-2</v>
      </c>
      <c r="H185" s="65">
        <v>0</v>
      </c>
      <c r="I185" s="9">
        <f>IF(H193=0, "-", H185/H193)</f>
        <v>0</v>
      </c>
      <c r="J185" s="8" t="str">
        <f t="shared" si="14"/>
        <v>-</v>
      </c>
      <c r="K185" s="9" t="str">
        <f t="shared" si="15"/>
        <v>-</v>
      </c>
    </row>
    <row r="186" spans="1:11" x14ac:dyDescent="0.25">
      <c r="A186" s="7" t="s">
        <v>451</v>
      </c>
      <c r="B186" s="65">
        <v>5</v>
      </c>
      <c r="C186" s="34">
        <f>IF(B193=0, "-", B186/B193)</f>
        <v>0.38461538461538464</v>
      </c>
      <c r="D186" s="65">
        <v>5</v>
      </c>
      <c r="E186" s="9">
        <f>IF(D193=0, "-", D186/D193)</f>
        <v>0.55555555555555558</v>
      </c>
      <c r="F186" s="81">
        <v>11</v>
      </c>
      <c r="G186" s="34">
        <f>IF(F193=0, "-", F186/F193)</f>
        <v>0.26829268292682928</v>
      </c>
      <c r="H186" s="65">
        <v>13</v>
      </c>
      <c r="I186" s="9">
        <f>IF(H193=0, "-", H186/H193)</f>
        <v>0.54166666666666663</v>
      </c>
      <c r="J186" s="8">
        <f t="shared" si="14"/>
        <v>0</v>
      </c>
      <c r="K186" s="9">
        <f t="shared" si="15"/>
        <v>-0.15384615384615385</v>
      </c>
    </row>
    <row r="187" spans="1:11" x14ac:dyDescent="0.25">
      <c r="A187" s="7" t="s">
        <v>452</v>
      </c>
      <c r="B187" s="65">
        <v>0</v>
      </c>
      <c r="C187" s="34">
        <f>IF(B193=0, "-", B187/B193)</f>
        <v>0</v>
      </c>
      <c r="D187" s="65">
        <v>1</v>
      </c>
      <c r="E187" s="9">
        <f>IF(D193=0, "-", D187/D193)</f>
        <v>0.1111111111111111</v>
      </c>
      <c r="F187" s="81">
        <v>0</v>
      </c>
      <c r="G187" s="34">
        <f>IF(F193=0, "-", F187/F193)</f>
        <v>0</v>
      </c>
      <c r="H187" s="65">
        <v>3</v>
      </c>
      <c r="I187" s="9">
        <f>IF(H193=0, "-", H187/H193)</f>
        <v>0.125</v>
      </c>
      <c r="J187" s="8">
        <f t="shared" si="14"/>
        <v>-1</v>
      </c>
      <c r="K187" s="9">
        <f t="shared" si="15"/>
        <v>-1</v>
      </c>
    </row>
    <row r="188" spans="1:11" x14ac:dyDescent="0.25">
      <c r="A188" s="7" t="s">
        <v>453</v>
      </c>
      <c r="B188" s="65">
        <v>1</v>
      </c>
      <c r="C188" s="34">
        <f>IF(B193=0, "-", B188/B193)</f>
        <v>7.6923076923076927E-2</v>
      </c>
      <c r="D188" s="65">
        <v>0</v>
      </c>
      <c r="E188" s="9">
        <f>IF(D193=0, "-", D188/D193)</f>
        <v>0</v>
      </c>
      <c r="F188" s="81">
        <v>8</v>
      </c>
      <c r="G188" s="34">
        <f>IF(F193=0, "-", F188/F193)</f>
        <v>0.1951219512195122</v>
      </c>
      <c r="H188" s="65">
        <v>0</v>
      </c>
      <c r="I188" s="9">
        <f>IF(H193=0, "-", H188/H193)</f>
        <v>0</v>
      </c>
      <c r="J188" s="8" t="str">
        <f t="shared" si="14"/>
        <v>-</v>
      </c>
      <c r="K188" s="9" t="str">
        <f t="shared" si="15"/>
        <v>-</v>
      </c>
    </row>
    <row r="189" spans="1:11" x14ac:dyDescent="0.25">
      <c r="A189" s="7" t="s">
        <v>454</v>
      </c>
      <c r="B189" s="65">
        <v>4</v>
      </c>
      <c r="C189" s="34">
        <f>IF(B193=0, "-", B189/B193)</f>
        <v>0.30769230769230771</v>
      </c>
      <c r="D189" s="65">
        <v>0</v>
      </c>
      <c r="E189" s="9">
        <f>IF(D193=0, "-", D189/D193)</f>
        <v>0</v>
      </c>
      <c r="F189" s="81">
        <v>12</v>
      </c>
      <c r="G189" s="34">
        <f>IF(F193=0, "-", F189/F193)</f>
        <v>0.29268292682926828</v>
      </c>
      <c r="H189" s="65">
        <v>0</v>
      </c>
      <c r="I189" s="9">
        <f>IF(H193=0, "-", H189/H193)</f>
        <v>0</v>
      </c>
      <c r="J189" s="8" t="str">
        <f t="shared" si="14"/>
        <v>-</v>
      </c>
      <c r="K189" s="9" t="str">
        <f t="shared" si="15"/>
        <v>-</v>
      </c>
    </row>
    <row r="190" spans="1:11" x14ac:dyDescent="0.25">
      <c r="A190" s="7" t="s">
        <v>455</v>
      </c>
      <c r="B190" s="65">
        <v>2</v>
      </c>
      <c r="C190" s="34">
        <f>IF(B193=0, "-", B190/B193)</f>
        <v>0.15384615384615385</v>
      </c>
      <c r="D190" s="65">
        <v>3</v>
      </c>
      <c r="E190" s="9">
        <f>IF(D193=0, "-", D190/D193)</f>
        <v>0.33333333333333331</v>
      </c>
      <c r="F190" s="81">
        <v>4</v>
      </c>
      <c r="G190" s="34">
        <f>IF(F193=0, "-", F190/F193)</f>
        <v>9.7560975609756101E-2</v>
      </c>
      <c r="H190" s="65">
        <v>8</v>
      </c>
      <c r="I190" s="9">
        <f>IF(H193=0, "-", H190/H193)</f>
        <v>0.33333333333333331</v>
      </c>
      <c r="J190" s="8">
        <f t="shared" si="14"/>
        <v>-0.33333333333333331</v>
      </c>
      <c r="K190" s="9">
        <f t="shared" si="15"/>
        <v>-0.5</v>
      </c>
    </row>
    <row r="191" spans="1:11" x14ac:dyDescent="0.25">
      <c r="A191" s="7" t="s">
        <v>456</v>
      </c>
      <c r="B191" s="65">
        <v>1</v>
      </c>
      <c r="C191" s="34">
        <f>IF(B193=0, "-", B191/B193)</f>
        <v>7.6923076923076927E-2</v>
      </c>
      <c r="D191" s="65">
        <v>0</v>
      </c>
      <c r="E191" s="9">
        <f>IF(D193=0, "-", D191/D193)</f>
        <v>0</v>
      </c>
      <c r="F191" s="81">
        <v>1</v>
      </c>
      <c r="G191" s="34">
        <f>IF(F193=0, "-", F191/F193)</f>
        <v>2.4390243902439025E-2</v>
      </c>
      <c r="H191" s="65">
        <v>0</v>
      </c>
      <c r="I191" s="9">
        <f>IF(H193=0, "-", H191/H193)</f>
        <v>0</v>
      </c>
      <c r="J191" s="8" t="str">
        <f t="shared" si="14"/>
        <v>-</v>
      </c>
      <c r="K191" s="9" t="str">
        <f t="shared" si="15"/>
        <v>-</v>
      </c>
    </row>
    <row r="192" spans="1:11" x14ac:dyDescent="0.25">
      <c r="A192" s="2"/>
      <c r="B192" s="68"/>
      <c r="C192" s="33"/>
      <c r="D192" s="68"/>
      <c r="E192" s="6"/>
      <c r="F192" s="82"/>
      <c r="G192" s="33"/>
      <c r="H192" s="68"/>
      <c r="I192" s="6"/>
      <c r="J192" s="5"/>
      <c r="K192" s="6"/>
    </row>
    <row r="193" spans="1:11" s="43" customFormat="1" x14ac:dyDescent="0.25">
      <c r="A193" s="162" t="s">
        <v>563</v>
      </c>
      <c r="B193" s="71">
        <f>SUM(B184:B192)</f>
        <v>13</v>
      </c>
      <c r="C193" s="40">
        <f>B193/10129</f>
        <v>1.2834435778457892E-3</v>
      </c>
      <c r="D193" s="71">
        <f>SUM(D184:D192)</f>
        <v>9</v>
      </c>
      <c r="E193" s="41">
        <f>D193/10016</f>
        <v>8.9856230031948878E-4</v>
      </c>
      <c r="F193" s="77">
        <f>SUM(F184:F192)</f>
        <v>41</v>
      </c>
      <c r="G193" s="42">
        <f>F193/27845</f>
        <v>1.4724367031783085E-3</v>
      </c>
      <c r="H193" s="71">
        <f>SUM(H184:H192)</f>
        <v>24</v>
      </c>
      <c r="I193" s="41">
        <f>H193/26003</f>
        <v>9.229704264892512E-4</v>
      </c>
      <c r="J193" s="37">
        <f>IF(D193=0, "-", IF((B193-D193)/D193&lt;10, (B193-D193)/D193, "&gt;999%"))</f>
        <v>0.44444444444444442</v>
      </c>
      <c r="K193" s="38">
        <f>IF(H193=0, "-", IF((F193-H193)/H193&lt;10, (F193-H193)/H193, "&gt;999%"))</f>
        <v>0.70833333333333337</v>
      </c>
    </row>
    <row r="194" spans="1:11" x14ac:dyDescent="0.25">
      <c r="B194" s="83"/>
      <c r="D194" s="83"/>
      <c r="F194" s="83"/>
      <c r="H194" s="83"/>
    </row>
    <row r="195" spans="1:11" s="43" customFormat="1" x14ac:dyDescent="0.25">
      <c r="A195" s="162" t="s">
        <v>562</v>
      </c>
      <c r="B195" s="71">
        <v>255</v>
      </c>
      <c r="C195" s="40">
        <f>B195/10129</f>
        <v>2.5175239411590482E-2</v>
      </c>
      <c r="D195" s="71">
        <v>304</v>
      </c>
      <c r="E195" s="41">
        <f>D195/10016</f>
        <v>3.035143769968051E-2</v>
      </c>
      <c r="F195" s="77">
        <v>648</v>
      </c>
      <c r="G195" s="42">
        <f>F195/27845</f>
        <v>2.3271682528281559E-2</v>
      </c>
      <c r="H195" s="71">
        <v>640</v>
      </c>
      <c r="I195" s="41">
        <f>H195/26003</f>
        <v>2.4612544706380034E-2</v>
      </c>
      <c r="J195" s="37">
        <f>IF(D195=0, "-", IF((B195-D195)/D195&lt;10, (B195-D195)/D195, "&gt;999%"))</f>
        <v>-0.16118421052631579</v>
      </c>
      <c r="K195" s="38">
        <f>IF(H195=0, "-", IF((F195-H195)/H195&lt;10, (F195-H195)/H195, "&gt;999%"))</f>
        <v>1.2500000000000001E-2</v>
      </c>
    </row>
    <row r="196" spans="1:11" x14ac:dyDescent="0.25">
      <c r="B196" s="83"/>
      <c r="D196" s="83"/>
      <c r="F196" s="83"/>
      <c r="H196" s="83"/>
    </row>
    <row r="197" spans="1:11" x14ac:dyDescent="0.25">
      <c r="A197" s="27" t="s">
        <v>560</v>
      </c>
      <c r="B197" s="71">
        <f>B201-B199</f>
        <v>5245</v>
      </c>
      <c r="C197" s="40">
        <f>B197/10129</f>
        <v>0.51782012044624348</v>
      </c>
      <c r="D197" s="71">
        <f>D201-D199</f>
        <v>4520</v>
      </c>
      <c r="E197" s="41">
        <f>D197/10016</f>
        <v>0.4512779552715655</v>
      </c>
      <c r="F197" s="77">
        <f>F201-F199</f>
        <v>13545</v>
      </c>
      <c r="G197" s="42">
        <f>F197/27845</f>
        <v>0.48644280840366316</v>
      </c>
      <c r="H197" s="71">
        <f>H201-H199</f>
        <v>12583</v>
      </c>
      <c r="I197" s="41">
        <f>H197/26003</f>
        <v>0.48390570318809367</v>
      </c>
      <c r="J197" s="37">
        <f>IF(D197=0, "-", IF((B197-D197)/D197&lt;10, (B197-D197)/D197, "&gt;999%"))</f>
        <v>0.16039823008849557</v>
      </c>
      <c r="K197" s="38">
        <f>IF(H197=0, "-", IF((F197-H197)/H197&lt;10, (F197-H197)/H197, "&gt;999%"))</f>
        <v>7.6452356353810702E-2</v>
      </c>
    </row>
    <row r="198" spans="1:11" x14ac:dyDescent="0.25">
      <c r="A198" s="27"/>
      <c r="B198" s="71"/>
      <c r="C198" s="40"/>
      <c r="D198" s="71"/>
      <c r="E198" s="41"/>
      <c r="F198" s="77"/>
      <c r="G198" s="42"/>
      <c r="H198" s="71"/>
      <c r="I198" s="41"/>
      <c r="J198" s="37"/>
      <c r="K198" s="38"/>
    </row>
    <row r="199" spans="1:11" x14ac:dyDescent="0.25">
      <c r="A199" s="27" t="s">
        <v>561</v>
      </c>
      <c r="B199" s="71">
        <v>543</v>
      </c>
      <c r="C199" s="40">
        <f>B199/10129</f>
        <v>5.3608450982327971E-2</v>
      </c>
      <c r="D199" s="71">
        <v>441</v>
      </c>
      <c r="E199" s="41">
        <f>D199/10016</f>
        <v>4.4029552715654952E-2</v>
      </c>
      <c r="F199" s="77">
        <v>1506</v>
      </c>
      <c r="G199" s="42">
        <f>F199/27845</f>
        <v>5.408511402406177E-2</v>
      </c>
      <c r="H199" s="71">
        <v>1137</v>
      </c>
      <c r="I199" s="41">
        <f>H199/26003</f>
        <v>4.3725723954928276E-2</v>
      </c>
      <c r="J199" s="37">
        <f>IF(D199=0, "-", IF((B199-D199)/D199&lt;10, (B199-D199)/D199, "&gt;999%"))</f>
        <v>0.23129251700680273</v>
      </c>
      <c r="K199" s="38">
        <f>IF(H199=0, "-", IF((F199-H199)/H199&lt;10, (F199-H199)/H199, "&gt;999%"))</f>
        <v>0.32453825857519791</v>
      </c>
    </row>
    <row r="200" spans="1:11" x14ac:dyDescent="0.25">
      <c r="A200" s="27"/>
      <c r="B200" s="71"/>
      <c r="C200" s="40"/>
      <c r="D200" s="71"/>
      <c r="E200" s="41"/>
      <c r="F200" s="77"/>
      <c r="G200" s="42"/>
      <c r="H200" s="71"/>
      <c r="I200" s="41"/>
      <c r="J200" s="37"/>
      <c r="K200" s="38"/>
    </row>
    <row r="201" spans="1:11" x14ac:dyDescent="0.25">
      <c r="A201" s="27" t="s">
        <v>559</v>
      </c>
      <c r="B201" s="71">
        <v>5788</v>
      </c>
      <c r="C201" s="40">
        <f>B201/10129</f>
        <v>0.5714285714285714</v>
      </c>
      <c r="D201" s="71">
        <v>4961</v>
      </c>
      <c r="E201" s="41">
        <f>D201/10016</f>
        <v>0.49530750798722045</v>
      </c>
      <c r="F201" s="77">
        <v>15051</v>
      </c>
      <c r="G201" s="42">
        <f>F201/27845</f>
        <v>0.54052792242772496</v>
      </c>
      <c r="H201" s="71">
        <v>13720</v>
      </c>
      <c r="I201" s="41">
        <f>H201/26003</f>
        <v>0.52763142714302191</v>
      </c>
      <c r="J201" s="37">
        <f>IF(D201=0, "-", IF((B201-D201)/D201&lt;10, (B201-D201)/D201, "&gt;999%"))</f>
        <v>0.16670026204394275</v>
      </c>
      <c r="K201" s="38">
        <f>IF(H201=0, "-", IF((F201-H201)/H201&lt;10, (F201-H201)/H201, "&gt;999%"))</f>
        <v>9.7011661807580168E-2</v>
      </c>
    </row>
  </sheetData>
  <mergeCells count="37">
    <mergeCell ref="B1:K1"/>
    <mergeCell ref="B2:K2"/>
    <mergeCell ref="B174:E174"/>
    <mergeCell ref="F174:I174"/>
    <mergeCell ref="J174:K174"/>
    <mergeCell ref="B175:C175"/>
    <mergeCell ref="D175:E175"/>
    <mergeCell ref="F175:G175"/>
    <mergeCell ref="H175:I175"/>
    <mergeCell ref="B120:E120"/>
    <mergeCell ref="F120:I120"/>
    <mergeCell ref="J120:K120"/>
    <mergeCell ref="B121:C121"/>
    <mergeCell ref="D121:E121"/>
    <mergeCell ref="F121:G121"/>
    <mergeCell ref="H121:I121"/>
    <mergeCell ref="B68:E68"/>
    <mergeCell ref="F68:I68"/>
    <mergeCell ref="J68:K68"/>
    <mergeCell ref="B69:C69"/>
    <mergeCell ref="D69:E69"/>
    <mergeCell ref="F69:G69"/>
    <mergeCell ref="H69:I69"/>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19" max="16383" man="1"/>
    <brk id="17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588</v>
      </c>
      <c r="C1" s="198"/>
      <c r="D1" s="198"/>
      <c r="E1" s="199"/>
      <c r="F1" s="199"/>
      <c r="G1" s="199"/>
      <c r="H1" s="199"/>
      <c r="I1" s="199"/>
      <c r="J1" s="199"/>
      <c r="K1" s="199"/>
    </row>
    <row r="2" spans="1:11" s="52" customFormat="1" ht="20.399999999999999" x14ac:dyDescent="0.35">
      <c r="A2" s="4" t="s">
        <v>107</v>
      </c>
      <c r="B2" s="202" t="s">
        <v>98</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0</v>
      </c>
      <c r="C7" s="39">
        <f>IF(B48=0, "-", B7/B48)</f>
        <v>0</v>
      </c>
      <c r="D7" s="65">
        <v>1</v>
      </c>
      <c r="E7" s="21">
        <f>IF(D48=0, "-", D7/D48)</f>
        <v>2.0157226365652087E-4</v>
      </c>
      <c r="F7" s="81">
        <v>3</v>
      </c>
      <c r="G7" s="39">
        <f>IF(F48=0, "-", F7/F48)</f>
        <v>1.9932230416583617E-4</v>
      </c>
      <c r="H7" s="65">
        <v>5</v>
      </c>
      <c r="I7" s="21">
        <f>IF(H48=0, "-", H7/H48)</f>
        <v>3.6443148688046647E-4</v>
      </c>
      <c r="J7" s="20">
        <f t="shared" ref="J7:J46" si="0">IF(D7=0, "-", IF((B7-D7)/D7&lt;10, (B7-D7)/D7, "&gt;999%"))</f>
        <v>-1</v>
      </c>
      <c r="K7" s="21">
        <f t="shared" ref="K7:K46" si="1">IF(H7=0, "-", IF((F7-H7)/H7&lt;10, (F7-H7)/H7, "&gt;999%"))</f>
        <v>-0.4</v>
      </c>
    </row>
    <row r="8" spans="1:11" x14ac:dyDescent="0.25">
      <c r="A8" s="7" t="s">
        <v>32</v>
      </c>
      <c r="B8" s="65">
        <v>0</v>
      </c>
      <c r="C8" s="39">
        <f>IF(B48=0, "-", B8/B48)</f>
        <v>0</v>
      </c>
      <c r="D8" s="65">
        <v>0</v>
      </c>
      <c r="E8" s="21">
        <f>IF(D48=0, "-", D8/D48)</f>
        <v>0</v>
      </c>
      <c r="F8" s="81">
        <v>1</v>
      </c>
      <c r="G8" s="39">
        <f>IF(F48=0, "-", F8/F48)</f>
        <v>6.6440768055278714E-5</v>
      </c>
      <c r="H8" s="65">
        <v>0</v>
      </c>
      <c r="I8" s="21">
        <f>IF(H48=0, "-", H8/H48)</f>
        <v>0</v>
      </c>
      <c r="J8" s="20" t="str">
        <f t="shared" si="0"/>
        <v>-</v>
      </c>
      <c r="K8" s="21" t="str">
        <f t="shared" si="1"/>
        <v>-</v>
      </c>
    </row>
    <row r="9" spans="1:11" x14ac:dyDescent="0.25">
      <c r="A9" s="7" t="s">
        <v>33</v>
      </c>
      <c r="B9" s="65">
        <v>63</v>
      </c>
      <c r="C9" s="39">
        <f>IF(B48=0, "-", B9/B48)</f>
        <v>1.0884588804422944E-2</v>
      </c>
      <c r="D9" s="65">
        <v>54</v>
      </c>
      <c r="E9" s="21">
        <f>IF(D48=0, "-", D9/D48)</f>
        <v>1.0884902237452126E-2</v>
      </c>
      <c r="F9" s="81">
        <v>178</v>
      </c>
      <c r="G9" s="39">
        <f>IF(F48=0, "-", F9/F48)</f>
        <v>1.1826456713839612E-2</v>
      </c>
      <c r="H9" s="65">
        <v>127</v>
      </c>
      <c r="I9" s="21">
        <f>IF(H48=0, "-", H9/H48)</f>
        <v>9.2565597667638479E-3</v>
      </c>
      <c r="J9" s="20">
        <f t="shared" si="0"/>
        <v>0.16666666666666666</v>
      </c>
      <c r="K9" s="21">
        <f t="shared" si="1"/>
        <v>0.40157480314960631</v>
      </c>
    </row>
    <row r="10" spans="1:11" x14ac:dyDescent="0.25">
      <c r="A10" s="7" t="s">
        <v>34</v>
      </c>
      <c r="B10" s="65">
        <v>0</v>
      </c>
      <c r="C10" s="39">
        <f>IF(B48=0, "-", B10/B48)</f>
        <v>0</v>
      </c>
      <c r="D10" s="65">
        <v>0</v>
      </c>
      <c r="E10" s="21">
        <f>IF(D48=0, "-", D10/D48)</f>
        <v>0</v>
      </c>
      <c r="F10" s="81">
        <v>4</v>
      </c>
      <c r="G10" s="39">
        <f>IF(F48=0, "-", F10/F48)</f>
        <v>2.6576307222111485E-4</v>
      </c>
      <c r="H10" s="65">
        <v>0</v>
      </c>
      <c r="I10" s="21">
        <f>IF(H48=0, "-", H10/H48)</f>
        <v>0</v>
      </c>
      <c r="J10" s="20" t="str">
        <f t="shared" si="0"/>
        <v>-</v>
      </c>
      <c r="K10" s="21" t="str">
        <f t="shared" si="1"/>
        <v>-</v>
      </c>
    </row>
    <row r="11" spans="1:11" x14ac:dyDescent="0.25">
      <c r="A11" s="7" t="s">
        <v>35</v>
      </c>
      <c r="B11" s="65">
        <v>94</v>
      </c>
      <c r="C11" s="39">
        <f>IF(B48=0, "-", B11/B48)</f>
        <v>1.6240497581202488E-2</v>
      </c>
      <c r="D11" s="65">
        <v>75</v>
      </c>
      <c r="E11" s="21">
        <f>IF(D48=0, "-", D11/D48)</f>
        <v>1.5117919774239064E-2</v>
      </c>
      <c r="F11" s="81">
        <v>185</v>
      </c>
      <c r="G11" s="39">
        <f>IF(F48=0, "-", F11/F48)</f>
        <v>1.2291542090226563E-2</v>
      </c>
      <c r="H11" s="65">
        <v>196</v>
      </c>
      <c r="I11" s="21">
        <f>IF(H48=0, "-", H11/H48)</f>
        <v>1.4285714285714285E-2</v>
      </c>
      <c r="J11" s="20">
        <f t="shared" si="0"/>
        <v>0.25333333333333335</v>
      </c>
      <c r="K11" s="21">
        <f t="shared" si="1"/>
        <v>-5.6122448979591837E-2</v>
      </c>
    </row>
    <row r="12" spans="1:11" x14ac:dyDescent="0.25">
      <c r="A12" s="7" t="s">
        <v>36</v>
      </c>
      <c r="B12" s="65">
        <v>99</v>
      </c>
      <c r="C12" s="39">
        <f>IF(B48=0, "-", B12/B48)</f>
        <v>1.7104353835521769E-2</v>
      </c>
      <c r="D12" s="65">
        <v>0</v>
      </c>
      <c r="E12" s="21">
        <f>IF(D48=0, "-", D12/D48)</f>
        <v>0</v>
      </c>
      <c r="F12" s="81">
        <v>107</v>
      </c>
      <c r="G12" s="39">
        <f>IF(F48=0, "-", F12/F48)</f>
        <v>7.1091621819148231E-3</v>
      </c>
      <c r="H12" s="65">
        <v>0</v>
      </c>
      <c r="I12" s="21">
        <f>IF(H48=0, "-", H12/H48)</f>
        <v>0</v>
      </c>
      <c r="J12" s="20" t="str">
        <f t="shared" si="0"/>
        <v>-</v>
      </c>
      <c r="K12" s="21" t="str">
        <f t="shared" si="1"/>
        <v>-</v>
      </c>
    </row>
    <row r="13" spans="1:11" x14ac:dyDescent="0.25">
      <c r="A13" s="7" t="s">
        <v>39</v>
      </c>
      <c r="B13" s="65">
        <v>0</v>
      </c>
      <c r="C13" s="39">
        <f>IF(B48=0, "-", B13/B48)</f>
        <v>0</v>
      </c>
      <c r="D13" s="65">
        <v>2</v>
      </c>
      <c r="E13" s="21">
        <f>IF(D48=0, "-", D13/D48)</f>
        <v>4.0314452731304173E-4</v>
      </c>
      <c r="F13" s="81">
        <v>0</v>
      </c>
      <c r="G13" s="39">
        <f>IF(F48=0, "-", F13/F48)</f>
        <v>0</v>
      </c>
      <c r="H13" s="65">
        <v>4</v>
      </c>
      <c r="I13" s="21">
        <f>IF(H48=0, "-", H13/H48)</f>
        <v>2.9154518950437317E-4</v>
      </c>
      <c r="J13" s="20">
        <f t="shared" si="0"/>
        <v>-1</v>
      </c>
      <c r="K13" s="21">
        <f t="shared" si="1"/>
        <v>-1</v>
      </c>
    </row>
    <row r="14" spans="1:11" x14ac:dyDescent="0.25">
      <c r="A14" s="7" t="s">
        <v>40</v>
      </c>
      <c r="B14" s="65">
        <v>18</v>
      </c>
      <c r="C14" s="39">
        <f>IF(B48=0, "-", B14/B48)</f>
        <v>3.1098825155494126E-3</v>
      </c>
      <c r="D14" s="65">
        <v>0</v>
      </c>
      <c r="E14" s="21">
        <f>IF(D48=0, "-", D14/D48)</f>
        <v>0</v>
      </c>
      <c r="F14" s="81">
        <v>49</v>
      </c>
      <c r="G14" s="39">
        <f>IF(F48=0, "-", F14/F48)</f>
        <v>3.2555976347086574E-3</v>
      </c>
      <c r="H14" s="65">
        <v>0</v>
      </c>
      <c r="I14" s="21">
        <f>IF(H48=0, "-", H14/H48)</f>
        <v>0</v>
      </c>
      <c r="J14" s="20" t="str">
        <f t="shared" si="0"/>
        <v>-</v>
      </c>
      <c r="K14" s="21" t="str">
        <f t="shared" si="1"/>
        <v>-</v>
      </c>
    </row>
    <row r="15" spans="1:11" x14ac:dyDescent="0.25">
      <c r="A15" s="7" t="s">
        <v>46</v>
      </c>
      <c r="B15" s="65">
        <v>99</v>
      </c>
      <c r="C15" s="39">
        <f>IF(B48=0, "-", B15/B48)</f>
        <v>1.7104353835521769E-2</v>
      </c>
      <c r="D15" s="65">
        <v>50</v>
      </c>
      <c r="E15" s="21">
        <f>IF(D48=0, "-", D15/D48)</f>
        <v>1.0078613182826043E-2</v>
      </c>
      <c r="F15" s="81">
        <v>491</v>
      </c>
      <c r="G15" s="39">
        <f>IF(F48=0, "-", F15/F48)</f>
        <v>3.2622417115141848E-2</v>
      </c>
      <c r="H15" s="65">
        <v>240</v>
      </c>
      <c r="I15" s="21">
        <f>IF(H48=0, "-", H15/H48)</f>
        <v>1.7492711370262391E-2</v>
      </c>
      <c r="J15" s="20">
        <f t="shared" si="0"/>
        <v>0.98</v>
      </c>
      <c r="K15" s="21">
        <f t="shared" si="1"/>
        <v>1.0458333333333334</v>
      </c>
    </row>
    <row r="16" spans="1:11" x14ac:dyDescent="0.25">
      <c r="A16" s="7" t="s">
        <v>49</v>
      </c>
      <c r="B16" s="65">
        <v>2</v>
      </c>
      <c r="C16" s="39">
        <f>IF(B48=0, "-", B16/B48)</f>
        <v>3.455425017277125E-4</v>
      </c>
      <c r="D16" s="65">
        <v>1</v>
      </c>
      <c r="E16" s="21">
        <f>IF(D48=0, "-", D16/D48)</f>
        <v>2.0157226365652087E-4</v>
      </c>
      <c r="F16" s="81">
        <v>16</v>
      </c>
      <c r="G16" s="39">
        <f>IF(F48=0, "-", F16/F48)</f>
        <v>1.0630522888844594E-3</v>
      </c>
      <c r="H16" s="65">
        <v>10</v>
      </c>
      <c r="I16" s="21">
        <f>IF(H48=0, "-", H16/H48)</f>
        <v>7.2886297376093293E-4</v>
      </c>
      <c r="J16" s="20">
        <f t="shared" si="0"/>
        <v>1</v>
      </c>
      <c r="K16" s="21">
        <f t="shared" si="1"/>
        <v>0.6</v>
      </c>
    </row>
    <row r="17" spans="1:11" x14ac:dyDescent="0.25">
      <c r="A17" s="7" t="s">
        <v>50</v>
      </c>
      <c r="B17" s="65">
        <v>161</v>
      </c>
      <c r="C17" s="39">
        <f>IF(B48=0, "-", B17/B48)</f>
        <v>2.7816171389080858E-2</v>
      </c>
      <c r="D17" s="65">
        <v>9</v>
      </c>
      <c r="E17" s="21">
        <f>IF(D48=0, "-", D17/D48)</f>
        <v>1.8141503729086877E-3</v>
      </c>
      <c r="F17" s="81">
        <v>480</v>
      </c>
      <c r="G17" s="39">
        <f>IF(F48=0, "-", F17/F48)</f>
        <v>3.1891568666533789E-2</v>
      </c>
      <c r="H17" s="65">
        <v>119</v>
      </c>
      <c r="I17" s="21">
        <f>IF(H48=0, "-", H17/H48)</f>
        <v>8.673469387755102E-3</v>
      </c>
      <c r="J17" s="20" t="str">
        <f t="shared" si="0"/>
        <v>&gt;999%</v>
      </c>
      <c r="K17" s="21">
        <f t="shared" si="1"/>
        <v>3.0336134453781511</v>
      </c>
    </row>
    <row r="18" spans="1:11" x14ac:dyDescent="0.25">
      <c r="A18" s="7" t="s">
        <v>52</v>
      </c>
      <c r="B18" s="65">
        <v>175</v>
      </c>
      <c r="C18" s="39">
        <f>IF(B48=0, "-", B18/B48)</f>
        <v>3.0234968901174844E-2</v>
      </c>
      <c r="D18" s="65">
        <v>121</v>
      </c>
      <c r="E18" s="21">
        <f>IF(D48=0, "-", D18/D48)</f>
        <v>2.4390243902439025E-2</v>
      </c>
      <c r="F18" s="81">
        <v>365</v>
      </c>
      <c r="G18" s="39">
        <f>IF(F48=0, "-", F18/F48)</f>
        <v>2.4250880340176733E-2</v>
      </c>
      <c r="H18" s="65">
        <v>313</v>
      </c>
      <c r="I18" s="21">
        <f>IF(H48=0, "-", H18/H48)</f>
        <v>2.2813411078717202E-2</v>
      </c>
      <c r="J18" s="20">
        <f t="shared" si="0"/>
        <v>0.4462809917355372</v>
      </c>
      <c r="K18" s="21">
        <f t="shared" si="1"/>
        <v>0.16613418530351437</v>
      </c>
    </row>
    <row r="19" spans="1:11" x14ac:dyDescent="0.25">
      <c r="A19" s="7" t="s">
        <v>53</v>
      </c>
      <c r="B19" s="65">
        <v>588</v>
      </c>
      <c r="C19" s="39">
        <f>IF(B48=0, "-", B19/B48)</f>
        <v>0.10158949550794748</v>
      </c>
      <c r="D19" s="65">
        <v>319</v>
      </c>
      <c r="E19" s="21">
        <f>IF(D48=0, "-", D19/D48)</f>
        <v>6.4301552106430154E-2</v>
      </c>
      <c r="F19" s="81">
        <v>1228</v>
      </c>
      <c r="G19" s="39">
        <f>IF(F48=0, "-", F19/F48)</f>
        <v>8.1589263171882268E-2</v>
      </c>
      <c r="H19" s="65">
        <v>918</v>
      </c>
      <c r="I19" s="21">
        <f>IF(H48=0, "-", H19/H48)</f>
        <v>6.6909620991253638E-2</v>
      </c>
      <c r="J19" s="20">
        <f t="shared" si="0"/>
        <v>0.84326018808777425</v>
      </c>
      <c r="K19" s="21">
        <f t="shared" si="1"/>
        <v>0.33769063180827885</v>
      </c>
    </row>
    <row r="20" spans="1:11" x14ac:dyDescent="0.25">
      <c r="A20" s="7" t="s">
        <v>57</v>
      </c>
      <c r="B20" s="65">
        <v>221</v>
      </c>
      <c r="C20" s="39">
        <f>IF(B48=0, "-", B20/B48)</f>
        <v>3.8182446440912232E-2</v>
      </c>
      <c r="D20" s="65">
        <v>52</v>
      </c>
      <c r="E20" s="21">
        <f>IF(D48=0, "-", D20/D48)</f>
        <v>1.0481757710139084E-2</v>
      </c>
      <c r="F20" s="81">
        <v>679</v>
      </c>
      <c r="G20" s="39">
        <f>IF(F48=0, "-", F20/F48)</f>
        <v>4.5113281509534253E-2</v>
      </c>
      <c r="H20" s="65">
        <v>249</v>
      </c>
      <c r="I20" s="21">
        <f>IF(H48=0, "-", H20/H48)</f>
        <v>1.8148688046647231E-2</v>
      </c>
      <c r="J20" s="20">
        <f t="shared" si="0"/>
        <v>3.25</v>
      </c>
      <c r="K20" s="21">
        <f t="shared" si="1"/>
        <v>1.7269076305220883</v>
      </c>
    </row>
    <row r="21" spans="1:11" x14ac:dyDescent="0.25">
      <c r="A21" s="7" t="s">
        <v>59</v>
      </c>
      <c r="B21" s="65">
        <v>0</v>
      </c>
      <c r="C21" s="39">
        <f>IF(B48=0, "-", B21/B48)</f>
        <v>0</v>
      </c>
      <c r="D21" s="65">
        <v>13</v>
      </c>
      <c r="E21" s="21">
        <f>IF(D48=0, "-", D21/D48)</f>
        <v>2.6204394275347711E-3</v>
      </c>
      <c r="F21" s="81">
        <v>4</v>
      </c>
      <c r="G21" s="39">
        <f>IF(F48=0, "-", F21/F48)</f>
        <v>2.6576307222111485E-4</v>
      </c>
      <c r="H21" s="65">
        <v>28</v>
      </c>
      <c r="I21" s="21">
        <f>IF(H48=0, "-", H21/H48)</f>
        <v>2.0408163265306124E-3</v>
      </c>
      <c r="J21" s="20">
        <f t="shared" si="0"/>
        <v>-1</v>
      </c>
      <c r="K21" s="21">
        <f t="shared" si="1"/>
        <v>-0.8571428571428571</v>
      </c>
    </row>
    <row r="22" spans="1:11" x14ac:dyDescent="0.25">
      <c r="A22" s="7" t="s">
        <v>60</v>
      </c>
      <c r="B22" s="65">
        <v>32</v>
      </c>
      <c r="C22" s="39">
        <f>IF(B48=0, "-", B22/B48)</f>
        <v>5.5286800276433999E-3</v>
      </c>
      <c r="D22" s="65">
        <v>42</v>
      </c>
      <c r="E22" s="21">
        <f>IF(D48=0, "-", D22/D48)</f>
        <v>8.4660350735738764E-3</v>
      </c>
      <c r="F22" s="81">
        <v>67</v>
      </c>
      <c r="G22" s="39">
        <f>IF(F48=0, "-", F22/F48)</f>
        <v>4.4515314597036743E-3</v>
      </c>
      <c r="H22" s="65">
        <v>83</v>
      </c>
      <c r="I22" s="21">
        <f>IF(H48=0, "-", H22/H48)</f>
        <v>6.0495626822157436E-3</v>
      </c>
      <c r="J22" s="20">
        <f t="shared" si="0"/>
        <v>-0.23809523809523808</v>
      </c>
      <c r="K22" s="21">
        <f t="shared" si="1"/>
        <v>-0.19277108433734941</v>
      </c>
    </row>
    <row r="23" spans="1:11" x14ac:dyDescent="0.25">
      <c r="A23" s="7" t="s">
        <v>62</v>
      </c>
      <c r="B23" s="65">
        <v>373</v>
      </c>
      <c r="C23" s="39">
        <f>IF(B48=0, "-", B23/B48)</f>
        <v>6.4443676572218389E-2</v>
      </c>
      <c r="D23" s="65">
        <v>264</v>
      </c>
      <c r="E23" s="21">
        <f>IF(D48=0, "-", D23/D48)</f>
        <v>5.3215077605321508E-2</v>
      </c>
      <c r="F23" s="81">
        <v>993</v>
      </c>
      <c r="G23" s="39">
        <f>IF(F48=0, "-", F23/F48)</f>
        <v>6.597568267889177E-2</v>
      </c>
      <c r="H23" s="65">
        <v>797</v>
      </c>
      <c r="I23" s="21">
        <f>IF(H48=0, "-", H23/H48)</f>
        <v>5.8090379008746355E-2</v>
      </c>
      <c r="J23" s="20">
        <f t="shared" si="0"/>
        <v>0.4128787878787879</v>
      </c>
      <c r="K23" s="21">
        <f t="shared" si="1"/>
        <v>0.24592220828105396</v>
      </c>
    </row>
    <row r="24" spans="1:11" x14ac:dyDescent="0.25">
      <c r="A24" s="7" t="s">
        <v>63</v>
      </c>
      <c r="B24" s="65">
        <v>0</v>
      </c>
      <c r="C24" s="39">
        <f>IF(B48=0, "-", B24/B48)</f>
        <v>0</v>
      </c>
      <c r="D24" s="65">
        <v>1</v>
      </c>
      <c r="E24" s="21">
        <f>IF(D48=0, "-", D24/D48)</f>
        <v>2.0157226365652087E-4</v>
      </c>
      <c r="F24" s="81">
        <v>0</v>
      </c>
      <c r="G24" s="39">
        <f>IF(F48=0, "-", F24/F48)</f>
        <v>0</v>
      </c>
      <c r="H24" s="65">
        <v>3</v>
      </c>
      <c r="I24" s="21">
        <f>IF(H48=0, "-", H24/H48)</f>
        <v>2.1865889212827988E-4</v>
      </c>
      <c r="J24" s="20">
        <f t="shared" si="0"/>
        <v>-1</v>
      </c>
      <c r="K24" s="21">
        <f t="shared" si="1"/>
        <v>-1</v>
      </c>
    </row>
    <row r="25" spans="1:11" x14ac:dyDescent="0.25">
      <c r="A25" s="7" t="s">
        <v>64</v>
      </c>
      <c r="B25" s="65">
        <v>58</v>
      </c>
      <c r="C25" s="39">
        <f>IF(B48=0, "-", B25/B48)</f>
        <v>1.0020732550103663E-2</v>
      </c>
      <c r="D25" s="65">
        <v>57</v>
      </c>
      <c r="E25" s="21">
        <f>IF(D48=0, "-", D25/D48)</f>
        <v>1.148961902842169E-2</v>
      </c>
      <c r="F25" s="81">
        <v>108</v>
      </c>
      <c r="G25" s="39">
        <f>IF(F48=0, "-", F25/F48)</f>
        <v>7.1756029499701014E-3</v>
      </c>
      <c r="H25" s="65">
        <v>136</v>
      </c>
      <c r="I25" s="21">
        <f>IF(H48=0, "-", H25/H48)</f>
        <v>9.9125364431486875E-3</v>
      </c>
      <c r="J25" s="20">
        <f t="shared" si="0"/>
        <v>1.7543859649122806E-2</v>
      </c>
      <c r="K25" s="21">
        <f t="shared" si="1"/>
        <v>-0.20588235294117646</v>
      </c>
    </row>
    <row r="26" spans="1:11" x14ac:dyDescent="0.25">
      <c r="A26" s="7" t="s">
        <v>65</v>
      </c>
      <c r="B26" s="65">
        <v>11</v>
      </c>
      <c r="C26" s="39">
        <f>IF(B48=0, "-", B26/B48)</f>
        <v>1.9004837595024188E-3</v>
      </c>
      <c r="D26" s="65">
        <v>11</v>
      </c>
      <c r="E26" s="21">
        <f>IF(D48=0, "-", D26/D48)</f>
        <v>2.2172949002217295E-3</v>
      </c>
      <c r="F26" s="81">
        <v>36</v>
      </c>
      <c r="G26" s="39">
        <f>IF(F48=0, "-", F26/F48)</f>
        <v>2.3918676499900338E-3</v>
      </c>
      <c r="H26" s="65">
        <v>44</v>
      </c>
      <c r="I26" s="21">
        <f>IF(H48=0, "-", H26/H48)</f>
        <v>3.2069970845481051E-3</v>
      </c>
      <c r="J26" s="20">
        <f t="shared" si="0"/>
        <v>0</v>
      </c>
      <c r="K26" s="21">
        <f t="shared" si="1"/>
        <v>-0.18181818181818182</v>
      </c>
    </row>
    <row r="27" spans="1:11" x14ac:dyDescent="0.25">
      <c r="A27" s="7" t="s">
        <v>66</v>
      </c>
      <c r="B27" s="65">
        <v>55</v>
      </c>
      <c r="C27" s="39">
        <f>IF(B48=0, "-", B27/B48)</f>
        <v>9.5024187975120931E-3</v>
      </c>
      <c r="D27" s="65">
        <v>47</v>
      </c>
      <c r="E27" s="21">
        <f>IF(D48=0, "-", D27/D48)</f>
        <v>9.4738963918564803E-3</v>
      </c>
      <c r="F27" s="81">
        <v>124</v>
      </c>
      <c r="G27" s="39">
        <f>IF(F48=0, "-", F27/F48)</f>
        <v>8.2386552388545604E-3</v>
      </c>
      <c r="H27" s="65">
        <v>131</v>
      </c>
      <c r="I27" s="21">
        <f>IF(H48=0, "-", H27/H48)</f>
        <v>9.5481049562682208E-3</v>
      </c>
      <c r="J27" s="20">
        <f t="shared" si="0"/>
        <v>0.1702127659574468</v>
      </c>
      <c r="K27" s="21">
        <f t="shared" si="1"/>
        <v>-5.3435114503816793E-2</v>
      </c>
    </row>
    <row r="28" spans="1:11" x14ac:dyDescent="0.25">
      <c r="A28" s="7" t="s">
        <v>70</v>
      </c>
      <c r="B28" s="65">
        <v>2</v>
      </c>
      <c r="C28" s="39">
        <f>IF(B48=0, "-", B28/B48)</f>
        <v>3.455425017277125E-4</v>
      </c>
      <c r="D28" s="65">
        <v>5</v>
      </c>
      <c r="E28" s="21">
        <f>IF(D48=0, "-", D28/D48)</f>
        <v>1.0078613182826044E-3</v>
      </c>
      <c r="F28" s="81">
        <v>7</v>
      </c>
      <c r="G28" s="39">
        <f>IF(F48=0, "-", F28/F48)</f>
        <v>4.6508537638695102E-4</v>
      </c>
      <c r="H28" s="65">
        <v>13</v>
      </c>
      <c r="I28" s="21">
        <f>IF(H48=0, "-", H28/H48)</f>
        <v>9.4752186588921287E-4</v>
      </c>
      <c r="J28" s="20">
        <f t="shared" si="0"/>
        <v>-0.6</v>
      </c>
      <c r="K28" s="21">
        <f t="shared" si="1"/>
        <v>-0.46153846153846156</v>
      </c>
    </row>
    <row r="29" spans="1:11" x14ac:dyDescent="0.25">
      <c r="A29" s="7" t="s">
        <v>71</v>
      </c>
      <c r="B29" s="65">
        <v>463</v>
      </c>
      <c r="C29" s="39">
        <f>IF(B48=0, "-", B29/B48)</f>
        <v>7.9993089149965446E-2</v>
      </c>
      <c r="D29" s="65">
        <v>664</v>
      </c>
      <c r="E29" s="21">
        <f>IF(D48=0, "-", D29/D48)</f>
        <v>0.13384398306792986</v>
      </c>
      <c r="F29" s="81">
        <v>1490</v>
      </c>
      <c r="G29" s="39">
        <f>IF(F48=0, "-", F29/F48)</f>
        <v>9.8996744402365291E-2</v>
      </c>
      <c r="H29" s="65">
        <v>1798</v>
      </c>
      <c r="I29" s="21">
        <f>IF(H48=0, "-", H29/H48)</f>
        <v>0.13104956268221574</v>
      </c>
      <c r="J29" s="20">
        <f t="shared" si="0"/>
        <v>-0.30271084337349397</v>
      </c>
      <c r="K29" s="21">
        <f t="shared" si="1"/>
        <v>-0.17130144605116795</v>
      </c>
    </row>
    <row r="30" spans="1:11" x14ac:dyDescent="0.25">
      <c r="A30" s="7" t="s">
        <v>72</v>
      </c>
      <c r="B30" s="65">
        <v>49</v>
      </c>
      <c r="C30" s="39">
        <f>IF(B48=0, "-", B30/B48)</f>
        <v>8.4657912923289565E-3</v>
      </c>
      <c r="D30" s="65">
        <v>84</v>
      </c>
      <c r="E30" s="21">
        <f>IF(D48=0, "-", D30/D48)</f>
        <v>1.6932070147147753E-2</v>
      </c>
      <c r="F30" s="81">
        <v>178</v>
      </c>
      <c r="G30" s="39">
        <f>IF(F48=0, "-", F30/F48)</f>
        <v>1.1826456713839612E-2</v>
      </c>
      <c r="H30" s="65">
        <v>189</v>
      </c>
      <c r="I30" s="21">
        <f>IF(H48=0, "-", H30/H48)</f>
        <v>1.3775510204081633E-2</v>
      </c>
      <c r="J30" s="20">
        <f t="shared" si="0"/>
        <v>-0.41666666666666669</v>
      </c>
      <c r="K30" s="21">
        <f t="shared" si="1"/>
        <v>-5.8201058201058198E-2</v>
      </c>
    </row>
    <row r="31" spans="1:11" x14ac:dyDescent="0.25">
      <c r="A31" s="7" t="s">
        <v>75</v>
      </c>
      <c r="B31" s="65">
        <v>458</v>
      </c>
      <c r="C31" s="39">
        <f>IF(B48=0, "-", B31/B48)</f>
        <v>7.9129232895646162E-2</v>
      </c>
      <c r="D31" s="65">
        <v>282</v>
      </c>
      <c r="E31" s="21">
        <f>IF(D48=0, "-", D31/D48)</f>
        <v>5.6843378351138882E-2</v>
      </c>
      <c r="F31" s="81">
        <v>1023</v>
      </c>
      <c r="G31" s="39">
        <f>IF(F48=0, "-", F31/F48)</f>
        <v>6.796890572055013E-2</v>
      </c>
      <c r="H31" s="65">
        <v>671</v>
      </c>
      <c r="I31" s="21">
        <f>IF(H48=0, "-", H31/H48)</f>
        <v>4.8906705539358601E-2</v>
      </c>
      <c r="J31" s="20">
        <f t="shared" si="0"/>
        <v>0.62411347517730498</v>
      </c>
      <c r="K31" s="21">
        <f t="shared" si="1"/>
        <v>0.52459016393442626</v>
      </c>
    </row>
    <row r="32" spans="1:11" x14ac:dyDescent="0.25">
      <c r="A32" s="7" t="s">
        <v>76</v>
      </c>
      <c r="B32" s="65">
        <v>6</v>
      </c>
      <c r="C32" s="39">
        <f>IF(B48=0, "-", B32/B48)</f>
        <v>1.0366275051831375E-3</v>
      </c>
      <c r="D32" s="65">
        <v>5</v>
      </c>
      <c r="E32" s="21">
        <f>IF(D48=0, "-", D32/D48)</f>
        <v>1.0078613182826044E-3</v>
      </c>
      <c r="F32" s="81">
        <v>21</v>
      </c>
      <c r="G32" s="39">
        <f>IF(F48=0, "-", F32/F48)</f>
        <v>1.3952561291608531E-3</v>
      </c>
      <c r="H32" s="65">
        <v>24</v>
      </c>
      <c r="I32" s="21">
        <f>IF(H48=0, "-", H32/H48)</f>
        <v>1.749271137026239E-3</v>
      </c>
      <c r="J32" s="20">
        <f t="shared" si="0"/>
        <v>0.2</v>
      </c>
      <c r="K32" s="21">
        <f t="shared" si="1"/>
        <v>-0.125</v>
      </c>
    </row>
    <row r="33" spans="1:11" x14ac:dyDescent="0.25">
      <c r="A33" s="7" t="s">
        <v>77</v>
      </c>
      <c r="B33" s="65">
        <v>687</v>
      </c>
      <c r="C33" s="39">
        <f>IF(B48=0, "-", B33/B48)</f>
        <v>0.11869384934346924</v>
      </c>
      <c r="D33" s="65">
        <v>639</v>
      </c>
      <c r="E33" s="21">
        <f>IF(D48=0, "-", D33/D48)</f>
        <v>0.12880467647651683</v>
      </c>
      <c r="F33" s="81">
        <v>1495</v>
      </c>
      <c r="G33" s="39">
        <f>IF(F48=0, "-", F33/F48)</f>
        <v>9.9328948242641685E-2</v>
      </c>
      <c r="H33" s="65">
        <v>1675</v>
      </c>
      <c r="I33" s="21">
        <f>IF(H48=0, "-", H33/H48)</f>
        <v>0.12208454810495627</v>
      </c>
      <c r="J33" s="20">
        <f t="shared" si="0"/>
        <v>7.5117370892018781E-2</v>
      </c>
      <c r="K33" s="21">
        <f t="shared" si="1"/>
        <v>-0.10746268656716418</v>
      </c>
    </row>
    <row r="34" spans="1:11" x14ac:dyDescent="0.25">
      <c r="A34" s="7" t="s">
        <v>78</v>
      </c>
      <c r="B34" s="65">
        <v>283</v>
      </c>
      <c r="C34" s="39">
        <f>IF(B48=0, "-", B34/B48)</f>
        <v>4.8894263994471318E-2</v>
      </c>
      <c r="D34" s="65">
        <v>261</v>
      </c>
      <c r="E34" s="21">
        <f>IF(D48=0, "-", D34/D48)</f>
        <v>5.2610360814351942E-2</v>
      </c>
      <c r="F34" s="81">
        <v>542</v>
      </c>
      <c r="G34" s="39">
        <f>IF(F48=0, "-", F34/F48)</f>
        <v>3.6010896285961068E-2</v>
      </c>
      <c r="H34" s="65">
        <v>602</v>
      </c>
      <c r="I34" s="21">
        <f>IF(H48=0, "-", H34/H48)</f>
        <v>4.3877551020408162E-2</v>
      </c>
      <c r="J34" s="20">
        <f t="shared" si="0"/>
        <v>8.4291187739463605E-2</v>
      </c>
      <c r="K34" s="21">
        <f t="shared" si="1"/>
        <v>-9.9667774086378738E-2</v>
      </c>
    </row>
    <row r="35" spans="1:11" x14ac:dyDescent="0.25">
      <c r="A35" s="7" t="s">
        <v>79</v>
      </c>
      <c r="B35" s="65">
        <v>2</v>
      </c>
      <c r="C35" s="39">
        <f>IF(B48=0, "-", B35/B48)</f>
        <v>3.455425017277125E-4</v>
      </c>
      <c r="D35" s="65">
        <v>7</v>
      </c>
      <c r="E35" s="21">
        <f>IF(D48=0, "-", D35/D48)</f>
        <v>1.4110058455956461E-3</v>
      </c>
      <c r="F35" s="81">
        <v>8</v>
      </c>
      <c r="G35" s="39">
        <f>IF(F48=0, "-", F35/F48)</f>
        <v>5.3152614444222971E-4</v>
      </c>
      <c r="H35" s="65">
        <v>10</v>
      </c>
      <c r="I35" s="21">
        <f>IF(H48=0, "-", H35/H48)</f>
        <v>7.2886297376093293E-4</v>
      </c>
      <c r="J35" s="20">
        <f t="shared" si="0"/>
        <v>-0.7142857142857143</v>
      </c>
      <c r="K35" s="21">
        <f t="shared" si="1"/>
        <v>-0.2</v>
      </c>
    </row>
    <row r="36" spans="1:11" x14ac:dyDescent="0.25">
      <c r="A36" s="7" t="s">
        <v>81</v>
      </c>
      <c r="B36" s="65">
        <v>17</v>
      </c>
      <c r="C36" s="39">
        <f>IF(B48=0, "-", B36/B48)</f>
        <v>2.9371112646855565E-3</v>
      </c>
      <c r="D36" s="65">
        <v>24</v>
      </c>
      <c r="E36" s="21">
        <f>IF(D48=0, "-", D36/D48)</f>
        <v>4.8377343277565005E-3</v>
      </c>
      <c r="F36" s="81">
        <v>90</v>
      </c>
      <c r="G36" s="39">
        <f>IF(F48=0, "-", F36/F48)</f>
        <v>5.9796691249750849E-3</v>
      </c>
      <c r="H36" s="65">
        <v>78</v>
      </c>
      <c r="I36" s="21">
        <f>IF(H48=0, "-", H36/H48)</f>
        <v>5.685131195335277E-3</v>
      </c>
      <c r="J36" s="20">
        <f t="shared" si="0"/>
        <v>-0.29166666666666669</v>
      </c>
      <c r="K36" s="21">
        <f t="shared" si="1"/>
        <v>0.15384615384615385</v>
      </c>
    </row>
    <row r="37" spans="1:11" x14ac:dyDescent="0.25">
      <c r="A37" s="7" t="s">
        <v>83</v>
      </c>
      <c r="B37" s="65">
        <v>59</v>
      </c>
      <c r="C37" s="39">
        <f>IF(B48=0, "-", B37/B48)</f>
        <v>1.0193503800967519E-2</v>
      </c>
      <c r="D37" s="65">
        <v>41</v>
      </c>
      <c r="E37" s="21">
        <f>IF(D48=0, "-", D37/D48)</f>
        <v>8.2644628099173556E-3</v>
      </c>
      <c r="F37" s="81">
        <v>91</v>
      </c>
      <c r="G37" s="39">
        <f>IF(F48=0, "-", F37/F48)</f>
        <v>6.0461098930303632E-3</v>
      </c>
      <c r="H37" s="65">
        <v>180</v>
      </c>
      <c r="I37" s="21">
        <f>IF(H48=0, "-", H37/H48)</f>
        <v>1.3119533527696793E-2</v>
      </c>
      <c r="J37" s="20">
        <f t="shared" si="0"/>
        <v>0.43902439024390244</v>
      </c>
      <c r="K37" s="21">
        <f t="shared" si="1"/>
        <v>-0.49444444444444446</v>
      </c>
    </row>
    <row r="38" spans="1:11" x14ac:dyDescent="0.25">
      <c r="A38" s="7" t="s">
        <v>84</v>
      </c>
      <c r="B38" s="65">
        <v>1</v>
      </c>
      <c r="C38" s="39">
        <f>IF(B48=0, "-", B38/B48)</f>
        <v>1.7277125086385625E-4</v>
      </c>
      <c r="D38" s="65">
        <v>0</v>
      </c>
      <c r="E38" s="21">
        <f>IF(D48=0, "-", D38/D48)</f>
        <v>0</v>
      </c>
      <c r="F38" s="81">
        <v>1</v>
      </c>
      <c r="G38" s="39">
        <f>IF(F48=0, "-", F38/F48)</f>
        <v>6.6440768055278714E-5</v>
      </c>
      <c r="H38" s="65">
        <v>0</v>
      </c>
      <c r="I38" s="21">
        <f>IF(H48=0, "-", H38/H48)</f>
        <v>0</v>
      </c>
      <c r="J38" s="20" t="str">
        <f t="shared" si="0"/>
        <v>-</v>
      </c>
      <c r="K38" s="21" t="str">
        <f t="shared" si="1"/>
        <v>-</v>
      </c>
    </row>
    <row r="39" spans="1:11" x14ac:dyDescent="0.25">
      <c r="A39" s="7" t="s">
        <v>86</v>
      </c>
      <c r="B39" s="65">
        <v>37</v>
      </c>
      <c r="C39" s="39">
        <f>IF(B48=0, "-", B39/B48)</f>
        <v>6.3925362819626814E-3</v>
      </c>
      <c r="D39" s="65">
        <v>14</v>
      </c>
      <c r="E39" s="21">
        <f>IF(D48=0, "-", D39/D48)</f>
        <v>2.8220116911912923E-3</v>
      </c>
      <c r="F39" s="81">
        <v>86</v>
      </c>
      <c r="G39" s="39">
        <f>IF(F48=0, "-", F39/F48)</f>
        <v>5.71390605275397E-3</v>
      </c>
      <c r="H39" s="65">
        <v>30</v>
      </c>
      <c r="I39" s="21">
        <f>IF(H48=0, "-", H39/H48)</f>
        <v>2.1865889212827989E-3</v>
      </c>
      <c r="J39" s="20">
        <f t="shared" si="0"/>
        <v>1.6428571428571428</v>
      </c>
      <c r="K39" s="21">
        <f t="shared" si="1"/>
        <v>1.8666666666666667</v>
      </c>
    </row>
    <row r="40" spans="1:11" x14ac:dyDescent="0.25">
      <c r="A40" s="7" t="s">
        <v>87</v>
      </c>
      <c r="B40" s="65">
        <v>25</v>
      </c>
      <c r="C40" s="39">
        <f>IF(B48=0, "-", B40/B48)</f>
        <v>4.3192812715964063E-3</v>
      </c>
      <c r="D40" s="65">
        <v>17</v>
      </c>
      <c r="E40" s="21">
        <f>IF(D48=0, "-", D40/D48)</f>
        <v>3.4267284821608546E-3</v>
      </c>
      <c r="F40" s="81">
        <v>72</v>
      </c>
      <c r="G40" s="39">
        <f>IF(F48=0, "-", F40/F48)</f>
        <v>4.7837352999800676E-3</v>
      </c>
      <c r="H40" s="65">
        <v>57</v>
      </c>
      <c r="I40" s="21">
        <f>IF(H48=0, "-", H40/H48)</f>
        <v>4.1545189504373177E-3</v>
      </c>
      <c r="J40" s="20">
        <f t="shared" si="0"/>
        <v>0.47058823529411764</v>
      </c>
      <c r="K40" s="21">
        <f t="shared" si="1"/>
        <v>0.26315789473684209</v>
      </c>
    </row>
    <row r="41" spans="1:11" x14ac:dyDescent="0.25">
      <c r="A41" s="7" t="s">
        <v>88</v>
      </c>
      <c r="B41" s="65">
        <v>307</v>
      </c>
      <c r="C41" s="39">
        <f>IF(B48=0, "-", B41/B48)</f>
        <v>5.3040774015203872E-2</v>
      </c>
      <c r="D41" s="65">
        <v>308</v>
      </c>
      <c r="E41" s="21">
        <f>IF(D48=0, "-", D41/D48)</f>
        <v>6.2084257206208429E-2</v>
      </c>
      <c r="F41" s="81">
        <v>856</v>
      </c>
      <c r="G41" s="39">
        <f>IF(F48=0, "-", F41/F48)</f>
        <v>5.6873297455318585E-2</v>
      </c>
      <c r="H41" s="65">
        <v>732</v>
      </c>
      <c r="I41" s="21">
        <f>IF(H48=0, "-", H41/H48)</f>
        <v>5.3352769679300291E-2</v>
      </c>
      <c r="J41" s="20">
        <f t="shared" si="0"/>
        <v>-3.246753246753247E-3</v>
      </c>
      <c r="K41" s="21">
        <f t="shared" si="1"/>
        <v>0.16939890710382513</v>
      </c>
    </row>
    <row r="42" spans="1:11" x14ac:dyDescent="0.25">
      <c r="A42" s="7" t="s">
        <v>89</v>
      </c>
      <c r="B42" s="65">
        <v>101</v>
      </c>
      <c r="C42" s="39">
        <f>IF(B48=0, "-", B42/B48)</f>
        <v>1.7449896337249481E-2</v>
      </c>
      <c r="D42" s="65">
        <v>137</v>
      </c>
      <c r="E42" s="21">
        <f>IF(D48=0, "-", D42/D48)</f>
        <v>2.7615400120943358E-2</v>
      </c>
      <c r="F42" s="81">
        <v>352</v>
      </c>
      <c r="G42" s="39">
        <f>IF(F48=0, "-", F42/F48)</f>
        <v>2.338715035545811E-2</v>
      </c>
      <c r="H42" s="65">
        <v>447</v>
      </c>
      <c r="I42" s="21">
        <f>IF(H48=0, "-", H42/H48)</f>
        <v>3.2580174927113702E-2</v>
      </c>
      <c r="J42" s="20">
        <f t="shared" si="0"/>
        <v>-0.26277372262773724</v>
      </c>
      <c r="K42" s="21">
        <f t="shared" si="1"/>
        <v>-0.21252796420581654</v>
      </c>
    </row>
    <row r="43" spans="1:11" x14ac:dyDescent="0.25">
      <c r="A43" s="7" t="s">
        <v>90</v>
      </c>
      <c r="B43" s="65">
        <v>94</v>
      </c>
      <c r="C43" s="39">
        <f>IF(B48=0, "-", B43/B48)</f>
        <v>1.6240497581202488E-2</v>
      </c>
      <c r="D43" s="65">
        <v>0</v>
      </c>
      <c r="E43" s="21">
        <f>IF(D48=0, "-", D43/D48)</f>
        <v>0</v>
      </c>
      <c r="F43" s="81">
        <v>299</v>
      </c>
      <c r="G43" s="39">
        <f>IF(F48=0, "-", F43/F48)</f>
        <v>1.9865789648528337E-2</v>
      </c>
      <c r="H43" s="65">
        <v>0</v>
      </c>
      <c r="I43" s="21">
        <f>IF(H48=0, "-", H43/H48)</f>
        <v>0</v>
      </c>
      <c r="J43" s="20" t="str">
        <f t="shared" si="0"/>
        <v>-</v>
      </c>
      <c r="K43" s="21" t="str">
        <f t="shared" si="1"/>
        <v>-</v>
      </c>
    </row>
    <row r="44" spans="1:11" x14ac:dyDescent="0.25">
      <c r="A44" s="7" t="s">
        <v>91</v>
      </c>
      <c r="B44" s="65">
        <v>890</v>
      </c>
      <c r="C44" s="39">
        <f>IF(B48=0, "-", B44/B48)</f>
        <v>0.15376641326883206</v>
      </c>
      <c r="D44" s="65">
        <v>1212</v>
      </c>
      <c r="E44" s="21">
        <f>IF(D48=0, "-", D44/D48)</f>
        <v>0.24430558355170329</v>
      </c>
      <c r="F44" s="81">
        <v>2616</v>
      </c>
      <c r="G44" s="39">
        <f>IF(F48=0, "-", F44/F48)</f>
        <v>0.17380904923260912</v>
      </c>
      <c r="H44" s="65">
        <v>3446</v>
      </c>
      <c r="I44" s="21">
        <f>IF(H48=0, "-", H44/H48)</f>
        <v>0.2511661807580175</v>
      </c>
      <c r="J44" s="20">
        <f t="shared" si="0"/>
        <v>-0.26567656765676567</v>
      </c>
      <c r="K44" s="21">
        <f t="shared" si="1"/>
        <v>-0.240858966918166</v>
      </c>
    </row>
    <row r="45" spans="1:11" x14ac:dyDescent="0.25">
      <c r="A45" s="7" t="s">
        <v>93</v>
      </c>
      <c r="B45" s="65">
        <v>222</v>
      </c>
      <c r="C45" s="39">
        <f>IF(B48=0, "-", B45/B48)</f>
        <v>3.8355217691776092E-2</v>
      </c>
      <c r="D45" s="65">
        <v>110</v>
      </c>
      <c r="E45" s="21">
        <f>IF(D48=0, "-", D45/D48)</f>
        <v>2.2172949002217297E-2</v>
      </c>
      <c r="F45" s="81">
        <v>546</v>
      </c>
      <c r="G45" s="39">
        <f>IF(F48=0, "-", F45/F48)</f>
        <v>3.6276659358182181E-2</v>
      </c>
      <c r="H45" s="65">
        <v>242</v>
      </c>
      <c r="I45" s="21">
        <f>IF(H48=0, "-", H45/H48)</f>
        <v>1.7638483965014579E-2</v>
      </c>
      <c r="J45" s="20">
        <f t="shared" si="0"/>
        <v>1.0181818181818181</v>
      </c>
      <c r="K45" s="21">
        <f t="shared" si="1"/>
        <v>1.2561983471074381</v>
      </c>
    </row>
    <row r="46" spans="1:11" x14ac:dyDescent="0.25">
      <c r="A46" s="7" t="s">
        <v>94</v>
      </c>
      <c r="B46" s="65">
        <v>36</v>
      </c>
      <c r="C46" s="39">
        <f>IF(B48=0, "-", B46/B48)</f>
        <v>6.2197650310988253E-3</v>
      </c>
      <c r="D46" s="65">
        <v>32</v>
      </c>
      <c r="E46" s="21">
        <f>IF(D48=0, "-", D46/D48)</f>
        <v>6.4503124370086677E-3</v>
      </c>
      <c r="F46" s="81">
        <v>160</v>
      </c>
      <c r="G46" s="39">
        <f>IF(F48=0, "-", F46/F48)</f>
        <v>1.0630522888844595E-2</v>
      </c>
      <c r="H46" s="65">
        <v>123</v>
      </c>
      <c r="I46" s="21">
        <f>IF(H48=0, "-", H46/H48)</f>
        <v>8.9650145772594749E-3</v>
      </c>
      <c r="J46" s="20">
        <f t="shared" si="0"/>
        <v>0.125</v>
      </c>
      <c r="K46" s="21">
        <f t="shared" si="1"/>
        <v>0.30081300813008133</v>
      </c>
    </row>
    <row r="47" spans="1:11" x14ac:dyDescent="0.25">
      <c r="A47" s="2"/>
      <c r="B47" s="68"/>
      <c r="C47" s="33"/>
      <c r="D47" s="68"/>
      <c r="E47" s="6"/>
      <c r="F47" s="82"/>
      <c r="G47" s="33"/>
      <c r="H47" s="68"/>
      <c r="I47" s="6"/>
      <c r="J47" s="5"/>
      <c r="K47" s="6"/>
    </row>
    <row r="48" spans="1:11" s="43" customFormat="1" x14ac:dyDescent="0.25">
      <c r="A48" s="162" t="s">
        <v>559</v>
      </c>
      <c r="B48" s="71">
        <f>SUM(B7:B47)</f>
        <v>5788</v>
      </c>
      <c r="C48" s="40">
        <v>1</v>
      </c>
      <c r="D48" s="71">
        <f>SUM(D7:D47)</f>
        <v>4961</v>
      </c>
      <c r="E48" s="41">
        <v>1</v>
      </c>
      <c r="F48" s="77">
        <f>SUM(F7:F47)</f>
        <v>15051</v>
      </c>
      <c r="G48" s="42">
        <v>1</v>
      </c>
      <c r="H48" s="71">
        <f>SUM(H7:H47)</f>
        <v>13720</v>
      </c>
      <c r="I48" s="41">
        <v>1</v>
      </c>
      <c r="J48" s="37">
        <f>IF(D48=0, "-", (B48-D48)/D48)</f>
        <v>0.16670026204394275</v>
      </c>
      <c r="K48" s="38">
        <f>IF(H48=0, "-", (F48-H48)/H48)</f>
        <v>9.7011661807580168E-2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5"/>
  <sheetViews>
    <sheetView tabSelected="1" zoomScaleNormal="100" workbookViewId="0">
      <selection activeCell="M1" sqref="M1"/>
    </sheetView>
  </sheetViews>
  <sheetFormatPr defaultRowHeight="13.2" x14ac:dyDescent="0.25"/>
  <cols>
    <col min="1" max="1" width="30"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107</v>
      </c>
      <c r="B2" s="202" t="s">
        <v>98</v>
      </c>
      <c r="C2" s="198"/>
      <c r="D2" s="198"/>
      <c r="E2" s="203"/>
      <c r="F2" s="203"/>
      <c r="G2" s="203"/>
      <c r="H2" s="203"/>
      <c r="I2" s="203"/>
      <c r="J2" s="203"/>
      <c r="K2" s="203"/>
    </row>
    <row r="4" spans="1:11" ht="15.6" x14ac:dyDescent="0.3">
      <c r="A4" s="164" t="s">
        <v>123</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125</v>
      </c>
      <c r="B6" s="61" t="s">
        <v>12</v>
      </c>
      <c r="C6" s="62" t="s">
        <v>13</v>
      </c>
      <c r="D6" s="61" t="s">
        <v>12</v>
      </c>
      <c r="E6" s="63" t="s">
        <v>13</v>
      </c>
      <c r="F6" s="62" t="s">
        <v>12</v>
      </c>
      <c r="G6" s="62" t="s">
        <v>13</v>
      </c>
      <c r="H6" s="61" t="s">
        <v>12</v>
      </c>
      <c r="I6" s="63" t="s">
        <v>13</v>
      </c>
      <c r="J6" s="61"/>
      <c r="K6" s="63"/>
    </row>
    <row r="7" spans="1:11" x14ac:dyDescent="0.25">
      <c r="A7" s="7" t="s">
        <v>457</v>
      </c>
      <c r="B7" s="65">
        <v>0</v>
      </c>
      <c r="C7" s="34">
        <f>IF(B11=0, "-", B7/B11)</f>
        <v>0</v>
      </c>
      <c r="D7" s="65">
        <v>1</v>
      </c>
      <c r="E7" s="9">
        <f>IF(D11=0, "-", D7/D11)</f>
        <v>1.2987012987012988E-2</v>
      </c>
      <c r="F7" s="81">
        <v>6</v>
      </c>
      <c r="G7" s="34">
        <f>IF(F11=0, "-", F7/F11)</f>
        <v>7.407407407407407E-2</v>
      </c>
      <c r="H7" s="65">
        <v>1</v>
      </c>
      <c r="I7" s="9">
        <f>IF(H11=0, "-", H7/H11)</f>
        <v>4.807692307692308E-3</v>
      </c>
      <c r="J7" s="8">
        <f>IF(D7=0, "-", IF((B7-D7)/D7&lt;10, (B7-D7)/D7, "&gt;999%"))</f>
        <v>-1</v>
      </c>
      <c r="K7" s="9">
        <f>IF(H7=0, "-", IF((F7-H7)/H7&lt;10, (F7-H7)/H7, "&gt;999%"))</f>
        <v>5</v>
      </c>
    </row>
    <row r="8" spans="1:11" x14ac:dyDescent="0.25">
      <c r="A8" s="7" t="s">
        <v>458</v>
      </c>
      <c r="B8" s="65">
        <v>38</v>
      </c>
      <c r="C8" s="34">
        <f>IF(B11=0, "-", B8/B11)</f>
        <v>1</v>
      </c>
      <c r="D8" s="65">
        <v>73</v>
      </c>
      <c r="E8" s="9">
        <f>IF(D11=0, "-", D8/D11)</f>
        <v>0.94805194805194803</v>
      </c>
      <c r="F8" s="81">
        <v>75</v>
      </c>
      <c r="G8" s="34">
        <f>IF(F11=0, "-", F8/F11)</f>
        <v>0.92592592592592593</v>
      </c>
      <c r="H8" s="65">
        <v>202</v>
      </c>
      <c r="I8" s="9">
        <f>IF(H11=0, "-", H8/H11)</f>
        <v>0.97115384615384615</v>
      </c>
      <c r="J8" s="8">
        <f>IF(D8=0, "-", IF((B8-D8)/D8&lt;10, (B8-D8)/D8, "&gt;999%"))</f>
        <v>-0.47945205479452052</v>
      </c>
      <c r="K8" s="9">
        <f>IF(H8=0, "-", IF((F8-H8)/H8&lt;10, (F8-H8)/H8, "&gt;999%"))</f>
        <v>-0.62871287128712872</v>
      </c>
    </row>
    <row r="9" spans="1:11" x14ac:dyDescent="0.25">
      <c r="A9" s="7" t="s">
        <v>459</v>
      </c>
      <c r="B9" s="65">
        <v>0</v>
      </c>
      <c r="C9" s="34">
        <f>IF(B11=0, "-", B9/B11)</f>
        <v>0</v>
      </c>
      <c r="D9" s="65">
        <v>3</v>
      </c>
      <c r="E9" s="9">
        <f>IF(D11=0, "-", D9/D11)</f>
        <v>3.896103896103896E-2</v>
      </c>
      <c r="F9" s="81">
        <v>0</v>
      </c>
      <c r="G9" s="34">
        <f>IF(F11=0, "-", F9/F11)</f>
        <v>0</v>
      </c>
      <c r="H9" s="65">
        <v>5</v>
      </c>
      <c r="I9" s="9">
        <f>IF(H11=0, "-", H9/H11)</f>
        <v>2.403846153846154E-2</v>
      </c>
      <c r="J9" s="8">
        <f>IF(D9=0, "-", IF((B9-D9)/D9&lt;10, (B9-D9)/D9, "&gt;999%"))</f>
        <v>-1</v>
      </c>
      <c r="K9" s="9">
        <f>IF(H9=0, "-", IF((F9-H9)/H9&lt;10, (F9-H9)/H9, "&gt;999%"))</f>
        <v>-1</v>
      </c>
    </row>
    <row r="10" spans="1:11" x14ac:dyDescent="0.25">
      <c r="A10" s="2"/>
      <c r="B10" s="68"/>
      <c r="C10" s="33"/>
      <c r="D10" s="68"/>
      <c r="E10" s="6"/>
      <c r="F10" s="82"/>
      <c r="G10" s="33"/>
      <c r="H10" s="68"/>
      <c r="I10" s="6"/>
      <c r="J10" s="5"/>
      <c r="K10" s="6"/>
    </row>
    <row r="11" spans="1:11" s="43" customFormat="1" x14ac:dyDescent="0.25">
      <c r="A11" s="162" t="s">
        <v>582</v>
      </c>
      <c r="B11" s="71">
        <f>SUM(B7:B10)</f>
        <v>38</v>
      </c>
      <c r="C11" s="40">
        <f>B11/10129</f>
        <v>3.7516043044723071E-3</v>
      </c>
      <c r="D11" s="71">
        <f>SUM(D7:D10)</f>
        <v>77</v>
      </c>
      <c r="E11" s="41">
        <f>D11/10016</f>
        <v>7.6876996805111822E-3</v>
      </c>
      <c r="F11" s="77">
        <f>SUM(F7:F10)</f>
        <v>81</v>
      </c>
      <c r="G11" s="42">
        <f>F11/27845</f>
        <v>2.9089603160351949E-3</v>
      </c>
      <c r="H11" s="71">
        <f>SUM(H7:H10)</f>
        <v>208</v>
      </c>
      <c r="I11" s="41">
        <f>H11/26003</f>
        <v>7.9990770295735106E-3</v>
      </c>
      <c r="J11" s="37">
        <f>IF(D11=0, "-", IF((B11-D11)/D11&lt;10, (B11-D11)/D11, "&gt;999%"))</f>
        <v>-0.50649350649350644</v>
      </c>
      <c r="K11" s="38">
        <f>IF(H11=0, "-", IF((F11-H11)/H11&lt;10, (F11-H11)/H11, "&gt;999%"))</f>
        <v>-0.61057692307692313</v>
      </c>
    </row>
    <row r="12" spans="1:11" x14ac:dyDescent="0.25">
      <c r="B12" s="83"/>
      <c r="D12" s="83"/>
      <c r="F12" s="83"/>
      <c r="H12" s="83"/>
    </row>
    <row r="13" spans="1:11" x14ac:dyDescent="0.25">
      <c r="A13" s="163" t="s">
        <v>126</v>
      </c>
      <c r="B13" s="61" t="s">
        <v>12</v>
      </c>
      <c r="C13" s="62" t="s">
        <v>13</v>
      </c>
      <c r="D13" s="61" t="s">
        <v>12</v>
      </c>
      <c r="E13" s="63" t="s">
        <v>13</v>
      </c>
      <c r="F13" s="62" t="s">
        <v>12</v>
      </c>
      <c r="G13" s="62" t="s">
        <v>13</v>
      </c>
      <c r="H13" s="61" t="s">
        <v>12</v>
      </c>
      <c r="I13" s="63" t="s">
        <v>13</v>
      </c>
      <c r="J13" s="61"/>
      <c r="K13" s="63"/>
    </row>
    <row r="14" spans="1:11" x14ac:dyDescent="0.25">
      <c r="A14" s="7" t="s">
        <v>460</v>
      </c>
      <c r="B14" s="65">
        <v>7</v>
      </c>
      <c r="C14" s="34">
        <f>IF(B16=0, "-", B14/B16)</f>
        <v>1</v>
      </c>
      <c r="D14" s="65">
        <v>5</v>
      </c>
      <c r="E14" s="9">
        <f>IF(D16=0, "-", D14/D16)</f>
        <v>1</v>
      </c>
      <c r="F14" s="81">
        <v>34</v>
      </c>
      <c r="G14" s="34">
        <f>IF(F16=0, "-", F14/F16)</f>
        <v>1</v>
      </c>
      <c r="H14" s="65">
        <v>12</v>
      </c>
      <c r="I14" s="9">
        <f>IF(H16=0, "-", H14/H16)</f>
        <v>1</v>
      </c>
      <c r="J14" s="8">
        <f>IF(D14=0, "-", IF((B14-D14)/D14&lt;10, (B14-D14)/D14, "&gt;999%"))</f>
        <v>0.4</v>
      </c>
      <c r="K14" s="9">
        <f>IF(H14=0, "-", IF((F14-H14)/H14&lt;10, (F14-H14)/H14, "&gt;999%"))</f>
        <v>1.8333333333333333</v>
      </c>
    </row>
    <row r="15" spans="1:11" x14ac:dyDescent="0.25">
      <c r="A15" s="2"/>
      <c r="B15" s="68"/>
      <c r="C15" s="33"/>
      <c r="D15" s="68"/>
      <c r="E15" s="6"/>
      <c r="F15" s="82"/>
      <c r="G15" s="33"/>
      <c r="H15" s="68"/>
      <c r="I15" s="6"/>
      <c r="J15" s="5"/>
      <c r="K15" s="6"/>
    </row>
    <row r="16" spans="1:11" s="43" customFormat="1" x14ac:dyDescent="0.25">
      <c r="A16" s="162" t="s">
        <v>581</v>
      </c>
      <c r="B16" s="71">
        <f>SUM(B14:B15)</f>
        <v>7</v>
      </c>
      <c r="C16" s="40">
        <f>B16/10129</f>
        <v>6.9108500345542499E-4</v>
      </c>
      <c r="D16" s="71">
        <f>SUM(D14:D15)</f>
        <v>5</v>
      </c>
      <c r="E16" s="41">
        <f>D16/10016</f>
        <v>4.9920127795527154E-4</v>
      </c>
      <c r="F16" s="77">
        <f>SUM(F14:F15)</f>
        <v>34</v>
      </c>
      <c r="G16" s="42">
        <f>F16/27845</f>
        <v>1.2210450709283533E-3</v>
      </c>
      <c r="H16" s="71">
        <f>SUM(H14:H15)</f>
        <v>12</v>
      </c>
      <c r="I16" s="41">
        <f>H16/26003</f>
        <v>4.614852132446256E-4</v>
      </c>
      <c r="J16" s="37">
        <f>IF(D16=0, "-", IF((B16-D16)/D16&lt;10, (B16-D16)/D16, "&gt;999%"))</f>
        <v>0.4</v>
      </c>
      <c r="K16" s="38">
        <f>IF(H16=0, "-", IF((F16-H16)/H16&lt;10, (F16-H16)/H16, "&gt;999%"))</f>
        <v>1.8333333333333333</v>
      </c>
    </row>
    <row r="17" spans="1:11" x14ac:dyDescent="0.25">
      <c r="B17" s="83"/>
      <c r="D17" s="83"/>
      <c r="F17" s="83"/>
      <c r="H17" s="83"/>
    </row>
    <row r="18" spans="1:11" x14ac:dyDescent="0.25">
      <c r="A18" s="163" t="s">
        <v>127</v>
      </c>
      <c r="B18" s="61" t="s">
        <v>12</v>
      </c>
      <c r="C18" s="62" t="s">
        <v>13</v>
      </c>
      <c r="D18" s="61" t="s">
        <v>12</v>
      </c>
      <c r="E18" s="63" t="s">
        <v>13</v>
      </c>
      <c r="F18" s="62" t="s">
        <v>12</v>
      </c>
      <c r="G18" s="62" t="s">
        <v>13</v>
      </c>
      <c r="H18" s="61" t="s">
        <v>12</v>
      </c>
      <c r="I18" s="63" t="s">
        <v>13</v>
      </c>
      <c r="J18" s="61"/>
      <c r="K18" s="63"/>
    </row>
    <row r="19" spans="1:11" x14ac:dyDescent="0.25">
      <c r="A19" s="7" t="s">
        <v>461</v>
      </c>
      <c r="B19" s="65">
        <v>1</v>
      </c>
      <c r="C19" s="34">
        <f>IF(B23=0, "-", B19/B23)</f>
        <v>0.2</v>
      </c>
      <c r="D19" s="65">
        <v>0</v>
      </c>
      <c r="E19" s="9">
        <f>IF(D23=0, "-", D19/D23)</f>
        <v>0</v>
      </c>
      <c r="F19" s="81">
        <v>1</v>
      </c>
      <c r="G19" s="34">
        <f>IF(F23=0, "-", F19/F23)</f>
        <v>4.7619047619047616E-2</v>
      </c>
      <c r="H19" s="65">
        <v>0</v>
      </c>
      <c r="I19" s="9">
        <f>IF(H23=0, "-", H19/H23)</f>
        <v>0</v>
      </c>
      <c r="J19" s="8" t="str">
        <f>IF(D19=0, "-", IF((B19-D19)/D19&lt;10, (B19-D19)/D19, "&gt;999%"))</f>
        <v>-</v>
      </c>
      <c r="K19" s="9" t="str">
        <f>IF(H19=0, "-", IF((F19-H19)/H19&lt;10, (F19-H19)/H19, "&gt;999%"))</f>
        <v>-</v>
      </c>
    </row>
    <row r="20" spans="1:11" x14ac:dyDescent="0.25">
      <c r="A20" s="7" t="s">
        <v>462</v>
      </c>
      <c r="B20" s="65">
        <v>0</v>
      </c>
      <c r="C20" s="34">
        <f>IF(B23=0, "-", B20/B23)</f>
        <v>0</v>
      </c>
      <c r="D20" s="65">
        <v>18</v>
      </c>
      <c r="E20" s="9">
        <f>IF(D23=0, "-", D20/D23)</f>
        <v>0.8571428571428571</v>
      </c>
      <c r="F20" s="81">
        <v>0</v>
      </c>
      <c r="G20" s="34">
        <f>IF(F23=0, "-", F20/F23)</f>
        <v>0</v>
      </c>
      <c r="H20" s="65">
        <v>36</v>
      </c>
      <c r="I20" s="9">
        <f>IF(H23=0, "-", H20/H23)</f>
        <v>0.78260869565217395</v>
      </c>
      <c r="J20" s="8">
        <f>IF(D20=0, "-", IF((B20-D20)/D20&lt;10, (B20-D20)/D20, "&gt;999%"))</f>
        <v>-1</v>
      </c>
      <c r="K20" s="9">
        <f>IF(H20=0, "-", IF((F20-H20)/H20&lt;10, (F20-H20)/H20, "&gt;999%"))</f>
        <v>-1</v>
      </c>
    </row>
    <row r="21" spans="1:11" x14ac:dyDescent="0.25">
      <c r="A21" s="7" t="s">
        <v>463</v>
      </c>
      <c r="B21" s="65">
        <v>4</v>
      </c>
      <c r="C21" s="34">
        <f>IF(B23=0, "-", B21/B23)</f>
        <v>0.8</v>
      </c>
      <c r="D21" s="65">
        <v>3</v>
      </c>
      <c r="E21" s="9">
        <f>IF(D23=0, "-", D21/D23)</f>
        <v>0.14285714285714285</v>
      </c>
      <c r="F21" s="81">
        <v>20</v>
      </c>
      <c r="G21" s="34">
        <f>IF(F23=0, "-", F21/F23)</f>
        <v>0.95238095238095233</v>
      </c>
      <c r="H21" s="65">
        <v>10</v>
      </c>
      <c r="I21" s="9">
        <f>IF(H23=0, "-", H21/H23)</f>
        <v>0.21739130434782608</v>
      </c>
      <c r="J21" s="8">
        <f>IF(D21=0, "-", IF((B21-D21)/D21&lt;10, (B21-D21)/D21, "&gt;999%"))</f>
        <v>0.33333333333333331</v>
      </c>
      <c r="K21" s="9">
        <f>IF(H21=0, "-", IF((F21-H21)/H21&lt;10, (F21-H21)/H21, "&gt;999%"))</f>
        <v>1</v>
      </c>
    </row>
    <row r="22" spans="1:11" x14ac:dyDescent="0.25">
      <c r="A22" s="2"/>
      <c r="B22" s="68"/>
      <c r="C22" s="33"/>
      <c r="D22" s="68"/>
      <c r="E22" s="6"/>
      <c r="F22" s="82"/>
      <c r="G22" s="33"/>
      <c r="H22" s="68"/>
      <c r="I22" s="6"/>
      <c r="J22" s="5"/>
      <c r="K22" s="6"/>
    </row>
    <row r="23" spans="1:11" s="43" customFormat="1" x14ac:dyDescent="0.25">
      <c r="A23" s="162" t="s">
        <v>580</v>
      </c>
      <c r="B23" s="71">
        <f>SUM(B19:B22)</f>
        <v>5</v>
      </c>
      <c r="C23" s="40">
        <f>B23/10129</f>
        <v>4.9363214532530358E-4</v>
      </c>
      <c r="D23" s="71">
        <f>SUM(D19:D22)</f>
        <v>21</v>
      </c>
      <c r="E23" s="41">
        <f>D23/10016</f>
        <v>2.0966453674121405E-3</v>
      </c>
      <c r="F23" s="77">
        <f>SUM(F19:F22)</f>
        <v>21</v>
      </c>
      <c r="G23" s="42">
        <f>F23/27845</f>
        <v>7.5417489674986537E-4</v>
      </c>
      <c r="H23" s="71">
        <f>SUM(H19:H22)</f>
        <v>46</v>
      </c>
      <c r="I23" s="41">
        <f>H23/26003</f>
        <v>1.7690266507710648E-3</v>
      </c>
      <c r="J23" s="37">
        <f>IF(D23=0, "-", IF((B23-D23)/D23&lt;10, (B23-D23)/D23, "&gt;999%"))</f>
        <v>-0.76190476190476186</v>
      </c>
      <c r="K23" s="38">
        <f>IF(H23=0, "-", IF((F23-H23)/H23&lt;10, (F23-H23)/H23, "&gt;999%"))</f>
        <v>-0.54347826086956519</v>
      </c>
    </row>
    <row r="24" spans="1:11" x14ac:dyDescent="0.25">
      <c r="B24" s="83"/>
      <c r="D24" s="83"/>
      <c r="F24" s="83"/>
      <c r="H24" s="83"/>
    </row>
    <row r="25" spans="1:11" x14ac:dyDescent="0.25">
      <c r="A25" s="163" t="s">
        <v>128</v>
      </c>
      <c r="B25" s="61" t="s">
        <v>12</v>
      </c>
      <c r="C25" s="62" t="s">
        <v>13</v>
      </c>
      <c r="D25" s="61" t="s">
        <v>12</v>
      </c>
      <c r="E25" s="63" t="s">
        <v>13</v>
      </c>
      <c r="F25" s="62" t="s">
        <v>12</v>
      </c>
      <c r="G25" s="62" t="s">
        <v>13</v>
      </c>
      <c r="H25" s="61" t="s">
        <v>12</v>
      </c>
      <c r="I25" s="63" t="s">
        <v>13</v>
      </c>
      <c r="J25" s="61"/>
      <c r="K25" s="63"/>
    </row>
    <row r="26" spans="1:11" x14ac:dyDescent="0.25">
      <c r="A26" s="7" t="s">
        <v>464</v>
      </c>
      <c r="B26" s="65">
        <v>36</v>
      </c>
      <c r="C26" s="34">
        <f>IF(B37=0, "-", B26/B37)</f>
        <v>0.30252100840336132</v>
      </c>
      <c r="D26" s="65">
        <v>21</v>
      </c>
      <c r="E26" s="9">
        <f>IF(D37=0, "-", D26/D37)</f>
        <v>0.16030534351145037</v>
      </c>
      <c r="F26" s="81">
        <v>92</v>
      </c>
      <c r="G26" s="34">
        <f>IF(F37=0, "-", F26/F37)</f>
        <v>0.27794561933534745</v>
      </c>
      <c r="H26" s="65">
        <v>35</v>
      </c>
      <c r="I26" s="9">
        <f>IF(H37=0, "-", H26/H37)</f>
        <v>9.5628415300546443E-2</v>
      </c>
      <c r="J26" s="8">
        <f t="shared" ref="J26:J35" si="0">IF(D26=0, "-", IF((B26-D26)/D26&lt;10, (B26-D26)/D26, "&gt;999%"))</f>
        <v>0.7142857142857143</v>
      </c>
      <c r="K26" s="9">
        <f t="shared" ref="K26:K35" si="1">IF(H26=0, "-", IF((F26-H26)/H26&lt;10, (F26-H26)/H26, "&gt;999%"))</f>
        <v>1.6285714285714286</v>
      </c>
    </row>
    <row r="27" spans="1:11" x14ac:dyDescent="0.25">
      <c r="A27" s="7" t="s">
        <v>465</v>
      </c>
      <c r="B27" s="65">
        <v>14</v>
      </c>
      <c r="C27" s="34">
        <f>IF(B37=0, "-", B27/B37)</f>
        <v>0.11764705882352941</v>
      </c>
      <c r="D27" s="65">
        <v>20</v>
      </c>
      <c r="E27" s="9">
        <f>IF(D37=0, "-", D27/D37)</f>
        <v>0.15267175572519084</v>
      </c>
      <c r="F27" s="81">
        <v>65</v>
      </c>
      <c r="G27" s="34">
        <f>IF(F37=0, "-", F27/F37)</f>
        <v>0.19637462235649547</v>
      </c>
      <c r="H27" s="65">
        <v>46</v>
      </c>
      <c r="I27" s="9">
        <f>IF(H37=0, "-", H27/H37)</f>
        <v>0.12568306010928962</v>
      </c>
      <c r="J27" s="8">
        <f t="shared" si="0"/>
        <v>-0.3</v>
      </c>
      <c r="K27" s="9">
        <f t="shared" si="1"/>
        <v>0.41304347826086957</v>
      </c>
    </row>
    <row r="28" spans="1:11" x14ac:dyDescent="0.25">
      <c r="A28" s="7" t="s">
        <v>466</v>
      </c>
      <c r="B28" s="65">
        <v>11</v>
      </c>
      <c r="C28" s="34">
        <f>IF(B37=0, "-", B28/B37)</f>
        <v>9.2436974789915971E-2</v>
      </c>
      <c r="D28" s="65">
        <v>13</v>
      </c>
      <c r="E28" s="9">
        <f>IF(D37=0, "-", D28/D37)</f>
        <v>9.9236641221374045E-2</v>
      </c>
      <c r="F28" s="81">
        <v>19</v>
      </c>
      <c r="G28" s="34">
        <f>IF(F37=0, "-", F28/F37)</f>
        <v>5.7401812688821753E-2</v>
      </c>
      <c r="H28" s="65">
        <v>51</v>
      </c>
      <c r="I28" s="9">
        <f>IF(H37=0, "-", H28/H37)</f>
        <v>0.13934426229508196</v>
      </c>
      <c r="J28" s="8">
        <f t="shared" si="0"/>
        <v>-0.15384615384615385</v>
      </c>
      <c r="K28" s="9">
        <f t="shared" si="1"/>
        <v>-0.62745098039215685</v>
      </c>
    </row>
    <row r="29" spans="1:11" x14ac:dyDescent="0.25">
      <c r="A29" s="7" t="s">
        <v>467</v>
      </c>
      <c r="B29" s="65">
        <v>1</v>
      </c>
      <c r="C29" s="34">
        <f>IF(B37=0, "-", B29/B37)</f>
        <v>8.4033613445378148E-3</v>
      </c>
      <c r="D29" s="65">
        <v>1</v>
      </c>
      <c r="E29" s="9">
        <f>IF(D37=0, "-", D29/D37)</f>
        <v>7.6335877862595417E-3</v>
      </c>
      <c r="F29" s="81">
        <v>6</v>
      </c>
      <c r="G29" s="34">
        <f>IF(F37=0, "-", F29/F37)</f>
        <v>1.812688821752266E-2</v>
      </c>
      <c r="H29" s="65">
        <v>1</v>
      </c>
      <c r="I29" s="9">
        <f>IF(H37=0, "-", H29/H37)</f>
        <v>2.7322404371584699E-3</v>
      </c>
      <c r="J29" s="8">
        <f t="shared" si="0"/>
        <v>0</v>
      </c>
      <c r="K29" s="9">
        <f t="shared" si="1"/>
        <v>5</v>
      </c>
    </row>
    <row r="30" spans="1:11" x14ac:dyDescent="0.25">
      <c r="A30" s="7" t="s">
        <v>468</v>
      </c>
      <c r="B30" s="65">
        <v>3</v>
      </c>
      <c r="C30" s="34">
        <f>IF(B37=0, "-", B30/B37)</f>
        <v>2.5210084033613446E-2</v>
      </c>
      <c r="D30" s="65">
        <v>6</v>
      </c>
      <c r="E30" s="9">
        <f>IF(D37=0, "-", D30/D37)</f>
        <v>4.5801526717557252E-2</v>
      </c>
      <c r="F30" s="81">
        <v>17</v>
      </c>
      <c r="G30" s="34">
        <f>IF(F37=0, "-", F30/F37)</f>
        <v>5.1359516616314202E-2</v>
      </c>
      <c r="H30" s="65">
        <v>16</v>
      </c>
      <c r="I30" s="9">
        <f>IF(H37=0, "-", H30/H37)</f>
        <v>4.3715846994535519E-2</v>
      </c>
      <c r="J30" s="8">
        <f t="shared" si="0"/>
        <v>-0.5</v>
      </c>
      <c r="K30" s="9">
        <f t="shared" si="1"/>
        <v>6.25E-2</v>
      </c>
    </row>
    <row r="31" spans="1:11" x14ac:dyDescent="0.25">
      <c r="A31" s="7" t="s">
        <v>469</v>
      </c>
      <c r="B31" s="65">
        <v>1</v>
      </c>
      <c r="C31" s="34">
        <f>IF(B37=0, "-", B31/B37)</f>
        <v>8.4033613445378148E-3</v>
      </c>
      <c r="D31" s="65">
        <v>9</v>
      </c>
      <c r="E31" s="9">
        <f>IF(D37=0, "-", D31/D37)</f>
        <v>6.8702290076335881E-2</v>
      </c>
      <c r="F31" s="81">
        <v>1</v>
      </c>
      <c r="G31" s="34">
        <f>IF(F37=0, "-", F31/F37)</f>
        <v>3.0211480362537764E-3</v>
      </c>
      <c r="H31" s="65">
        <v>47</v>
      </c>
      <c r="I31" s="9">
        <f>IF(H37=0, "-", H31/H37)</f>
        <v>0.12841530054644809</v>
      </c>
      <c r="J31" s="8">
        <f t="shared" si="0"/>
        <v>-0.88888888888888884</v>
      </c>
      <c r="K31" s="9">
        <f t="shared" si="1"/>
        <v>-0.97872340425531912</v>
      </c>
    </row>
    <row r="32" spans="1:11" x14ac:dyDescent="0.25">
      <c r="A32" s="7" t="s">
        <v>470</v>
      </c>
      <c r="B32" s="65">
        <v>0</v>
      </c>
      <c r="C32" s="34">
        <f>IF(B37=0, "-", B32/B37)</f>
        <v>0</v>
      </c>
      <c r="D32" s="65">
        <v>2</v>
      </c>
      <c r="E32" s="9">
        <f>IF(D37=0, "-", D32/D37)</f>
        <v>1.5267175572519083E-2</v>
      </c>
      <c r="F32" s="81">
        <v>2</v>
      </c>
      <c r="G32" s="34">
        <f>IF(F37=0, "-", F32/F37)</f>
        <v>6.0422960725075529E-3</v>
      </c>
      <c r="H32" s="65">
        <v>4</v>
      </c>
      <c r="I32" s="9">
        <f>IF(H37=0, "-", H32/H37)</f>
        <v>1.092896174863388E-2</v>
      </c>
      <c r="J32" s="8">
        <f t="shared" si="0"/>
        <v>-1</v>
      </c>
      <c r="K32" s="9">
        <f t="shared" si="1"/>
        <v>-0.5</v>
      </c>
    </row>
    <row r="33" spans="1:11" x14ac:dyDescent="0.25">
      <c r="A33" s="7" t="s">
        <v>471</v>
      </c>
      <c r="B33" s="65">
        <v>5</v>
      </c>
      <c r="C33" s="34">
        <f>IF(B37=0, "-", B33/B37)</f>
        <v>4.2016806722689079E-2</v>
      </c>
      <c r="D33" s="65">
        <v>2</v>
      </c>
      <c r="E33" s="9">
        <f>IF(D37=0, "-", D33/D37)</f>
        <v>1.5267175572519083E-2</v>
      </c>
      <c r="F33" s="81">
        <v>23</v>
      </c>
      <c r="G33" s="34">
        <f>IF(F37=0, "-", F33/F37)</f>
        <v>6.9486404833836862E-2</v>
      </c>
      <c r="H33" s="65">
        <v>5</v>
      </c>
      <c r="I33" s="9">
        <f>IF(H37=0, "-", H33/H37)</f>
        <v>1.3661202185792349E-2</v>
      </c>
      <c r="J33" s="8">
        <f t="shared" si="0"/>
        <v>1.5</v>
      </c>
      <c r="K33" s="9">
        <f t="shared" si="1"/>
        <v>3.6</v>
      </c>
    </row>
    <row r="34" spans="1:11" x14ac:dyDescent="0.25">
      <c r="A34" s="7" t="s">
        <v>472</v>
      </c>
      <c r="B34" s="65">
        <v>46</v>
      </c>
      <c r="C34" s="34">
        <f>IF(B37=0, "-", B34/B37)</f>
        <v>0.38655462184873951</v>
      </c>
      <c r="D34" s="65">
        <v>53</v>
      </c>
      <c r="E34" s="9">
        <f>IF(D37=0, "-", D34/D37)</f>
        <v>0.40458015267175573</v>
      </c>
      <c r="F34" s="81">
        <v>90</v>
      </c>
      <c r="G34" s="34">
        <f>IF(F37=0, "-", F34/F37)</f>
        <v>0.27190332326283989</v>
      </c>
      <c r="H34" s="65">
        <v>148</v>
      </c>
      <c r="I34" s="9">
        <f>IF(H37=0, "-", H34/H37)</f>
        <v>0.40437158469945356</v>
      </c>
      <c r="J34" s="8">
        <f t="shared" si="0"/>
        <v>-0.13207547169811321</v>
      </c>
      <c r="K34" s="9">
        <f t="shared" si="1"/>
        <v>-0.39189189189189189</v>
      </c>
    </row>
    <row r="35" spans="1:11" x14ac:dyDescent="0.25">
      <c r="A35" s="7" t="s">
        <v>473</v>
      </c>
      <c r="B35" s="65">
        <v>2</v>
      </c>
      <c r="C35" s="34">
        <f>IF(B37=0, "-", B35/B37)</f>
        <v>1.680672268907563E-2</v>
      </c>
      <c r="D35" s="65">
        <v>4</v>
      </c>
      <c r="E35" s="9">
        <f>IF(D37=0, "-", D35/D37)</f>
        <v>3.0534351145038167E-2</v>
      </c>
      <c r="F35" s="81">
        <v>16</v>
      </c>
      <c r="G35" s="34">
        <f>IF(F37=0, "-", F35/F37)</f>
        <v>4.8338368580060423E-2</v>
      </c>
      <c r="H35" s="65">
        <v>13</v>
      </c>
      <c r="I35" s="9">
        <f>IF(H37=0, "-", H35/H37)</f>
        <v>3.5519125683060107E-2</v>
      </c>
      <c r="J35" s="8">
        <f t="shared" si="0"/>
        <v>-0.5</v>
      </c>
      <c r="K35" s="9">
        <f t="shared" si="1"/>
        <v>0.23076923076923078</v>
      </c>
    </row>
    <row r="36" spans="1:11" x14ac:dyDescent="0.25">
      <c r="A36" s="2"/>
      <c r="B36" s="68"/>
      <c r="C36" s="33"/>
      <c r="D36" s="68"/>
      <c r="E36" s="6"/>
      <c r="F36" s="82"/>
      <c r="G36" s="33"/>
      <c r="H36" s="68"/>
      <c r="I36" s="6"/>
      <c r="J36" s="5"/>
      <c r="K36" s="6"/>
    </row>
    <row r="37" spans="1:11" s="43" customFormat="1" x14ac:dyDescent="0.25">
      <c r="A37" s="162" t="s">
        <v>579</v>
      </c>
      <c r="B37" s="71">
        <f>SUM(B26:B36)</f>
        <v>119</v>
      </c>
      <c r="C37" s="40">
        <f>B37/10129</f>
        <v>1.1748445058742226E-2</v>
      </c>
      <c r="D37" s="71">
        <f>SUM(D26:D36)</f>
        <v>131</v>
      </c>
      <c r="E37" s="41">
        <f>D37/10016</f>
        <v>1.3079073482428115E-2</v>
      </c>
      <c r="F37" s="77">
        <f>SUM(F26:F36)</f>
        <v>331</v>
      </c>
      <c r="G37" s="42">
        <f>F37/27845</f>
        <v>1.1887232896390735E-2</v>
      </c>
      <c r="H37" s="71">
        <f>SUM(H26:H36)</f>
        <v>366</v>
      </c>
      <c r="I37" s="41">
        <f>H37/26003</f>
        <v>1.4075299003961081E-2</v>
      </c>
      <c r="J37" s="37">
        <f>IF(D37=0, "-", IF((B37-D37)/D37&lt;10, (B37-D37)/D37, "&gt;999%"))</f>
        <v>-9.1603053435114504E-2</v>
      </c>
      <c r="K37" s="38">
        <f>IF(H37=0, "-", IF((F37-H37)/H37&lt;10, (F37-H37)/H37, "&gt;999%"))</f>
        <v>-9.5628415300546443E-2</v>
      </c>
    </row>
    <row r="38" spans="1:11" x14ac:dyDescent="0.25">
      <c r="B38" s="83"/>
      <c r="D38" s="83"/>
      <c r="F38" s="83"/>
      <c r="H38" s="83"/>
    </row>
    <row r="39" spans="1:11" x14ac:dyDescent="0.25">
      <c r="A39" s="163" t="s">
        <v>129</v>
      </c>
      <c r="B39" s="61" t="s">
        <v>12</v>
      </c>
      <c r="C39" s="62" t="s">
        <v>13</v>
      </c>
      <c r="D39" s="61" t="s">
        <v>12</v>
      </c>
      <c r="E39" s="63" t="s">
        <v>13</v>
      </c>
      <c r="F39" s="62" t="s">
        <v>12</v>
      </c>
      <c r="G39" s="62" t="s">
        <v>13</v>
      </c>
      <c r="H39" s="61" t="s">
        <v>12</v>
      </c>
      <c r="I39" s="63" t="s">
        <v>13</v>
      </c>
      <c r="J39" s="61"/>
      <c r="K39" s="63"/>
    </row>
    <row r="40" spans="1:11" x14ac:dyDescent="0.25">
      <c r="A40" s="7" t="s">
        <v>474</v>
      </c>
      <c r="B40" s="65">
        <v>63</v>
      </c>
      <c r="C40" s="34">
        <f>IF(B49=0, "-", B40/B49)</f>
        <v>0.2342007434944238</v>
      </c>
      <c r="D40" s="65">
        <v>25</v>
      </c>
      <c r="E40" s="9">
        <f>IF(D49=0, "-", D40/D49)</f>
        <v>9.9206349206349201E-2</v>
      </c>
      <c r="F40" s="81">
        <v>185</v>
      </c>
      <c r="G40" s="34">
        <f>IF(F49=0, "-", F40/F49)</f>
        <v>0.27488855869242201</v>
      </c>
      <c r="H40" s="65">
        <v>76</v>
      </c>
      <c r="I40" s="9">
        <f>IF(H49=0, "-", H40/H49)</f>
        <v>0.10951008645533142</v>
      </c>
      <c r="J40" s="8">
        <f t="shared" ref="J40:J47" si="2">IF(D40=0, "-", IF((B40-D40)/D40&lt;10, (B40-D40)/D40, "&gt;999%"))</f>
        <v>1.52</v>
      </c>
      <c r="K40" s="9">
        <f t="shared" ref="K40:K47" si="3">IF(H40=0, "-", IF((F40-H40)/H40&lt;10, (F40-H40)/H40, "&gt;999%"))</f>
        <v>1.4342105263157894</v>
      </c>
    </row>
    <row r="41" spans="1:11" x14ac:dyDescent="0.25">
      <c r="A41" s="7" t="s">
        <v>475</v>
      </c>
      <c r="B41" s="65">
        <v>1</v>
      </c>
      <c r="C41" s="34">
        <f>IF(B49=0, "-", B41/B49)</f>
        <v>3.7174721189591076E-3</v>
      </c>
      <c r="D41" s="65">
        <v>0</v>
      </c>
      <c r="E41" s="9">
        <f>IF(D49=0, "-", D41/D49)</f>
        <v>0</v>
      </c>
      <c r="F41" s="81">
        <v>2</v>
      </c>
      <c r="G41" s="34">
        <f>IF(F49=0, "-", F41/F49)</f>
        <v>2.9717682020802376E-3</v>
      </c>
      <c r="H41" s="65">
        <v>11</v>
      </c>
      <c r="I41" s="9">
        <f>IF(H49=0, "-", H41/H49)</f>
        <v>1.5850144092219021E-2</v>
      </c>
      <c r="J41" s="8" t="str">
        <f t="shared" si="2"/>
        <v>-</v>
      </c>
      <c r="K41" s="9">
        <f t="shared" si="3"/>
        <v>-0.81818181818181823</v>
      </c>
    </row>
    <row r="42" spans="1:11" x14ac:dyDescent="0.25">
      <c r="A42" s="7" t="s">
        <v>476</v>
      </c>
      <c r="B42" s="65">
        <v>44</v>
      </c>
      <c r="C42" s="34">
        <f>IF(B49=0, "-", B42/B49)</f>
        <v>0.16356877323420074</v>
      </c>
      <c r="D42" s="65">
        <v>64</v>
      </c>
      <c r="E42" s="9">
        <f>IF(D49=0, "-", D42/D49)</f>
        <v>0.25396825396825395</v>
      </c>
      <c r="F42" s="81">
        <v>81</v>
      </c>
      <c r="G42" s="34">
        <f>IF(F49=0, "-", F42/F49)</f>
        <v>0.12035661218424963</v>
      </c>
      <c r="H42" s="65">
        <v>138</v>
      </c>
      <c r="I42" s="9">
        <f>IF(H49=0, "-", H42/H49)</f>
        <v>0.19884726224783861</v>
      </c>
      <c r="J42" s="8">
        <f t="shared" si="2"/>
        <v>-0.3125</v>
      </c>
      <c r="K42" s="9">
        <f t="shared" si="3"/>
        <v>-0.41304347826086957</v>
      </c>
    </row>
    <row r="43" spans="1:11" x14ac:dyDescent="0.25">
      <c r="A43" s="7" t="s">
        <v>477</v>
      </c>
      <c r="B43" s="65">
        <v>4</v>
      </c>
      <c r="C43" s="34">
        <f>IF(B49=0, "-", B43/B49)</f>
        <v>1.4869888475836431E-2</v>
      </c>
      <c r="D43" s="65">
        <v>0</v>
      </c>
      <c r="E43" s="9">
        <f>IF(D49=0, "-", D43/D49)</f>
        <v>0</v>
      </c>
      <c r="F43" s="81">
        <v>4</v>
      </c>
      <c r="G43" s="34">
        <f>IF(F49=0, "-", F43/F49)</f>
        <v>5.9435364041604752E-3</v>
      </c>
      <c r="H43" s="65">
        <v>0</v>
      </c>
      <c r="I43" s="9">
        <f>IF(H49=0, "-", H43/H49)</f>
        <v>0</v>
      </c>
      <c r="J43" s="8" t="str">
        <f t="shared" si="2"/>
        <v>-</v>
      </c>
      <c r="K43" s="9" t="str">
        <f t="shared" si="3"/>
        <v>-</v>
      </c>
    </row>
    <row r="44" spans="1:11" x14ac:dyDescent="0.25">
      <c r="A44" s="7" t="s">
        <v>478</v>
      </c>
      <c r="B44" s="65">
        <v>15</v>
      </c>
      <c r="C44" s="34">
        <f>IF(B49=0, "-", B44/B49)</f>
        <v>5.5762081784386616E-2</v>
      </c>
      <c r="D44" s="65">
        <v>7</v>
      </c>
      <c r="E44" s="9">
        <f>IF(D49=0, "-", D44/D49)</f>
        <v>2.7777777777777776E-2</v>
      </c>
      <c r="F44" s="81">
        <v>21</v>
      </c>
      <c r="G44" s="34">
        <f>IF(F49=0, "-", F44/F49)</f>
        <v>3.1203566121842496E-2</v>
      </c>
      <c r="H44" s="65">
        <v>36</v>
      </c>
      <c r="I44" s="9">
        <f>IF(H49=0, "-", H44/H49)</f>
        <v>5.1873198847262249E-2</v>
      </c>
      <c r="J44" s="8">
        <f t="shared" si="2"/>
        <v>1.1428571428571428</v>
      </c>
      <c r="K44" s="9">
        <f t="shared" si="3"/>
        <v>-0.41666666666666669</v>
      </c>
    </row>
    <row r="45" spans="1:11" x14ac:dyDescent="0.25">
      <c r="A45" s="7" t="s">
        <v>479</v>
      </c>
      <c r="B45" s="65">
        <v>21</v>
      </c>
      <c r="C45" s="34">
        <f>IF(B49=0, "-", B45/B49)</f>
        <v>7.8066914498141265E-2</v>
      </c>
      <c r="D45" s="65">
        <v>39</v>
      </c>
      <c r="E45" s="9">
        <f>IF(D49=0, "-", D45/D49)</f>
        <v>0.15476190476190477</v>
      </c>
      <c r="F45" s="81">
        <v>69</v>
      </c>
      <c r="G45" s="34">
        <f>IF(F49=0, "-", F45/F49)</f>
        <v>0.1025260029717682</v>
      </c>
      <c r="H45" s="65">
        <v>113</v>
      </c>
      <c r="I45" s="9">
        <f>IF(H49=0, "-", H45/H49)</f>
        <v>0.16282420749279539</v>
      </c>
      <c r="J45" s="8">
        <f t="shared" si="2"/>
        <v>-0.46153846153846156</v>
      </c>
      <c r="K45" s="9">
        <f t="shared" si="3"/>
        <v>-0.38938053097345132</v>
      </c>
    </row>
    <row r="46" spans="1:11" x14ac:dyDescent="0.25">
      <c r="A46" s="7" t="s">
        <v>480</v>
      </c>
      <c r="B46" s="65">
        <v>0</v>
      </c>
      <c r="C46" s="34">
        <f>IF(B49=0, "-", B46/B49)</f>
        <v>0</v>
      </c>
      <c r="D46" s="65">
        <v>6</v>
      </c>
      <c r="E46" s="9">
        <f>IF(D49=0, "-", D46/D49)</f>
        <v>2.3809523809523808E-2</v>
      </c>
      <c r="F46" s="81">
        <v>1</v>
      </c>
      <c r="G46" s="34">
        <f>IF(F49=0, "-", F46/F49)</f>
        <v>1.4858841010401188E-3</v>
      </c>
      <c r="H46" s="65">
        <v>28</v>
      </c>
      <c r="I46" s="9">
        <f>IF(H49=0, "-", H46/H49)</f>
        <v>4.0345821325648415E-2</v>
      </c>
      <c r="J46" s="8">
        <f t="shared" si="2"/>
        <v>-1</v>
      </c>
      <c r="K46" s="9">
        <f t="shared" si="3"/>
        <v>-0.9642857142857143</v>
      </c>
    </row>
    <row r="47" spans="1:11" x14ac:dyDescent="0.25">
      <c r="A47" s="7" t="s">
        <v>481</v>
      </c>
      <c r="B47" s="65">
        <v>121</v>
      </c>
      <c r="C47" s="34">
        <f>IF(B49=0, "-", B47/B49)</f>
        <v>0.44981412639405205</v>
      </c>
      <c r="D47" s="65">
        <v>111</v>
      </c>
      <c r="E47" s="9">
        <f>IF(D49=0, "-", D47/D49)</f>
        <v>0.44047619047619047</v>
      </c>
      <c r="F47" s="81">
        <v>310</v>
      </c>
      <c r="G47" s="34">
        <f>IF(F49=0, "-", F47/F49)</f>
        <v>0.46062407132243682</v>
      </c>
      <c r="H47" s="65">
        <v>292</v>
      </c>
      <c r="I47" s="9">
        <f>IF(H49=0, "-", H47/H49)</f>
        <v>0.4207492795389049</v>
      </c>
      <c r="J47" s="8">
        <f t="shared" si="2"/>
        <v>9.0090090090090086E-2</v>
      </c>
      <c r="K47" s="9">
        <f t="shared" si="3"/>
        <v>6.1643835616438353E-2</v>
      </c>
    </row>
    <row r="48" spans="1:11" x14ac:dyDescent="0.25">
      <c r="A48" s="2"/>
      <c r="B48" s="68"/>
      <c r="C48" s="33"/>
      <c r="D48" s="68"/>
      <c r="E48" s="6"/>
      <c r="F48" s="82"/>
      <c r="G48" s="33"/>
      <c r="H48" s="68"/>
      <c r="I48" s="6"/>
      <c r="J48" s="5"/>
      <c r="K48" s="6"/>
    </row>
    <row r="49" spans="1:11" s="43" customFormat="1" x14ac:dyDescent="0.25">
      <c r="A49" s="162" t="s">
        <v>578</v>
      </c>
      <c r="B49" s="71">
        <f>SUM(B40:B48)</f>
        <v>269</v>
      </c>
      <c r="C49" s="40">
        <f>B49/10129</f>
        <v>2.6557409418501331E-2</v>
      </c>
      <c r="D49" s="71">
        <f>SUM(D40:D48)</f>
        <v>252</v>
      </c>
      <c r="E49" s="41">
        <f>D49/10016</f>
        <v>2.5159744408945688E-2</v>
      </c>
      <c r="F49" s="77">
        <f>SUM(F40:F48)</f>
        <v>673</v>
      </c>
      <c r="G49" s="42">
        <f>F49/27845</f>
        <v>2.4169509786317111E-2</v>
      </c>
      <c r="H49" s="71">
        <f>SUM(H40:H48)</f>
        <v>694</v>
      </c>
      <c r="I49" s="41">
        <f>H49/26003</f>
        <v>2.6689228165980849E-2</v>
      </c>
      <c r="J49" s="37">
        <f>IF(D49=0, "-", IF((B49-D49)/D49&lt;10, (B49-D49)/D49, "&gt;999%"))</f>
        <v>6.7460317460317457E-2</v>
      </c>
      <c r="K49" s="38">
        <f>IF(H49=0, "-", IF((F49-H49)/H49&lt;10, (F49-H49)/H49, "&gt;999%"))</f>
        <v>-3.0259365994236311E-2</v>
      </c>
    </row>
    <row r="50" spans="1:11" x14ac:dyDescent="0.25">
      <c r="B50" s="83"/>
      <c r="D50" s="83"/>
      <c r="F50" s="83"/>
      <c r="H50" s="83"/>
    </row>
    <row r="51" spans="1:11" x14ac:dyDescent="0.25">
      <c r="A51" s="163" t="s">
        <v>130</v>
      </c>
      <c r="B51" s="61" t="s">
        <v>12</v>
      </c>
      <c r="C51" s="62" t="s">
        <v>13</v>
      </c>
      <c r="D51" s="61" t="s">
        <v>12</v>
      </c>
      <c r="E51" s="63" t="s">
        <v>13</v>
      </c>
      <c r="F51" s="62" t="s">
        <v>12</v>
      </c>
      <c r="G51" s="62" t="s">
        <v>13</v>
      </c>
      <c r="H51" s="61" t="s">
        <v>12</v>
      </c>
      <c r="I51" s="63" t="s">
        <v>13</v>
      </c>
      <c r="J51" s="61"/>
      <c r="K51" s="63"/>
    </row>
    <row r="52" spans="1:11" x14ac:dyDescent="0.25">
      <c r="A52" s="7" t="s">
        <v>482</v>
      </c>
      <c r="B52" s="65">
        <v>334</v>
      </c>
      <c r="C52" s="34">
        <f>IF(B65=0, "-", B52/B65)</f>
        <v>0.17395833333333333</v>
      </c>
      <c r="D52" s="65">
        <v>251</v>
      </c>
      <c r="E52" s="9">
        <f>IF(D65=0, "-", D52/D65)</f>
        <v>0.1137290439510648</v>
      </c>
      <c r="F52" s="81">
        <v>1380</v>
      </c>
      <c r="G52" s="34">
        <f>IF(F65=0, "-", F52/F65)</f>
        <v>0.24603316099126404</v>
      </c>
      <c r="H52" s="65">
        <v>866</v>
      </c>
      <c r="I52" s="9">
        <f>IF(H65=0, "-", H52/H65)</f>
        <v>0.15808689302665208</v>
      </c>
      <c r="J52" s="8">
        <f t="shared" ref="J52:J63" si="4">IF(D52=0, "-", IF((B52-D52)/D52&lt;10, (B52-D52)/D52, "&gt;999%"))</f>
        <v>0.33067729083665337</v>
      </c>
      <c r="K52" s="9">
        <f t="shared" ref="K52:K63" si="5">IF(H52=0, "-", IF((F52-H52)/H52&lt;10, (F52-H52)/H52, "&gt;999%"))</f>
        <v>0.59353348729792144</v>
      </c>
    </row>
    <row r="53" spans="1:11" x14ac:dyDescent="0.25">
      <c r="A53" s="7" t="s">
        <v>483</v>
      </c>
      <c r="B53" s="65">
        <v>93</v>
      </c>
      <c r="C53" s="34">
        <f>IF(B65=0, "-", B53/B65)</f>
        <v>4.8437500000000001E-2</v>
      </c>
      <c r="D53" s="65">
        <v>8</v>
      </c>
      <c r="E53" s="9">
        <f>IF(D65=0, "-", D53/D65)</f>
        <v>3.6248300860897147E-3</v>
      </c>
      <c r="F53" s="81">
        <v>222</v>
      </c>
      <c r="G53" s="34">
        <f>IF(F65=0, "-", F53/F65)</f>
        <v>3.9579247637725086E-2</v>
      </c>
      <c r="H53" s="65">
        <v>24</v>
      </c>
      <c r="I53" s="9">
        <f>IF(H65=0, "-", H53/H65)</f>
        <v>4.3811610076670317E-3</v>
      </c>
      <c r="J53" s="8" t="str">
        <f t="shared" si="4"/>
        <v>&gt;999%</v>
      </c>
      <c r="K53" s="9">
        <f t="shared" si="5"/>
        <v>8.25</v>
      </c>
    </row>
    <row r="54" spans="1:11" x14ac:dyDescent="0.25">
      <c r="A54" s="7" t="s">
        <v>484</v>
      </c>
      <c r="B54" s="65">
        <v>331</v>
      </c>
      <c r="C54" s="34">
        <f>IF(B65=0, "-", B54/B65)</f>
        <v>0.17239583333333333</v>
      </c>
      <c r="D54" s="65">
        <v>273</v>
      </c>
      <c r="E54" s="9">
        <f>IF(D65=0, "-", D54/D65)</f>
        <v>0.12369732668781151</v>
      </c>
      <c r="F54" s="81">
        <v>980</v>
      </c>
      <c r="G54" s="34">
        <f>IF(F65=0, "-", F54/F65)</f>
        <v>0.17471920128365129</v>
      </c>
      <c r="H54" s="65">
        <v>663</v>
      </c>
      <c r="I54" s="9">
        <f>IF(H65=0, "-", H54/H65)</f>
        <v>0.12102957283680175</v>
      </c>
      <c r="J54" s="8">
        <f t="shared" si="4"/>
        <v>0.21245421245421245</v>
      </c>
      <c r="K54" s="9">
        <f t="shared" si="5"/>
        <v>0.47812971342383109</v>
      </c>
    </row>
    <row r="55" spans="1:11" x14ac:dyDescent="0.25">
      <c r="A55" s="7" t="s">
        <v>485</v>
      </c>
      <c r="B55" s="65">
        <v>5</v>
      </c>
      <c r="C55" s="34">
        <f>IF(B65=0, "-", B55/B65)</f>
        <v>2.6041666666666665E-3</v>
      </c>
      <c r="D55" s="65">
        <v>6</v>
      </c>
      <c r="E55" s="9">
        <f>IF(D65=0, "-", D55/D65)</f>
        <v>2.7186225645672861E-3</v>
      </c>
      <c r="F55" s="81">
        <v>9</v>
      </c>
      <c r="G55" s="34">
        <f>IF(F65=0, "-", F55/F65)</f>
        <v>1.6045640934212871E-3</v>
      </c>
      <c r="H55" s="65">
        <v>18</v>
      </c>
      <c r="I55" s="9">
        <f>IF(H65=0, "-", H55/H65)</f>
        <v>3.2858707557502738E-3</v>
      </c>
      <c r="J55" s="8">
        <f t="shared" si="4"/>
        <v>-0.16666666666666666</v>
      </c>
      <c r="K55" s="9">
        <f t="shared" si="5"/>
        <v>-0.5</v>
      </c>
    </row>
    <row r="56" spans="1:11" x14ac:dyDescent="0.25">
      <c r="A56" s="7" t="s">
        <v>486</v>
      </c>
      <c r="B56" s="65">
        <v>84</v>
      </c>
      <c r="C56" s="34">
        <f>IF(B65=0, "-", B56/B65)</f>
        <v>4.3749999999999997E-2</v>
      </c>
      <c r="D56" s="65">
        <v>29</v>
      </c>
      <c r="E56" s="9">
        <f>IF(D65=0, "-", D56/D65)</f>
        <v>1.3140009062075216E-2</v>
      </c>
      <c r="F56" s="81">
        <v>190</v>
      </c>
      <c r="G56" s="34">
        <f>IF(F65=0, "-", F56/F65)</f>
        <v>3.3874130861116063E-2</v>
      </c>
      <c r="H56" s="65">
        <v>68</v>
      </c>
      <c r="I56" s="9">
        <f>IF(H65=0, "-", H56/H65)</f>
        <v>1.2413289521723256E-2</v>
      </c>
      <c r="J56" s="8">
        <f t="shared" si="4"/>
        <v>1.896551724137931</v>
      </c>
      <c r="K56" s="9">
        <f t="shared" si="5"/>
        <v>1.7941176470588236</v>
      </c>
    </row>
    <row r="57" spans="1:11" x14ac:dyDescent="0.25">
      <c r="A57" s="7" t="s">
        <v>487</v>
      </c>
      <c r="B57" s="65">
        <v>85</v>
      </c>
      <c r="C57" s="34">
        <f>IF(B65=0, "-", B57/B65)</f>
        <v>4.4270833333333336E-2</v>
      </c>
      <c r="D57" s="65">
        <v>102</v>
      </c>
      <c r="E57" s="9">
        <f>IF(D65=0, "-", D57/D65)</f>
        <v>4.6216583597643864E-2</v>
      </c>
      <c r="F57" s="81">
        <v>232</v>
      </c>
      <c r="G57" s="34">
        <f>IF(F65=0, "-", F57/F65)</f>
        <v>4.1362096630415401E-2</v>
      </c>
      <c r="H57" s="65">
        <v>286</v>
      </c>
      <c r="I57" s="9">
        <f>IF(H65=0, "-", H57/H65)</f>
        <v>5.2208835341365459E-2</v>
      </c>
      <c r="J57" s="8">
        <f t="shared" si="4"/>
        <v>-0.16666666666666666</v>
      </c>
      <c r="K57" s="9">
        <f t="shared" si="5"/>
        <v>-0.1888111888111888</v>
      </c>
    </row>
    <row r="58" spans="1:11" x14ac:dyDescent="0.25">
      <c r="A58" s="7" t="s">
        <v>488</v>
      </c>
      <c r="B58" s="65">
        <v>89</v>
      </c>
      <c r="C58" s="34">
        <f>IF(B65=0, "-", B58/B65)</f>
        <v>4.6354166666666669E-2</v>
      </c>
      <c r="D58" s="65">
        <v>371</v>
      </c>
      <c r="E58" s="9">
        <f>IF(D65=0, "-", D58/D65)</f>
        <v>0.16810149524241053</v>
      </c>
      <c r="F58" s="81">
        <v>366</v>
      </c>
      <c r="G58" s="34">
        <f>IF(F65=0, "-", F58/F65)</f>
        <v>6.5252273132465677E-2</v>
      </c>
      <c r="H58" s="65">
        <v>1011</v>
      </c>
      <c r="I58" s="9">
        <f>IF(H65=0, "-", H58/H65)</f>
        <v>0.18455640744797372</v>
      </c>
      <c r="J58" s="8">
        <f t="shared" si="4"/>
        <v>-0.76010781671159033</v>
      </c>
      <c r="K58" s="9">
        <f t="shared" si="5"/>
        <v>-0.63798219584569738</v>
      </c>
    </row>
    <row r="59" spans="1:11" x14ac:dyDescent="0.25">
      <c r="A59" s="7" t="s">
        <v>489</v>
      </c>
      <c r="B59" s="65">
        <v>75</v>
      </c>
      <c r="C59" s="34">
        <f>IF(B65=0, "-", B59/B65)</f>
        <v>3.90625E-2</v>
      </c>
      <c r="D59" s="65">
        <v>120</v>
      </c>
      <c r="E59" s="9">
        <f>IF(D65=0, "-", D59/D65)</f>
        <v>5.4372451291345721E-2</v>
      </c>
      <c r="F59" s="81">
        <v>169</v>
      </c>
      <c r="G59" s="34">
        <f>IF(F65=0, "-", F59/F65)</f>
        <v>3.0130147976466393E-2</v>
      </c>
      <c r="H59" s="65">
        <v>353</v>
      </c>
      <c r="I59" s="9">
        <f>IF(H65=0, "-", H59/H65)</f>
        <v>6.4439576487769254E-2</v>
      </c>
      <c r="J59" s="8">
        <f t="shared" si="4"/>
        <v>-0.375</v>
      </c>
      <c r="K59" s="9">
        <f t="shared" si="5"/>
        <v>-0.52124645892351273</v>
      </c>
    </row>
    <row r="60" spans="1:11" x14ac:dyDescent="0.25">
      <c r="A60" s="7" t="s">
        <v>490</v>
      </c>
      <c r="B60" s="65">
        <v>35</v>
      </c>
      <c r="C60" s="34">
        <f>IF(B65=0, "-", B60/B65)</f>
        <v>1.8229166666666668E-2</v>
      </c>
      <c r="D60" s="65">
        <v>11</v>
      </c>
      <c r="E60" s="9">
        <f>IF(D65=0, "-", D60/D65)</f>
        <v>4.9841413683733571E-3</v>
      </c>
      <c r="F60" s="81">
        <v>112</v>
      </c>
      <c r="G60" s="34">
        <f>IF(F65=0, "-", F60/F65)</f>
        <v>1.9967908718131575E-2</v>
      </c>
      <c r="H60" s="65">
        <v>37</v>
      </c>
      <c r="I60" s="9">
        <f>IF(H65=0, "-", H60/H65)</f>
        <v>6.7542898868200073E-3</v>
      </c>
      <c r="J60" s="8">
        <f t="shared" si="4"/>
        <v>2.1818181818181817</v>
      </c>
      <c r="K60" s="9">
        <f t="shared" si="5"/>
        <v>2.0270270270270272</v>
      </c>
    </row>
    <row r="61" spans="1:11" x14ac:dyDescent="0.25">
      <c r="A61" s="7" t="s">
        <v>491</v>
      </c>
      <c r="B61" s="65">
        <v>573</v>
      </c>
      <c r="C61" s="34">
        <f>IF(B65=0, "-", B61/B65)</f>
        <v>0.29843750000000002</v>
      </c>
      <c r="D61" s="65">
        <v>800</v>
      </c>
      <c r="E61" s="9">
        <f>IF(D65=0, "-", D61/D65)</f>
        <v>0.36248300860897148</v>
      </c>
      <c r="F61" s="81">
        <v>1484</v>
      </c>
      <c r="G61" s="34">
        <f>IF(F65=0, "-", F61/F65)</f>
        <v>0.26457479051524335</v>
      </c>
      <c r="H61" s="65">
        <v>1657</v>
      </c>
      <c r="I61" s="9">
        <f>IF(H65=0, "-", H61/H65)</f>
        <v>0.30248265790434464</v>
      </c>
      <c r="J61" s="8">
        <f t="shared" si="4"/>
        <v>-0.28375</v>
      </c>
      <c r="K61" s="9">
        <f t="shared" si="5"/>
        <v>-0.1044055522027761</v>
      </c>
    </row>
    <row r="62" spans="1:11" x14ac:dyDescent="0.25">
      <c r="A62" s="7" t="s">
        <v>492</v>
      </c>
      <c r="B62" s="65">
        <v>207</v>
      </c>
      <c r="C62" s="34">
        <f>IF(B65=0, "-", B62/B65)</f>
        <v>0.10781250000000001</v>
      </c>
      <c r="D62" s="65">
        <v>185</v>
      </c>
      <c r="E62" s="9">
        <f>IF(D65=0, "-", D62/D65)</f>
        <v>8.3824195740824656E-2</v>
      </c>
      <c r="F62" s="81">
        <v>430</v>
      </c>
      <c r="G62" s="34">
        <f>IF(F65=0, "-", F62/F65)</f>
        <v>7.6662506685683723E-2</v>
      </c>
      <c r="H62" s="65">
        <v>408</v>
      </c>
      <c r="I62" s="9">
        <f>IF(H65=0, "-", H62/H65)</f>
        <v>7.4479737130339535E-2</v>
      </c>
      <c r="J62" s="8">
        <f t="shared" si="4"/>
        <v>0.11891891891891893</v>
      </c>
      <c r="K62" s="9">
        <f t="shared" si="5"/>
        <v>5.3921568627450983E-2</v>
      </c>
    </row>
    <row r="63" spans="1:11" x14ac:dyDescent="0.25">
      <c r="A63" s="7" t="s">
        <v>493</v>
      </c>
      <c r="B63" s="65">
        <v>9</v>
      </c>
      <c r="C63" s="34">
        <f>IF(B65=0, "-", B63/B65)</f>
        <v>4.6874999999999998E-3</v>
      </c>
      <c r="D63" s="65">
        <v>51</v>
      </c>
      <c r="E63" s="9">
        <f>IF(D65=0, "-", D63/D65)</f>
        <v>2.3108291798821932E-2</v>
      </c>
      <c r="F63" s="81">
        <v>35</v>
      </c>
      <c r="G63" s="34">
        <f>IF(F65=0, "-", F63/F65)</f>
        <v>6.239971474416117E-3</v>
      </c>
      <c r="H63" s="65">
        <v>87</v>
      </c>
      <c r="I63" s="9">
        <f>IF(H65=0, "-", H63/H65)</f>
        <v>1.5881708652792991E-2</v>
      </c>
      <c r="J63" s="8">
        <f t="shared" si="4"/>
        <v>-0.82352941176470584</v>
      </c>
      <c r="K63" s="9">
        <f t="shared" si="5"/>
        <v>-0.5977011494252874</v>
      </c>
    </row>
    <row r="64" spans="1:11" x14ac:dyDescent="0.25">
      <c r="A64" s="2"/>
      <c r="B64" s="68"/>
      <c r="C64" s="33"/>
      <c r="D64" s="68"/>
      <c r="E64" s="6"/>
      <c r="F64" s="82"/>
      <c r="G64" s="33"/>
      <c r="H64" s="68"/>
      <c r="I64" s="6"/>
      <c r="J64" s="5"/>
      <c r="K64" s="6"/>
    </row>
    <row r="65" spans="1:11" s="43" customFormat="1" x14ac:dyDescent="0.25">
      <c r="A65" s="162" t="s">
        <v>577</v>
      </c>
      <c r="B65" s="71">
        <f>SUM(B52:B64)</f>
        <v>1920</v>
      </c>
      <c r="C65" s="40">
        <f>B65/10129</f>
        <v>0.18955474380491658</v>
      </c>
      <c r="D65" s="71">
        <f>SUM(D52:D64)</f>
        <v>2207</v>
      </c>
      <c r="E65" s="41">
        <f>D65/10016</f>
        <v>0.22034744408945686</v>
      </c>
      <c r="F65" s="77">
        <f>SUM(F52:F64)</f>
        <v>5609</v>
      </c>
      <c r="G65" s="42">
        <f>F65/27845</f>
        <v>0.20143652361285688</v>
      </c>
      <c r="H65" s="71">
        <f>SUM(H52:H64)</f>
        <v>5478</v>
      </c>
      <c r="I65" s="41">
        <f>H65/26003</f>
        <v>0.2106679998461716</v>
      </c>
      <c r="J65" s="37">
        <f>IF(D65=0, "-", IF((B65-D65)/D65&lt;10, (B65-D65)/D65, "&gt;999%"))</f>
        <v>-0.1300407793384685</v>
      </c>
      <c r="K65" s="38">
        <f>IF(H65=0, "-", IF((F65-H65)/H65&lt;10, (F65-H65)/H65, "&gt;999%"))</f>
        <v>2.3913837166849215E-2</v>
      </c>
    </row>
    <row r="66" spans="1:11" x14ac:dyDescent="0.25">
      <c r="B66" s="83"/>
      <c r="D66" s="83"/>
      <c r="F66" s="83"/>
      <c r="H66" s="83"/>
    </row>
    <row r="67" spans="1:11" x14ac:dyDescent="0.25">
      <c r="A67" s="163" t="s">
        <v>131</v>
      </c>
      <c r="B67" s="61" t="s">
        <v>12</v>
      </c>
      <c r="C67" s="62" t="s">
        <v>13</v>
      </c>
      <c r="D67" s="61" t="s">
        <v>12</v>
      </c>
      <c r="E67" s="63" t="s">
        <v>13</v>
      </c>
      <c r="F67" s="62" t="s">
        <v>12</v>
      </c>
      <c r="G67" s="62" t="s">
        <v>13</v>
      </c>
      <c r="H67" s="61" t="s">
        <v>12</v>
      </c>
      <c r="I67" s="63" t="s">
        <v>13</v>
      </c>
      <c r="J67" s="61"/>
      <c r="K67" s="63"/>
    </row>
    <row r="68" spans="1:11" x14ac:dyDescent="0.25">
      <c r="A68" s="7" t="s">
        <v>494</v>
      </c>
      <c r="B68" s="65">
        <v>5</v>
      </c>
      <c r="C68" s="34">
        <f>IF(B73=0, "-", B68/B73)</f>
        <v>8.6206896551724144E-2</v>
      </c>
      <c r="D68" s="65">
        <v>4</v>
      </c>
      <c r="E68" s="9">
        <f>IF(D73=0, "-", D68/D73)</f>
        <v>8.6956521739130432E-2</v>
      </c>
      <c r="F68" s="81">
        <v>50</v>
      </c>
      <c r="G68" s="34">
        <f>IF(F73=0, "-", F68/F73)</f>
        <v>0.22522522522522523</v>
      </c>
      <c r="H68" s="65">
        <v>13</v>
      </c>
      <c r="I68" s="9">
        <f>IF(H73=0, "-", H68/H73)</f>
        <v>0.13541666666666666</v>
      </c>
      <c r="J68" s="8">
        <f>IF(D68=0, "-", IF((B68-D68)/D68&lt;10, (B68-D68)/D68, "&gt;999%"))</f>
        <v>0.25</v>
      </c>
      <c r="K68" s="9">
        <f>IF(H68=0, "-", IF((F68-H68)/H68&lt;10, (F68-H68)/H68, "&gt;999%"))</f>
        <v>2.8461538461538463</v>
      </c>
    </row>
    <row r="69" spans="1:11" x14ac:dyDescent="0.25">
      <c r="A69" s="7" t="s">
        <v>495</v>
      </c>
      <c r="B69" s="65">
        <v>10</v>
      </c>
      <c r="C69" s="34">
        <f>IF(B73=0, "-", B69/B73)</f>
        <v>0.17241379310344829</v>
      </c>
      <c r="D69" s="65">
        <v>1</v>
      </c>
      <c r="E69" s="9">
        <f>IF(D73=0, "-", D69/D73)</f>
        <v>2.1739130434782608E-2</v>
      </c>
      <c r="F69" s="81">
        <v>21</v>
      </c>
      <c r="G69" s="34">
        <f>IF(F73=0, "-", F69/F73)</f>
        <v>9.45945945945946E-2</v>
      </c>
      <c r="H69" s="65">
        <v>6</v>
      </c>
      <c r="I69" s="9">
        <f>IF(H73=0, "-", H69/H73)</f>
        <v>6.25E-2</v>
      </c>
      <c r="J69" s="8">
        <f>IF(D69=0, "-", IF((B69-D69)/D69&lt;10, (B69-D69)/D69, "&gt;999%"))</f>
        <v>9</v>
      </c>
      <c r="K69" s="9">
        <f>IF(H69=0, "-", IF((F69-H69)/H69&lt;10, (F69-H69)/H69, "&gt;999%"))</f>
        <v>2.5</v>
      </c>
    </row>
    <row r="70" spans="1:11" x14ac:dyDescent="0.25">
      <c r="A70" s="7" t="s">
        <v>496</v>
      </c>
      <c r="B70" s="65">
        <v>42</v>
      </c>
      <c r="C70" s="34">
        <f>IF(B73=0, "-", B70/B73)</f>
        <v>0.72413793103448276</v>
      </c>
      <c r="D70" s="65">
        <v>38</v>
      </c>
      <c r="E70" s="9">
        <f>IF(D73=0, "-", D70/D73)</f>
        <v>0.82608695652173914</v>
      </c>
      <c r="F70" s="81">
        <v>147</v>
      </c>
      <c r="G70" s="34">
        <f>IF(F73=0, "-", F70/F73)</f>
        <v>0.66216216216216217</v>
      </c>
      <c r="H70" s="65">
        <v>70</v>
      </c>
      <c r="I70" s="9">
        <f>IF(H73=0, "-", H70/H73)</f>
        <v>0.72916666666666663</v>
      </c>
      <c r="J70" s="8">
        <f>IF(D70=0, "-", IF((B70-D70)/D70&lt;10, (B70-D70)/D70, "&gt;999%"))</f>
        <v>0.10526315789473684</v>
      </c>
      <c r="K70" s="9">
        <f>IF(H70=0, "-", IF((F70-H70)/H70&lt;10, (F70-H70)/H70, "&gt;999%"))</f>
        <v>1.1000000000000001</v>
      </c>
    </row>
    <row r="71" spans="1:11" x14ac:dyDescent="0.25">
      <c r="A71" s="7" t="s">
        <v>497</v>
      </c>
      <c r="B71" s="65">
        <v>1</v>
      </c>
      <c r="C71" s="34">
        <f>IF(B73=0, "-", B71/B73)</f>
        <v>1.7241379310344827E-2</v>
      </c>
      <c r="D71" s="65">
        <v>3</v>
      </c>
      <c r="E71" s="9">
        <f>IF(D73=0, "-", D71/D73)</f>
        <v>6.5217391304347824E-2</v>
      </c>
      <c r="F71" s="81">
        <v>4</v>
      </c>
      <c r="G71" s="34">
        <f>IF(F73=0, "-", F71/F73)</f>
        <v>1.8018018018018018E-2</v>
      </c>
      <c r="H71" s="65">
        <v>7</v>
      </c>
      <c r="I71" s="9">
        <f>IF(H73=0, "-", H71/H73)</f>
        <v>7.2916666666666671E-2</v>
      </c>
      <c r="J71" s="8">
        <f>IF(D71=0, "-", IF((B71-D71)/D71&lt;10, (B71-D71)/D71, "&gt;999%"))</f>
        <v>-0.66666666666666663</v>
      </c>
      <c r="K71" s="9">
        <f>IF(H71=0, "-", IF((F71-H71)/H71&lt;10, (F71-H71)/H71, "&gt;999%"))</f>
        <v>-0.42857142857142855</v>
      </c>
    </row>
    <row r="72" spans="1:11" x14ac:dyDescent="0.25">
      <c r="A72" s="2"/>
      <c r="B72" s="68"/>
      <c r="C72" s="33"/>
      <c r="D72" s="68"/>
      <c r="E72" s="6"/>
      <c r="F72" s="82"/>
      <c r="G72" s="33"/>
      <c r="H72" s="68"/>
      <c r="I72" s="6"/>
      <c r="J72" s="5"/>
      <c r="K72" s="6"/>
    </row>
    <row r="73" spans="1:11" s="43" customFormat="1" x14ac:dyDescent="0.25">
      <c r="A73" s="162" t="s">
        <v>576</v>
      </c>
      <c r="B73" s="71">
        <f>SUM(B68:B72)</f>
        <v>58</v>
      </c>
      <c r="C73" s="40">
        <f>B73/10129</f>
        <v>5.7261328857735215E-3</v>
      </c>
      <c r="D73" s="71">
        <f>SUM(D68:D72)</f>
        <v>46</v>
      </c>
      <c r="E73" s="41">
        <f>D73/10016</f>
        <v>4.5926517571884982E-3</v>
      </c>
      <c r="F73" s="77">
        <f>SUM(F68:F72)</f>
        <v>222</v>
      </c>
      <c r="G73" s="42">
        <f>F73/27845</f>
        <v>7.9727060513557196E-3</v>
      </c>
      <c r="H73" s="71">
        <f>SUM(H68:H72)</f>
        <v>96</v>
      </c>
      <c r="I73" s="41">
        <f>H73/26003</f>
        <v>3.6918817059570048E-3</v>
      </c>
      <c r="J73" s="37">
        <f>IF(D73=0, "-", IF((B73-D73)/D73&lt;10, (B73-D73)/D73, "&gt;999%"))</f>
        <v>0.2608695652173913</v>
      </c>
      <c r="K73" s="38">
        <f>IF(H73=0, "-", IF((F73-H73)/H73&lt;10, (F73-H73)/H73, "&gt;999%"))</f>
        <v>1.3125</v>
      </c>
    </row>
    <row r="74" spans="1:11" x14ac:dyDescent="0.25">
      <c r="B74" s="83"/>
      <c r="D74" s="83"/>
      <c r="F74" s="83"/>
      <c r="H74" s="83"/>
    </row>
    <row r="75" spans="1:11" x14ac:dyDescent="0.25">
      <c r="A75" s="27" t="s">
        <v>575</v>
      </c>
      <c r="B75" s="71">
        <v>2416</v>
      </c>
      <c r="C75" s="40">
        <f>B75/10129</f>
        <v>0.2385230526211867</v>
      </c>
      <c r="D75" s="71">
        <v>2739</v>
      </c>
      <c r="E75" s="41">
        <f>D75/10016</f>
        <v>0.27346246006389774</v>
      </c>
      <c r="F75" s="77">
        <v>6971</v>
      </c>
      <c r="G75" s="42">
        <f>F75/27845</f>
        <v>0.25035015263063387</v>
      </c>
      <c r="H75" s="71">
        <v>6900</v>
      </c>
      <c r="I75" s="41">
        <f>H75/26003</f>
        <v>0.26535399761565975</v>
      </c>
      <c r="J75" s="37">
        <f>IF(D75=0, "-", IF((B75-D75)/D75&lt;10, (B75-D75)/D75, "&gt;999%"))</f>
        <v>-0.11792625045637094</v>
      </c>
      <c r="K75" s="38">
        <f>IF(H75=0, "-", IF((F75-H75)/H75&lt;10, (F75-H75)/H75, "&gt;999%"))</f>
        <v>1.0289855072463768E-2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65" max="16383" man="1"/>
    <brk id="75"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zoomScaleNormal="100"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589</v>
      </c>
      <c r="C1" s="198"/>
      <c r="D1" s="198"/>
      <c r="E1" s="199"/>
      <c r="F1" s="199"/>
      <c r="G1" s="199"/>
      <c r="H1" s="199"/>
      <c r="I1" s="199"/>
      <c r="J1" s="199"/>
      <c r="K1" s="199"/>
    </row>
    <row r="2" spans="1:11" s="52" customFormat="1" ht="20.399999999999999" x14ac:dyDescent="0.35">
      <c r="A2" s="4" t="s">
        <v>107</v>
      </c>
      <c r="B2" s="202" t="s">
        <v>98</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37</v>
      </c>
      <c r="B7" s="65">
        <v>15</v>
      </c>
      <c r="C7" s="39">
        <f>IF(B25=0, "-", B7/B25)</f>
        <v>6.2086092715231784E-3</v>
      </c>
      <c r="D7" s="65">
        <v>5</v>
      </c>
      <c r="E7" s="21">
        <f>IF(D25=0, "-", D7/D25)</f>
        <v>1.8254837531945967E-3</v>
      </c>
      <c r="F7" s="81">
        <v>71</v>
      </c>
      <c r="G7" s="39">
        <f>IF(F25=0, "-", F7/F25)</f>
        <v>1.0185052359776216E-2</v>
      </c>
      <c r="H7" s="65">
        <v>19</v>
      </c>
      <c r="I7" s="21">
        <f>IF(H25=0, "-", H7/H25)</f>
        <v>2.7536231884057972E-3</v>
      </c>
      <c r="J7" s="20">
        <f t="shared" ref="J7:J23" si="0">IF(D7=0, "-", IF((B7-D7)/D7&lt;10, (B7-D7)/D7, "&gt;999%"))</f>
        <v>2</v>
      </c>
      <c r="K7" s="21">
        <f t="shared" ref="K7:K23" si="1">IF(H7=0, "-", IF((F7-H7)/H7&lt;10, (F7-H7)/H7, "&gt;999%"))</f>
        <v>2.736842105263158</v>
      </c>
    </row>
    <row r="8" spans="1:11" x14ac:dyDescent="0.25">
      <c r="A8" s="7" t="s">
        <v>46</v>
      </c>
      <c r="B8" s="65">
        <v>433</v>
      </c>
      <c r="C8" s="39">
        <f>IF(B25=0, "-", B8/B25)</f>
        <v>0.17922185430463577</v>
      </c>
      <c r="D8" s="65">
        <v>297</v>
      </c>
      <c r="E8" s="21">
        <f>IF(D25=0, "-", D8/D25)</f>
        <v>0.10843373493975904</v>
      </c>
      <c r="F8" s="81">
        <v>1657</v>
      </c>
      <c r="G8" s="39">
        <f>IF(F25=0, "-", F8/F25)</f>
        <v>0.23769903887534069</v>
      </c>
      <c r="H8" s="65">
        <v>977</v>
      </c>
      <c r="I8" s="21">
        <f>IF(H25=0, "-", H8/H25)</f>
        <v>0.14159420289855074</v>
      </c>
      <c r="J8" s="20">
        <f t="shared" si="0"/>
        <v>0.45791245791245794</v>
      </c>
      <c r="K8" s="21">
        <f t="shared" si="1"/>
        <v>0.69600818833162748</v>
      </c>
    </row>
    <row r="9" spans="1:11" x14ac:dyDescent="0.25">
      <c r="A9" s="7" t="s">
        <v>50</v>
      </c>
      <c r="B9" s="65">
        <v>94</v>
      </c>
      <c r="C9" s="39">
        <f>IF(B25=0, "-", B9/B25)</f>
        <v>3.8907284768211918E-2</v>
      </c>
      <c r="D9" s="65">
        <v>8</v>
      </c>
      <c r="E9" s="21">
        <f>IF(D25=0, "-", D9/D25)</f>
        <v>2.9207740051113546E-3</v>
      </c>
      <c r="F9" s="81">
        <v>224</v>
      </c>
      <c r="G9" s="39">
        <f>IF(F25=0, "-", F9/F25)</f>
        <v>3.2133122937885526E-2</v>
      </c>
      <c r="H9" s="65">
        <v>35</v>
      </c>
      <c r="I9" s="21">
        <f>IF(H25=0, "-", H9/H25)</f>
        <v>5.0724637681159417E-3</v>
      </c>
      <c r="J9" s="20" t="str">
        <f t="shared" si="0"/>
        <v>&gt;999%</v>
      </c>
      <c r="K9" s="21">
        <f t="shared" si="1"/>
        <v>5.4</v>
      </c>
    </row>
    <row r="10" spans="1:11" x14ac:dyDescent="0.25">
      <c r="A10" s="7" t="s">
        <v>53</v>
      </c>
      <c r="B10" s="65">
        <v>14</v>
      </c>
      <c r="C10" s="39">
        <f>IF(B25=0, "-", B10/B25)</f>
        <v>5.794701986754967E-3</v>
      </c>
      <c r="D10" s="65">
        <v>20</v>
      </c>
      <c r="E10" s="21">
        <f>IF(D25=0, "-", D10/D25)</f>
        <v>7.3019350127783867E-3</v>
      </c>
      <c r="F10" s="81">
        <v>65</v>
      </c>
      <c r="G10" s="39">
        <f>IF(F25=0, "-", F10/F25)</f>
        <v>9.3243437096542821E-3</v>
      </c>
      <c r="H10" s="65">
        <v>46</v>
      </c>
      <c r="I10" s="21">
        <f>IF(H25=0, "-", H10/H25)</f>
        <v>6.6666666666666671E-3</v>
      </c>
      <c r="J10" s="20">
        <f t="shared" si="0"/>
        <v>-0.3</v>
      </c>
      <c r="K10" s="21">
        <f t="shared" si="1"/>
        <v>0.41304347826086957</v>
      </c>
    </row>
    <row r="11" spans="1:11" x14ac:dyDescent="0.25">
      <c r="A11" s="7" t="s">
        <v>57</v>
      </c>
      <c r="B11" s="65">
        <v>375</v>
      </c>
      <c r="C11" s="39">
        <f>IF(B25=0, "-", B11/B25)</f>
        <v>0.15521523178807947</v>
      </c>
      <c r="D11" s="65">
        <v>337</v>
      </c>
      <c r="E11" s="21">
        <f>IF(D25=0, "-", D11/D25)</f>
        <v>0.12303760496531581</v>
      </c>
      <c r="F11" s="81">
        <v>1061</v>
      </c>
      <c r="G11" s="39">
        <f>IF(F25=0, "-", F11/F25)</f>
        <v>0.15220197962989529</v>
      </c>
      <c r="H11" s="65">
        <v>801</v>
      </c>
      <c r="I11" s="21">
        <f>IF(H25=0, "-", H11/H25)</f>
        <v>0.11608695652173913</v>
      </c>
      <c r="J11" s="20">
        <f t="shared" si="0"/>
        <v>0.11275964391691394</v>
      </c>
      <c r="K11" s="21">
        <f t="shared" si="1"/>
        <v>0.32459425717852686</v>
      </c>
    </row>
    <row r="12" spans="1:11" x14ac:dyDescent="0.25">
      <c r="A12" s="7" t="s">
        <v>60</v>
      </c>
      <c r="B12" s="65">
        <v>5</v>
      </c>
      <c r="C12" s="39">
        <f>IF(B25=0, "-", B12/B25)</f>
        <v>2.0695364238410598E-3</v>
      </c>
      <c r="D12" s="65">
        <v>6</v>
      </c>
      <c r="E12" s="21">
        <f>IF(D25=0, "-", D12/D25)</f>
        <v>2.1905805038335158E-3</v>
      </c>
      <c r="F12" s="81">
        <v>9</v>
      </c>
      <c r="G12" s="39">
        <f>IF(F25=0, "-", F12/F25)</f>
        <v>1.2910629751829005E-3</v>
      </c>
      <c r="H12" s="65">
        <v>18</v>
      </c>
      <c r="I12" s="21">
        <f>IF(H25=0, "-", H12/H25)</f>
        <v>2.6086956521739132E-3</v>
      </c>
      <c r="J12" s="20">
        <f t="shared" si="0"/>
        <v>-0.16666666666666666</v>
      </c>
      <c r="K12" s="21">
        <f t="shared" si="1"/>
        <v>-0.5</v>
      </c>
    </row>
    <row r="13" spans="1:11" x14ac:dyDescent="0.25">
      <c r="A13" s="7" t="s">
        <v>65</v>
      </c>
      <c r="B13" s="65">
        <v>100</v>
      </c>
      <c r="C13" s="39">
        <f>IF(B25=0, "-", B13/B25)</f>
        <v>4.1390728476821195E-2</v>
      </c>
      <c r="D13" s="65">
        <v>44</v>
      </c>
      <c r="E13" s="21">
        <f>IF(D25=0, "-", D13/D25)</f>
        <v>1.6064257028112448E-2</v>
      </c>
      <c r="F13" s="81">
        <v>225</v>
      </c>
      <c r="G13" s="39">
        <f>IF(F25=0, "-", F13/F25)</f>
        <v>3.2276574379572515E-2</v>
      </c>
      <c r="H13" s="65">
        <v>121</v>
      </c>
      <c r="I13" s="21">
        <f>IF(H25=0, "-", H13/H25)</f>
        <v>1.7536231884057972E-2</v>
      </c>
      <c r="J13" s="20">
        <f t="shared" si="0"/>
        <v>1.2727272727272727</v>
      </c>
      <c r="K13" s="21">
        <f t="shared" si="1"/>
        <v>0.85950413223140498</v>
      </c>
    </row>
    <row r="14" spans="1:11" x14ac:dyDescent="0.25">
      <c r="A14" s="7" t="s">
        <v>71</v>
      </c>
      <c r="B14" s="65">
        <v>100</v>
      </c>
      <c r="C14" s="39">
        <f>IF(B25=0, "-", B14/B25)</f>
        <v>4.1390728476821195E-2</v>
      </c>
      <c r="D14" s="65">
        <v>109</v>
      </c>
      <c r="E14" s="21">
        <f>IF(D25=0, "-", D14/D25)</f>
        <v>3.9795545819642203E-2</v>
      </c>
      <c r="F14" s="81">
        <v>253</v>
      </c>
      <c r="G14" s="39">
        <f>IF(F25=0, "-", F14/F25)</f>
        <v>3.6293214746808203E-2</v>
      </c>
      <c r="H14" s="65">
        <v>322</v>
      </c>
      <c r="I14" s="21">
        <f>IF(H25=0, "-", H14/H25)</f>
        <v>4.6666666666666669E-2</v>
      </c>
      <c r="J14" s="20">
        <f t="shared" si="0"/>
        <v>-8.2568807339449546E-2</v>
      </c>
      <c r="K14" s="21">
        <f t="shared" si="1"/>
        <v>-0.21428571428571427</v>
      </c>
    </row>
    <row r="15" spans="1:11" x14ac:dyDescent="0.25">
      <c r="A15" s="7" t="s">
        <v>74</v>
      </c>
      <c r="B15" s="65">
        <v>3</v>
      </c>
      <c r="C15" s="39">
        <f>IF(B25=0, "-", B15/B25)</f>
        <v>1.2417218543046358E-3</v>
      </c>
      <c r="D15" s="65">
        <v>6</v>
      </c>
      <c r="E15" s="21">
        <f>IF(D25=0, "-", D15/D25)</f>
        <v>2.1905805038335158E-3</v>
      </c>
      <c r="F15" s="81">
        <v>17</v>
      </c>
      <c r="G15" s="39">
        <f>IF(F25=0, "-", F15/F25)</f>
        <v>2.4386745086788122E-3</v>
      </c>
      <c r="H15" s="65">
        <v>16</v>
      </c>
      <c r="I15" s="21">
        <f>IF(H25=0, "-", H15/H25)</f>
        <v>2.3188405797101449E-3</v>
      </c>
      <c r="J15" s="20">
        <f t="shared" si="0"/>
        <v>-0.5</v>
      </c>
      <c r="K15" s="21">
        <f t="shared" si="1"/>
        <v>6.25E-2</v>
      </c>
    </row>
    <row r="16" spans="1:11" x14ac:dyDescent="0.25">
      <c r="A16" s="7" t="s">
        <v>77</v>
      </c>
      <c r="B16" s="65">
        <v>111</v>
      </c>
      <c r="C16" s="39">
        <f>IF(B25=0, "-", B16/B25)</f>
        <v>4.5943708609271522E-2</v>
      </c>
      <c r="D16" s="65">
        <v>419</v>
      </c>
      <c r="E16" s="21">
        <f>IF(D25=0, "-", D16/D25)</f>
        <v>0.1529755385177072</v>
      </c>
      <c r="F16" s="81">
        <v>436</v>
      </c>
      <c r="G16" s="39">
        <f>IF(F25=0, "-", F16/F25)</f>
        <v>6.2544828575527178E-2</v>
      </c>
      <c r="H16" s="65">
        <v>1171</v>
      </c>
      <c r="I16" s="21">
        <f>IF(H25=0, "-", H16/H25)</f>
        <v>0.16971014492753622</v>
      </c>
      <c r="J16" s="20">
        <f t="shared" si="0"/>
        <v>-0.73508353221957046</v>
      </c>
      <c r="K16" s="21">
        <f t="shared" si="1"/>
        <v>-0.62766865926558502</v>
      </c>
    </row>
    <row r="17" spans="1:11" x14ac:dyDescent="0.25">
      <c r="A17" s="7" t="s">
        <v>78</v>
      </c>
      <c r="B17" s="65">
        <v>75</v>
      </c>
      <c r="C17" s="39">
        <f>IF(B25=0, "-", B17/B25)</f>
        <v>3.1043046357615893E-2</v>
      </c>
      <c r="D17" s="65">
        <v>126</v>
      </c>
      <c r="E17" s="21">
        <f>IF(D25=0, "-", D17/D25)</f>
        <v>4.6002190580503831E-2</v>
      </c>
      <c r="F17" s="81">
        <v>170</v>
      </c>
      <c r="G17" s="39">
        <f>IF(F25=0, "-", F17/F25)</f>
        <v>2.4386745086788123E-2</v>
      </c>
      <c r="H17" s="65">
        <v>381</v>
      </c>
      <c r="I17" s="21">
        <f>IF(H25=0, "-", H17/H25)</f>
        <v>5.5217391304347829E-2</v>
      </c>
      <c r="J17" s="20">
        <f t="shared" si="0"/>
        <v>-0.40476190476190477</v>
      </c>
      <c r="K17" s="21">
        <f t="shared" si="1"/>
        <v>-0.5538057742782152</v>
      </c>
    </row>
    <row r="18" spans="1:11" x14ac:dyDescent="0.25">
      <c r="A18" s="7" t="s">
        <v>79</v>
      </c>
      <c r="B18" s="65">
        <v>1</v>
      </c>
      <c r="C18" s="39">
        <f>IF(B25=0, "-", B18/B25)</f>
        <v>4.1390728476821192E-4</v>
      </c>
      <c r="D18" s="65">
        <v>2</v>
      </c>
      <c r="E18" s="21">
        <f>IF(D25=0, "-", D18/D25)</f>
        <v>7.3019350127783865E-4</v>
      </c>
      <c r="F18" s="81">
        <v>3</v>
      </c>
      <c r="G18" s="39">
        <f>IF(F25=0, "-", F18/F25)</f>
        <v>4.3035432506096684E-4</v>
      </c>
      <c r="H18" s="65">
        <v>4</v>
      </c>
      <c r="I18" s="21">
        <f>IF(H25=0, "-", H18/H25)</f>
        <v>5.7971014492753622E-4</v>
      </c>
      <c r="J18" s="20">
        <f t="shared" si="0"/>
        <v>-0.5</v>
      </c>
      <c r="K18" s="21">
        <f t="shared" si="1"/>
        <v>-0.25</v>
      </c>
    </row>
    <row r="19" spans="1:11" x14ac:dyDescent="0.25">
      <c r="A19" s="7" t="s">
        <v>82</v>
      </c>
      <c r="B19" s="65">
        <v>43</v>
      </c>
      <c r="C19" s="39">
        <f>IF(B25=0, "-", B19/B25)</f>
        <v>1.7798013245033113E-2</v>
      </c>
      <c r="D19" s="65">
        <v>41</v>
      </c>
      <c r="E19" s="21">
        <f>IF(D25=0, "-", D19/D25)</f>
        <v>1.4968966776195691E-2</v>
      </c>
      <c r="F19" s="81">
        <v>151</v>
      </c>
      <c r="G19" s="39">
        <f>IF(F25=0, "-", F19/F25)</f>
        <v>2.1661167694735334E-2</v>
      </c>
      <c r="H19" s="65">
        <v>77</v>
      </c>
      <c r="I19" s="21">
        <f>IF(H25=0, "-", H19/H25)</f>
        <v>1.1159420289855072E-2</v>
      </c>
      <c r="J19" s="20">
        <f t="shared" si="0"/>
        <v>4.878048780487805E-2</v>
      </c>
      <c r="K19" s="21">
        <f t="shared" si="1"/>
        <v>0.96103896103896103</v>
      </c>
    </row>
    <row r="20" spans="1:11" x14ac:dyDescent="0.25">
      <c r="A20" s="7" t="s">
        <v>83</v>
      </c>
      <c r="B20" s="65">
        <v>5</v>
      </c>
      <c r="C20" s="39">
        <f>IF(B25=0, "-", B20/B25)</f>
        <v>2.0695364238410598E-3</v>
      </c>
      <c r="D20" s="65">
        <v>20</v>
      </c>
      <c r="E20" s="21">
        <f>IF(D25=0, "-", D20/D25)</f>
        <v>7.3019350127783867E-3</v>
      </c>
      <c r="F20" s="81">
        <v>23</v>
      </c>
      <c r="G20" s="39">
        <f>IF(F25=0, "-", F20/F25)</f>
        <v>3.2993831588007459E-3</v>
      </c>
      <c r="H20" s="65">
        <v>41</v>
      </c>
      <c r="I20" s="21">
        <f>IF(H25=0, "-", H20/H25)</f>
        <v>5.9420289855072464E-3</v>
      </c>
      <c r="J20" s="20">
        <f t="shared" si="0"/>
        <v>-0.75</v>
      </c>
      <c r="K20" s="21">
        <f t="shared" si="1"/>
        <v>-0.43902439024390244</v>
      </c>
    </row>
    <row r="21" spans="1:11" x14ac:dyDescent="0.25">
      <c r="A21" s="7" t="s">
        <v>87</v>
      </c>
      <c r="B21" s="65">
        <v>35</v>
      </c>
      <c r="C21" s="39">
        <f>IF(B25=0, "-", B21/B25)</f>
        <v>1.4486754966887417E-2</v>
      </c>
      <c r="D21" s="65">
        <v>11</v>
      </c>
      <c r="E21" s="21">
        <f>IF(D25=0, "-", D21/D25)</f>
        <v>4.0160642570281121E-3</v>
      </c>
      <c r="F21" s="81">
        <v>112</v>
      </c>
      <c r="G21" s="39">
        <f>IF(F25=0, "-", F21/F25)</f>
        <v>1.6066561468942763E-2</v>
      </c>
      <c r="H21" s="65">
        <v>37</v>
      </c>
      <c r="I21" s="21">
        <f>IF(H25=0, "-", H21/H25)</f>
        <v>5.3623188405797105E-3</v>
      </c>
      <c r="J21" s="20">
        <f t="shared" si="0"/>
        <v>2.1818181818181817</v>
      </c>
      <c r="K21" s="21">
        <f t="shared" si="1"/>
        <v>2.0270270270270272</v>
      </c>
    </row>
    <row r="22" spans="1:11" x14ac:dyDescent="0.25">
      <c r="A22" s="7" t="s">
        <v>91</v>
      </c>
      <c r="B22" s="65">
        <v>992</v>
      </c>
      <c r="C22" s="39">
        <f>IF(B25=0, "-", B22/B25)</f>
        <v>0.41059602649006621</v>
      </c>
      <c r="D22" s="65">
        <v>1227</v>
      </c>
      <c r="E22" s="21">
        <f>IF(D25=0, "-", D22/D25)</f>
        <v>0.447973713033954</v>
      </c>
      <c r="F22" s="81">
        <v>2423</v>
      </c>
      <c r="G22" s="39">
        <f>IF(F25=0, "-", F22/F25)</f>
        <v>0.34758284320757421</v>
      </c>
      <c r="H22" s="65">
        <v>2719</v>
      </c>
      <c r="I22" s="21">
        <f>IF(H25=0, "-", H22/H25)</f>
        <v>0.39405797101449275</v>
      </c>
      <c r="J22" s="20">
        <f t="shared" si="0"/>
        <v>-0.1915240423797881</v>
      </c>
      <c r="K22" s="21">
        <f t="shared" si="1"/>
        <v>-0.10886355277675616</v>
      </c>
    </row>
    <row r="23" spans="1:11" x14ac:dyDescent="0.25">
      <c r="A23" s="7" t="s">
        <v>93</v>
      </c>
      <c r="B23" s="65">
        <v>15</v>
      </c>
      <c r="C23" s="39">
        <f>IF(B25=0, "-", B23/B25)</f>
        <v>6.2086092715231784E-3</v>
      </c>
      <c r="D23" s="65">
        <v>61</v>
      </c>
      <c r="E23" s="21">
        <f>IF(D25=0, "-", D23/D25)</f>
        <v>2.227090178897408E-2</v>
      </c>
      <c r="F23" s="81">
        <v>71</v>
      </c>
      <c r="G23" s="39">
        <f>IF(F25=0, "-", F23/F25)</f>
        <v>1.0185052359776216E-2</v>
      </c>
      <c r="H23" s="65">
        <v>115</v>
      </c>
      <c r="I23" s="21">
        <f>IF(H25=0, "-", H23/H25)</f>
        <v>1.6666666666666666E-2</v>
      </c>
      <c r="J23" s="20">
        <f t="shared" si="0"/>
        <v>-0.75409836065573765</v>
      </c>
      <c r="K23" s="21">
        <f t="shared" si="1"/>
        <v>-0.38260869565217392</v>
      </c>
    </row>
    <row r="24" spans="1:11" x14ac:dyDescent="0.25">
      <c r="A24" s="2"/>
      <c r="B24" s="68"/>
      <c r="C24" s="33"/>
      <c r="D24" s="68"/>
      <c r="E24" s="6"/>
      <c r="F24" s="82"/>
      <c r="G24" s="33"/>
      <c r="H24" s="68"/>
      <c r="I24" s="6"/>
      <c r="J24" s="5"/>
      <c r="K24" s="6"/>
    </row>
    <row r="25" spans="1:11" s="43" customFormat="1" x14ac:dyDescent="0.25">
      <c r="A25" s="162" t="s">
        <v>575</v>
      </c>
      <c r="B25" s="71">
        <f>SUM(B7:B24)</f>
        <v>2416</v>
      </c>
      <c r="C25" s="40">
        <v>1</v>
      </c>
      <c r="D25" s="71">
        <f>SUM(D7:D24)</f>
        <v>2739</v>
      </c>
      <c r="E25" s="41">
        <v>1</v>
      </c>
      <c r="F25" s="77">
        <f>SUM(F7:F24)</f>
        <v>6971</v>
      </c>
      <c r="G25" s="42">
        <v>1</v>
      </c>
      <c r="H25" s="71">
        <f>SUM(H7:H24)</f>
        <v>6900</v>
      </c>
      <c r="I25" s="41">
        <v>1</v>
      </c>
      <c r="J25" s="37">
        <f>IF(D25=0, "-", (B25-D25)/D25)</f>
        <v>-0.11792625045637094</v>
      </c>
      <c r="K25" s="38">
        <f>IF(H25=0, "-", (F25-H25)/H25)</f>
        <v>1.0289855072463768E-2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5"/>
  <sheetViews>
    <sheetView tabSelected="1" zoomScaleNormal="100" workbookViewId="0">
      <selection activeCell="M1" sqref="M1"/>
    </sheetView>
  </sheetViews>
  <sheetFormatPr defaultRowHeight="13.2" x14ac:dyDescent="0.25"/>
  <cols>
    <col min="1" max="1" width="35.2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107</v>
      </c>
      <c r="B2" s="202" t="s">
        <v>98</v>
      </c>
      <c r="C2" s="198"/>
      <c r="D2" s="198"/>
      <c r="E2" s="203"/>
      <c r="F2" s="203"/>
      <c r="G2" s="203"/>
      <c r="H2" s="203"/>
      <c r="I2" s="203"/>
      <c r="J2" s="203"/>
      <c r="K2" s="203"/>
    </row>
    <row r="4" spans="1:11" ht="15.6" x14ac:dyDescent="0.3">
      <c r="A4" s="164" t="s">
        <v>124</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132</v>
      </c>
      <c r="B6" s="61" t="s">
        <v>12</v>
      </c>
      <c r="C6" s="62" t="s">
        <v>13</v>
      </c>
      <c r="D6" s="61" t="s">
        <v>12</v>
      </c>
      <c r="E6" s="63" t="s">
        <v>13</v>
      </c>
      <c r="F6" s="62" t="s">
        <v>12</v>
      </c>
      <c r="G6" s="62" t="s">
        <v>13</v>
      </c>
      <c r="H6" s="61" t="s">
        <v>12</v>
      </c>
      <c r="I6" s="63" t="s">
        <v>13</v>
      </c>
      <c r="J6" s="61"/>
      <c r="K6" s="63"/>
    </row>
    <row r="7" spans="1:11" x14ac:dyDescent="0.25">
      <c r="A7" s="7" t="s">
        <v>498</v>
      </c>
      <c r="B7" s="65">
        <v>9</v>
      </c>
      <c r="C7" s="34">
        <f>IF(B21=0, "-", B7/B21)</f>
        <v>4.2253521126760563E-2</v>
      </c>
      <c r="D7" s="65">
        <v>2</v>
      </c>
      <c r="E7" s="9">
        <f>IF(D21=0, "-", D7/D21)</f>
        <v>1.3513513513513514E-2</v>
      </c>
      <c r="F7" s="81">
        <v>24</v>
      </c>
      <c r="G7" s="34">
        <f>IF(F21=0, "-", F7/F21)</f>
        <v>4.7808764940239043E-2</v>
      </c>
      <c r="H7" s="65">
        <v>8</v>
      </c>
      <c r="I7" s="9">
        <f>IF(H21=0, "-", H7/H21)</f>
        <v>1.9559902200488997E-2</v>
      </c>
      <c r="J7" s="8">
        <f t="shared" ref="J7:J19" si="0">IF(D7=0, "-", IF((B7-D7)/D7&lt;10, (B7-D7)/D7, "&gt;999%"))</f>
        <v>3.5</v>
      </c>
      <c r="K7" s="9">
        <f t="shared" ref="K7:K19" si="1">IF(H7=0, "-", IF((F7-H7)/H7&lt;10, (F7-H7)/H7, "&gt;999%"))</f>
        <v>2</v>
      </c>
    </row>
    <row r="8" spans="1:11" x14ac:dyDescent="0.25">
      <c r="A8" s="7" t="s">
        <v>499</v>
      </c>
      <c r="B8" s="65">
        <v>5</v>
      </c>
      <c r="C8" s="34">
        <f>IF(B21=0, "-", B8/B21)</f>
        <v>2.3474178403755867E-2</v>
      </c>
      <c r="D8" s="65">
        <v>3</v>
      </c>
      <c r="E8" s="9">
        <f>IF(D21=0, "-", D8/D21)</f>
        <v>2.0270270270270271E-2</v>
      </c>
      <c r="F8" s="81">
        <v>6</v>
      </c>
      <c r="G8" s="34">
        <f>IF(F21=0, "-", F8/F21)</f>
        <v>1.1952191235059761E-2</v>
      </c>
      <c r="H8" s="65">
        <v>7</v>
      </c>
      <c r="I8" s="9">
        <f>IF(H21=0, "-", H8/H21)</f>
        <v>1.7114914425427872E-2</v>
      </c>
      <c r="J8" s="8">
        <f t="shared" si="0"/>
        <v>0.66666666666666663</v>
      </c>
      <c r="K8" s="9">
        <f t="shared" si="1"/>
        <v>-0.14285714285714285</v>
      </c>
    </row>
    <row r="9" spans="1:11" x14ac:dyDescent="0.25">
      <c r="A9" s="7" t="s">
        <v>500</v>
      </c>
      <c r="B9" s="65">
        <v>39</v>
      </c>
      <c r="C9" s="34">
        <f>IF(B21=0, "-", B9/B21)</f>
        <v>0.18309859154929578</v>
      </c>
      <c r="D9" s="65">
        <v>42</v>
      </c>
      <c r="E9" s="9">
        <f>IF(D21=0, "-", D9/D21)</f>
        <v>0.28378378378378377</v>
      </c>
      <c r="F9" s="81">
        <v>86</v>
      </c>
      <c r="G9" s="34">
        <f>IF(F21=0, "-", F9/F21)</f>
        <v>0.17131474103585656</v>
      </c>
      <c r="H9" s="65">
        <v>108</v>
      </c>
      <c r="I9" s="9">
        <f>IF(H21=0, "-", H9/H21)</f>
        <v>0.26405867970660146</v>
      </c>
      <c r="J9" s="8">
        <f t="shared" si="0"/>
        <v>-7.1428571428571425E-2</v>
      </c>
      <c r="K9" s="9">
        <f t="shared" si="1"/>
        <v>-0.20370370370370369</v>
      </c>
    </row>
    <row r="10" spans="1:11" x14ac:dyDescent="0.25">
      <c r="A10" s="7" t="s">
        <v>501</v>
      </c>
      <c r="B10" s="65">
        <v>24</v>
      </c>
      <c r="C10" s="34">
        <f>IF(B21=0, "-", B10/B21)</f>
        <v>0.11267605633802817</v>
      </c>
      <c r="D10" s="65">
        <v>21</v>
      </c>
      <c r="E10" s="9">
        <f>IF(D21=0, "-", D10/D21)</f>
        <v>0.14189189189189189</v>
      </c>
      <c r="F10" s="81">
        <v>50</v>
      </c>
      <c r="G10" s="34">
        <f>IF(F21=0, "-", F10/F21)</f>
        <v>9.9601593625498003E-2</v>
      </c>
      <c r="H10" s="65">
        <v>67</v>
      </c>
      <c r="I10" s="9">
        <f>IF(H21=0, "-", H10/H21)</f>
        <v>0.16381418092909536</v>
      </c>
      <c r="J10" s="8">
        <f t="shared" si="0"/>
        <v>0.14285714285714285</v>
      </c>
      <c r="K10" s="9">
        <f t="shared" si="1"/>
        <v>-0.2537313432835821</v>
      </c>
    </row>
    <row r="11" spans="1:11" x14ac:dyDescent="0.25">
      <c r="A11" s="7" t="s">
        <v>502</v>
      </c>
      <c r="B11" s="65">
        <v>3</v>
      </c>
      <c r="C11" s="34">
        <f>IF(B21=0, "-", B11/B21)</f>
        <v>1.4084507042253521E-2</v>
      </c>
      <c r="D11" s="65">
        <v>0</v>
      </c>
      <c r="E11" s="9">
        <f>IF(D21=0, "-", D11/D21)</f>
        <v>0</v>
      </c>
      <c r="F11" s="81">
        <v>4</v>
      </c>
      <c r="G11" s="34">
        <f>IF(F21=0, "-", F11/F21)</f>
        <v>7.9681274900398405E-3</v>
      </c>
      <c r="H11" s="65">
        <v>2</v>
      </c>
      <c r="I11" s="9">
        <f>IF(H21=0, "-", H11/H21)</f>
        <v>4.8899755501222494E-3</v>
      </c>
      <c r="J11" s="8" t="str">
        <f t="shared" si="0"/>
        <v>-</v>
      </c>
      <c r="K11" s="9">
        <f t="shared" si="1"/>
        <v>1</v>
      </c>
    </row>
    <row r="12" spans="1:11" x14ac:dyDescent="0.25">
      <c r="A12" s="7" t="s">
        <v>503</v>
      </c>
      <c r="B12" s="65">
        <v>1</v>
      </c>
      <c r="C12" s="34">
        <f>IF(B21=0, "-", B12/B21)</f>
        <v>4.6948356807511738E-3</v>
      </c>
      <c r="D12" s="65">
        <v>0</v>
      </c>
      <c r="E12" s="9">
        <f>IF(D21=0, "-", D12/D21)</f>
        <v>0</v>
      </c>
      <c r="F12" s="81">
        <v>1</v>
      </c>
      <c r="G12" s="34">
        <f>IF(F21=0, "-", F12/F21)</f>
        <v>1.9920318725099601E-3</v>
      </c>
      <c r="H12" s="65">
        <v>3</v>
      </c>
      <c r="I12" s="9">
        <f>IF(H21=0, "-", H12/H21)</f>
        <v>7.3349633251833741E-3</v>
      </c>
      <c r="J12" s="8" t="str">
        <f t="shared" si="0"/>
        <v>-</v>
      </c>
      <c r="K12" s="9">
        <f t="shared" si="1"/>
        <v>-0.66666666666666663</v>
      </c>
    </row>
    <row r="13" spans="1:11" x14ac:dyDescent="0.25">
      <c r="A13" s="7" t="s">
        <v>504</v>
      </c>
      <c r="B13" s="65">
        <v>81</v>
      </c>
      <c r="C13" s="34">
        <f>IF(B21=0, "-", B13/B21)</f>
        <v>0.38028169014084506</v>
      </c>
      <c r="D13" s="65">
        <v>55</v>
      </c>
      <c r="E13" s="9">
        <f>IF(D21=0, "-", D13/D21)</f>
        <v>0.3716216216216216</v>
      </c>
      <c r="F13" s="81">
        <v>209</v>
      </c>
      <c r="G13" s="34">
        <f>IF(F21=0, "-", F13/F21)</f>
        <v>0.41633466135458169</v>
      </c>
      <c r="H13" s="65">
        <v>147</v>
      </c>
      <c r="I13" s="9">
        <f>IF(H21=0, "-", H13/H21)</f>
        <v>0.35941320293398532</v>
      </c>
      <c r="J13" s="8">
        <f t="shared" si="0"/>
        <v>0.47272727272727272</v>
      </c>
      <c r="K13" s="9">
        <f t="shared" si="1"/>
        <v>0.42176870748299322</v>
      </c>
    </row>
    <row r="14" spans="1:11" x14ac:dyDescent="0.25">
      <c r="A14" s="7" t="s">
        <v>505</v>
      </c>
      <c r="B14" s="65">
        <v>3</v>
      </c>
      <c r="C14" s="34">
        <f>IF(B21=0, "-", B14/B21)</f>
        <v>1.4084507042253521E-2</v>
      </c>
      <c r="D14" s="65">
        <v>3</v>
      </c>
      <c r="E14" s="9">
        <f>IF(D21=0, "-", D14/D21)</f>
        <v>2.0270270270270271E-2</v>
      </c>
      <c r="F14" s="81">
        <v>8</v>
      </c>
      <c r="G14" s="34">
        <f>IF(F21=0, "-", F14/F21)</f>
        <v>1.5936254980079681E-2</v>
      </c>
      <c r="H14" s="65">
        <v>7</v>
      </c>
      <c r="I14" s="9">
        <f>IF(H21=0, "-", H14/H21)</f>
        <v>1.7114914425427872E-2</v>
      </c>
      <c r="J14" s="8">
        <f t="shared" si="0"/>
        <v>0</v>
      </c>
      <c r="K14" s="9">
        <f t="shared" si="1"/>
        <v>0.14285714285714285</v>
      </c>
    </row>
    <row r="15" spans="1:11" x14ac:dyDescent="0.25">
      <c r="A15" s="7" t="s">
        <v>506</v>
      </c>
      <c r="B15" s="65">
        <v>2</v>
      </c>
      <c r="C15" s="34">
        <f>IF(B21=0, "-", B15/B21)</f>
        <v>9.3896713615023476E-3</v>
      </c>
      <c r="D15" s="65">
        <v>0</v>
      </c>
      <c r="E15" s="9">
        <f>IF(D21=0, "-", D15/D21)</f>
        <v>0</v>
      </c>
      <c r="F15" s="81">
        <v>2</v>
      </c>
      <c r="G15" s="34">
        <f>IF(F21=0, "-", F15/F21)</f>
        <v>3.9840637450199202E-3</v>
      </c>
      <c r="H15" s="65">
        <v>3</v>
      </c>
      <c r="I15" s="9">
        <f>IF(H21=0, "-", H15/H21)</f>
        <v>7.3349633251833741E-3</v>
      </c>
      <c r="J15" s="8" t="str">
        <f t="shared" si="0"/>
        <v>-</v>
      </c>
      <c r="K15" s="9">
        <f t="shared" si="1"/>
        <v>-0.33333333333333331</v>
      </c>
    </row>
    <row r="16" spans="1:11" x14ac:dyDescent="0.25">
      <c r="A16" s="7" t="s">
        <v>507</v>
      </c>
      <c r="B16" s="65">
        <v>17</v>
      </c>
      <c r="C16" s="34">
        <f>IF(B21=0, "-", B16/B21)</f>
        <v>7.9812206572769953E-2</v>
      </c>
      <c r="D16" s="65">
        <v>3</v>
      </c>
      <c r="E16" s="9">
        <f>IF(D21=0, "-", D16/D21)</f>
        <v>2.0270270270270271E-2</v>
      </c>
      <c r="F16" s="81">
        <v>38</v>
      </c>
      <c r="G16" s="34">
        <f>IF(F21=0, "-", F16/F21)</f>
        <v>7.5697211155378488E-2</v>
      </c>
      <c r="H16" s="65">
        <v>16</v>
      </c>
      <c r="I16" s="9">
        <f>IF(H21=0, "-", H16/H21)</f>
        <v>3.9119804400977995E-2</v>
      </c>
      <c r="J16" s="8">
        <f t="shared" si="0"/>
        <v>4.666666666666667</v>
      </c>
      <c r="K16" s="9">
        <f t="shared" si="1"/>
        <v>1.375</v>
      </c>
    </row>
    <row r="17" spans="1:11" x14ac:dyDescent="0.25">
      <c r="A17" s="7" t="s">
        <v>508</v>
      </c>
      <c r="B17" s="65">
        <v>9</v>
      </c>
      <c r="C17" s="34">
        <f>IF(B21=0, "-", B17/B21)</f>
        <v>4.2253521126760563E-2</v>
      </c>
      <c r="D17" s="65">
        <v>10</v>
      </c>
      <c r="E17" s="9">
        <f>IF(D21=0, "-", D17/D21)</f>
        <v>6.7567567567567571E-2</v>
      </c>
      <c r="F17" s="81">
        <v>37</v>
      </c>
      <c r="G17" s="34">
        <f>IF(F21=0, "-", F17/F21)</f>
        <v>7.370517928286853E-2</v>
      </c>
      <c r="H17" s="65">
        <v>27</v>
      </c>
      <c r="I17" s="9">
        <f>IF(H21=0, "-", H17/H21)</f>
        <v>6.6014669926650366E-2</v>
      </c>
      <c r="J17" s="8">
        <f t="shared" si="0"/>
        <v>-0.1</v>
      </c>
      <c r="K17" s="9">
        <f t="shared" si="1"/>
        <v>0.37037037037037035</v>
      </c>
    </row>
    <row r="18" spans="1:11" x14ac:dyDescent="0.25">
      <c r="A18" s="7" t="s">
        <v>509</v>
      </c>
      <c r="B18" s="65">
        <v>3</v>
      </c>
      <c r="C18" s="34">
        <f>IF(B21=0, "-", B18/B21)</f>
        <v>1.4084507042253521E-2</v>
      </c>
      <c r="D18" s="65">
        <v>4</v>
      </c>
      <c r="E18" s="9">
        <f>IF(D21=0, "-", D18/D21)</f>
        <v>2.7027027027027029E-2</v>
      </c>
      <c r="F18" s="81">
        <v>9</v>
      </c>
      <c r="G18" s="34">
        <f>IF(F21=0, "-", F18/F21)</f>
        <v>1.7928286852589643E-2</v>
      </c>
      <c r="H18" s="65">
        <v>6</v>
      </c>
      <c r="I18" s="9">
        <f>IF(H21=0, "-", H18/H21)</f>
        <v>1.4669926650366748E-2</v>
      </c>
      <c r="J18" s="8">
        <f t="shared" si="0"/>
        <v>-0.25</v>
      </c>
      <c r="K18" s="9">
        <f t="shared" si="1"/>
        <v>0.5</v>
      </c>
    </row>
    <row r="19" spans="1:11" x14ac:dyDescent="0.25">
      <c r="A19" s="7" t="s">
        <v>510</v>
      </c>
      <c r="B19" s="65">
        <v>17</v>
      </c>
      <c r="C19" s="34">
        <f>IF(B21=0, "-", B19/B21)</f>
        <v>7.9812206572769953E-2</v>
      </c>
      <c r="D19" s="65">
        <v>5</v>
      </c>
      <c r="E19" s="9">
        <f>IF(D21=0, "-", D19/D21)</f>
        <v>3.3783783783783786E-2</v>
      </c>
      <c r="F19" s="81">
        <v>28</v>
      </c>
      <c r="G19" s="34">
        <f>IF(F21=0, "-", F19/F21)</f>
        <v>5.5776892430278883E-2</v>
      </c>
      <c r="H19" s="65">
        <v>8</v>
      </c>
      <c r="I19" s="9">
        <f>IF(H21=0, "-", H19/H21)</f>
        <v>1.9559902200488997E-2</v>
      </c>
      <c r="J19" s="8">
        <f t="shared" si="0"/>
        <v>2.4</v>
      </c>
      <c r="K19" s="9">
        <f t="shared" si="1"/>
        <v>2.5</v>
      </c>
    </row>
    <row r="20" spans="1:11" x14ac:dyDescent="0.25">
      <c r="A20" s="2"/>
      <c r="B20" s="68"/>
      <c r="C20" s="33"/>
      <c r="D20" s="68"/>
      <c r="E20" s="6"/>
      <c r="F20" s="82"/>
      <c r="G20" s="33"/>
      <c r="H20" s="68"/>
      <c r="I20" s="6"/>
      <c r="J20" s="5"/>
      <c r="K20" s="6"/>
    </row>
    <row r="21" spans="1:11" s="43" customFormat="1" x14ac:dyDescent="0.25">
      <c r="A21" s="162" t="s">
        <v>586</v>
      </c>
      <c r="B21" s="71">
        <f>SUM(B7:B20)</f>
        <v>213</v>
      </c>
      <c r="C21" s="40">
        <f>B21/10129</f>
        <v>2.1028729390857932E-2</v>
      </c>
      <c r="D21" s="71">
        <f>SUM(D7:D20)</f>
        <v>148</v>
      </c>
      <c r="E21" s="41">
        <f>D21/10016</f>
        <v>1.4776357827476038E-2</v>
      </c>
      <c r="F21" s="77">
        <f>SUM(F7:F20)</f>
        <v>502</v>
      </c>
      <c r="G21" s="42">
        <f>F21/27845</f>
        <v>1.8028371341353922E-2</v>
      </c>
      <c r="H21" s="71">
        <f>SUM(H7:H20)</f>
        <v>409</v>
      </c>
      <c r="I21" s="41">
        <f>H21/26003</f>
        <v>1.5728954351420989E-2</v>
      </c>
      <c r="J21" s="37">
        <f>IF(D21=0, "-", IF((B21-D21)/D21&lt;10, (B21-D21)/D21, "&gt;999%"))</f>
        <v>0.4391891891891892</v>
      </c>
      <c r="K21" s="38">
        <f>IF(H21=0, "-", IF((F21-H21)/H21&lt;10, (F21-H21)/H21, "&gt;999%"))</f>
        <v>0.22738386308068459</v>
      </c>
    </row>
    <row r="22" spans="1:11" x14ac:dyDescent="0.25">
      <c r="B22" s="83"/>
      <c r="D22" s="83"/>
      <c r="F22" s="83"/>
      <c r="H22" s="83"/>
    </row>
    <row r="23" spans="1:11" x14ac:dyDescent="0.25">
      <c r="A23" s="163" t="s">
        <v>133</v>
      </c>
      <c r="B23" s="61" t="s">
        <v>12</v>
      </c>
      <c r="C23" s="62" t="s">
        <v>13</v>
      </c>
      <c r="D23" s="61" t="s">
        <v>12</v>
      </c>
      <c r="E23" s="63" t="s">
        <v>13</v>
      </c>
      <c r="F23" s="62" t="s">
        <v>12</v>
      </c>
      <c r="G23" s="62" t="s">
        <v>13</v>
      </c>
      <c r="H23" s="61" t="s">
        <v>12</v>
      </c>
      <c r="I23" s="63" t="s">
        <v>13</v>
      </c>
      <c r="J23" s="61"/>
      <c r="K23" s="63"/>
    </row>
    <row r="24" spans="1:11" x14ac:dyDescent="0.25">
      <c r="A24" s="7" t="s">
        <v>511</v>
      </c>
      <c r="B24" s="65">
        <v>19</v>
      </c>
      <c r="C24" s="34">
        <f>IF(B33=0, "-", B24/B33)</f>
        <v>0.27142857142857141</v>
      </c>
      <c r="D24" s="65">
        <v>3</v>
      </c>
      <c r="E24" s="9">
        <f>IF(D33=0, "-", D24/D33)</f>
        <v>5.2631578947368418E-2</v>
      </c>
      <c r="F24" s="81">
        <v>33</v>
      </c>
      <c r="G24" s="34">
        <f>IF(F33=0, "-", F24/F33)</f>
        <v>0.19526627218934911</v>
      </c>
      <c r="H24" s="65">
        <v>13</v>
      </c>
      <c r="I24" s="9">
        <f>IF(H33=0, "-", H24/H33)</f>
        <v>8.5526315789473686E-2</v>
      </c>
      <c r="J24" s="8">
        <f t="shared" ref="J24:J31" si="2">IF(D24=0, "-", IF((B24-D24)/D24&lt;10, (B24-D24)/D24, "&gt;999%"))</f>
        <v>5.333333333333333</v>
      </c>
      <c r="K24" s="9">
        <f t="shared" ref="K24:K31" si="3">IF(H24=0, "-", IF((F24-H24)/H24&lt;10, (F24-H24)/H24, "&gt;999%"))</f>
        <v>1.5384615384615385</v>
      </c>
    </row>
    <row r="25" spans="1:11" x14ac:dyDescent="0.25">
      <c r="A25" s="7" t="s">
        <v>512</v>
      </c>
      <c r="B25" s="65">
        <v>9</v>
      </c>
      <c r="C25" s="34">
        <f>IF(B33=0, "-", B25/B33)</f>
        <v>0.12857142857142856</v>
      </c>
      <c r="D25" s="65">
        <v>16</v>
      </c>
      <c r="E25" s="9">
        <f>IF(D33=0, "-", D25/D33)</f>
        <v>0.2807017543859649</v>
      </c>
      <c r="F25" s="81">
        <v>25</v>
      </c>
      <c r="G25" s="34">
        <f>IF(F33=0, "-", F25/F33)</f>
        <v>0.14792899408284024</v>
      </c>
      <c r="H25" s="65">
        <v>45</v>
      </c>
      <c r="I25" s="9">
        <f>IF(H33=0, "-", H25/H33)</f>
        <v>0.29605263157894735</v>
      </c>
      <c r="J25" s="8">
        <f t="shared" si="2"/>
        <v>-0.4375</v>
      </c>
      <c r="K25" s="9">
        <f t="shared" si="3"/>
        <v>-0.44444444444444442</v>
      </c>
    </row>
    <row r="26" spans="1:11" x14ac:dyDescent="0.25">
      <c r="A26" s="7" t="s">
        <v>513</v>
      </c>
      <c r="B26" s="65">
        <v>0</v>
      </c>
      <c r="C26" s="34">
        <f>IF(B33=0, "-", B26/B33)</f>
        <v>0</v>
      </c>
      <c r="D26" s="65">
        <v>0</v>
      </c>
      <c r="E26" s="9">
        <f>IF(D33=0, "-", D26/D33)</f>
        <v>0</v>
      </c>
      <c r="F26" s="81">
        <v>1</v>
      </c>
      <c r="G26" s="34">
        <f>IF(F33=0, "-", F26/F33)</f>
        <v>5.9171597633136093E-3</v>
      </c>
      <c r="H26" s="65">
        <v>1</v>
      </c>
      <c r="I26" s="9">
        <f>IF(H33=0, "-", H26/H33)</f>
        <v>6.5789473684210523E-3</v>
      </c>
      <c r="J26" s="8" t="str">
        <f t="shared" si="2"/>
        <v>-</v>
      </c>
      <c r="K26" s="9">
        <f t="shared" si="3"/>
        <v>0</v>
      </c>
    </row>
    <row r="27" spans="1:11" x14ac:dyDescent="0.25">
      <c r="A27" s="7" t="s">
        <v>514</v>
      </c>
      <c r="B27" s="65">
        <v>39</v>
      </c>
      <c r="C27" s="34">
        <f>IF(B33=0, "-", B27/B33)</f>
        <v>0.55714285714285716</v>
      </c>
      <c r="D27" s="65">
        <v>33</v>
      </c>
      <c r="E27" s="9">
        <f>IF(D33=0, "-", D27/D33)</f>
        <v>0.57894736842105265</v>
      </c>
      <c r="F27" s="81">
        <v>104</v>
      </c>
      <c r="G27" s="34">
        <f>IF(F33=0, "-", F27/F33)</f>
        <v>0.61538461538461542</v>
      </c>
      <c r="H27" s="65">
        <v>85</v>
      </c>
      <c r="I27" s="9">
        <f>IF(H33=0, "-", H27/H33)</f>
        <v>0.55921052631578949</v>
      </c>
      <c r="J27" s="8">
        <f t="shared" si="2"/>
        <v>0.18181818181818182</v>
      </c>
      <c r="K27" s="9">
        <f t="shared" si="3"/>
        <v>0.22352941176470589</v>
      </c>
    </row>
    <row r="28" spans="1:11" x14ac:dyDescent="0.25">
      <c r="A28" s="7" t="s">
        <v>515</v>
      </c>
      <c r="B28" s="65">
        <v>1</v>
      </c>
      <c r="C28" s="34">
        <f>IF(B33=0, "-", B28/B33)</f>
        <v>1.4285714285714285E-2</v>
      </c>
      <c r="D28" s="65">
        <v>1</v>
      </c>
      <c r="E28" s="9">
        <f>IF(D33=0, "-", D28/D33)</f>
        <v>1.7543859649122806E-2</v>
      </c>
      <c r="F28" s="81">
        <v>3</v>
      </c>
      <c r="G28" s="34">
        <f>IF(F33=0, "-", F28/F33)</f>
        <v>1.7751479289940829E-2</v>
      </c>
      <c r="H28" s="65">
        <v>2</v>
      </c>
      <c r="I28" s="9">
        <f>IF(H33=0, "-", H28/H33)</f>
        <v>1.3157894736842105E-2</v>
      </c>
      <c r="J28" s="8">
        <f t="shared" si="2"/>
        <v>0</v>
      </c>
      <c r="K28" s="9">
        <f t="shared" si="3"/>
        <v>0.5</v>
      </c>
    </row>
    <row r="29" spans="1:11" x14ac:dyDescent="0.25">
      <c r="A29" s="7" t="s">
        <v>516</v>
      </c>
      <c r="B29" s="65">
        <v>0</v>
      </c>
      <c r="C29" s="34">
        <f>IF(B33=0, "-", B29/B33)</f>
        <v>0</v>
      </c>
      <c r="D29" s="65">
        <v>2</v>
      </c>
      <c r="E29" s="9">
        <f>IF(D33=0, "-", D29/D33)</f>
        <v>3.5087719298245612E-2</v>
      </c>
      <c r="F29" s="81">
        <v>0</v>
      </c>
      <c r="G29" s="34">
        <f>IF(F33=0, "-", F29/F33)</f>
        <v>0</v>
      </c>
      <c r="H29" s="65">
        <v>3</v>
      </c>
      <c r="I29" s="9">
        <f>IF(H33=0, "-", H29/H33)</f>
        <v>1.9736842105263157E-2</v>
      </c>
      <c r="J29" s="8">
        <f t="shared" si="2"/>
        <v>-1</v>
      </c>
      <c r="K29" s="9">
        <f t="shared" si="3"/>
        <v>-1</v>
      </c>
    </row>
    <row r="30" spans="1:11" x14ac:dyDescent="0.25">
      <c r="A30" s="7" t="s">
        <v>517</v>
      </c>
      <c r="B30" s="65">
        <v>1</v>
      </c>
      <c r="C30" s="34">
        <f>IF(B33=0, "-", B30/B33)</f>
        <v>1.4285714285714285E-2</v>
      </c>
      <c r="D30" s="65">
        <v>0</v>
      </c>
      <c r="E30" s="9">
        <f>IF(D33=0, "-", D30/D33)</f>
        <v>0</v>
      </c>
      <c r="F30" s="81">
        <v>2</v>
      </c>
      <c r="G30" s="34">
        <f>IF(F33=0, "-", F30/F33)</f>
        <v>1.1834319526627219E-2</v>
      </c>
      <c r="H30" s="65">
        <v>1</v>
      </c>
      <c r="I30" s="9">
        <f>IF(H33=0, "-", H30/H33)</f>
        <v>6.5789473684210523E-3</v>
      </c>
      <c r="J30" s="8" t="str">
        <f t="shared" si="2"/>
        <v>-</v>
      </c>
      <c r="K30" s="9">
        <f t="shared" si="3"/>
        <v>1</v>
      </c>
    </row>
    <row r="31" spans="1:11" x14ac:dyDescent="0.25">
      <c r="A31" s="7" t="s">
        <v>518</v>
      </c>
      <c r="B31" s="65">
        <v>1</v>
      </c>
      <c r="C31" s="34">
        <f>IF(B33=0, "-", B31/B33)</f>
        <v>1.4285714285714285E-2</v>
      </c>
      <c r="D31" s="65">
        <v>2</v>
      </c>
      <c r="E31" s="9">
        <f>IF(D33=0, "-", D31/D33)</f>
        <v>3.5087719298245612E-2</v>
      </c>
      <c r="F31" s="81">
        <v>1</v>
      </c>
      <c r="G31" s="34">
        <f>IF(F33=0, "-", F31/F33)</f>
        <v>5.9171597633136093E-3</v>
      </c>
      <c r="H31" s="65">
        <v>2</v>
      </c>
      <c r="I31" s="9">
        <f>IF(H33=0, "-", H31/H33)</f>
        <v>1.3157894736842105E-2</v>
      </c>
      <c r="J31" s="8">
        <f t="shared" si="2"/>
        <v>-0.5</v>
      </c>
      <c r="K31" s="9">
        <f t="shared" si="3"/>
        <v>-0.5</v>
      </c>
    </row>
    <row r="32" spans="1:11" x14ac:dyDescent="0.25">
      <c r="A32" s="2"/>
      <c r="B32" s="68"/>
      <c r="C32" s="33"/>
      <c r="D32" s="68"/>
      <c r="E32" s="6"/>
      <c r="F32" s="82"/>
      <c r="G32" s="33"/>
      <c r="H32" s="68"/>
      <c r="I32" s="6"/>
      <c r="J32" s="5"/>
      <c r="K32" s="6"/>
    </row>
    <row r="33" spans="1:11" s="43" customFormat="1" x14ac:dyDescent="0.25">
      <c r="A33" s="162" t="s">
        <v>585</v>
      </c>
      <c r="B33" s="71">
        <f>SUM(B24:B32)</f>
        <v>70</v>
      </c>
      <c r="C33" s="40">
        <f>B33/10129</f>
        <v>6.9108500345542506E-3</v>
      </c>
      <c r="D33" s="71">
        <f>SUM(D24:D32)</f>
        <v>57</v>
      </c>
      <c r="E33" s="41">
        <f>D33/10016</f>
        <v>5.690894568690096E-3</v>
      </c>
      <c r="F33" s="77">
        <f>SUM(F24:F32)</f>
        <v>169</v>
      </c>
      <c r="G33" s="42">
        <f>F33/27845</f>
        <v>6.0693122643203446E-3</v>
      </c>
      <c r="H33" s="71">
        <f>SUM(H24:H32)</f>
        <v>152</v>
      </c>
      <c r="I33" s="41">
        <f>H33/26003</f>
        <v>5.8454793677652581E-3</v>
      </c>
      <c r="J33" s="37">
        <f>IF(D33=0, "-", IF((B33-D33)/D33&lt;10, (B33-D33)/D33, "&gt;999%"))</f>
        <v>0.22807017543859648</v>
      </c>
      <c r="K33" s="38">
        <f>IF(H33=0, "-", IF((F33-H33)/H33&lt;10, (F33-H33)/H33, "&gt;999%"))</f>
        <v>0.1118421052631579</v>
      </c>
    </row>
    <row r="34" spans="1:11" x14ac:dyDescent="0.25">
      <c r="B34" s="83"/>
      <c r="D34" s="83"/>
      <c r="F34" s="83"/>
      <c r="H34" s="83"/>
    </row>
    <row r="35" spans="1:11" x14ac:dyDescent="0.25">
      <c r="A35" s="163" t="s">
        <v>134</v>
      </c>
      <c r="B35" s="61" t="s">
        <v>12</v>
      </c>
      <c r="C35" s="62" t="s">
        <v>13</v>
      </c>
      <c r="D35" s="61" t="s">
        <v>12</v>
      </c>
      <c r="E35" s="63" t="s">
        <v>13</v>
      </c>
      <c r="F35" s="62" t="s">
        <v>12</v>
      </c>
      <c r="G35" s="62" t="s">
        <v>13</v>
      </c>
      <c r="H35" s="61" t="s">
        <v>12</v>
      </c>
      <c r="I35" s="63" t="s">
        <v>13</v>
      </c>
      <c r="J35" s="61"/>
      <c r="K35" s="63"/>
    </row>
    <row r="36" spans="1:11" x14ac:dyDescent="0.25">
      <c r="A36" s="7" t="s">
        <v>519</v>
      </c>
      <c r="B36" s="65">
        <v>1</v>
      </c>
      <c r="C36" s="34">
        <f>IF(B53=0, "-", B36/B53)</f>
        <v>5.7471264367816091E-3</v>
      </c>
      <c r="D36" s="65">
        <v>0</v>
      </c>
      <c r="E36" s="9">
        <f>IF(D53=0, "-", D36/D53)</f>
        <v>0</v>
      </c>
      <c r="F36" s="81">
        <v>7</v>
      </c>
      <c r="G36" s="34">
        <f>IF(F53=0, "-", F36/F53)</f>
        <v>1.5021459227467811E-2</v>
      </c>
      <c r="H36" s="65">
        <v>5</v>
      </c>
      <c r="I36" s="9">
        <f>IF(H53=0, "-", H36/H53)</f>
        <v>1.1627906976744186E-2</v>
      </c>
      <c r="J36" s="8" t="str">
        <f t="shared" ref="J36:J51" si="4">IF(D36=0, "-", IF((B36-D36)/D36&lt;10, (B36-D36)/D36, "&gt;999%"))</f>
        <v>-</v>
      </c>
      <c r="K36" s="9">
        <f t="shared" ref="K36:K51" si="5">IF(H36=0, "-", IF((F36-H36)/H36&lt;10, (F36-H36)/H36, "&gt;999%"))</f>
        <v>0.4</v>
      </c>
    </row>
    <row r="37" spans="1:11" x14ac:dyDescent="0.25">
      <c r="A37" s="7" t="s">
        <v>520</v>
      </c>
      <c r="B37" s="65">
        <v>0</v>
      </c>
      <c r="C37" s="34">
        <f>IF(B53=0, "-", B37/B53)</f>
        <v>0</v>
      </c>
      <c r="D37" s="65">
        <v>0</v>
      </c>
      <c r="E37" s="9">
        <f>IF(D53=0, "-", D37/D53)</f>
        <v>0</v>
      </c>
      <c r="F37" s="81">
        <v>0</v>
      </c>
      <c r="G37" s="34">
        <f>IF(F53=0, "-", F37/F53)</f>
        <v>0</v>
      </c>
      <c r="H37" s="65">
        <v>2</v>
      </c>
      <c r="I37" s="9">
        <f>IF(H53=0, "-", H37/H53)</f>
        <v>4.6511627906976744E-3</v>
      </c>
      <c r="J37" s="8" t="str">
        <f t="shared" si="4"/>
        <v>-</v>
      </c>
      <c r="K37" s="9">
        <f t="shared" si="5"/>
        <v>-1</v>
      </c>
    </row>
    <row r="38" spans="1:11" x14ac:dyDescent="0.25">
      <c r="A38" s="7" t="s">
        <v>521</v>
      </c>
      <c r="B38" s="65">
        <v>6</v>
      </c>
      <c r="C38" s="34">
        <f>IF(B53=0, "-", B38/B53)</f>
        <v>3.4482758620689655E-2</v>
      </c>
      <c r="D38" s="65">
        <v>10</v>
      </c>
      <c r="E38" s="9">
        <f>IF(D53=0, "-", D38/D53)</f>
        <v>6.2893081761006289E-2</v>
      </c>
      <c r="F38" s="81">
        <v>22</v>
      </c>
      <c r="G38" s="34">
        <f>IF(F53=0, "-", F38/F53)</f>
        <v>4.7210300429184553E-2</v>
      </c>
      <c r="H38" s="65">
        <v>18</v>
      </c>
      <c r="I38" s="9">
        <f>IF(H53=0, "-", H38/H53)</f>
        <v>4.1860465116279069E-2</v>
      </c>
      <c r="J38" s="8">
        <f t="shared" si="4"/>
        <v>-0.4</v>
      </c>
      <c r="K38" s="9">
        <f t="shared" si="5"/>
        <v>0.22222222222222221</v>
      </c>
    </row>
    <row r="39" spans="1:11" x14ac:dyDescent="0.25">
      <c r="A39" s="7" t="s">
        <v>522</v>
      </c>
      <c r="B39" s="65">
        <v>3</v>
      </c>
      <c r="C39" s="34">
        <f>IF(B53=0, "-", B39/B53)</f>
        <v>1.7241379310344827E-2</v>
      </c>
      <c r="D39" s="65">
        <v>7</v>
      </c>
      <c r="E39" s="9">
        <f>IF(D53=0, "-", D39/D53)</f>
        <v>4.40251572327044E-2</v>
      </c>
      <c r="F39" s="81">
        <v>18</v>
      </c>
      <c r="G39" s="34">
        <f>IF(F53=0, "-", F39/F53)</f>
        <v>3.8626609442060089E-2</v>
      </c>
      <c r="H39" s="65">
        <v>17</v>
      </c>
      <c r="I39" s="9">
        <f>IF(H53=0, "-", H39/H53)</f>
        <v>3.9534883720930232E-2</v>
      </c>
      <c r="J39" s="8">
        <f t="shared" si="4"/>
        <v>-0.5714285714285714</v>
      </c>
      <c r="K39" s="9">
        <f t="shared" si="5"/>
        <v>5.8823529411764705E-2</v>
      </c>
    </row>
    <row r="40" spans="1:11" x14ac:dyDescent="0.25">
      <c r="A40" s="7" t="s">
        <v>523</v>
      </c>
      <c r="B40" s="65">
        <v>16</v>
      </c>
      <c r="C40" s="34">
        <f>IF(B53=0, "-", B40/B53)</f>
        <v>9.1954022988505746E-2</v>
      </c>
      <c r="D40" s="65">
        <v>4</v>
      </c>
      <c r="E40" s="9">
        <f>IF(D53=0, "-", D40/D53)</f>
        <v>2.5157232704402517E-2</v>
      </c>
      <c r="F40" s="81">
        <v>32</v>
      </c>
      <c r="G40" s="34">
        <f>IF(F53=0, "-", F40/F53)</f>
        <v>6.8669527896995708E-2</v>
      </c>
      <c r="H40" s="65">
        <v>17</v>
      </c>
      <c r="I40" s="9">
        <f>IF(H53=0, "-", H40/H53)</f>
        <v>3.9534883720930232E-2</v>
      </c>
      <c r="J40" s="8">
        <f t="shared" si="4"/>
        <v>3</v>
      </c>
      <c r="K40" s="9">
        <f t="shared" si="5"/>
        <v>0.88235294117647056</v>
      </c>
    </row>
    <row r="41" spans="1:11" x14ac:dyDescent="0.25">
      <c r="A41" s="7" t="s">
        <v>55</v>
      </c>
      <c r="B41" s="65">
        <v>0</v>
      </c>
      <c r="C41" s="34">
        <f>IF(B53=0, "-", B41/B53)</f>
        <v>0</v>
      </c>
      <c r="D41" s="65">
        <v>0</v>
      </c>
      <c r="E41" s="9">
        <f>IF(D53=0, "-", D41/D53)</f>
        <v>0</v>
      </c>
      <c r="F41" s="81">
        <v>0</v>
      </c>
      <c r="G41" s="34">
        <f>IF(F53=0, "-", F41/F53)</f>
        <v>0</v>
      </c>
      <c r="H41" s="65">
        <v>2</v>
      </c>
      <c r="I41" s="9">
        <f>IF(H53=0, "-", H41/H53)</f>
        <v>4.6511627906976744E-3</v>
      </c>
      <c r="J41" s="8" t="str">
        <f t="shared" si="4"/>
        <v>-</v>
      </c>
      <c r="K41" s="9">
        <f t="shared" si="5"/>
        <v>-1</v>
      </c>
    </row>
    <row r="42" spans="1:11" x14ac:dyDescent="0.25">
      <c r="A42" s="7" t="s">
        <v>524</v>
      </c>
      <c r="B42" s="65">
        <v>45</v>
      </c>
      <c r="C42" s="34">
        <f>IF(B53=0, "-", B42/B53)</f>
        <v>0.25862068965517243</v>
      </c>
      <c r="D42" s="65">
        <v>34</v>
      </c>
      <c r="E42" s="9">
        <f>IF(D53=0, "-", D42/D53)</f>
        <v>0.21383647798742139</v>
      </c>
      <c r="F42" s="81">
        <v>107</v>
      </c>
      <c r="G42" s="34">
        <f>IF(F53=0, "-", F42/F53)</f>
        <v>0.2296137339055794</v>
      </c>
      <c r="H42" s="65">
        <v>91</v>
      </c>
      <c r="I42" s="9">
        <f>IF(H53=0, "-", H42/H53)</f>
        <v>0.21162790697674419</v>
      </c>
      <c r="J42" s="8">
        <f t="shared" si="4"/>
        <v>0.3235294117647059</v>
      </c>
      <c r="K42" s="9">
        <f t="shared" si="5"/>
        <v>0.17582417582417584</v>
      </c>
    </row>
    <row r="43" spans="1:11" x14ac:dyDescent="0.25">
      <c r="A43" s="7" t="s">
        <v>525</v>
      </c>
      <c r="B43" s="65">
        <v>5</v>
      </c>
      <c r="C43" s="34">
        <f>IF(B53=0, "-", B43/B53)</f>
        <v>2.8735632183908046E-2</v>
      </c>
      <c r="D43" s="65">
        <v>6</v>
      </c>
      <c r="E43" s="9">
        <f>IF(D53=0, "-", D43/D53)</f>
        <v>3.7735849056603772E-2</v>
      </c>
      <c r="F43" s="81">
        <v>13</v>
      </c>
      <c r="G43" s="34">
        <f>IF(F53=0, "-", F43/F53)</f>
        <v>2.7896995708154508E-2</v>
      </c>
      <c r="H43" s="65">
        <v>11</v>
      </c>
      <c r="I43" s="9">
        <f>IF(H53=0, "-", H43/H53)</f>
        <v>2.5581395348837209E-2</v>
      </c>
      <c r="J43" s="8">
        <f t="shared" si="4"/>
        <v>-0.16666666666666666</v>
      </c>
      <c r="K43" s="9">
        <f t="shared" si="5"/>
        <v>0.18181818181818182</v>
      </c>
    </row>
    <row r="44" spans="1:11" x14ac:dyDescent="0.25">
      <c r="A44" s="7" t="s">
        <v>61</v>
      </c>
      <c r="B44" s="65">
        <v>22</v>
      </c>
      <c r="C44" s="34">
        <f>IF(B53=0, "-", B44/B53)</f>
        <v>0.12643678160919541</v>
      </c>
      <c r="D44" s="65">
        <v>31</v>
      </c>
      <c r="E44" s="9">
        <f>IF(D53=0, "-", D44/D53)</f>
        <v>0.19496855345911951</v>
      </c>
      <c r="F44" s="81">
        <v>63</v>
      </c>
      <c r="G44" s="34">
        <f>IF(F53=0, "-", F44/F53)</f>
        <v>0.13519313304721031</v>
      </c>
      <c r="H44" s="65">
        <v>75</v>
      </c>
      <c r="I44" s="9">
        <f>IF(H53=0, "-", H44/H53)</f>
        <v>0.1744186046511628</v>
      </c>
      <c r="J44" s="8">
        <f t="shared" si="4"/>
        <v>-0.29032258064516131</v>
      </c>
      <c r="K44" s="9">
        <f t="shared" si="5"/>
        <v>-0.16</v>
      </c>
    </row>
    <row r="45" spans="1:11" x14ac:dyDescent="0.25">
      <c r="A45" s="7" t="s">
        <v>526</v>
      </c>
      <c r="B45" s="65">
        <v>10</v>
      </c>
      <c r="C45" s="34">
        <f>IF(B53=0, "-", B45/B53)</f>
        <v>5.7471264367816091E-2</v>
      </c>
      <c r="D45" s="65">
        <v>7</v>
      </c>
      <c r="E45" s="9">
        <f>IF(D53=0, "-", D45/D53)</f>
        <v>4.40251572327044E-2</v>
      </c>
      <c r="F45" s="81">
        <v>21</v>
      </c>
      <c r="G45" s="34">
        <f>IF(F53=0, "-", F45/F53)</f>
        <v>4.5064377682403435E-2</v>
      </c>
      <c r="H45" s="65">
        <v>16</v>
      </c>
      <c r="I45" s="9">
        <f>IF(H53=0, "-", H45/H53)</f>
        <v>3.7209302325581395E-2</v>
      </c>
      <c r="J45" s="8">
        <f t="shared" si="4"/>
        <v>0.42857142857142855</v>
      </c>
      <c r="K45" s="9">
        <f t="shared" si="5"/>
        <v>0.3125</v>
      </c>
    </row>
    <row r="46" spans="1:11" x14ac:dyDescent="0.25">
      <c r="A46" s="7" t="s">
        <v>527</v>
      </c>
      <c r="B46" s="65">
        <v>3</v>
      </c>
      <c r="C46" s="34">
        <f>IF(B53=0, "-", B46/B53)</f>
        <v>1.7241379310344827E-2</v>
      </c>
      <c r="D46" s="65">
        <v>15</v>
      </c>
      <c r="E46" s="9">
        <f>IF(D53=0, "-", D46/D53)</f>
        <v>9.4339622641509441E-2</v>
      </c>
      <c r="F46" s="81">
        <v>12</v>
      </c>
      <c r="G46" s="34">
        <f>IF(F53=0, "-", F46/F53)</f>
        <v>2.575107296137339E-2</v>
      </c>
      <c r="H46" s="65">
        <v>39</v>
      </c>
      <c r="I46" s="9">
        <f>IF(H53=0, "-", H46/H53)</f>
        <v>9.0697674418604657E-2</v>
      </c>
      <c r="J46" s="8">
        <f t="shared" si="4"/>
        <v>-0.8</v>
      </c>
      <c r="K46" s="9">
        <f t="shared" si="5"/>
        <v>-0.69230769230769229</v>
      </c>
    </row>
    <row r="47" spans="1:11" x14ac:dyDescent="0.25">
      <c r="A47" s="7" t="s">
        <v>528</v>
      </c>
      <c r="B47" s="65">
        <v>5</v>
      </c>
      <c r="C47" s="34">
        <f>IF(B53=0, "-", B47/B53)</f>
        <v>2.8735632183908046E-2</v>
      </c>
      <c r="D47" s="65">
        <v>10</v>
      </c>
      <c r="E47" s="9">
        <f>IF(D53=0, "-", D47/D53)</f>
        <v>6.2893081761006289E-2</v>
      </c>
      <c r="F47" s="81">
        <v>14</v>
      </c>
      <c r="G47" s="34">
        <f>IF(F53=0, "-", F47/F53)</f>
        <v>3.0042918454935622E-2</v>
      </c>
      <c r="H47" s="65">
        <v>22</v>
      </c>
      <c r="I47" s="9">
        <f>IF(H53=0, "-", H47/H53)</f>
        <v>5.1162790697674418E-2</v>
      </c>
      <c r="J47" s="8">
        <f t="shared" si="4"/>
        <v>-0.5</v>
      </c>
      <c r="K47" s="9">
        <f t="shared" si="5"/>
        <v>-0.36363636363636365</v>
      </c>
    </row>
    <row r="48" spans="1:11" x14ac:dyDescent="0.25">
      <c r="A48" s="7" t="s">
        <v>529</v>
      </c>
      <c r="B48" s="65">
        <v>19</v>
      </c>
      <c r="C48" s="34">
        <f>IF(B53=0, "-", B48/B53)</f>
        <v>0.10919540229885058</v>
      </c>
      <c r="D48" s="65">
        <v>13</v>
      </c>
      <c r="E48" s="9">
        <f>IF(D53=0, "-", D48/D53)</f>
        <v>8.1761006289308172E-2</v>
      </c>
      <c r="F48" s="81">
        <v>48</v>
      </c>
      <c r="G48" s="34">
        <f>IF(F53=0, "-", F48/F53)</f>
        <v>0.10300429184549356</v>
      </c>
      <c r="H48" s="65">
        <v>33</v>
      </c>
      <c r="I48" s="9">
        <f>IF(H53=0, "-", H48/H53)</f>
        <v>7.6744186046511634E-2</v>
      </c>
      <c r="J48" s="8">
        <f t="shared" si="4"/>
        <v>0.46153846153846156</v>
      </c>
      <c r="K48" s="9">
        <f t="shared" si="5"/>
        <v>0.45454545454545453</v>
      </c>
    </row>
    <row r="49" spans="1:11" x14ac:dyDescent="0.25">
      <c r="A49" s="7" t="s">
        <v>530</v>
      </c>
      <c r="B49" s="65">
        <v>9</v>
      </c>
      <c r="C49" s="34">
        <f>IF(B53=0, "-", B49/B53)</f>
        <v>5.1724137931034482E-2</v>
      </c>
      <c r="D49" s="65">
        <v>8</v>
      </c>
      <c r="E49" s="9">
        <f>IF(D53=0, "-", D49/D53)</f>
        <v>5.0314465408805034E-2</v>
      </c>
      <c r="F49" s="81">
        <v>27</v>
      </c>
      <c r="G49" s="34">
        <f>IF(F53=0, "-", F49/F53)</f>
        <v>5.7939914163090127E-2</v>
      </c>
      <c r="H49" s="65">
        <v>21</v>
      </c>
      <c r="I49" s="9">
        <f>IF(H53=0, "-", H49/H53)</f>
        <v>4.8837209302325581E-2</v>
      </c>
      <c r="J49" s="8">
        <f t="shared" si="4"/>
        <v>0.125</v>
      </c>
      <c r="K49" s="9">
        <f t="shared" si="5"/>
        <v>0.2857142857142857</v>
      </c>
    </row>
    <row r="50" spans="1:11" x14ac:dyDescent="0.25">
      <c r="A50" s="7" t="s">
        <v>531</v>
      </c>
      <c r="B50" s="65">
        <v>28</v>
      </c>
      <c r="C50" s="34">
        <f>IF(B53=0, "-", B50/B53)</f>
        <v>0.16091954022988506</v>
      </c>
      <c r="D50" s="65">
        <v>14</v>
      </c>
      <c r="E50" s="9">
        <f>IF(D53=0, "-", D50/D53)</f>
        <v>8.8050314465408799E-2</v>
      </c>
      <c r="F50" s="81">
        <v>79</v>
      </c>
      <c r="G50" s="34">
        <f>IF(F53=0, "-", F50/F53)</f>
        <v>0.16952789699570817</v>
      </c>
      <c r="H50" s="65">
        <v>58</v>
      </c>
      <c r="I50" s="9">
        <f>IF(H53=0, "-", H50/H53)</f>
        <v>0.13488372093023257</v>
      </c>
      <c r="J50" s="8">
        <f t="shared" si="4"/>
        <v>1</v>
      </c>
      <c r="K50" s="9">
        <f t="shared" si="5"/>
        <v>0.36206896551724138</v>
      </c>
    </row>
    <row r="51" spans="1:11" x14ac:dyDescent="0.25">
      <c r="A51" s="7" t="s">
        <v>532</v>
      </c>
      <c r="B51" s="65">
        <v>2</v>
      </c>
      <c r="C51" s="34">
        <f>IF(B53=0, "-", B51/B53)</f>
        <v>1.1494252873563218E-2</v>
      </c>
      <c r="D51" s="65">
        <v>0</v>
      </c>
      <c r="E51" s="9">
        <f>IF(D53=0, "-", D51/D53)</f>
        <v>0</v>
      </c>
      <c r="F51" s="81">
        <v>3</v>
      </c>
      <c r="G51" s="34">
        <f>IF(F53=0, "-", F51/F53)</f>
        <v>6.4377682403433476E-3</v>
      </c>
      <c r="H51" s="65">
        <v>3</v>
      </c>
      <c r="I51" s="9">
        <f>IF(H53=0, "-", H51/H53)</f>
        <v>6.9767441860465115E-3</v>
      </c>
      <c r="J51" s="8" t="str">
        <f t="shared" si="4"/>
        <v>-</v>
      </c>
      <c r="K51" s="9">
        <f t="shared" si="5"/>
        <v>0</v>
      </c>
    </row>
    <row r="52" spans="1:11" x14ac:dyDescent="0.25">
      <c r="A52" s="2"/>
      <c r="B52" s="68"/>
      <c r="C52" s="33"/>
      <c r="D52" s="68"/>
      <c r="E52" s="6"/>
      <c r="F52" s="82"/>
      <c r="G52" s="33"/>
      <c r="H52" s="68"/>
      <c r="I52" s="6"/>
      <c r="J52" s="5"/>
      <c r="K52" s="6"/>
    </row>
    <row r="53" spans="1:11" s="43" customFormat="1" x14ac:dyDescent="0.25">
      <c r="A53" s="162" t="s">
        <v>584</v>
      </c>
      <c r="B53" s="71">
        <f>SUM(B36:B52)</f>
        <v>174</v>
      </c>
      <c r="C53" s="40">
        <f>B53/10129</f>
        <v>1.7178398657320564E-2</v>
      </c>
      <c r="D53" s="71">
        <f>SUM(D36:D52)</f>
        <v>159</v>
      </c>
      <c r="E53" s="41">
        <f>D53/10016</f>
        <v>1.5874600638977637E-2</v>
      </c>
      <c r="F53" s="77">
        <f>SUM(F36:F52)</f>
        <v>466</v>
      </c>
      <c r="G53" s="42">
        <f>F53/27845</f>
        <v>1.6735500089782727E-2</v>
      </c>
      <c r="H53" s="71">
        <f>SUM(H36:H52)</f>
        <v>430</v>
      </c>
      <c r="I53" s="41">
        <f>H53/26003</f>
        <v>1.6536553474599085E-2</v>
      </c>
      <c r="J53" s="37">
        <f>IF(D53=0, "-", IF((B53-D53)/D53&lt;10, (B53-D53)/D53, "&gt;999%"))</f>
        <v>9.4339622641509441E-2</v>
      </c>
      <c r="K53" s="38">
        <f>IF(H53=0, "-", IF((F53-H53)/H53&lt;10, (F53-H53)/H53, "&gt;999%"))</f>
        <v>8.3720930232558138E-2</v>
      </c>
    </row>
    <row r="54" spans="1:11" x14ac:dyDescent="0.25">
      <c r="B54" s="83"/>
      <c r="D54" s="83"/>
      <c r="F54" s="83"/>
      <c r="H54" s="83"/>
    </row>
    <row r="55" spans="1:11" x14ac:dyDescent="0.25">
      <c r="A55" s="27" t="s">
        <v>583</v>
      </c>
      <c r="B55" s="71">
        <v>457</v>
      </c>
      <c r="C55" s="40">
        <f>B55/10129</f>
        <v>4.5117978082732747E-2</v>
      </c>
      <c r="D55" s="71">
        <v>364</v>
      </c>
      <c r="E55" s="41">
        <f>D55/10016</f>
        <v>3.634185303514377E-2</v>
      </c>
      <c r="F55" s="77">
        <v>1137</v>
      </c>
      <c r="G55" s="42">
        <f>F55/27845</f>
        <v>4.0833183695456993E-2</v>
      </c>
      <c r="H55" s="71">
        <v>991</v>
      </c>
      <c r="I55" s="41">
        <f>H55/26003</f>
        <v>3.8110987193785334E-2</v>
      </c>
      <c r="J55" s="37">
        <f>IF(D55=0, "-", IF((B55-D55)/D55&lt;10, (B55-D55)/D55, "&gt;999%"))</f>
        <v>0.25549450549450547</v>
      </c>
      <c r="K55" s="38">
        <f>IF(H55=0, "-", IF((F55-H55)/H55&lt;10, (F55-H55)/H55, "&gt;999%"))</f>
        <v>0.14732593340060546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5"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1"/>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590</v>
      </c>
      <c r="C1" s="198"/>
      <c r="D1" s="198"/>
      <c r="E1" s="199"/>
      <c r="F1" s="199"/>
      <c r="G1" s="199"/>
      <c r="H1" s="199"/>
      <c r="I1" s="199"/>
      <c r="J1" s="199"/>
      <c r="K1" s="199"/>
    </row>
    <row r="2" spans="1:11" s="52" customFormat="1" ht="20.399999999999999" x14ac:dyDescent="0.35">
      <c r="A2" s="4" t="s">
        <v>107</v>
      </c>
      <c r="B2" s="202" t="s">
        <v>98</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41</v>
      </c>
      <c r="B7" s="65">
        <v>1</v>
      </c>
      <c r="C7" s="39">
        <f>IF(B31=0, "-", B7/B31)</f>
        <v>2.1881838074398249E-3</v>
      </c>
      <c r="D7" s="65">
        <v>0</v>
      </c>
      <c r="E7" s="21">
        <f>IF(D31=0, "-", D7/D31)</f>
        <v>0</v>
      </c>
      <c r="F7" s="81">
        <v>7</v>
      </c>
      <c r="G7" s="39">
        <f>IF(F31=0, "-", F7/F31)</f>
        <v>6.156552330694811E-3</v>
      </c>
      <c r="H7" s="65">
        <v>5</v>
      </c>
      <c r="I7" s="21">
        <f>IF(H31=0, "-", H7/H31)</f>
        <v>5.0454086781029266E-3</v>
      </c>
      <c r="J7" s="20" t="str">
        <f t="shared" ref="J7:J29" si="0">IF(D7=0, "-", IF((B7-D7)/D7&lt;10, (B7-D7)/D7, "&gt;999%"))</f>
        <v>-</v>
      </c>
      <c r="K7" s="21">
        <f t="shared" ref="K7:K29" si="1">IF(H7=0, "-", IF((F7-H7)/H7&lt;10, (F7-H7)/H7, "&gt;999%"))</f>
        <v>0.4</v>
      </c>
    </row>
    <row r="8" spans="1:11" x14ac:dyDescent="0.25">
      <c r="A8" s="7" t="s">
        <v>42</v>
      </c>
      <c r="B8" s="65">
        <v>0</v>
      </c>
      <c r="C8" s="39">
        <f>IF(B31=0, "-", B8/B31)</f>
        <v>0</v>
      </c>
      <c r="D8" s="65">
        <v>0</v>
      </c>
      <c r="E8" s="21">
        <f>IF(D31=0, "-", D8/D31)</f>
        <v>0</v>
      </c>
      <c r="F8" s="81">
        <v>0</v>
      </c>
      <c r="G8" s="39">
        <f>IF(F31=0, "-", F8/F31)</f>
        <v>0</v>
      </c>
      <c r="H8" s="65">
        <v>2</v>
      </c>
      <c r="I8" s="21">
        <f>IF(H31=0, "-", H8/H31)</f>
        <v>2.0181634712411706E-3</v>
      </c>
      <c r="J8" s="20" t="str">
        <f t="shared" si="0"/>
        <v>-</v>
      </c>
      <c r="K8" s="21">
        <f t="shared" si="1"/>
        <v>-1</v>
      </c>
    </row>
    <row r="9" spans="1:11" x14ac:dyDescent="0.25">
      <c r="A9" s="7" t="s">
        <v>45</v>
      </c>
      <c r="B9" s="65">
        <v>9</v>
      </c>
      <c r="C9" s="39">
        <f>IF(B31=0, "-", B9/B31)</f>
        <v>1.9693654266958426E-2</v>
      </c>
      <c r="D9" s="65">
        <v>2</v>
      </c>
      <c r="E9" s="21">
        <f>IF(D31=0, "-", D9/D31)</f>
        <v>5.4945054945054949E-3</v>
      </c>
      <c r="F9" s="81">
        <v>24</v>
      </c>
      <c r="G9" s="39">
        <f>IF(F31=0, "-", F9/F31)</f>
        <v>2.1108179419525065E-2</v>
      </c>
      <c r="H9" s="65">
        <v>8</v>
      </c>
      <c r="I9" s="21">
        <f>IF(H31=0, "-", H9/H31)</f>
        <v>8.0726538849646822E-3</v>
      </c>
      <c r="J9" s="20">
        <f t="shared" si="0"/>
        <v>3.5</v>
      </c>
      <c r="K9" s="21">
        <f t="shared" si="1"/>
        <v>2</v>
      </c>
    </row>
    <row r="10" spans="1:11" x14ac:dyDescent="0.25">
      <c r="A10" s="7" t="s">
        <v>46</v>
      </c>
      <c r="B10" s="65">
        <v>5</v>
      </c>
      <c r="C10" s="39">
        <f>IF(B31=0, "-", B10/B31)</f>
        <v>1.0940919037199124E-2</v>
      </c>
      <c r="D10" s="65">
        <v>3</v>
      </c>
      <c r="E10" s="21">
        <f>IF(D31=0, "-", D10/D31)</f>
        <v>8.241758241758242E-3</v>
      </c>
      <c r="F10" s="81">
        <v>6</v>
      </c>
      <c r="G10" s="39">
        <f>IF(F31=0, "-", F10/F31)</f>
        <v>5.2770448548812663E-3</v>
      </c>
      <c r="H10" s="65">
        <v>7</v>
      </c>
      <c r="I10" s="21">
        <f>IF(H31=0, "-", H10/H31)</f>
        <v>7.0635721493440967E-3</v>
      </c>
      <c r="J10" s="20">
        <f t="shared" si="0"/>
        <v>0.66666666666666663</v>
      </c>
      <c r="K10" s="21">
        <f t="shared" si="1"/>
        <v>-0.14285714285714285</v>
      </c>
    </row>
    <row r="11" spans="1:11" x14ac:dyDescent="0.25">
      <c r="A11" s="7" t="s">
        <v>47</v>
      </c>
      <c r="B11" s="65">
        <v>6</v>
      </c>
      <c r="C11" s="39">
        <f>IF(B31=0, "-", B11/B31)</f>
        <v>1.3129102844638949E-2</v>
      </c>
      <c r="D11" s="65">
        <v>10</v>
      </c>
      <c r="E11" s="21">
        <f>IF(D31=0, "-", D11/D31)</f>
        <v>2.7472527472527472E-2</v>
      </c>
      <c r="F11" s="81">
        <v>22</v>
      </c>
      <c r="G11" s="39">
        <f>IF(F31=0, "-", F11/F31)</f>
        <v>1.9349164467897976E-2</v>
      </c>
      <c r="H11" s="65">
        <v>18</v>
      </c>
      <c r="I11" s="21">
        <f>IF(H31=0, "-", H11/H31)</f>
        <v>1.8163471241170535E-2</v>
      </c>
      <c r="J11" s="20">
        <f t="shared" si="0"/>
        <v>-0.4</v>
      </c>
      <c r="K11" s="21">
        <f t="shared" si="1"/>
        <v>0.22222222222222221</v>
      </c>
    </row>
    <row r="12" spans="1:11" x14ac:dyDescent="0.25">
      <c r="A12" s="7" t="s">
        <v>48</v>
      </c>
      <c r="B12" s="65">
        <v>61</v>
      </c>
      <c r="C12" s="39">
        <f>IF(B31=0, "-", B12/B31)</f>
        <v>0.13347921225382933</v>
      </c>
      <c r="D12" s="65">
        <v>52</v>
      </c>
      <c r="E12" s="21">
        <f>IF(D31=0, "-", D12/D31)</f>
        <v>0.14285714285714285</v>
      </c>
      <c r="F12" s="81">
        <v>137</v>
      </c>
      <c r="G12" s="39">
        <f>IF(F31=0, "-", F12/F31)</f>
        <v>0.12049252418645559</v>
      </c>
      <c r="H12" s="65">
        <v>138</v>
      </c>
      <c r="I12" s="21">
        <f>IF(H31=0, "-", H12/H31)</f>
        <v>0.13925327951564076</v>
      </c>
      <c r="J12" s="20">
        <f t="shared" si="0"/>
        <v>0.17307692307692307</v>
      </c>
      <c r="K12" s="21">
        <f t="shared" si="1"/>
        <v>-7.246376811594203E-3</v>
      </c>
    </row>
    <row r="13" spans="1:11" x14ac:dyDescent="0.25">
      <c r="A13" s="7" t="s">
        <v>51</v>
      </c>
      <c r="B13" s="65">
        <v>49</v>
      </c>
      <c r="C13" s="39">
        <f>IF(B31=0, "-", B13/B31)</f>
        <v>0.10722100656455143</v>
      </c>
      <c r="D13" s="65">
        <v>41</v>
      </c>
      <c r="E13" s="21">
        <f>IF(D31=0, "-", D13/D31)</f>
        <v>0.11263736263736264</v>
      </c>
      <c r="F13" s="81">
        <v>107</v>
      </c>
      <c r="G13" s="39">
        <f>IF(F31=0, "-", F13/F31)</f>
        <v>9.4107299912049247E-2</v>
      </c>
      <c r="H13" s="65">
        <v>129</v>
      </c>
      <c r="I13" s="21">
        <f>IF(H31=0, "-", H13/H31)</f>
        <v>0.1301715438950555</v>
      </c>
      <c r="J13" s="20">
        <f t="shared" si="0"/>
        <v>0.1951219512195122</v>
      </c>
      <c r="K13" s="21">
        <f t="shared" si="1"/>
        <v>-0.17054263565891473</v>
      </c>
    </row>
    <row r="14" spans="1:11" x14ac:dyDescent="0.25">
      <c r="A14" s="7" t="s">
        <v>54</v>
      </c>
      <c r="B14" s="65">
        <v>4</v>
      </c>
      <c r="C14" s="39">
        <f>IF(B31=0, "-", B14/B31)</f>
        <v>8.7527352297592995E-3</v>
      </c>
      <c r="D14" s="65">
        <v>0</v>
      </c>
      <c r="E14" s="21">
        <f>IF(D31=0, "-", D14/D31)</f>
        <v>0</v>
      </c>
      <c r="F14" s="81">
        <v>6</v>
      </c>
      <c r="G14" s="39">
        <f>IF(F31=0, "-", F14/F31)</f>
        <v>5.2770448548812663E-3</v>
      </c>
      <c r="H14" s="65">
        <v>6</v>
      </c>
      <c r="I14" s="21">
        <f>IF(H31=0, "-", H14/H31)</f>
        <v>6.0544904137235112E-3</v>
      </c>
      <c r="J14" s="20" t="str">
        <f t="shared" si="0"/>
        <v>-</v>
      </c>
      <c r="K14" s="21">
        <f t="shared" si="1"/>
        <v>0</v>
      </c>
    </row>
    <row r="15" spans="1:11" x14ac:dyDescent="0.25">
      <c r="A15" s="7" t="s">
        <v>55</v>
      </c>
      <c r="B15" s="65">
        <v>0</v>
      </c>
      <c r="C15" s="39">
        <f>IF(B31=0, "-", B15/B31)</f>
        <v>0</v>
      </c>
      <c r="D15" s="65">
        <v>0</v>
      </c>
      <c r="E15" s="21">
        <f>IF(D31=0, "-", D15/D31)</f>
        <v>0</v>
      </c>
      <c r="F15" s="81">
        <v>0</v>
      </c>
      <c r="G15" s="39">
        <f>IF(F31=0, "-", F15/F31)</f>
        <v>0</v>
      </c>
      <c r="H15" s="65">
        <v>2</v>
      </c>
      <c r="I15" s="21">
        <f>IF(H31=0, "-", H15/H31)</f>
        <v>2.0181634712411706E-3</v>
      </c>
      <c r="J15" s="20" t="str">
        <f t="shared" si="0"/>
        <v>-</v>
      </c>
      <c r="K15" s="21">
        <f t="shared" si="1"/>
        <v>-1</v>
      </c>
    </row>
    <row r="16" spans="1:11" x14ac:dyDescent="0.25">
      <c r="A16" s="7" t="s">
        <v>56</v>
      </c>
      <c r="B16" s="65">
        <v>165</v>
      </c>
      <c r="C16" s="39">
        <f>IF(B31=0, "-", B16/B31)</f>
        <v>0.3610503282275711</v>
      </c>
      <c r="D16" s="65">
        <v>122</v>
      </c>
      <c r="E16" s="21">
        <f>IF(D31=0, "-", D16/D31)</f>
        <v>0.33516483516483514</v>
      </c>
      <c r="F16" s="81">
        <v>420</v>
      </c>
      <c r="G16" s="39">
        <f>IF(F31=0, "-", F16/F31)</f>
        <v>0.36939313984168864</v>
      </c>
      <c r="H16" s="65">
        <v>323</v>
      </c>
      <c r="I16" s="21">
        <f>IF(H31=0, "-", H16/H31)</f>
        <v>0.32593340060544906</v>
      </c>
      <c r="J16" s="20">
        <f t="shared" si="0"/>
        <v>0.35245901639344263</v>
      </c>
      <c r="K16" s="21">
        <f t="shared" si="1"/>
        <v>0.30030959752321984</v>
      </c>
    </row>
    <row r="17" spans="1:11" x14ac:dyDescent="0.25">
      <c r="A17" s="7" t="s">
        <v>58</v>
      </c>
      <c r="B17" s="65">
        <v>11</v>
      </c>
      <c r="C17" s="39">
        <f>IF(B31=0, "-", B17/B31)</f>
        <v>2.4070021881838075E-2</v>
      </c>
      <c r="D17" s="65">
        <v>10</v>
      </c>
      <c r="E17" s="21">
        <f>IF(D31=0, "-", D17/D31)</f>
        <v>2.7472527472527472E-2</v>
      </c>
      <c r="F17" s="81">
        <v>26</v>
      </c>
      <c r="G17" s="39">
        <f>IF(F31=0, "-", F17/F31)</f>
        <v>2.2867194371152155E-2</v>
      </c>
      <c r="H17" s="65">
        <v>23</v>
      </c>
      <c r="I17" s="21">
        <f>IF(H31=0, "-", H17/H31)</f>
        <v>2.3208879919273461E-2</v>
      </c>
      <c r="J17" s="20">
        <f t="shared" si="0"/>
        <v>0.1</v>
      </c>
      <c r="K17" s="21">
        <f t="shared" si="1"/>
        <v>0.13043478260869565</v>
      </c>
    </row>
    <row r="18" spans="1:11" x14ac:dyDescent="0.25">
      <c r="A18" s="7" t="s">
        <v>61</v>
      </c>
      <c r="B18" s="65">
        <v>22</v>
      </c>
      <c r="C18" s="39">
        <f>IF(B31=0, "-", B18/B31)</f>
        <v>4.8140043763676151E-2</v>
      </c>
      <c r="D18" s="65">
        <v>31</v>
      </c>
      <c r="E18" s="21">
        <f>IF(D31=0, "-", D18/D31)</f>
        <v>8.5164835164835168E-2</v>
      </c>
      <c r="F18" s="81">
        <v>63</v>
      </c>
      <c r="G18" s="39">
        <f>IF(F31=0, "-", F18/F31)</f>
        <v>5.5408970976253295E-2</v>
      </c>
      <c r="H18" s="65">
        <v>75</v>
      </c>
      <c r="I18" s="21">
        <f>IF(H31=0, "-", H18/H31)</f>
        <v>7.5681130171543889E-2</v>
      </c>
      <c r="J18" s="20">
        <f t="shared" si="0"/>
        <v>-0.29032258064516131</v>
      </c>
      <c r="K18" s="21">
        <f t="shared" si="1"/>
        <v>-0.16</v>
      </c>
    </row>
    <row r="19" spans="1:11" x14ac:dyDescent="0.25">
      <c r="A19" s="7" t="s">
        <v>65</v>
      </c>
      <c r="B19" s="65">
        <v>17</v>
      </c>
      <c r="C19" s="39">
        <f>IF(B31=0, "-", B19/B31)</f>
        <v>3.7199124726477024E-2</v>
      </c>
      <c r="D19" s="65">
        <v>3</v>
      </c>
      <c r="E19" s="21">
        <f>IF(D31=0, "-", D19/D31)</f>
        <v>8.241758241758242E-3</v>
      </c>
      <c r="F19" s="81">
        <v>38</v>
      </c>
      <c r="G19" s="39">
        <f>IF(F31=0, "-", F19/F31)</f>
        <v>3.3421284080914687E-2</v>
      </c>
      <c r="H19" s="65">
        <v>16</v>
      </c>
      <c r="I19" s="21">
        <f>IF(H31=0, "-", H19/H31)</f>
        <v>1.6145307769929364E-2</v>
      </c>
      <c r="J19" s="20">
        <f t="shared" si="0"/>
        <v>4.666666666666667</v>
      </c>
      <c r="K19" s="21">
        <f t="shared" si="1"/>
        <v>1.375</v>
      </c>
    </row>
    <row r="20" spans="1:11" x14ac:dyDescent="0.25">
      <c r="A20" s="7" t="s">
        <v>68</v>
      </c>
      <c r="B20" s="65">
        <v>10</v>
      </c>
      <c r="C20" s="39">
        <f>IF(B31=0, "-", B20/B31)</f>
        <v>2.1881838074398249E-2</v>
      </c>
      <c r="D20" s="65">
        <v>7</v>
      </c>
      <c r="E20" s="21">
        <f>IF(D31=0, "-", D20/D31)</f>
        <v>1.9230769230769232E-2</v>
      </c>
      <c r="F20" s="81">
        <v>21</v>
      </c>
      <c r="G20" s="39">
        <f>IF(F31=0, "-", F20/F31)</f>
        <v>1.8469656992084433E-2</v>
      </c>
      <c r="H20" s="65">
        <v>16</v>
      </c>
      <c r="I20" s="21">
        <f>IF(H31=0, "-", H20/H31)</f>
        <v>1.6145307769929364E-2</v>
      </c>
      <c r="J20" s="20">
        <f t="shared" si="0"/>
        <v>0.42857142857142855</v>
      </c>
      <c r="K20" s="21">
        <f t="shared" si="1"/>
        <v>0.3125</v>
      </c>
    </row>
    <row r="21" spans="1:11" x14ac:dyDescent="0.25">
      <c r="A21" s="7" t="s">
        <v>69</v>
      </c>
      <c r="B21" s="65">
        <v>3</v>
      </c>
      <c r="C21" s="39">
        <f>IF(B31=0, "-", B21/B31)</f>
        <v>6.5645514223194746E-3</v>
      </c>
      <c r="D21" s="65">
        <v>17</v>
      </c>
      <c r="E21" s="21">
        <f>IF(D31=0, "-", D21/D31)</f>
        <v>4.6703296703296704E-2</v>
      </c>
      <c r="F21" s="81">
        <v>12</v>
      </c>
      <c r="G21" s="39">
        <f>IF(F31=0, "-", F21/F31)</f>
        <v>1.0554089709762533E-2</v>
      </c>
      <c r="H21" s="65">
        <v>42</v>
      </c>
      <c r="I21" s="21">
        <f>IF(H31=0, "-", H21/H31)</f>
        <v>4.238143289606458E-2</v>
      </c>
      <c r="J21" s="20">
        <f t="shared" si="0"/>
        <v>-0.82352941176470584</v>
      </c>
      <c r="K21" s="21">
        <f t="shared" si="1"/>
        <v>-0.7142857142857143</v>
      </c>
    </row>
    <row r="22" spans="1:11" x14ac:dyDescent="0.25">
      <c r="A22" s="7" t="s">
        <v>73</v>
      </c>
      <c r="B22" s="65">
        <v>6</v>
      </c>
      <c r="C22" s="39">
        <f>IF(B31=0, "-", B22/B31)</f>
        <v>1.3129102844638949E-2</v>
      </c>
      <c r="D22" s="65">
        <v>10</v>
      </c>
      <c r="E22" s="21">
        <f>IF(D31=0, "-", D22/D31)</f>
        <v>2.7472527472527472E-2</v>
      </c>
      <c r="F22" s="81">
        <v>16</v>
      </c>
      <c r="G22" s="39">
        <f>IF(F31=0, "-", F22/F31)</f>
        <v>1.4072119613016711E-2</v>
      </c>
      <c r="H22" s="65">
        <v>23</v>
      </c>
      <c r="I22" s="21">
        <f>IF(H31=0, "-", H22/H31)</f>
        <v>2.3208879919273461E-2</v>
      </c>
      <c r="J22" s="20">
        <f t="shared" si="0"/>
        <v>-0.4</v>
      </c>
      <c r="K22" s="21">
        <f t="shared" si="1"/>
        <v>-0.30434782608695654</v>
      </c>
    </row>
    <row r="23" spans="1:11" x14ac:dyDescent="0.25">
      <c r="A23" s="7" t="s">
        <v>74</v>
      </c>
      <c r="B23" s="65">
        <v>9</v>
      </c>
      <c r="C23" s="39">
        <f>IF(B31=0, "-", B23/B31)</f>
        <v>1.9693654266958426E-2</v>
      </c>
      <c r="D23" s="65">
        <v>10</v>
      </c>
      <c r="E23" s="21">
        <f>IF(D31=0, "-", D23/D31)</f>
        <v>2.7472527472527472E-2</v>
      </c>
      <c r="F23" s="81">
        <v>37</v>
      </c>
      <c r="G23" s="39">
        <f>IF(F31=0, "-", F23/F31)</f>
        <v>3.2541776605101144E-2</v>
      </c>
      <c r="H23" s="65">
        <v>27</v>
      </c>
      <c r="I23" s="21">
        <f>IF(H31=0, "-", H23/H31)</f>
        <v>2.7245206861755803E-2</v>
      </c>
      <c r="J23" s="20">
        <f t="shared" si="0"/>
        <v>-0.1</v>
      </c>
      <c r="K23" s="21">
        <f t="shared" si="1"/>
        <v>0.37037037037037035</v>
      </c>
    </row>
    <row r="24" spans="1:11" x14ac:dyDescent="0.25">
      <c r="A24" s="7" t="s">
        <v>83</v>
      </c>
      <c r="B24" s="65">
        <v>3</v>
      </c>
      <c r="C24" s="39">
        <f>IF(B31=0, "-", B24/B31)</f>
        <v>6.5645514223194746E-3</v>
      </c>
      <c r="D24" s="65">
        <v>4</v>
      </c>
      <c r="E24" s="21">
        <f>IF(D31=0, "-", D24/D31)</f>
        <v>1.098901098901099E-2</v>
      </c>
      <c r="F24" s="81">
        <v>9</v>
      </c>
      <c r="G24" s="39">
        <f>IF(F31=0, "-", F24/F31)</f>
        <v>7.9155672823219003E-3</v>
      </c>
      <c r="H24" s="65">
        <v>6</v>
      </c>
      <c r="I24" s="21">
        <f>IF(H31=0, "-", H24/H31)</f>
        <v>6.0544904137235112E-3</v>
      </c>
      <c r="J24" s="20">
        <f t="shared" si="0"/>
        <v>-0.25</v>
      </c>
      <c r="K24" s="21">
        <f t="shared" si="1"/>
        <v>0.5</v>
      </c>
    </row>
    <row r="25" spans="1:11" x14ac:dyDescent="0.25">
      <c r="A25" s="7" t="s">
        <v>85</v>
      </c>
      <c r="B25" s="65">
        <v>19</v>
      </c>
      <c r="C25" s="39">
        <f>IF(B31=0, "-", B25/B31)</f>
        <v>4.1575492341356671E-2</v>
      </c>
      <c r="D25" s="65">
        <v>13</v>
      </c>
      <c r="E25" s="21">
        <f>IF(D31=0, "-", D25/D31)</f>
        <v>3.5714285714285712E-2</v>
      </c>
      <c r="F25" s="81">
        <v>48</v>
      </c>
      <c r="G25" s="39">
        <f>IF(F31=0, "-", F25/F31)</f>
        <v>4.221635883905013E-2</v>
      </c>
      <c r="H25" s="65">
        <v>33</v>
      </c>
      <c r="I25" s="21">
        <f>IF(H31=0, "-", H25/H31)</f>
        <v>3.3299697275479316E-2</v>
      </c>
      <c r="J25" s="20">
        <f t="shared" si="0"/>
        <v>0.46153846153846156</v>
      </c>
      <c r="K25" s="21">
        <f t="shared" si="1"/>
        <v>0.45454545454545453</v>
      </c>
    </row>
    <row r="26" spans="1:11" x14ac:dyDescent="0.25">
      <c r="A26" s="7" t="s">
        <v>92</v>
      </c>
      <c r="B26" s="65">
        <v>10</v>
      </c>
      <c r="C26" s="39">
        <f>IF(B31=0, "-", B26/B31)</f>
        <v>2.1881838074398249E-2</v>
      </c>
      <c r="D26" s="65">
        <v>10</v>
      </c>
      <c r="E26" s="21">
        <f>IF(D31=0, "-", D26/D31)</f>
        <v>2.7472527472527472E-2</v>
      </c>
      <c r="F26" s="81">
        <v>28</v>
      </c>
      <c r="G26" s="39">
        <f>IF(F31=0, "-", F26/F31)</f>
        <v>2.4626209322779244E-2</v>
      </c>
      <c r="H26" s="65">
        <v>23</v>
      </c>
      <c r="I26" s="21">
        <f>IF(H31=0, "-", H26/H31)</f>
        <v>2.3208879919273461E-2</v>
      </c>
      <c r="J26" s="20">
        <f t="shared" si="0"/>
        <v>0</v>
      </c>
      <c r="K26" s="21">
        <f t="shared" si="1"/>
        <v>0.21739130434782608</v>
      </c>
    </row>
    <row r="27" spans="1:11" x14ac:dyDescent="0.25">
      <c r="A27" s="7" t="s">
        <v>93</v>
      </c>
      <c r="B27" s="65">
        <v>17</v>
      </c>
      <c r="C27" s="39">
        <f>IF(B31=0, "-", B27/B31)</f>
        <v>3.7199124726477024E-2</v>
      </c>
      <c r="D27" s="65">
        <v>5</v>
      </c>
      <c r="E27" s="21">
        <f>IF(D31=0, "-", D27/D31)</f>
        <v>1.3736263736263736E-2</v>
      </c>
      <c r="F27" s="81">
        <v>28</v>
      </c>
      <c r="G27" s="39">
        <f>IF(F31=0, "-", F27/F31)</f>
        <v>2.4626209322779244E-2</v>
      </c>
      <c r="H27" s="65">
        <v>8</v>
      </c>
      <c r="I27" s="21">
        <f>IF(H31=0, "-", H27/H31)</f>
        <v>8.0726538849646822E-3</v>
      </c>
      <c r="J27" s="20">
        <f t="shared" si="0"/>
        <v>2.4</v>
      </c>
      <c r="K27" s="21">
        <f t="shared" si="1"/>
        <v>2.5</v>
      </c>
    </row>
    <row r="28" spans="1:11" x14ac:dyDescent="0.25">
      <c r="A28" s="7" t="s">
        <v>95</v>
      </c>
      <c r="B28" s="65">
        <v>28</v>
      </c>
      <c r="C28" s="39">
        <f>IF(B31=0, "-", B28/B31)</f>
        <v>6.1269146608315096E-2</v>
      </c>
      <c r="D28" s="65">
        <v>14</v>
      </c>
      <c r="E28" s="21">
        <f>IF(D31=0, "-", D28/D31)</f>
        <v>3.8461538461538464E-2</v>
      </c>
      <c r="F28" s="81">
        <v>79</v>
      </c>
      <c r="G28" s="39">
        <f>IF(F31=0, "-", F28/F31)</f>
        <v>6.9481090589270003E-2</v>
      </c>
      <c r="H28" s="65">
        <v>58</v>
      </c>
      <c r="I28" s="21">
        <f>IF(H31=0, "-", H28/H31)</f>
        <v>5.8526740665993948E-2</v>
      </c>
      <c r="J28" s="20">
        <f t="shared" si="0"/>
        <v>1</v>
      </c>
      <c r="K28" s="21">
        <f t="shared" si="1"/>
        <v>0.36206896551724138</v>
      </c>
    </row>
    <row r="29" spans="1:11" x14ac:dyDescent="0.25">
      <c r="A29" s="7" t="s">
        <v>96</v>
      </c>
      <c r="B29" s="65">
        <v>2</v>
      </c>
      <c r="C29" s="39">
        <f>IF(B31=0, "-", B29/B31)</f>
        <v>4.3763676148796497E-3</v>
      </c>
      <c r="D29" s="65">
        <v>0</v>
      </c>
      <c r="E29" s="21">
        <f>IF(D31=0, "-", D29/D31)</f>
        <v>0</v>
      </c>
      <c r="F29" s="81">
        <v>3</v>
      </c>
      <c r="G29" s="39">
        <f>IF(F31=0, "-", F29/F31)</f>
        <v>2.6385224274406332E-3</v>
      </c>
      <c r="H29" s="65">
        <v>3</v>
      </c>
      <c r="I29" s="21">
        <f>IF(H31=0, "-", H29/H31)</f>
        <v>3.0272452068617556E-3</v>
      </c>
      <c r="J29" s="20" t="str">
        <f t="shared" si="0"/>
        <v>-</v>
      </c>
      <c r="K29" s="21">
        <f t="shared" si="1"/>
        <v>0</v>
      </c>
    </row>
    <row r="30" spans="1:11" x14ac:dyDescent="0.25">
      <c r="A30" s="2"/>
      <c r="B30" s="68"/>
      <c r="C30" s="33"/>
      <c r="D30" s="68"/>
      <c r="E30" s="6"/>
      <c r="F30" s="82"/>
      <c r="G30" s="33"/>
      <c r="H30" s="68"/>
      <c r="I30" s="6"/>
      <c r="J30" s="5"/>
      <c r="K30" s="6"/>
    </row>
    <row r="31" spans="1:11" s="43" customFormat="1" x14ac:dyDescent="0.25">
      <c r="A31" s="162" t="s">
        <v>583</v>
      </c>
      <c r="B31" s="71">
        <f>SUM(B7:B30)</f>
        <v>457</v>
      </c>
      <c r="C31" s="40">
        <v>1</v>
      </c>
      <c r="D31" s="71">
        <f>SUM(D7:D30)</f>
        <v>364</v>
      </c>
      <c r="E31" s="41">
        <v>1</v>
      </c>
      <c r="F31" s="77">
        <f>SUM(F7:F30)</f>
        <v>1137</v>
      </c>
      <c r="G31" s="42">
        <v>1</v>
      </c>
      <c r="H31" s="71">
        <f>SUM(H7:H30)</f>
        <v>991</v>
      </c>
      <c r="I31" s="41">
        <v>1</v>
      </c>
      <c r="J31" s="37">
        <f>IF(D31=0, "-", (B31-D31)/D31)</f>
        <v>0.25549450549450547</v>
      </c>
      <c r="K31" s="38">
        <f>IF(H31=0, "-", (F31-H31)/H31)</f>
        <v>0.14732593340060546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44"/>
  <sheetViews>
    <sheetView tabSelected="1" zoomScaleNormal="100" workbookViewId="0">
      <selection activeCell="M1" sqref="M1"/>
    </sheetView>
  </sheetViews>
  <sheetFormatPr defaultRowHeight="13.2" x14ac:dyDescent="0.25"/>
  <cols>
    <col min="1" max="1" width="34.109375" bestFit="1" customWidth="1"/>
    <col min="6" max="6" width="1.7773437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107</v>
      </c>
      <c r="B2" s="202" t="s">
        <v>98</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241</v>
      </c>
      <c r="B8" s="143">
        <v>0</v>
      </c>
      <c r="C8" s="144">
        <v>3</v>
      </c>
      <c r="D8" s="143">
        <v>4</v>
      </c>
      <c r="E8" s="144">
        <v>5</v>
      </c>
      <c r="F8" s="145"/>
      <c r="G8" s="143">
        <f>B8-C8</f>
        <v>-3</v>
      </c>
      <c r="H8" s="144">
        <f>D8-E8</f>
        <v>-1</v>
      </c>
      <c r="I8" s="151">
        <f>IF(C8=0, "-", IF(G8/C8&lt;10, G8/C8, "&gt;999%"))</f>
        <v>-1</v>
      </c>
      <c r="J8" s="152">
        <f>IF(E8=0, "-", IF(H8/E8&lt;10, H8/E8, "&gt;999%"))</f>
        <v>-0.2</v>
      </c>
    </row>
    <row r="9" spans="1:10" x14ac:dyDescent="0.25">
      <c r="A9" s="158" t="s">
        <v>385</v>
      </c>
      <c r="B9" s="65">
        <v>0</v>
      </c>
      <c r="C9" s="66">
        <v>1</v>
      </c>
      <c r="D9" s="65">
        <v>3</v>
      </c>
      <c r="E9" s="66">
        <v>5</v>
      </c>
      <c r="F9" s="67"/>
      <c r="G9" s="65">
        <f>B9-C9</f>
        <v>-1</v>
      </c>
      <c r="H9" s="66">
        <f>D9-E9</f>
        <v>-2</v>
      </c>
      <c r="I9" s="20">
        <f>IF(C9=0, "-", IF(G9/C9&lt;10, G9/C9, "&gt;999%"))</f>
        <v>-1</v>
      </c>
      <c r="J9" s="21">
        <f>IF(E9=0, "-", IF(H9/E9&lt;10, H9/E9, "&gt;999%"))</f>
        <v>-0.4</v>
      </c>
    </row>
    <row r="10" spans="1:10" s="160" customFormat="1" x14ac:dyDescent="0.25">
      <c r="A10" s="178" t="s">
        <v>591</v>
      </c>
      <c r="B10" s="71">
        <v>0</v>
      </c>
      <c r="C10" s="72">
        <v>4</v>
      </c>
      <c r="D10" s="71">
        <v>7</v>
      </c>
      <c r="E10" s="72">
        <v>10</v>
      </c>
      <c r="F10" s="73"/>
      <c r="G10" s="71">
        <f>B10-C10</f>
        <v>-4</v>
      </c>
      <c r="H10" s="72">
        <f>D10-E10</f>
        <v>-3</v>
      </c>
      <c r="I10" s="37">
        <f>IF(C10=0, "-", IF(G10/C10&lt;10, G10/C10, "&gt;999%"))</f>
        <v>-1</v>
      </c>
      <c r="J10" s="38">
        <f>IF(E10=0, "-", IF(H10/E10&lt;10, H10/E10, "&gt;999%"))</f>
        <v>-0.3</v>
      </c>
    </row>
    <row r="11" spans="1:10" x14ac:dyDescent="0.25">
      <c r="A11" s="177"/>
      <c r="B11" s="143"/>
      <c r="C11" s="144"/>
      <c r="D11" s="143"/>
      <c r="E11" s="144"/>
      <c r="F11" s="145"/>
      <c r="G11" s="143"/>
      <c r="H11" s="144"/>
      <c r="I11" s="151"/>
      <c r="J11" s="152"/>
    </row>
    <row r="12" spans="1:10" s="139" customFormat="1" x14ac:dyDescent="0.25">
      <c r="A12" s="159" t="s">
        <v>32</v>
      </c>
      <c r="B12" s="65"/>
      <c r="C12" s="66"/>
      <c r="D12" s="65"/>
      <c r="E12" s="66"/>
      <c r="F12" s="67"/>
      <c r="G12" s="65"/>
      <c r="H12" s="66"/>
      <c r="I12" s="20"/>
      <c r="J12" s="21"/>
    </row>
    <row r="13" spans="1:10" x14ac:dyDescent="0.25">
      <c r="A13" s="158" t="s">
        <v>312</v>
      </c>
      <c r="B13" s="65">
        <v>1</v>
      </c>
      <c r="C13" s="66">
        <v>2</v>
      </c>
      <c r="D13" s="65">
        <v>1</v>
      </c>
      <c r="E13" s="66">
        <v>2</v>
      </c>
      <c r="F13" s="67"/>
      <c r="G13" s="65">
        <f>B13-C13</f>
        <v>-1</v>
      </c>
      <c r="H13" s="66">
        <f>D13-E13</f>
        <v>-1</v>
      </c>
      <c r="I13" s="20">
        <f>IF(C13=0, "-", IF(G13/C13&lt;10, G13/C13, "&gt;999%"))</f>
        <v>-0.5</v>
      </c>
      <c r="J13" s="21">
        <f>IF(E13=0, "-", IF(H13/E13&lt;10, H13/E13, "&gt;999%"))</f>
        <v>-0.5</v>
      </c>
    </row>
    <row r="14" spans="1:10" x14ac:dyDescent="0.25">
      <c r="A14" s="158" t="s">
        <v>449</v>
      </c>
      <c r="B14" s="65">
        <v>0</v>
      </c>
      <c r="C14" s="66">
        <v>0</v>
      </c>
      <c r="D14" s="65">
        <v>1</v>
      </c>
      <c r="E14" s="66">
        <v>0</v>
      </c>
      <c r="F14" s="67"/>
      <c r="G14" s="65">
        <f>B14-C14</f>
        <v>0</v>
      </c>
      <c r="H14" s="66">
        <f>D14-E14</f>
        <v>1</v>
      </c>
      <c r="I14" s="20" t="str">
        <f>IF(C14=0, "-", IF(G14/C14&lt;10, G14/C14, "&gt;999%"))</f>
        <v>-</v>
      </c>
      <c r="J14" s="21" t="str">
        <f>IF(E14=0, "-", IF(H14/E14&lt;10, H14/E14, "&gt;999%"))</f>
        <v>-</v>
      </c>
    </row>
    <row r="15" spans="1:10" s="160" customFormat="1" x14ac:dyDescent="0.25">
      <c r="A15" s="178" t="s">
        <v>592</v>
      </c>
      <c r="B15" s="71">
        <v>1</v>
      </c>
      <c r="C15" s="72">
        <v>2</v>
      </c>
      <c r="D15" s="71">
        <v>2</v>
      </c>
      <c r="E15" s="72">
        <v>2</v>
      </c>
      <c r="F15" s="73"/>
      <c r="G15" s="71">
        <f>B15-C15</f>
        <v>-1</v>
      </c>
      <c r="H15" s="72">
        <f>D15-E15</f>
        <v>0</v>
      </c>
      <c r="I15" s="37">
        <f>IF(C15=0, "-", IF(G15/C15&lt;10, G15/C15, "&gt;999%"))</f>
        <v>-0.5</v>
      </c>
      <c r="J15" s="38">
        <f>IF(E15=0, "-", IF(H15/E15&lt;10, H15/E15, "&gt;999%"))</f>
        <v>0</v>
      </c>
    </row>
    <row r="16" spans="1:10" x14ac:dyDescent="0.25">
      <c r="A16" s="177"/>
      <c r="B16" s="143"/>
      <c r="C16" s="144"/>
      <c r="D16" s="143"/>
      <c r="E16" s="144"/>
      <c r="F16" s="145"/>
      <c r="G16" s="143"/>
      <c r="H16" s="144"/>
      <c r="I16" s="151"/>
      <c r="J16" s="152"/>
    </row>
    <row r="17" spans="1:10" s="139" customFormat="1" x14ac:dyDescent="0.25">
      <c r="A17" s="159" t="s">
        <v>33</v>
      </c>
      <c r="B17" s="65"/>
      <c r="C17" s="66"/>
      <c r="D17" s="65"/>
      <c r="E17" s="66"/>
      <c r="F17" s="67"/>
      <c r="G17" s="65"/>
      <c r="H17" s="66"/>
      <c r="I17" s="20"/>
      <c r="J17" s="21"/>
    </row>
    <row r="18" spans="1:10" x14ac:dyDescent="0.25">
      <c r="A18" s="158" t="s">
        <v>208</v>
      </c>
      <c r="B18" s="65">
        <v>2</v>
      </c>
      <c r="C18" s="66">
        <v>9</v>
      </c>
      <c r="D18" s="65">
        <v>3</v>
      </c>
      <c r="E18" s="66">
        <v>14</v>
      </c>
      <c r="F18" s="67"/>
      <c r="G18" s="65">
        <f t="shared" ref="G18:G33" si="0">B18-C18</f>
        <v>-7</v>
      </c>
      <c r="H18" s="66">
        <f t="shared" ref="H18:H33" si="1">D18-E18</f>
        <v>-11</v>
      </c>
      <c r="I18" s="20">
        <f t="shared" ref="I18:I33" si="2">IF(C18=0, "-", IF(G18/C18&lt;10, G18/C18, "&gt;999%"))</f>
        <v>-0.77777777777777779</v>
      </c>
      <c r="J18" s="21">
        <f t="shared" ref="J18:J33" si="3">IF(E18=0, "-", IF(H18/E18&lt;10, H18/E18, "&gt;999%"))</f>
        <v>-0.7857142857142857</v>
      </c>
    </row>
    <row r="19" spans="1:10" x14ac:dyDescent="0.25">
      <c r="A19" s="158" t="s">
        <v>220</v>
      </c>
      <c r="B19" s="65">
        <v>6</v>
      </c>
      <c r="C19" s="66">
        <v>9</v>
      </c>
      <c r="D19" s="65">
        <v>30</v>
      </c>
      <c r="E19" s="66">
        <v>11</v>
      </c>
      <c r="F19" s="67"/>
      <c r="G19" s="65">
        <f t="shared" si="0"/>
        <v>-3</v>
      </c>
      <c r="H19" s="66">
        <f t="shared" si="1"/>
        <v>19</v>
      </c>
      <c r="I19" s="20">
        <f t="shared" si="2"/>
        <v>-0.33333333333333331</v>
      </c>
      <c r="J19" s="21">
        <f t="shared" si="3"/>
        <v>1.7272727272727273</v>
      </c>
    </row>
    <row r="20" spans="1:10" x14ac:dyDescent="0.25">
      <c r="A20" s="158" t="s">
        <v>242</v>
      </c>
      <c r="B20" s="65">
        <v>1</v>
      </c>
      <c r="C20" s="66">
        <v>2</v>
      </c>
      <c r="D20" s="65">
        <v>14</v>
      </c>
      <c r="E20" s="66">
        <v>2</v>
      </c>
      <c r="F20" s="67"/>
      <c r="G20" s="65">
        <f t="shared" si="0"/>
        <v>-1</v>
      </c>
      <c r="H20" s="66">
        <f t="shared" si="1"/>
        <v>12</v>
      </c>
      <c r="I20" s="20">
        <f t="shared" si="2"/>
        <v>-0.5</v>
      </c>
      <c r="J20" s="21">
        <f t="shared" si="3"/>
        <v>6</v>
      </c>
    </row>
    <row r="21" spans="1:10" x14ac:dyDescent="0.25">
      <c r="A21" s="158" t="s">
        <v>300</v>
      </c>
      <c r="B21" s="65">
        <v>0</v>
      </c>
      <c r="C21" s="66">
        <v>1</v>
      </c>
      <c r="D21" s="65">
        <v>1</v>
      </c>
      <c r="E21" s="66">
        <v>1</v>
      </c>
      <c r="F21" s="67"/>
      <c r="G21" s="65">
        <f t="shared" si="0"/>
        <v>-1</v>
      </c>
      <c r="H21" s="66">
        <f t="shared" si="1"/>
        <v>0</v>
      </c>
      <c r="I21" s="20">
        <f t="shared" si="2"/>
        <v>-1</v>
      </c>
      <c r="J21" s="21">
        <f t="shared" si="3"/>
        <v>0</v>
      </c>
    </row>
    <row r="22" spans="1:10" x14ac:dyDescent="0.25">
      <c r="A22" s="158" t="s">
        <v>243</v>
      </c>
      <c r="B22" s="65">
        <v>0</v>
      </c>
      <c r="C22" s="66">
        <v>4</v>
      </c>
      <c r="D22" s="65">
        <v>10</v>
      </c>
      <c r="E22" s="66">
        <v>4</v>
      </c>
      <c r="F22" s="67"/>
      <c r="G22" s="65">
        <f t="shared" si="0"/>
        <v>-4</v>
      </c>
      <c r="H22" s="66">
        <f t="shared" si="1"/>
        <v>6</v>
      </c>
      <c r="I22" s="20">
        <f t="shared" si="2"/>
        <v>-1</v>
      </c>
      <c r="J22" s="21">
        <f t="shared" si="3"/>
        <v>1.5</v>
      </c>
    </row>
    <row r="23" spans="1:10" x14ac:dyDescent="0.25">
      <c r="A23" s="158" t="s">
        <v>262</v>
      </c>
      <c r="B23" s="65">
        <v>1</v>
      </c>
      <c r="C23" s="66">
        <v>1</v>
      </c>
      <c r="D23" s="65">
        <v>4</v>
      </c>
      <c r="E23" s="66">
        <v>1</v>
      </c>
      <c r="F23" s="67"/>
      <c r="G23" s="65">
        <f t="shared" si="0"/>
        <v>0</v>
      </c>
      <c r="H23" s="66">
        <f t="shared" si="1"/>
        <v>3</v>
      </c>
      <c r="I23" s="20">
        <f t="shared" si="2"/>
        <v>0</v>
      </c>
      <c r="J23" s="21">
        <f t="shared" si="3"/>
        <v>3</v>
      </c>
    </row>
    <row r="24" spans="1:10" x14ac:dyDescent="0.25">
      <c r="A24" s="158" t="s">
        <v>263</v>
      </c>
      <c r="B24" s="65">
        <v>0</v>
      </c>
      <c r="C24" s="66">
        <v>0</v>
      </c>
      <c r="D24" s="65">
        <v>2</v>
      </c>
      <c r="E24" s="66">
        <v>1</v>
      </c>
      <c r="F24" s="67"/>
      <c r="G24" s="65">
        <f t="shared" si="0"/>
        <v>0</v>
      </c>
      <c r="H24" s="66">
        <f t="shared" si="1"/>
        <v>1</v>
      </c>
      <c r="I24" s="20" t="str">
        <f t="shared" si="2"/>
        <v>-</v>
      </c>
      <c r="J24" s="21">
        <f t="shared" si="3"/>
        <v>1</v>
      </c>
    </row>
    <row r="25" spans="1:10" x14ac:dyDescent="0.25">
      <c r="A25" s="158" t="s">
        <v>424</v>
      </c>
      <c r="B25" s="65">
        <v>0</v>
      </c>
      <c r="C25" s="66">
        <v>5</v>
      </c>
      <c r="D25" s="65">
        <v>3</v>
      </c>
      <c r="E25" s="66">
        <v>5</v>
      </c>
      <c r="F25" s="67"/>
      <c r="G25" s="65">
        <f t="shared" si="0"/>
        <v>-5</v>
      </c>
      <c r="H25" s="66">
        <f t="shared" si="1"/>
        <v>-2</v>
      </c>
      <c r="I25" s="20">
        <f t="shared" si="2"/>
        <v>-1</v>
      </c>
      <c r="J25" s="21">
        <f t="shared" si="3"/>
        <v>-0.4</v>
      </c>
    </row>
    <row r="26" spans="1:10" x14ac:dyDescent="0.25">
      <c r="A26" s="158" t="s">
        <v>264</v>
      </c>
      <c r="B26" s="65">
        <v>4</v>
      </c>
      <c r="C26" s="66">
        <v>0</v>
      </c>
      <c r="D26" s="65">
        <v>10</v>
      </c>
      <c r="E26" s="66">
        <v>0</v>
      </c>
      <c r="F26" s="67"/>
      <c r="G26" s="65">
        <f t="shared" si="0"/>
        <v>4</v>
      </c>
      <c r="H26" s="66">
        <f t="shared" si="1"/>
        <v>10</v>
      </c>
      <c r="I26" s="20" t="str">
        <f t="shared" si="2"/>
        <v>-</v>
      </c>
      <c r="J26" s="21" t="str">
        <f t="shared" si="3"/>
        <v>-</v>
      </c>
    </row>
    <row r="27" spans="1:10" x14ac:dyDescent="0.25">
      <c r="A27" s="158" t="s">
        <v>351</v>
      </c>
      <c r="B27" s="65">
        <v>4</v>
      </c>
      <c r="C27" s="66">
        <v>0</v>
      </c>
      <c r="D27" s="65">
        <v>14</v>
      </c>
      <c r="E27" s="66">
        <v>1</v>
      </c>
      <c r="F27" s="67"/>
      <c r="G27" s="65">
        <f t="shared" si="0"/>
        <v>4</v>
      </c>
      <c r="H27" s="66">
        <f t="shared" si="1"/>
        <v>13</v>
      </c>
      <c r="I27" s="20" t="str">
        <f t="shared" si="2"/>
        <v>-</v>
      </c>
      <c r="J27" s="21" t="str">
        <f t="shared" si="3"/>
        <v>&gt;999%</v>
      </c>
    </row>
    <row r="28" spans="1:10" x14ac:dyDescent="0.25">
      <c r="A28" s="158" t="s">
        <v>352</v>
      </c>
      <c r="B28" s="65">
        <v>22</v>
      </c>
      <c r="C28" s="66">
        <v>31</v>
      </c>
      <c r="D28" s="65">
        <v>89</v>
      </c>
      <c r="E28" s="66">
        <v>50</v>
      </c>
      <c r="F28" s="67"/>
      <c r="G28" s="65">
        <f t="shared" si="0"/>
        <v>-9</v>
      </c>
      <c r="H28" s="66">
        <f t="shared" si="1"/>
        <v>39</v>
      </c>
      <c r="I28" s="20">
        <f t="shared" si="2"/>
        <v>-0.29032258064516131</v>
      </c>
      <c r="J28" s="21">
        <f t="shared" si="3"/>
        <v>0.78</v>
      </c>
    </row>
    <row r="29" spans="1:10" x14ac:dyDescent="0.25">
      <c r="A29" s="158" t="s">
        <v>386</v>
      </c>
      <c r="B29" s="65">
        <v>29</v>
      </c>
      <c r="C29" s="66">
        <v>14</v>
      </c>
      <c r="D29" s="65">
        <v>52</v>
      </c>
      <c r="E29" s="66">
        <v>59</v>
      </c>
      <c r="F29" s="67"/>
      <c r="G29" s="65">
        <f t="shared" si="0"/>
        <v>15</v>
      </c>
      <c r="H29" s="66">
        <f t="shared" si="1"/>
        <v>-7</v>
      </c>
      <c r="I29" s="20">
        <f t="shared" si="2"/>
        <v>1.0714285714285714</v>
      </c>
      <c r="J29" s="21">
        <f t="shared" si="3"/>
        <v>-0.11864406779661017</v>
      </c>
    </row>
    <row r="30" spans="1:10" x14ac:dyDescent="0.25">
      <c r="A30" s="158" t="s">
        <v>425</v>
      </c>
      <c r="B30" s="65">
        <v>6</v>
      </c>
      <c r="C30" s="66">
        <v>3</v>
      </c>
      <c r="D30" s="65">
        <v>14</v>
      </c>
      <c r="E30" s="66">
        <v>9</v>
      </c>
      <c r="F30" s="67"/>
      <c r="G30" s="65">
        <f t="shared" si="0"/>
        <v>3</v>
      </c>
      <c r="H30" s="66">
        <f t="shared" si="1"/>
        <v>5</v>
      </c>
      <c r="I30" s="20">
        <f t="shared" si="2"/>
        <v>1</v>
      </c>
      <c r="J30" s="21">
        <f t="shared" si="3"/>
        <v>0.55555555555555558</v>
      </c>
    </row>
    <row r="31" spans="1:10" x14ac:dyDescent="0.25">
      <c r="A31" s="158" t="s">
        <v>426</v>
      </c>
      <c r="B31" s="65">
        <v>2</v>
      </c>
      <c r="C31" s="66">
        <v>1</v>
      </c>
      <c r="D31" s="65">
        <v>6</v>
      </c>
      <c r="E31" s="66">
        <v>3</v>
      </c>
      <c r="F31" s="67"/>
      <c r="G31" s="65">
        <f t="shared" si="0"/>
        <v>1</v>
      </c>
      <c r="H31" s="66">
        <f t="shared" si="1"/>
        <v>3</v>
      </c>
      <c r="I31" s="20">
        <f t="shared" si="2"/>
        <v>1</v>
      </c>
      <c r="J31" s="21">
        <f t="shared" si="3"/>
        <v>1</v>
      </c>
    </row>
    <row r="32" spans="1:10" x14ac:dyDescent="0.25">
      <c r="A32" s="158" t="s">
        <v>301</v>
      </c>
      <c r="B32" s="65">
        <v>1</v>
      </c>
      <c r="C32" s="66">
        <v>0</v>
      </c>
      <c r="D32" s="65">
        <v>2</v>
      </c>
      <c r="E32" s="66">
        <v>0</v>
      </c>
      <c r="F32" s="67"/>
      <c r="G32" s="65">
        <f t="shared" si="0"/>
        <v>1</v>
      </c>
      <c r="H32" s="66">
        <f t="shared" si="1"/>
        <v>2</v>
      </c>
      <c r="I32" s="20" t="str">
        <f t="shared" si="2"/>
        <v>-</v>
      </c>
      <c r="J32" s="21" t="str">
        <f t="shared" si="3"/>
        <v>-</v>
      </c>
    </row>
    <row r="33" spans="1:10" s="160" customFormat="1" x14ac:dyDescent="0.25">
      <c r="A33" s="178" t="s">
        <v>593</v>
      </c>
      <c r="B33" s="71">
        <v>78</v>
      </c>
      <c r="C33" s="72">
        <v>80</v>
      </c>
      <c r="D33" s="71">
        <v>254</v>
      </c>
      <c r="E33" s="72">
        <v>161</v>
      </c>
      <c r="F33" s="73"/>
      <c r="G33" s="71">
        <f t="shared" si="0"/>
        <v>-2</v>
      </c>
      <c r="H33" s="72">
        <f t="shared" si="1"/>
        <v>93</v>
      </c>
      <c r="I33" s="37">
        <f t="shared" si="2"/>
        <v>-2.5000000000000001E-2</v>
      </c>
      <c r="J33" s="38">
        <f t="shared" si="3"/>
        <v>0.57763975155279501</v>
      </c>
    </row>
    <row r="34" spans="1:10" x14ac:dyDescent="0.25">
      <c r="A34" s="177"/>
      <c r="B34" s="143"/>
      <c r="C34" s="144"/>
      <c r="D34" s="143"/>
      <c r="E34" s="144"/>
      <c r="F34" s="145"/>
      <c r="G34" s="143"/>
      <c r="H34" s="144"/>
      <c r="I34" s="151"/>
      <c r="J34" s="152"/>
    </row>
    <row r="35" spans="1:10" s="139" customFormat="1" x14ac:dyDescent="0.25">
      <c r="A35" s="159" t="s">
        <v>34</v>
      </c>
      <c r="B35" s="65"/>
      <c r="C35" s="66"/>
      <c r="D35" s="65"/>
      <c r="E35" s="66"/>
      <c r="F35" s="67"/>
      <c r="G35" s="65"/>
      <c r="H35" s="66"/>
      <c r="I35" s="20"/>
      <c r="J35" s="21"/>
    </row>
    <row r="36" spans="1:10" x14ac:dyDescent="0.25">
      <c r="A36" s="158" t="s">
        <v>450</v>
      </c>
      <c r="B36" s="65">
        <v>0</v>
      </c>
      <c r="C36" s="66">
        <v>0</v>
      </c>
      <c r="D36" s="65">
        <v>4</v>
      </c>
      <c r="E36" s="66">
        <v>0</v>
      </c>
      <c r="F36" s="67"/>
      <c r="G36" s="65">
        <f>B36-C36</f>
        <v>0</v>
      </c>
      <c r="H36" s="66">
        <f>D36-E36</f>
        <v>4</v>
      </c>
      <c r="I36" s="20" t="str">
        <f>IF(C36=0, "-", IF(G36/C36&lt;10, G36/C36, "&gt;999%"))</f>
        <v>-</v>
      </c>
      <c r="J36" s="21" t="str">
        <f>IF(E36=0, "-", IF(H36/E36&lt;10, H36/E36, "&gt;999%"))</f>
        <v>-</v>
      </c>
    </row>
    <row r="37" spans="1:10" x14ac:dyDescent="0.25">
      <c r="A37" s="158" t="s">
        <v>313</v>
      </c>
      <c r="B37" s="65">
        <v>0</v>
      </c>
      <c r="C37" s="66">
        <v>1</v>
      </c>
      <c r="D37" s="65">
        <v>2</v>
      </c>
      <c r="E37" s="66">
        <v>6</v>
      </c>
      <c r="F37" s="67"/>
      <c r="G37" s="65">
        <f>B37-C37</f>
        <v>-1</v>
      </c>
      <c r="H37" s="66">
        <f>D37-E37</f>
        <v>-4</v>
      </c>
      <c r="I37" s="20">
        <f>IF(C37=0, "-", IF(G37/C37&lt;10, G37/C37, "&gt;999%"))</f>
        <v>-1</v>
      </c>
      <c r="J37" s="21">
        <f>IF(E37=0, "-", IF(H37/E37&lt;10, H37/E37, "&gt;999%"))</f>
        <v>-0.66666666666666663</v>
      </c>
    </row>
    <row r="38" spans="1:10" x14ac:dyDescent="0.25">
      <c r="A38" s="158" t="s">
        <v>272</v>
      </c>
      <c r="B38" s="65">
        <v>0</v>
      </c>
      <c r="C38" s="66">
        <v>0</v>
      </c>
      <c r="D38" s="65">
        <v>0</v>
      </c>
      <c r="E38" s="66">
        <v>1</v>
      </c>
      <c r="F38" s="67"/>
      <c r="G38" s="65">
        <f>B38-C38</f>
        <v>0</v>
      </c>
      <c r="H38" s="66">
        <f>D38-E38</f>
        <v>-1</v>
      </c>
      <c r="I38" s="20" t="str">
        <f>IF(C38=0, "-", IF(G38/C38&lt;10, G38/C38, "&gt;999%"))</f>
        <v>-</v>
      </c>
      <c r="J38" s="21">
        <f>IF(E38=0, "-", IF(H38/E38&lt;10, H38/E38, "&gt;999%"))</f>
        <v>-1</v>
      </c>
    </row>
    <row r="39" spans="1:10" s="160" customFormat="1" x14ac:dyDescent="0.25">
      <c r="A39" s="178" t="s">
        <v>594</v>
      </c>
      <c r="B39" s="71">
        <v>0</v>
      </c>
      <c r="C39" s="72">
        <v>1</v>
      </c>
      <c r="D39" s="71">
        <v>6</v>
      </c>
      <c r="E39" s="72">
        <v>7</v>
      </c>
      <c r="F39" s="73"/>
      <c r="G39" s="71">
        <f>B39-C39</f>
        <v>-1</v>
      </c>
      <c r="H39" s="72">
        <f>D39-E39</f>
        <v>-1</v>
      </c>
      <c r="I39" s="37">
        <f>IF(C39=0, "-", IF(G39/C39&lt;10, G39/C39, "&gt;999%"))</f>
        <v>-1</v>
      </c>
      <c r="J39" s="38">
        <f>IF(E39=0, "-", IF(H39/E39&lt;10, H39/E39, "&gt;999%"))</f>
        <v>-0.14285714285714285</v>
      </c>
    </row>
    <row r="40" spans="1:10" x14ac:dyDescent="0.25">
      <c r="A40" s="177"/>
      <c r="B40" s="143"/>
      <c r="C40" s="144"/>
      <c r="D40" s="143"/>
      <c r="E40" s="144"/>
      <c r="F40" s="145"/>
      <c r="G40" s="143"/>
      <c r="H40" s="144"/>
      <c r="I40" s="151"/>
      <c r="J40" s="152"/>
    </row>
    <row r="41" spans="1:10" s="139" customFormat="1" x14ac:dyDescent="0.25">
      <c r="A41" s="159" t="s">
        <v>35</v>
      </c>
      <c r="B41" s="65"/>
      <c r="C41" s="66"/>
      <c r="D41" s="65"/>
      <c r="E41" s="66"/>
      <c r="F41" s="67"/>
      <c r="G41" s="65"/>
      <c r="H41" s="66"/>
      <c r="I41" s="20"/>
      <c r="J41" s="21"/>
    </row>
    <row r="42" spans="1:10" x14ac:dyDescent="0.25">
      <c r="A42" s="158" t="s">
        <v>221</v>
      </c>
      <c r="B42" s="65">
        <v>16</v>
      </c>
      <c r="C42" s="66">
        <v>8</v>
      </c>
      <c r="D42" s="65">
        <v>37</v>
      </c>
      <c r="E42" s="66">
        <v>12</v>
      </c>
      <c r="F42" s="67"/>
      <c r="G42" s="65">
        <f t="shared" ref="G42:G61" si="4">B42-C42</f>
        <v>8</v>
      </c>
      <c r="H42" s="66">
        <f t="shared" ref="H42:H61" si="5">D42-E42</f>
        <v>25</v>
      </c>
      <c r="I42" s="20">
        <f t="shared" ref="I42:I61" si="6">IF(C42=0, "-", IF(G42/C42&lt;10, G42/C42, "&gt;999%"))</f>
        <v>1</v>
      </c>
      <c r="J42" s="21">
        <f t="shared" ref="J42:J61" si="7">IF(E42=0, "-", IF(H42/E42&lt;10, H42/E42, "&gt;999%"))</f>
        <v>2.0833333333333335</v>
      </c>
    </row>
    <row r="43" spans="1:10" x14ac:dyDescent="0.25">
      <c r="A43" s="158" t="s">
        <v>292</v>
      </c>
      <c r="B43" s="65">
        <v>8</v>
      </c>
      <c r="C43" s="66">
        <v>1</v>
      </c>
      <c r="D43" s="65">
        <v>14</v>
      </c>
      <c r="E43" s="66">
        <v>9</v>
      </c>
      <c r="F43" s="67"/>
      <c r="G43" s="65">
        <f t="shared" si="4"/>
        <v>7</v>
      </c>
      <c r="H43" s="66">
        <f t="shared" si="5"/>
        <v>5</v>
      </c>
      <c r="I43" s="20">
        <f t="shared" si="6"/>
        <v>7</v>
      </c>
      <c r="J43" s="21">
        <f t="shared" si="7"/>
        <v>0.55555555555555558</v>
      </c>
    </row>
    <row r="44" spans="1:10" x14ac:dyDescent="0.25">
      <c r="A44" s="158" t="s">
        <v>222</v>
      </c>
      <c r="B44" s="65">
        <v>9</v>
      </c>
      <c r="C44" s="66">
        <v>1</v>
      </c>
      <c r="D44" s="65">
        <v>31</v>
      </c>
      <c r="E44" s="66">
        <v>7</v>
      </c>
      <c r="F44" s="67"/>
      <c r="G44" s="65">
        <f t="shared" si="4"/>
        <v>8</v>
      </c>
      <c r="H44" s="66">
        <f t="shared" si="5"/>
        <v>24</v>
      </c>
      <c r="I44" s="20">
        <f t="shared" si="6"/>
        <v>8</v>
      </c>
      <c r="J44" s="21">
        <f t="shared" si="7"/>
        <v>3.4285714285714284</v>
      </c>
    </row>
    <row r="45" spans="1:10" x14ac:dyDescent="0.25">
      <c r="A45" s="158" t="s">
        <v>244</v>
      </c>
      <c r="B45" s="65">
        <v>10</v>
      </c>
      <c r="C45" s="66">
        <v>5</v>
      </c>
      <c r="D45" s="65">
        <v>34</v>
      </c>
      <c r="E45" s="66">
        <v>22</v>
      </c>
      <c r="F45" s="67"/>
      <c r="G45" s="65">
        <f t="shared" si="4"/>
        <v>5</v>
      </c>
      <c r="H45" s="66">
        <f t="shared" si="5"/>
        <v>12</v>
      </c>
      <c r="I45" s="20">
        <f t="shared" si="6"/>
        <v>1</v>
      </c>
      <c r="J45" s="21">
        <f t="shared" si="7"/>
        <v>0.54545454545454541</v>
      </c>
    </row>
    <row r="46" spans="1:10" x14ac:dyDescent="0.25">
      <c r="A46" s="158" t="s">
        <v>302</v>
      </c>
      <c r="B46" s="65">
        <v>3</v>
      </c>
      <c r="C46" s="66">
        <v>7</v>
      </c>
      <c r="D46" s="65">
        <v>12</v>
      </c>
      <c r="E46" s="66">
        <v>13</v>
      </c>
      <c r="F46" s="67"/>
      <c r="G46" s="65">
        <f t="shared" si="4"/>
        <v>-4</v>
      </c>
      <c r="H46" s="66">
        <f t="shared" si="5"/>
        <v>-1</v>
      </c>
      <c r="I46" s="20">
        <f t="shared" si="6"/>
        <v>-0.5714285714285714</v>
      </c>
      <c r="J46" s="21">
        <f t="shared" si="7"/>
        <v>-7.6923076923076927E-2</v>
      </c>
    </row>
    <row r="47" spans="1:10" x14ac:dyDescent="0.25">
      <c r="A47" s="158" t="s">
        <v>245</v>
      </c>
      <c r="B47" s="65">
        <v>8</v>
      </c>
      <c r="C47" s="66">
        <v>3</v>
      </c>
      <c r="D47" s="65">
        <v>19</v>
      </c>
      <c r="E47" s="66">
        <v>6</v>
      </c>
      <c r="F47" s="67"/>
      <c r="G47" s="65">
        <f t="shared" si="4"/>
        <v>5</v>
      </c>
      <c r="H47" s="66">
        <f t="shared" si="5"/>
        <v>13</v>
      </c>
      <c r="I47" s="20">
        <f t="shared" si="6"/>
        <v>1.6666666666666667</v>
      </c>
      <c r="J47" s="21">
        <f t="shared" si="7"/>
        <v>2.1666666666666665</v>
      </c>
    </row>
    <row r="48" spans="1:10" x14ac:dyDescent="0.25">
      <c r="A48" s="158" t="s">
        <v>265</v>
      </c>
      <c r="B48" s="65">
        <v>1</v>
      </c>
      <c r="C48" s="66">
        <v>1</v>
      </c>
      <c r="D48" s="65">
        <v>2</v>
      </c>
      <c r="E48" s="66">
        <v>3</v>
      </c>
      <c r="F48" s="67"/>
      <c r="G48" s="65">
        <f t="shared" si="4"/>
        <v>0</v>
      </c>
      <c r="H48" s="66">
        <f t="shared" si="5"/>
        <v>-1</v>
      </c>
      <c r="I48" s="20">
        <f t="shared" si="6"/>
        <v>0</v>
      </c>
      <c r="J48" s="21">
        <f t="shared" si="7"/>
        <v>-0.33333333333333331</v>
      </c>
    </row>
    <row r="49" spans="1:10" x14ac:dyDescent="0.25">
      <c r="A49" s="158" t="s">
        <v>273</v>
      </c>
      <c r="B49" s="65">
        <v>0</v>
      </c>
      <c r="C49" s="66">
        <v>0</v>
      </c>
      <c r="D49" s="65">
        <v>2</v>
      </c>
      <c r="E49" s="66">
        <v>0</v>
      </c>
      <c r="F49" s="67"/>
      <c r="G49" s="65">
        <f t="shared" si="4"/>
        <v>0</v>
      </c>
      <c r="H49" s="66">
        <f t="shared" si="5"/>
        <v>2</v>
      </c>
      <c r="I49" s="20" t="str">
        <f t="shared" si="6"/>
        <v>-</v>
      </c>
      <c r="J49" s="21" t="str">
        <f t="shared" si="7"/>
        <v>-</v>
      </c>
    </row>
    <row r="50" spans="1:10" x14ac:dyDescent="0.25">
      <c r="A50" s="158" t="s">
        <v>314</v>
      </c>
      <c r="B50" s="65">
        <v>0</v>
      </c>
      <c r="C50" s="66">
        <v>1</v>
      </c>
      <c r="D50" s="65">
        <v>0</v>
      </c>
      <c r="E50" s="66">
        <v>1</v>
      </c>
      <c r="F50" s="67"/>
      <c r="G50" s="65">
        <f t="shared" si="4"/>
        <v>-1</v>
      </c>
      <c r="H50" s="66">
        <f t="shared" si="5"/>
        <v>-1</v>
      </c>
      <c r="I50" s="20">
        <f t="shared" si="6"/>
        <v>-1</v>
      </c>
      <c r="J50" s="21">
        <f t="shared" si="7"/>
        <v>-1</v>
      </c>
    </row>
    <row r="51" spans="1:10" x14ac:dyDescent="0.25">
      <c r="A51" s="158" t="s">
        <v>246</v>
      </c>
      <c r="B51" s="65">
        <v>0</v>
      </c>
      <c r="C51" s="66">
        <v>8</v>
      </c>
      <c r="D51" s="65">
        <v>0</v>
      </c>
      <c r="E51" s="66">
        <v>8</v>
      </c>
      <c r="F51" s="67"/>
      <c r="G51" s="65">
        <f t="shared" si="4"/>
        <v>-8</v>
      </c>
      <c r="H51" s="66">
        <f t="shared" si="5"/>
        <v>-8</v>
      </c>
      <c r="I51" s="20">
        <f t="shared" si="6"/>
        <v>-1</v>
      </c>
      <c r="J51" s="21">
        <f t="shared" si="7"/>
        <v>-1</v>
      </c>
    </row>
    <row r="52" spans="1:10" x14ac:dyDescent="0.25">
      <c r="A52" s="158" t="s">
        <v>274</v>
      </c>
      <c r="B52" s="65">
        <v>0</v>
      </c>
      <c r="C52" s="66">
        <v>0</v>
      </c>
      <c r="D52" s="65">
        <v>1</v>
      </c>
      <c r="E52" s="66">
        <v>0</v>
      </c>
      <c r="F52" s="67"/>
      <c r="G52" s="65">
        <f t="shared" si="4"/>
        <v>0</v>
      </c>
      <c r="H52" s="66">
        <f t="shared" si="5"/>
        <v>1</v>
      </c>
      <c r="I52" s="20" t="str">
        <f t="shared" si="6"/>
        <v>-</v>
      </c>
      <c r="J52" s="21" t="str">
        <f t="shared" si="7"/>
        <v>-</v>
      </c>
    </row>
    <row r="53" spans="1:10" x14ac:dyDescent="0.25">
      <c r="A53" s="158" t="s">
        <v>427</v>
      </c>
      <c r="B53" s="65">
        <v>8</v>
      </c>
      <c r="C53" s="66">
        <v>1</v>
      </c>
      <c r="D53" s="65">
        <v>21</v>
      </c>
      <c r="E53" s="66">
        <v>4</v>
      </c>
      <c r="F53" s="67"/>
      <c r="G53" s="65">
        <f t="shared" si="4"/>
        <v>7</v>
      </c>
      <c r="H53" s="66">
        <f t="shared" si="5"/>
        <v>17</v>
      </c>
      <c r="I53" s="20">
        <f t="shared" si="6"/>
        <v>7</v>
      </c>
      <c r="J53" s="21">
        <f t="shared" si="7"/>
        <v>4.25</v>
      </c>
    </row>
    <row r="54" spans="1:10" x14ac:dyDescent="0.25">
      <c r="A54" s="158" t="s">
        <v>353</v>
      </c>
      <c r="B54" s="65">
        <v>17</v>
      </c>
      <c r="C54" s="66">
        <v>12</v>
      </c>
      <c r="D54" s="65">
        <v>22</v>
      </c>
      <c r="E54" s="66">
        <v>41</v>
      </c>
      <c r="F54" s="67"/>
      <c r="G54" s="65">
        <f t="shared" si="4"/>
        <v>5</v>
      </c>
      <c r="H54" s="66">
        <f t="shared" si="5"/>
        <v>-19</v>
      </c>
      <c r="I54" s="20">
        <f t="shared" si="6"/>
        <v>0.41666666666666669</v>
      </c>
      <c r="J54" s="21">
        <f t="shared" si="7"/>
        <v>-0.46341463414634149</v>
      </c>
    </row>
    <row r="55" spans="1:10" x14ac:dyDescent="0.25">
      <c r="A55" s="158" t="s">
        <v>354</v>
      </c>
      <c r="B55" s="65">
        <v>2</v>
      </c>
      <c r="C55" s="66">
        <v>1</v>
      </c>
      <c r="D55" s="65">
        <v>14</v>
      </c>
      <c r="E55" s="66">
        <v>3</v>
      </c>
      <c r="F55" s="67"/>
      <c r="G55" s="65">
        <f t="shared" si="4"/>
        <v>1</v>
      </c>
      <c r="H55" s="66">
        <f t="shared" si="5"/>
        <v>11</v>
      </c>
      <c r="I55" s="20">
        <f t="shared" si="6"/>
        <v>1</v>
      </c>
      <c r="J55" s="21">
        <f t="shared" si="7"/>
        <v>3.6666666666666665</v>
      </c>
    </row>
    <row r="56" spans="1:10" x14ac:dyDescent="0.25">
      <c r="A56" s="158" t="s">
        <v>387</v>
      </c>
      <c r="B56" s="65">
        <v>23</v>
      </c>
      <c r="C56" s="66">
        <v>26</v>
      </c>
      <c r="D56" s="65">
        <v>55</v>
      </c>
      <c r="E56" s="66">
        <v>66</v>
      </c>
      <c r="F56" s="67"/>
      <c r="G56" s="65">
        <f t="shared" si="4"/>
        <v>-3</v>
      </c>
      <c r="H56" s="66">
        <f t="shared" si="5"/>
        <v>-11</v>
      </c>
      <c r="I56" s="20">
        <f t="shared" si="6"/>
        <v>-0.11538461538461539</v>
      </c>
      <c r="J56" s="21">
        <f t="shared" si="7"/>
        <v>-0.16666666666666666</v>
      </c>
    </row>
    <row r="57" spans="1:10" x14ac:dyDescent="0.25">
      <c r="A57" s="158" t="s">
        <v>388</v>
      </c>
      <c r="B57" s="65">
        <v>18</v>
      </c>
      <c r="C57" s="66">
        <v>7</v>
      </c>
      <c r="D57" s="65">
        <v>21</v>
      </c>
      <c r="E57" s="66">
        <v>22</v>
      </c>
      <c r="F57" s="67"/>
      <c r="G57" s="65">
        <f t="shared" si="4"/>
        <v>11</v>
      </c>
      <c r="H57" s="66">
        <f t="shared" si="5"/>
        <v>-1</v>
      </c>
      <c r="I57" s="20">
        <f t="shared" si="6"/>
        <v>1.5714285714285714</v>
      </c>
      <c r="J57" s="21">
        <f t="shared" si="7"/>
        <v>-4.5454545454545456E-2</v>
      </c>
    </row>
    <row r="58" spans="1:10" x14ac:dyDescent="0.25">
      <c r="A58" s="158" t="s">
        <v>428</v>
      </c>
      <c r="B58" s="65">
        <v>18</v>
      </c>
      <c r="C58" s="66">
        <v>20</v>
      </c>
      <c r="D58" s="65">
        <v>36</v>
      </c>
      <c r="E58" s="66">
        <v>40</v>
      </c>
      <c r="F58" s="67"/>
      <c r="G58" s="65">
        <f t="shared" si="4"/>
        <v>-2</v>
      </c>
      <c r="H58" s="66">
        <f t="shared" si="5"/>
        <v>-4</v>
      </c>
      <c r="I58" s="20">
        <f t="shared" si="6"/>
        <v>-0.1</v>
      </c>
      <c r="J58" s="21">
        <f t="shared" si="7"/>
        <v>-0.1</v>
      </c>
    </row>
    <row r="59" spans="1:10" x14ac:dyDescent="0.25">
      <c r="A59" s="158" t="s">
        <v>429</v>
      </c>
      <c r="B59" s="65">
        <v>3</v>
      </c>
      <c r="C59" s="66">
        <v>3</v>
      </c>
      <c r="D59" s="65">
        <v>5</v>
      </c>
      <c r="E59" s="66">
        <v>7</v>
      </c>
      <c r="F59" s="67"/>
      <c r="G59" s="65">
        <f t="shared" si="4"/>
        <v>0</v>
      </c>
      <c r="H59" s="66">
        <f t="shared" si="5"/>
        <v>-2</v>
      </c>
      <c r="I59" s="20">
        <f t="shared" si="6"/>
        <v>0</v>
      </c>
      <c r="J59" s="21">
        <f t="shared" si="7"/>
        <v>-0.2857142857142857</v>
      </c>
    </row>
    <row r="60" spans="1:10" x14ac:dyDescent="0.25">
      <c r="A60" s="158" t="s">
        <v>451</v>
      </c>
      <c r="B60" s="65">
        <v>5</v>
      </c>
      <c r="C60" s="66">
        <v>5</v>
      </c>
      <c r="D60" s="65">
        <v>11</v>
      </c>
      <c r="E60" s="66">
        <v>13</v>
      </c>
      <c r="F60" s="67"/>
      <c r="G60" s="65">
        <f t="shared" si="4"/>
        <v>0</v>
      </c>
      <c r="H60" s="66">
        <f t="shared" si="5"/>
        <v>-2</v>
      </c>
      <c r="I60" s="20">
        <f t="shared" si="6"/>
        <v>0</v>
      </c>
      <c r="J60" s="21">
        <f t="shared" si="7"/>
        <v>-0.15384615384615385</v>
      </c>
    </row>
    <row r="61" spans="1:10" s="160" customFormat="1" x14ac:dyDescent="0.25">
      <c r="A61" s="178" t="s">
        <v>595</v>
      </c>
      <c r="B61" s="71">
        <v>149</v>
      </c>
      <c r="C61" s="72">
        <v>110</v>
      </c>
      <c r="D61" s="71">
        <v>337</v>
      </c>
      <c r="E61" s="72">
        <v>277</v>
      </c>
      <c r="F61" s="73"/>
      <c r="G61" s="71">
        <f t="shared" si="4"/>
        <v>39</v>
      </c>
      <c r="H61" s="72">
        <f t="shared" si="5"/>
        <v>60</v>
      </c>
      <c r="I61" s="37">
        <f t="shared" si="6"/>
        <v>0.35454545454545455</v>
      </c>
      <c r="J61" s="38">
        <f t="shared" si="7"/>
        <v>0.21660649819494585</v>
      </c>
    </row>
    <row r="62" spans="1:10" x14ac:dyDescent="0.25">
      <c r="A62" s="177"/>
      <c r="B62" s="143"/>
      <c r="C62" s="144"/>
      <c r="D62" s="143"/>
      <c r="E62" s="144"/>
      <c r="F62" s="145"/>
      <c r="G62" s="143"/>
      <c r="H62" s="144"/>
      <c r="I62" s="151"/>
      <c r="J62" s="152"/>
    </row>
    <row r="63" spans="1:10" s="139" customFormat="1" x14ac:dyDescent="0.25">
      <c r="A63" s="159" t="s">
        <v>36</v>
      </c>
      <c r="B63" s="65"/>
      <c r="C63" s="66"/>
      <c r="D63" s="65"/>
      <c r="E63" s="66"/>
      <c r="F63" s="67"/>
      <c r="G63" s="65"/>
      <c r="H63" s="66"/>
      <c r="I63" s="20"/>
      <c r="J63" s="21"/>
    </row>
    <row r="64" spans="1:10" x14ac:dyDescent="0.25">
      <c r="A64" s="158" t="s">
        <v>364</v>
      </c>
      <c r="B64" s="65">
        <v>99</v>
      </c>
      <c r="C64" s="66">
        <v>0</v>
      </c>
      <c r="D64" s="65">
        <v>107</v>
      </c>
      <c r="E64" s="66">
        <v>0</v>
      </c>
      <c r="F64" s="67"/>
      <c r="G64" s="65">
        <f>B64-C64</f>
        <v>99</v>
      </c>
      <c r="H64" s="66">
        <f>D64-E64</f>
        <v>107</v>
      </c>
      <c r="I64" s="20" t="str">
        <f>IF(C64=0, "-", IF(G64/C64&lt;10, G64/C64, "&gt;999%"))</f>
        <v>-</v>
      </c>
      <c r="J64" s="21" t="str">
        <f>IF(E64=0, "-", IF(H64/E64&lt;10, H64/E64, "&gt;999%"))</f>
        <v>-</v>
      </c>
    </row>
    <row r="65" spans="1:10" s="160" customFormat="1" x14ac:dyDescent="0.25">
      <c r="A65" s="178" t="s">
        <v>596</v>
      </c>
      <c r="B65" s="71">
        <v>99</v>
      </c>
      <c r="C65" s="72">
        <v>0</v>
      </c>
      <c r="D65" s="71">
        <v>107</v>
      </c>
      <c r="E65" s="72">
        <v>0</v>
      </c>
      <c r="F65" s="73"/>
      <c r="G65" s="71">
        <f>B65-C65</f>
        <v>99</v>
      </c>
      <c r="H65" s="72">
        <f>D65-E65</f>
        <v>107</v>
      </c>
      <c r="I65" s="37" t="str">
        <f>IF(C65=0, "-", IF(G65/C65&lt;10, G65/C65, "&gt;999%"))</f>
        <v>-</v>
      </c>
      <c r="J65" s="38" t="str">
        <f>IF(E65=0, "-", IF(H65/E65&lt;10, H65/E65, "&gt;999%"))</f>
        <v>-</v>
      </c>
    </row>
    <row r="66" spans="1:10" x14ac:dyDescent="0.25">
      <c r="A66" s="177"/>
      <c r="B66" s="143"/>
      <c r="C66" s="144"/>
      <c r="D66" s="143"/>
      <c r="E66" s="144"/>
      <c r="F66" s="145"/>
      <c r="G66" s="143"/>
      <c r="H66" s="144"/>
      <c r="I66" s="151"/>
      <c r="J66" s="152"/>
    </row>
    <row r="67" spans="1:10" s="139" customFormat="1" x14ac:dyDescent="0.25">
      <c r="A67" s="159" t="s">
        <v>37</v>
      </c>
      <c r="B67" s="65"/>
      <c r="C67" s="66"/>
      <c r="D67" s="65"/>
      <c r="E67" s="66"/>
      <c r="F67" s="67"/>
      <c r="G67" s="65"/>
      <c r="H67" s="66"/>
      <c r="I67" s="20"/>
      <c r="J67" s="21"/>
    </row>
    <row r="68" spans="1:10" x14ac:dyDescent="0.25">
      <c r="A68" s="158" t="s">
        <v>303</v>
      </c>
      <c r="B68" s="65">
        <v>2</v>
      </c>
      <c r="C68" s="66">
        <v>0</v>
      </c>
      <c r="D68" s="65">
        <v>3</v>
      </c>
      <c r="E68" s="66">
        <v>2</v>
      </c>
      <c r="F68" s="67"/>
      <c r="G68" s="65">
        <f>B68-C68</f>
        <v>2</v>
      </c>
      <c r="H68" s="66">
        <f>D68-E68</f>
        <v>1</v>
      </c>
      <c r="I68" s="20" t="str">
        <f>IF(C68=0, "-", IF(G68/C68&lt;10, G68/C68, "&gt;999%"))</f>
        <v>-</v>
      </c>
      <c r="J68" s="21">
        <f>IF(E68=0, "-", IF(H68/E68&lt;10, H68/E68, "&gt;999%"))</f>
        <v>0.5</v>
      </c>
    </row>
    <row r="69" spans="1:10" x14ac:dyDescent="0.25">
      <c r="A69" s="158" t="s">
        <v>494</v>
      </c>
      <c r="B69" s="65">
        <v>5</v>
      </c>
      <c r="C69" s="66">
        <v>4</v>
      </c>
      <c r="D69" s="65">
        <v>50</v>
      </c>
      <c r="E69" s="66">
        <v>13</v>
      </c>
      <c r="F69" s="67"/>
      <c r="G69" s="65">
        <f>B69-C69</f>
        <v>1</v>
      </c>
      <c r="H69" s="66">
        <f>D69-E69</f>
        <v>37</v>
      </c>
      <c r="I69" s="20">
        <f>IF(C69=0, "-", IF(G69/C69&lt;10, G69/C69, "&gt;999%"))</f>
        <v>0.25</v>
      </c>
      <c r="J69" s="21">
        <f>IF(E69=0, "-", IF(H69/E69&lt;10, H69/E69, "&gt;999%"))</f>
        <v>2.8461538461538463</v>
      </c>
    </row>
    <row r="70" spans="1:10" x14ac:dyDescent="0.25">
      <c r="A70" s="158" t="s">
        <v>495</v>
      </c>
      <c r="B70" s="65">
        <v>10</v>
      </c>
      <c r="C70" s="66">
        <v>1</v>
      </c>
      <c r="D70" s="65">
        <v>21</v>
      </c>
      <c r="E70" s="66">
        <v>6</v>
      </c>
      <c r="F70" s="67"/>
      <c r="G70" s="65">
        <f>B70-C70</f>
        <v>9</v>
      </c>
      <c r="H70" s="66">
        <f>D70-E70</f>
        <v>15</v>
      </c>
      <c r="I70" s="20">
        <f>IF(C70=0, "-", IF(G70/C70&lt;10, G70/C70, "&gt;999%"))</f>
        <v>9</v>
      </c>
      <c r="J70" s="21">
        <f>IF(E70=0, "-", IF(H70/E70&lt;10, H70/E70, "&gt;999%"))</f>
        <v>2.5</v>
      </c>
    </row>
    <row r="71" spans="1:10" s="160" customFormat="1" x14ac:dyDescent="0.25">
      <c r="A71" s="178" t="s">
        <v>597</v>
      </c>
      <c r="B71" s="71">
        <v>17</v>
      </c>
      <c r="C71" s="72">
        <v>5</v>
      </c>
      <c r="D71" s="71">
        <v>74</v>
      </c>
      <c r="E71" s="72">
        <v>21</v>
      </c>
      <c r="F71" s="73"/>
      <c r="G71" s="71">
        <f>B71-C71</f>
        <v>12</v>
      </c>
      <c r="H71" s="72">
        <f>D71-E71</f>
        <v>53</v>
      </c>
      <c r="I71" s="37">
        <f>IF(C71=0, "-", IF(G71/C71&lt;10, G71/C71, "&gt;999%"))</f>
        <v>2.4</v>
      </c>
      <c r="J71" s="38">
        <f>IF(E71=0, "-", IF(H71/E71&lt;10, H71/E71, "&gt;999%"))</f>
        <v>2.5238095238095237</v>
      </c>
    </row>
    <row r="72" spans="1:10" x14ac:dyDescent="0.25">
      <c r="A72" s="177"/>
      <c r="B72" s="143"/>
      <c r="C72" s="144"/>
      <c r="D72" s="143"/>
      <c r="E72" s="144"/>
      <c r="F72" s="145"/>
      <c r="G72" s="143"/>
      <c r="H72" s="144"/>
      <c r="I72" s="151"/>
      <c r="J72" s="152"/>
    </row>
    <row r="73" spans="1:10" s="139" customFormat="1" x14ac:dyDescent="0.25">
      <c r="A73" s="159" t="s">
        <v>38</v>
      </c>
      <c r="B73" s="65"/>
      <c r="C73" s="66"/>
      <c r="D73" s="65"/>
      <c r="E73" s="66"/>
      <c r="F73" s="67"/>
      <c r="G73" s="65"/>
      <c r="H73" s="66"/>
      <c r="I73" s="20"/>
      <c r="J73" s="21"/>
    </row>
    <row r="74" spans="1:10" x14ac:dyDescent="0.25">
      <c r="A74" s="158" t="s">
        <v>271</v>
      </c>
      <c r="B74" s="65">
        <v>0</v>
      </c>
      <c r="C74" s="66">
        <v>5</v>
      </c>
      <c r="D74" s="65">
        <v>0</v>
      </c>
      <c r="E74" s="66">
        <v>5</v>
      </c>
      <c r="F74" s="67"/>
      <c r="G74" s="65">
        <f>B74-C74</f>
        <v>-5</v>
      </c>
      <c r="H74" s="66">
        <f>D74-E74</f>
        <v>-5</v>
      </c>
      <c r="I74" s="20">
        <f>IF(C74=0, "-", IF(G74/C74&lt;10, G74/C74, "&gt;999%"))</f>
        <v>-1</v>
      </c>
      <c r="J74" s="21">
        <f>IF(E74=0, "-", IF(H74/E74&lt;10, H74/E74, "&gt;999%"))</f>
        <v>-1</v>
      </c>
    </row>
    <row r="75" spans="1:10" s="160" customFormat="1" x14ac:dyDescent="0.25">
      <c r="A75" s="178" t="s">
        <v>598</v>
      </c>
      <c r="B75" s="71">
        <v>0</v>
      </c>
      <c r="C75" s="72">
        <v>5</v>
      </c>
      <c r="D75" s="71">
        <v>0</v>
      </c>
      <c r="E75" s="72">
        <v>5</v>
      </c>
      <c r="F75" s="73"/>
      <c r="G75" s="71">
        <f>B75-C75</f>
        <v>-5</v>
      </c>
      <c r="H75" s="72">
        <f>D75-E75</f>
        <v>-5</v>
      </c>
      <c r="I75" s="37">
        <f>IF(C75=0, "-", IF(G75/C75&lt;10, G75/C75, "&gt;999%"))</f>
        <v>-1</v>
      </c>
      <c r="J75" s="38">
        <f>IF(E75=0, "-", IF(H75/E75&lt;10, H75/E75, "&gt;999%"))</f>
        <v>-1</v>
      </c>
    </row>
    <row r="76" spans="1:10" x14ac:dyDescent="0.25">
      <c r="A76" s="177"/>
      <c r="B76" s="143"/>
      <c r="C76" s="144"/>
      <c r="D76" s="143"/>
      <c r="E76" s="144"/>
      <c r="F76" s="145"/>
      <c r="G76" s="143"/>
      <c r="H76" s="144"/>
      <c r="I76" s="151"/>
      <c r="J76" s="152"/>
    </row>
    <row r="77" spans="1:10" s="139" customFormat="1" x14ac:dyDescent="0.25">
      <c r="A77" s="159" t="s">
        <v>39</v>
      </c>
      <c r="B77" s="65"/>
      <c r="C77" s="66"/>
      <c r="D77" s="65"/>
      <c r="E77" s="66"/>
      <c r="F77" s="67"/>
      <c r="G77" s="65"/>
      <c r="H77" s="66"/>
      <c r="I77" s="20"/>
      <c r="J77" s="21"/>
    </row>
    <row r="78" spans="1:10" x14ac:dyDescent="0.25">
      <c r="A78" s="158" t="s">
        <v>209</v>
      </c>
      <c r="B78" s="65">
        <v>0</v>
      </c>
      <c r="C78" s="66">
        <v>1</v>
      </c>
      <c r="D78" s="65">
        <v>0</v>
      </c>
      <c r="E78" s="66">
        <v>1</v>
      </c>
      <c r="F78" s="67"/>
      <c r="G78" s="65">
        <f>B78-C78</f>
        <v>-1</v>
      </c>
      <c r="H78" s="66">
        <f>D78-E78</f>
        <v>-1</v>
      </c>
      <c r="I78" s="20">
        <f>IF(C78=0, "-", IF(G78/C78&lt;10, G78/C78, "&gt;999%"))</f>
        <v>-1</v>
      </c>
      <c r="J78" s="21">
        <f>IF(E78=0, "-", IF(H78/E78&lt;10, H78/E78, "&gt;999%"))</f>
        <v>-1</v>
      </c>
    </row>
    <row r="79" spans="1:10" x14ac:dyDescent="0.25">
      <c r="A79" s="158" t="s">
        <v>330</v>
      </c>
      <c r="B79" s="65">
        <v>0</v>
      </c>
      <c r="C79" s="66">
        <v>2</v>
      </c>
      <c r="D79" s="65">
        <v>0</v>
      </c>
      <c r="E79" s="66">
        <v>4</v>
      </c>
      <c r="F79" s="67"/>
      <c r="G79" s="65">
        <f>B79-C79</f>
        <v>-2</v>
      </c>
      <c r="H79" s="66">
        <f>D79-E79</f>
        <v>-4</v>
      </c>
      <c r="I79" s="20">
        <f>IF(C79=0, "-", IF(G79/C79&lt;10, G79/C79, "&gt;999%"))</f>
        <v>-1</v>
      </c>
      <c r="J79" s="21">
        <f>IF(E79=0, "-", IF(H79/E79&lt;10, H79/E79, "&gt;999%"))</f>
        <v>-1</v>
      </c>
    </row>
    <row r="80" spans="1:10" x14ac:dyDescent="0.25">
      <c r="A80" s="158" t="s">
        <v>259</v>
      </c>
      <c r="B80" s="65">
        <v>1</v>
      </c>
      <c r="C80" s="66">
        <v>0</v>
      </c>
      <c r="D80" s="65">
        <v>2</v>
      </c>
      <c r="E80" s="66">
        <v>0</v>
      </c>
      <c r="F80" s="67"/>
      <c r="G80" s="65">
        <f>B80-C80</f>
        <v>1</v>
      </c>
      <c r="H80" s="66">
        <f>D80-E80</f>
        <v>2</v>
      </c>
      <c r="I80" s="20" t="str">
        <f>IF(C80=0, "-", IF(G80/C80&lt;10, G80/C80, "&gt;999%"))</f>
        <v>-</v>
      </c>
      <c r="J80" s="21" t="str">
        <f>IF(E80=0, "-", IF(H80/E80&lt;10, H80/E80, "&gt;999%"))</f>
        <v>-</v>
      </c>
    </row>
    <row r="81" spans="1:10" s="160" customFormat="1" x14ac:dyDescent="0.25">
      <c r="A81" s="178" t="s">
        <v>599</v>
      </c>
      <c r="B81" s="71">
        <v>1</v>
      </c>
      <c r="C81" s="72">
        <v>3</v>
      </c>
      <c r="D81" s="71">
        <v>2</v>
      </c>
      <c r="E81" s="72">
        <v>5</v>
      </c>
      <c r="F81" s="73"/>
      <c r="G81" s="71">
        <f>B81-C81</f>
        <v>-2</v>
      </c>
      <c r="H81" s="72">
        <f>D81-E81</f>
        <v>-3</v>
      </c>
      <c r="I81" s="37">
        <f>IF(C81=0, "-", IF(G81/C81&lt;10, G81/C81, "&gt;999%"))</f>
        <v>-0.66666666666666663</v>
      </c>
      <c r="J81" s="38">
        <f>IF(E81=0, "-", IF(H81/E81&lt;10, H81/E81, "&gt;999%"))</f>
        <v>-0.6</v>
      </c>
    </row>
    <row r="82" spans="1:10" x14ac:dyDescent="0.25">
      <c r="A82" s="177"/>
      <c r="B82" s="143"/>
      <c r="C82" s="144"/>
      <c r="D82" s="143"/>
      <c r="E82" s="144"/>
      <c r="F82" s="145"/>
      <c r="G82" s="143"/>
      <c r="H82" s="144"/>
      <c r="I82" s="151"/>
      <c r="J82" s="152"/>
    </row>
    <row r="83" spans="1:10" s="139" customFormat="1" x14ac:dyDescent="0.25">
      <c r="A83" s="159" t="s">
        <v>40</v>
      </c>
      <c r="B83" s="65"/>
      <c r="C83" s="66"/>
      <c r="D83" s="65"/>
      <c r="E83" s="66"/>
      <c r="F83" s="67"/>
      <c r="G83" s="65"/>
      <c r="H83" s="66"/>
      <c r="I83" s="20"/>
      <c r="J83" s="21"/>
    </row>
    <row r="84" spans="1:10" x14ac:dyDescent="0.25">
      <c r="A84" s="158" t="s">
        <v>389</v>
      </c>
      <c r="B84" s="65">
        <v>0</v>
      </c>
      <c r="C84" s="66">
        <v>0</v>
      </c>
      <c r="D84" s="65">
        <v>1</v>
      </c>
      <c r="E84" s="66">
        <v>0</v>
      </c>
      <c r="F84" s="67"/>
      <c r="G84" s="65">
        <f>B84-C84</f>
        <v>0</v>
      </c>
      <c r="H84" s="66">
        <f>D84-E84</f>
        <v>1</v>
      </c>
      <c r="I84" s="20" t="str">
        <f>IF(C84=0, "-", IF(G84/C84&lt;10, G84/C84, "&gt;999%"))</f>
        <v>-</v>
      </c>
      <c r="J84" s="21" t="str">
        <f>IF(E84=0, "-", IF(H84/E84&lt;10, H84/E84, "&gt;999%"))</f>
        <v>-</v>
      </c>
    </row>
    <row r="85" spans="1:10" x14ac:dyDescent="0.25">
      <c r="A85" s="158" t="s">
        <v>223</v>
      </c>
      <c r="B85" s="65">
        <v>1</v>
      </c>
      <c r="C85" s="66">
        <v>0</v>
      </c>
      <c r="D85" s="65">
        <v>1</v>
      </c>
      <c r="E85" s="66">
        <v>0</v>
      </c>
      <c r="F85" s="67"/>
      <c r="G85" s="65">
        <f>B85-C85</f>
        <v>1</v>
      </c>
      <c r="H85" s="66">
        <f>D85-E85</f>
        <v>1</v>
      </c>
      <c r="I85" s="20" t="str">
        <f>IF(C85=0, "-", IF(G85/C85&lt;10, G85/C85, "&gt;999%"))</f>
        <v>-</v>
      </c>
      <c r="J85" s="21" t="str">
        <f>IF(E85=0, "-", IF(H85/E85&lt;10, H85/E85, "&gt;999%"))</f>
        <v>-</v>
      </c>
    </row>
    <row r="86" spans="1:10" x14ac:dyDescent="0.25">
      <c r="A86" s="158" t="s">
        <v>365</v>
      </c>
      <c r="B86" s="65">
        <v>18</v>
      </c>
      <c r="C86" s="66">
        <v>0</v>
      </c>
      <c r="D86" s="65">
        <v>48</v>
      </c>
      <c r="E86" s="66">
        <v>0</v>
      </c>
      <c r="F86" s="67"/>
      <c r="G86" s="65">
        <f>B86-C86</f>
        <v>18</v>
      </c>
      <c r="H86" s="66">
        <f>D86-E86</f>
        <v>48</v>
      </c>
      <c r="I86" s="20" t="str">
        <f>IF(C86=0, "-", IF(G86/C86&lt;10, G86/C86, "&gt;999%"))</f>
        <v>-</v>
      </c>
      <c r="J86" s="21" t="str">
        <f>IF(E86=0, "-", IF(H86/E86&lt;10, H86/E86, "&gt;999%"))</f>
        <v>-</v>
      </c>
    </row>
    <row r="87" spans="1:10" x14ac:dyDescent="0.25">
      <c r="A87" s="158" t="s">
        <v>224</v>
      </c>
      <c r="B87" s="65">
        <v>1</v>
      </c>
      <c r="C87" s="66">
        <v>0</v>
      </c>
      <c r="D87" s="65">
        <v>8</v>
      </c>
      <c r="E87" s="66">
        <v>0</v>
      </c>
      <c r="F87" s="67"/>
      <c r="G87" s="65">
        <f>B87-C87</f>
        <v>1</v>
      </c>
      <c r="H87" s="66">
        <f>D87-E87</f>
        <v>8</v>
      </c>
      <c r="I87" s="20" t="str">
        <f>IF(C87=0, "-", IF(G87/C87&lt;10, G87/C87, "&gt;999%"))</f>
        <v>-</v>
      </c>
      <c r="J87" s="21" t="str">
        <f>IF(E87=0, "-", IF(H87/E87&lt;10, H87/E87, "&gt;999%"))</f>
        <v>-</v>
      </c>
    </row>
    <row r="88" spans="1:10" s="160" customFormat="1" x14ac:dyDescent="0.25">
      <c r="A88" s="178" t="s">
        <v>600</v>
      </c>
      <c r="B88" s="71">
        <v>20</v>
      </c>
      <c r="C88" s="72">
        <v>0</v>
      </c>
      <c r="D88" s="71">
        <v>58</v>
      </c>
      <c r="E88" s="72">
        <v>0</v>
      </c>
      <c r="F88" s="73"/>
      <c r="G88" s="71">
        <f>B88-C88</f>
        <v>20</v>
      </c>
      <c r="H88" s="72">
        <f>D88-E88</f>
        <v>58</v>
      </c>
      <c r="I88" s="37" t="str">
        <f>IF(C88=0, "-", IF(G88/C88&lt;10, G88/C88, "&gt;999%"))</f>
        <v>-</v>
      </c>
      <c r="J88" s="38" t="str">
        <f>IF(E88=0, "-", IF(H88/E88&lt;10, H88/E88, "&gt;999%"))</f>
        <v>-</v>
      </c>
    </row>
    <row r="89" spans="1:10" x14ac:dyDescent="0.25">
      <c r="A89" s="177"/>
      <c r="B89" s="143"/>
      <c r="C89" s="144"/>
      <c r="D89" s="143"/>
      <c r="E89" s="144"/>
      <c r="F89" s="145"/>
      <c r="G89" s="143"/>
      <c r="H89" s="144"/>
      <c r="I89" s="151"/>
      <c r="J89" s="152"/>
    </row>
    <row r="90" spans="1:10" s="139" customFormat="1" x14ac:dyDescent="0.25">
      <c r="A90" s="159" t="s">
        <v>41</v>
      </c>
      <c r="B90" s="65"/>
      <c r="C90" s="66"/>
      <c r="D90" s="65"/>
      <c r="E90" s="66"/>
      <c r="F90" s="67"/>
      <c r="G90" s="65"/>
      <c r="H90" s="66"/>
      <c r="I90" s="20"/>
      <c r="J90" s="21"/>
    </row>
    <row r="91" spans="1:10" x14ac:dyDescent="0.25">
      <c r="A91" s="158" t="s">
        <v>519</v>
      </c>
      <c r="B91" s="65">
        <v>1</v>
      </c>
      <c r="C91" s="66">
        <v>0</v>
      </c>
      <c r="D91" s="65">
        <v>7</v>
      </c>
      <c r="E91" s="66">
        <v>5</v>
      </c>
      <c r="F91" s="67"/>
      <c r="G91" s="65">
        <f>B91-C91</f>
        <v>1</v>
      </c>
      <c r="H91" s="66">
        <f>D91-E91</f>
        <v>2</v>
      </c>
      <c r="I91" s="20" t="str">
        <f>IF(C91=0, "-", IF(G91/C91&lt;10, G91/C91, "&gt;999%"))</f>
        <v>-</v>
      </c>
      <c r="J91" s="21">
        <f>IF(E91=0, "-", IF(H91/E91&lt;10, H91/E91, "&gt;999%"))</f>
        <v>0.4</v>
      </c>
    </row>
    <row r="92" spans="1:10" s="160" customFormat="1" x14ac:dyDescent="0.25">
      <c r="A92" s="178" t="s">
        <v>601</v>
      </c>
      <c r="B92" s="71">
        <v>1</v>
      </c>
      <c r="C92" s="72">
        <v>0</v>
      </c>
      <c r="D92" s="71">
        <v>7</v>
      </c>
      <c r="E92" s="72">
        <v>5</v>
      </c>
      <c r="F92" s="73"/>
      <c r="G92" s="71">
        <f>B92-C92</f>
        <v>1</v>
      </c>
      <c r="H92" s="72">
        <f>D92-E92</f>
        <v>2</v>
      </c>
      <c r="I92" s="37" t="str">
        <f>IF(C92=0, "-", IF(G92/C92&lt;10, G92/C92, "&gt;999%"))</f>
        <v>-</v>
      </c>
      <c r="J92" s="38">
        <f>IF(E92=0, "-", IF(H92/E92&lt;10, H92/E92, "&gt;999%"))</f>
        <v>0.4</v>
      </c>
    </row>
    <row r="93" spans="1:10" x14ac:dyDescent="0.25">
      <c r="A93" s="177"/>
      <c r="B93" s="143"/>
      <c r="C93" s="144"/>
      <c r="D93" s="143"/>
      <c r="E93" s="144"/>
      <c r="F93" s="145"/>
      <c r="G93" s="143"/>
      <c r="H93" s="144"/>
      <c r="I93" s="151"/>
      <c r="J93" s="152"/>
    </row>
    <row r="94" spans="1:10" s="139" customFormat="1" x14ac:dyDescent="0.25">
      <c r="A94" s="159" t="s">
        <v>42</v>
      </c>
      <c r="B94" s="65"/>
      <c r="C94" s="66"/>
      <c r="D94" s="65"/>
      <c r="E94" s="66"/>
      <c r="F94" s="67"/>
      <c r="G94" s="65"/>
      <c r="H94" s="66"/>
      <c r="I94" s="20"/>
      <c r="J94" s="21"/>
    </row>
    <row r="95" spans="1:10" x14ac:dyDescent="0.25">
      <c r="A95" s="158" t="s">
        <v>520</v>
      </c>
      <c r="B95" s="65">
        <v>0</v>
      </c>
      <c r="C95" s="66">
        <v>0</v>
      </c>
      <c r="D95" s="65">
        <v>0</v>
      </c>
      <c r="E95" s="66">
        <v>2</v>
      </c>
      <c r="F95" s="67"/>
      <c r="G95" s="65">
        <f>B95-C95</f>
        <v>0</v>
      </c>
      <c r="H95" s="66">
        <f>D95-E95</f>
        <v>-2</v>
      </c>
      <c r="I95" s="20" t="str">
        <f>IF(C95=0, "-", IF(G95/C95&lt;10, G95/C95, "&gt;999%"))</f>
        <v>-</v>
      </c>
      <c r="J95" s="21">
        <f>IF(E95=0, "-", IF(H95/E95&lt;10, H95/E95, "&gt;999%"))</f>
        <v>-1</v>
      </c>
    </row>
    <row r="96" spans="1:10" s="160" customFormat="1" x14ac:dyDescent="0.25">
      <c r="A96" s="178" t="s">
        <v>602</v>
      </c>
      <c r="B96" s="71">
        <v>0</v>
      </c>
      <c r="C96" s="72">
        <v>0</v>
      </c>
      <c r="D96" s="71">
        <v>0</v>
      </c>
      <c r="E96" s="72">
        <v>2</v>
      </c>
      <c r="F96" s="73"/>
      <c r="G96" s="71">
        <f>B96-C96</f>
        <v>0</v>
      </c>
      <c r="H96" s="72">
        <f>D96-E96</f>
        <v>-2</v>
      </c>
      <c r="I96" s="37" t="str">
        <f>IF(C96=0, "-", IF(G96/C96&lt;10, G96/C96, "&gt;999%"))</f>
        <v>-</v>
      </c>
      <c r="J96" s="38">
        <f>IF(E96=0, "-", IF(H96/E96&lt;10, H96/E96, "&gt;999%"))</f>
        <v>-1</v>
      </c>
    </row>
    <row r="97" spans="1:10" x14ac:dyDescent="0.25">
      <c r="A97" s="177"/>
      <c r="B97" s="143"/>
      <c r="C97" s="144"/>
      <c r="D97" s="143"/>
      <c r="E97" s="144"/>
      <c r="F97" s="145"/>
      <c r="G97" s="143"/>
      <c r="H97" s="144"/>
      <c r="I97" s="151"/>
      <c r="J97" s="152"/>
    </row>
    <row r="98" spans="1:10" s="139" customFormat="1" x14ac:dyDescent="0.25">
      <c r="A98" s="159" t="s">
        <v>43</v>
      </c>
      <c r="B98" s="65"/>
      <c r="C98" s="66"/>
      <c r="D98" s="65"/>
      <c r="E98" s="66"/>
      <c r="F98" s="67"/>
      <c r="G98" s="65"/>
      <c r="H98" s="66"/>
      <c r="I98" s="20"/>
      <c r="J98" s="21"/>
    </row>
    <row r="99" spans="1:10" x14ac:dyDescent="0.25">
      <c r="A99" s="158" t="s">
        <v>315</v>
      </c>
      <c r="B99" s="65">
        <v>1</v>
      </c>
      <c r="C99" s="66">
        <v>3</v>
      </c>
      <c r="D99" s="65">
        <v>6</v>
      </c>
      <c r="E99" s="66">
        <v>7</v>
      </c>
      <c r="F99" s="67"/>
      <c r="G99" s="65">
        <f>B99-C99</f>
        <v>-2</v>
      </c>
      <c r="H99" s="66">
        <f>D99-E99</f>
        <v>-1</v>
      </c>
      <c r="I99" s="20">
        <f>IF(C99=0, "-", IF(G99/C99&lt;10, G99/C99, "&gt;999%"))</f>
        <v>-0.66666666666666663</v>
      </c>
      <c r="J99" s="21">
        <f>IF(E99=0, "-", IF(H99/E99&lt;10, H99/E99, "&gt;999%"))</f>
        <v>-0.14285714285714285</v>
      </c>
    </row>
    <row r="100" spans="1:10" s="160" customFormat="1" x14ac:dyDescent="0.25">
      <c r="A100" s="178" t="s">
        <v>603</v>
      </c>
      <c r="B100" s="71">
        <v>1</v>
      </c>
      <c r="C100" s="72">
        <v>3</v>
      </c>
      <c r="D100" s="71">
        <v>6</v>
      </c>
      <c r="E100" s="72">
        <v>7</v>
      </c>
      <c r="F100" s="73"/>
      <c r="G100" s="71">
        <f>B100-C100</f>
        <v>-2</v>
      </c>
      <c r="H100" s="72">
        <f>D100-E100</f>
        <v>-1</v>
      </c>
      <c r="I100" s="37">
        <f>IF(C100=0, "-", IF(G100/C100&lt;10, G100/C100, "&gt;999%"))</f>
        <v>-0.66666666666666663</v>
      </c>
      <c r="J100" s="38">
        <f>IF(E100=0, "-", IF(H100/E100&lt;10, H100/E100, "&gt;999%"))</f>
        <v>-0.14285714285714285</v>
      </c>
    </row>
    <row r="101" spans="1:10" x14ac:dyDescent="0.25">
      <c r="A101" s="177"/>
      <c r="B101" s="143"/>
      <c r="C101" s="144"/>
      <c r="D101" s="143"/>
      <c r="E101" s="144"/>
      <c r="F101" s="145"/>
      <c r="G101" s="143"/>
      <c r="H101" s="144"/>
      <c r="I101" s="151"/>
      <c r="J101" s="152"/>
    </row>
    <row r="102" spans="1:10" s="139" customFormat="1" x14ac:dyDescent="0.25">
      <c r="A102" s="159" t="s">
        <v>44</v>
      </c>
      <c r="B102" s="65"/>
      <c r="C102" s="66"/>
      <c r="D102" s="65"/>
      <c r="E102" s="66"/>
      <c r="F102" s="67"/>
      <c r="G102" s="65"/>
      <c r="H102" s="66"/>
      <c r="I102" s="20"/>
      <c r="J102" s="21"/>
    </row>
    <row r="103" spans="1:10" x14ac:dyDescent="0.25">
      <c r="A103" s="158" t="s">
        <v>196</v>
      </c>
      <c r="B103" s="65">
        <v>7</v>
      </c>
      <c r="C103" s="66">
        <v>4</v>
      </c>
      <c r="D103" s="65">
        <v>21</v>
      </c>
      <c r="E103" s="66">
        <v>11</v>
      </c>
      <c r="F103" s="67"/>
      <c r="G103" s="65">
        <f>B103-C103</f>
        <v>3</v>
      </c>
      <c r="H103" s="66">
        <f>D103-E103</f>
        <v>10</v>
      </c>
      <c r="I103" s="20">
        <f>IF(C103=0, "-", IF(G103/C103&lt;10, G103/C103, "&gt;999%"))</f>
        <v>0.75</v>
      </c>
      <c r="J103" s="21">
        <f>IF(E103=0, "-", IF(H103/E103&lt;10, H103/E103, "&gt;999%"))</f>
        <v>0.90909090909090906</v>
      </c>
    </row>
    <row r="104" spans="1:10" s="160" customFormat="1" x14ac:dyDescent="0.25">
      <c r="A104" s="178" t="s">
        <v>604</v>
      </c>
      <c r="B104" s="71">
        <v>7</v>
      </c>
      <c r="C104" s="72">
        <v>4</v>
      </c>
      <c r="D104" s="71">
        <v>21</v>
      </c>
      <c r="E104" s="72">
        <v>11</v>
      </c>
      <c r="F104" s="73"/>
      <c r="G104" s="71">
        <f>B104-C104</f>
        <v>3</v>
      </c>
      <c r="H104" s="72">
        <f>D104-E104</f>
        <v>10</v>
      </c>
      <c r="I104" s="37">
        <f>IF(C104=0, "-", IF(G104/C104&lt;10, G104/C104, "&gt;999%"))</f>
        <v>0.75</v>
      </c>
      <c r="J104" s="38">
        <f>IF(E104=0, "-", IF(H104/E104&lt;10, H104/E104, "&gt;999%"))</f>
        <v>0.90909090909090906</v>
      </c>
    </row>
    <row r="105" spans="1:10" x14ac:dyDescent="0.25">
      <c r="A105" s="177"/>
      <c r="B105" s="143"/>
      <c r="C105" s="144"/>
      <c r="D105" s="143"/>
      <c r="E105" s="144"/>
      <c r="F105" s="145"/>
      <c r="G105" s="143"/>
      <c r="H105" s="144"/>
      <c r="I105" s="151"/>
      <c r="J105" s="152"/>
    </row>
    <row r="106" spans="1:10" s="139" customFormat="1" x14ac:dyDescent="0.25">
      <c r="A106" s="159" t="s">
        <v>45</v>
      </c>
      <c r="B106" s="65"/>
      <c r="C106" s="66"/>
      <c r="D106" s="65"/>
      <c r="E106" s="66"/>
      <c r="F106" s="67"/>
      <c r="G106" s="65"/>
      <c r="H106" s="66"/>
      <c r="I106" s="20"/>
      <c r="J106" s="21"/>
    </row>
    <row r="107" spans="1:10" x14ac:dyDescent="0.25">
      <c r="A107" s="158" t="s">
        <v>498</v>
      </c>
      <c r="B107" s="65">
        <v>9</v>
      </c>
      <c r="C107" s="66">
        <v>2</v>
      </c>
      <c r="D107" s="65">
        <v>24</v>
      </c>
      <c r="E107" s="66">
        <v>8</v>
      </c>
      <c r="F107" s="67"/>
      <c r="G107" s="65">
        <f>B107-C107</f>
        <v>7</v>
      </c>
      <c r="H107" s="66">
        <f>D107-E107</f>
        <v>16</v>
      </c>
      <c r="I107" s="20">
        <f>IF(C107=0, "-", IF(G107/C107&lt;10, G107/C107, "&gt;999%"))</f>
        <v>3.5</v>
      </c>
      <c r="J107" s="21">
        <f>IF(E107=0, "-", IF(H107/E107&lt;10, H107/E107, "&gt;999%"))</f>
        <v>2</v>
      </c>
    </row>
    <row r="108" spans="1:10" s="160" customFormat="1" x14ac:dyDescent="0.25">
      <c r="A108" s="178" t="s">
        <v>605</v>
      </c>
      <c r="B108" s="71">
        <v>9</v>
      </c>
      <c r="C108" s="72">
        <v>2</v>
      </c>
      <c r="D108" s="71">
        <v>24</v>
      </c>
      <c r="E108" s="72">
        <v>8</v>
      </c>
      <c r="F108" s="73"/>
      <c r="G108" s="71">
        <f>B108-C108</f>
        <v>7</v>
      </c>
      <c r="H108" s="72">
        <f>D108-E108</f>
        <v>16</v>
      </c>
      <c r="I108" s="37">
        <f>IF(C108=0, "-", IF(G108/C108&lt;10, G108/C108, "&gt;999%"))</f>
        <v>3.5</v>
      </c>
      <c r="J108" s="38">
        <f>IF(E108=0, "-", IF(H108/E108&lt;10, H108/E108, "&gt;999%"))</f>
        <v>2</v>
      </c>
    </row>
    <row r="109" spans="1:10" x14ac:dyDescent="0.25">
      <c r="A109" s="177"/>
      <c r="B109" s="143"/>
      <c r="C109" s="144"/>
      <c r="D109" s="143"/>
      <c r="E109" s="144"/>
      <c r="F109" s="145"/>
      <c r="G109" s="143"/>
      <c r="H109" s="144"/>
      <c r="I109" s="151"/>
      <c r="J109" s="152"/>
    </row>
    <row r="110" spans="1:10" s="139" customFormat="1" x14ac:dyDescent="0.25">
      <c r="A110" s="159" t="s">
        <v>46</v>
      </c>
      <c r="B110" s="65"/>
      <c r="C110" s="66"/>
      <c r="D110" s="65"/>
      <c r="E110" s="66"/>
      <c r="F110" s="67"/>
      <c r="G110" s="65"/>
      <c r="H110" s="66"/>
      <c r="I110" s="20"/>
      <c r="J110" s="21"/>
    </row>
    <row r="111" spans="1:10" x14ac:dyDescent="0.25">
      <c r="A111" s="158" t="s">
        <v>366</v>
      </c>
      <c r="B111" s="65">
        <v>25</v>
      </c>
      <c r="C111" s="66">
        <v>8</v>
      </c>
      <c r="D111" s="65">
        <v>60</v>
      </c>
      <c r="E111" s="66">
        <v>36</v>
      </c>
      <c r="F111" s="67"/>
      <c r="G111" s="65">
        <f t="shared" ref="G111:G121" si="8">B111-C111</f>
        <v>17</v>
      </c>
      <c r="H111" s="66">
        <f t="shared" ref="H111:H121" si="9">D111-E111</f>
        <v>24</v>
      </c>
      <c r="I111" s="20">
        <f t="shared" ref="I111:I121" si="10">IF(C111=0, "-", IF(G111/C111&lt;10, G111/C111, "&gt;999%"))</f>
        <v>2.125</v>
      </c>
      <c r="J111" s="21">
        <f t="shared" ref="J111:J121" si="11">IF(E111=0, "-", IF(H111/E111&lt;10, H111/E111, "&gt;999%"))</f>
        <v>0.66666666666666663</v>
      </c>
    </row>
    <row r="112" spans="1:10" x14ac:dyDescent="0.25">
      <c r="A112" s="158" t="s">
        <v>404</v>
      </c>
      <c r="B112" s="65">
        <v>60</v>
      </c>
      <c r="C112" s="66">
        <v>33</v>
      </c>
      <c r="D112" s="65">
        <v>381</v>
      </c>
      <c r="E112" s="66">
        <v>185</v>
      </c>
      <c r="F112" s="67"/>
      <c r="G112" s="65">
        <f t="shared" si="8"/>
        <v>27</v>
      </c>
      <c r="H112" s="66">
        <f t="shared" si="9"/>
        <v>196</v>
      </c>
      <c r="I112" s="20">
        <f t="shared" si="10"/>
        <v>0.81818181818181823</v>
      </c>
      <c r="J112" s="21">
        <f t="shared" si="11"/>
        <v>1.0594594594594595</v>
      </c>
    </row>
    <row r="113" spans="1:10" x14ac:dyDescent="0.25">
      <c r="A113" s="158" t="s">
        <v>199</v>
      </c>
      <c r="B113" s="65">
        <v>3</v>
      </c>
      <c r="C113" s="66">
        <v>0</v>
      </c>
      <c r="D113" s="65">
        <v>11</v>
      </c>
      <c r="E113" s="66">
        <v>0</v>
      </c>
      <c r="F113" s="67"/>
      <c r="G113" s="65">
        <f t="shared" si="8"/>
        <v>3</v>
      </c>
      <c r="H113" s="66">
        <f t="shared" si="9"/>
        <v>11</v>
      </c>
      <c r="I113" s="20" t="str">
        <f t="shared" si="10"/>
        <v>-</v>
      </c>
      <c r="J113" s="21" t="str">
        <f t="shared" si="11"/>
        <v>-</v>
      </c>
    </row>
    <row r="114" spans="1:10" x14ac:dyDescent="0.25">
      <c r="A114" s="158" t="s">
        <v>225</v>
      </c>
      <c r="B114" s="65">
        <v>0</v>
      </c>
      <c r="C114" s="66">
        <v>1</v>
      </c>
      <c r="D114" s="65">
        <v>4</v>
      </c>
      <c r="E114" s="66">
        <v>2</v>
      </c>
      <c r="F114" s="67"/>
      <c r="G114" s="65">
        <f t="shared" si="8"/>
        <v>-1</v>
      </c>
      <c r="H114" s="66">
        <f t="shared" si="9"/>
        <v>2</v>
      </c>
      <c r="I114" s="20">
        <f t="shared" si="10"/>
        <v>-1</v>
      </c>
      <c r="J114" s="21">
        <f t="shared" si="11"/>
        <v>1</v>
      </c>
    </row>
    <row r="115" spans="1:10" x14ac:dyDescent="0.25">
      <c r="A115" s="158" t="s">
        <v>293</v>
      </c>
      <c r="B115" s="65">
        <v>21</v>
      </c>
      <c r="C115" s="66">
        <v>15</v>
      </c>
      <c r="D115" s="65">
        <v>39</v>
      </c>
      <c r="E115" s="66">
        <v>32</v>
      </c>
      <c r="F115" s="67"/>
      <c r="G115" s="65">
        <f t="shared" si="8"/>
        <v>6</v>
      </c>
      <c r="H115" s="66">
        <f t="shared" si="9"/>
        <v>7</v>
      </c>
      <c r="I115" s="20">
        <f t="shared" si="10"/>
        <v>0.4</v>
      </c>
      <c r="J115" s="21">
        <f t="shared" si="11"/>
        <v>0.21875</v>
      </c>
    </row>
    <row r="116" spans="1:10" x14ac:dyDescent="0.25">
      <c r="A116" s="158" t="s">
        <v>320</v>
      </c>
      <c r="B116" s="65">
        <v>14</v>
      </c>
      <c r="C116" s="66">
        <v>9</v>
      </c>
      <c r="D116" s="65">
        <v>50</v>
      </c>
      <c r="E116" s="66">
        <v>19</v>
      </c>
      <c r="F116" s="67"/>
      <c r="G116" s="65">
        <f t="shared" si="8"/>
        <v>5</v>
      </c>
      <c r="H116" s="66">
        <f t="shared" si="9"/>
        <v>31</v>
      </c>
      <c r="I116" s="20">
        <f t="shared" si="10"/>
        <v>0.55555555555555558</v>
      </c>
      <c r="J116" s="21">
        <f t="shared" si="11"/>
        <v>1.631578947368421</v>
      </c>
    </row>
    <row r="117" spans="1:10" x14ac:dyDescent="0.25">
      <c r="A117" s="158" t="s">
        <v>474</v>
      </c>
      <c r="B117" s="65">
        <v>63</v>
      </c>
      <c r="C117" s="66">
        <v>25</v>
      </c>
      <c r="D117" s="65">
        <v>185</v>
      </c>
      <c r="E117" s="66">
        <v>76</v>
      </c>
      <c r="F117" s="67"/>
      <c r="G117" s="65">
        <f t="shared" si="8"/>
        <v>38</v>
      </c>
      <c r="H117" s="66">
        <f t="shared" si="9"/>
        <v>109</v>
      </c>
      <c r="I117" s="20">
        <f t="shared" si="10"/>
        <v>1.52</v>
      </c>
      <c r="J117" s="21">
        <f t="shared" si="11"/>
        <v>1.4342105263157894</v>
      </c>
    </row>
    <row r="118" spans="1:10" x14ac:dyDescent="0.25">
      <c r="A118" s="158" t="s">
        <v>482</v>
      </c>
      <c r="B118" s="65">
        <v>334</v>
      </c>
      <c r="C118" s="66">
        <v>251</v>
      </c>
      <c r="D118" s="65">
        <v>1380</v>
      </c>
      <c r="E118" s="66">
        <v>866</v>
      </c>
      <c r="F118" s="67"/>
      <c r="G118" s="65">
        <f t="shared" si="8"/>
        <v>83</v>
      </c>
      <c r="H118" s="66">
        <f t="shared" si="9"/>
        <v>514</v>
      </c>
      <c r="I118" s="20">
        <f t="shared" si="10"/>
        <v>0.33067729083665337</v>
      </c>
      <c r="J118" s="21">
        <f t="shared" si="11"/>
        <v>0.59353348729792144</v>
      </c>
    </row>
    <row r="119" spans="1:10" x14ac:dyDescent="0.25">
      <c r="A119" s="158" t="s">
        <v>464</v>
      </c>
      <c r="B119" s="65">
        <v>36</v>
      </c>
      <c r="C119" s="66">
        <v>21</v>
      </c>
      <c r="D119" s="65">
        <v>92</v>
      </c>
      <c r="E119" s="66">
        <v>35</v>
      </c>
      <c r="F119" s="67"/>
      <c r="G119" s="65">
        <f t="shared" si="8"/>
        <v>15</v>
      </c>
      <c r="H119" s="66">
        <f t="shared" si="9"/>
        <v>57</v>
      </c>
      <c r="I119" s="20">
        <f t="shared" si="10"/>
        <v>0.7142857142857143</v>
      </c>
      <c r="J119" s="21">
        <f t="shared" si="11"/>
        <v>1.6285714285714286</v>
      </c>
    </row>
    <row r="120" spans="1:10" x14ac:dyDescent="0.25">
      <c r="A120" s="158" t="s">
        <v>499</v>
      </c>
      <c r="B120" s="65">
        <v>5</v>
      </c>
      <c r="C120" s="66">
        <v>3</v>
      </c>
      <c r="D120" s="65">
        <v>6</v>
      </c>
      <c r="E120" s="66">
        <v>7</v>
      </c>
      <c r="F120" s="67"/>
      <c r="G120" s="65">
        <f t="shared" si="8"/>
        <v>2</v>
      </c>
      <c r="H120" s="66">
        <f t="shared" si="9"/>
        <v>-1</v>
      </c>
      <c r="I120" s="20">
        <f t="shared" si="10"/>
        <v>0.66666666666666663</v>
      </c>
      <c r="J120" s="21">
        <f t="shared" si="11"/>
        <v>-0.14285714285714285</v>
      </c>
    </row>
    <row r="121" spans="1:10" s="160" customFormat="1" x14ac:dyDescent="0.25">
      <c r="A121" s="178" t="s">
        <v>606</v>
      </c>
      <c r="B121" s="71">
        <v>561</v>
      </c>
      <c r="C121" s="72">
        <v>366</v>
      </c>
      <c r="D121" s="71">
        <v>2208</v>
      </c>
      <c r="E121" s="72">
        <v>1258</v>
      </c>
      <c r="F121" s="73"/>
      <c r="G121" s="71">
        <f t="shared" si="8"/>
        <v>195</v>
      </c>
      <c r="H121" s="72">
        <f t="shared" si="9"/>
        <v>950</v>
      </c>
      <c r="I121" s="37">
        <f t="shared" si="10"/>
        <v>0.53278688524590168</v>
      </c>
      <c r="J121" s="38">
        <f t="shared" si="11"/>
        <v>0.75516693163751991</v>
      </c>
    </row>
    <row r="122" spans="1:10" x14ac:dyDescent="0.25">
      <c r="A122" s="177"/>
      <c r="B122" s="143"/>
      <c r="C122" s="144"/>
      <c r="D122" s="143"/>
      <c r="E122" s="144"/>
      <c r="F122" s="145"/>
      <c r="G122" s="143"/>
      <c r="H122" s="144"/>
      <c r="I122" s="151"/>
      <c r="J122" s="152"/>
    </row>
    <row r="123" spans="1:10" s="139" customFormat="1" x14ac:dyDescent="0.25">
      <c r="A123" s="159" t="s">
        <v>47</v>
      </c>
      <c r="B123" s="65"/>
      <c r="C123" s="66"/>
      <c r="D123" s="65"/>
      <c r="E123" s="66"/>
      <c r="F123" s="67"/>
      <c r="G123" s="65"/>
      <c r="H123" s="66"/>
      <c r="I123" s="20"/>
      <c r="J123" s="21"/>
    </row>
    <row r="124" spans="1:10" x14ac:dyDescent="0.25">
      <c r="A124" s="158" t="s">
        <v>521</v>
      </c>
      <c r="B124" s="65">
        <v>6</v>
      </c>
      <c r="C124" s="66">
        <v>10</v>
      </c>
      <c r="D124" s="65">
        <v>22</v>
      </c>
      <c r="E124" s="66">
        <v>18</v>
      </c>
      <c r="F124" s="67"/>
      <c r="G124" s="65">
        <f>B124-C124</f>
        <v>-4</v>
      </c>
      <c r="H124" s="66">
        <f>D124-E124</f>
        <v>4</v>
      </c>
      <c r="I124" s="20">
        <f>IF(C124=0, "-", IF(G124/C124&lt;10, G124/C124, "&gt;999%"))</f>
        <v>-0.4</v>
      </c>
      <c r="J124" s="21">
        <f>IF(E124=0, "-", IF(H124/E124&lt;10, H124/E124, "&gt;999%"))</f>
        <v>0.22222222222222221</v>
      </c>
    </row>
    <row r="125" spans="1:10" s="160" customFormat="1" x14ac:dyDescent="0.25">
      <c r="A125" s="178" t="s">
        <v>607</v>
      </c>
      <c r="B125" s="71">
        <v>6</v>
      </c>
      <c r="C125" s="72">
        <v>10</v>
      </c>
      <c r="D125" s="71">
        <v>22</v>
      </c>
      <c r="E125" s="72">
        <v>18</v>
      </c>
      <c r="F125" s="73"/>
      <c r="G125" s="71">
        <f>B125-C125</f>
        <v>-4</v>
      </c>
      <c r="H125" s="72">
        <f>D125-E125</f>
        <v>4</v>
      </c>
      <c r="I125" s="37">
        <f>IF(C125=0, "-", IF(G125/C125&lt;10, G125/C125, "&gt;999%"))</f>
        <v>-0.4</v>
      </c>
      <c r="J125" s="38">
        <f>IF(E125=0, "-", IF(H125/E125&lt;10, H125/E125, "&gt;999%"))</f>
        <v>0.22222222222222221</v>
      </c>
    </row>
    <row r="126" spans="1:10" x14ac:dyDescent="0.25">
      <c r="A126" s="177"/>
      <c r="B126" s="143"/>
      <c r="C126" s="144"/>
      <c r="D126" s="143"/>
      <c r="E126" s="144"/>
      <c r="F126" s="145"/>
      <c r="G126" s="143"/>
      <c r="H126" s="144"/>
      <c r="I126" s="151"/>
      <c r="J126" s="152"/>
    </row>
    <row r="127" spans="1:10" s="139" customFormat="1" x14ac:dyDescent="0.25">
      <c r="A127" s="159" t="s">
        <v>48</v>
      </c>
      <c r="B127" s="65"/>
      <c r="C127" s="66"/>
      <c r="D127" s="65"/>
      <c r="E127" s="66"/>
      <c r="F127" s="67"/>
      <c r="G127" s="65"/>
      <c r="H127" s="66"/>
      <c r="I127" s="20"/>
      <c r="J127" s="21"/>
    </row>
    <row r="128" spans="1:10" x14ac:dyDescent="0.25">
      <c r="A128" s="158" t="s">
        <v>500</v>
      </c>
      <c r="B128" s="65">
        <v>39</v>
      </c>
      <c r="C128" s="66">
        <v>42</v>
      </c>
      <c r="D128" s="65">
        <v>86</v>
      </c>
      <c r="E128" s="66">
        <v>108</v>
      </c>
      <c r="F128" s="67"/>
      <c r="G128" s="65">
        <f>B128-C128</f>
        <v>-3</v>
      </c>
      <c r="H128" s="66">
        <f>D128-E128</f>
        <v>-22</v>
      </c>
      <c r="I128" s="20">
        <f>IF(C128=0, "-", IF(G128/C128&lt;10, G128/C128, "&gt;999%"))</f>
        <v>-7.1428571428571425E-2</v>
      </c>
      <c r="J128" s="21">
        <f>IF(E128=0, "-", IF(H128/E128&lt;10, H128/E128, "&gt;999%"))</f>
        <v>-0.20370370370370369</v>
      </c>
    </row>
    <row r="129" spans="1:10" x14ac:dyDescent="0.25">
      <c r="A129" s="158" t="s">
        <v>511</v>
      </c>
      <c r="B129" s="65">
        <v>19</v>
      </c>
      <c r="C129" s="66">
        <v>3</v>
      </c>
      <c r="D129" s="65">
        <v>33</v>
      </c>
      <c r="E129" s="66">
        <v>13</v>
      </c>
      <c r="F129" s="67"/>
      <c r="G129" s="65">
        <f>B129-C129</f>
        <v>16</v>
      </c>
      <c r="H129" s="66">
        <f>D129-E129</f>
        <v>20</v>
      </c>
      <c r="I129" s="20">
        <f>IF(C129=0, "-", IF(G129/C129&lt;10, G129/C129, "&gt;999%"))</f>
        <v>5.333333333333333</v>
      </c>
      <c r="J129" s="21">
        <f>IF(E129=0, "-", IF(H129/E129&lt;10, H129/E129, "&gt;999%"))</f>
        <v>1.5384615384615385</v>
      </c>
    </row>
    <row r="130" spans="1:10" x14ac:dyDescent="0.25">
      <c r="A130" s="158" t="s">
        <v>522</v>
      </c>
      <c r="B130" s="65">
        <v>3</v>
      </c>
      <c r="C130" s="66">
        <v>7</v>
      </c>
      <c r="D130" s="65">
        <v>18</v>
      </c>
      <c r="E130" s="66">
        <v>17</v>
      </c>
      <c r="F130" s="67"/>
      <c r="G130" s="65">
        <f>B130-C130</f>
        <v>-4</v>
      </c>
      <c r="H130" s="66">
        <f>D130-E130</f>
        <v>1</v>
      </c>
      <c r="I130" s="20">
        <f>IF(C130=0, "-", IF(G130/C130&lt;10, G130/C130, "&gt;999%"))</f>
        <v>-0.5714285714285714</v>
      </c>
      <c r="J130" s="21">
        <f>IF(E130=0, "-", IF(H130/E130&lt;10, H130/E130, "&gt;999%"))</f>
        <v>5.8823529411764705E-2</v>
      </c>
    </row>
    <row r="131" spans="1:10" s="160" customFormat="1" x14ac:dyDescent="0.25">
      <c r="A131" s="178" t="s">
        <v>608</v>
      </c>
      <c r="B131" s="71">
        <v>61</v>
      </c>
      <c r="C131" s="72">
        <v>52</v>
      </c>
      <c r="D131" s="71">
        <v>137</v>
      </c>
      <c r="E131" s="72">
        <v>138</v>
      </c>
      <c r="F131" s="73"/>
      <c r="G131" s="71">
        <f>B131-C131</f>
        <v>9</v>
      </c>
      <c r="H131" s="72">
        <f>D131-E131</f>
        <v>-1</v>
      </c>
      <c r="I131" s="37">
        <f>IF(C131=0, "-", IF(G131/C131&lt;10, G131/C131, "&gt;999%"))</f>
        <v>0.17307692307692307</v>
      </c>
      <c r="J131" s="38">
        <f>IF(E131=0, "-", IF(H131/E131&lt;10, H131/E131, "&gt;999%"))</f>
        <v>-7.246376811594203E-3</v>
      </c>
    </row>
    <row r="132" spans="1:10" x14ac:dyDescent="0.25">
      <c r="A132" s="177"/>
      <c r="B132" s="143"/>
      <c r="C132" s="144"/>
      <c r="D132" s="143"/>
      <c r="E132" s="144"/>
      <c r="F132" s="145"/>
      <c r="G132" s="143"/>
      <c r="H132" s="144"/>
      <c r="I132" s="151"/>
      <c r="J132" s="152"/>
    </row>
    <row r="133" spans="1:10" s="139" customFormat="1" x14ac:dyDescent="0.25">
      <c r="A133" s="159" t="s">
        <v>49</v>
      </c>
      <c r="B133" s="65"/>
      <c r="C133" s="66"/>
      <c r="D133" s="65"/>
      <c r="E133" s="66"/>
      <c r="F133" s="67"/>
      <c r="G133" s="65"/>
      <c r="H133" s="66"/>
      <c r="I133" s="20"/>
      <c r="J133" s="21"/>
    </row>
    <row r="134" spans="1:10" x14ac:dyDescent="0.25">
      <c r="A134" s="158" t="s">
        <v>247</v>
      </c>
      <c r="B134" s="65">
        <v>0</v>
      </c>
      <c r="C134" s="66">
        <v>0</v>
      </c>
      <c r="D134" s="65">
        <v>2</v>
      </c>
      <c r="E134" s="66">
        <v>1</v>
      </c>
      <c r="F134" s="67"/>
      <c r="G134" s="65">
        <f>B134-C134</f>
        <v>0</v>
      </c>
      <c r="H134" s="66">
        <f>D134-E134</f>
        <v>1</v>
      </c>
      <c r="I134" s="20" t="str">
        <f>IF(C134=0, "-", IF(G134/C134&lt;10, G134/C134, "&gt;999%"))</f>
        <v>-</v>
      </c>
      <c r="J134" s="21">
        <f>IF(E134=0, "-", IF(H134/E134&lt;10, H134/E134, "&gt;999%"))</f>
        <v>1</v>
      </c>
    </row>
    <row r="135" spans="1:10" x14ac:dyDescent="0.25">
      <c r="A135" s="158" t="s">
        <v>355</v>
      </c>
      <c r="B135" s="65">
        <v>1</v>
      </c>
      <c r="C135" s="66">
        <v>0</v>
      </c>
      <c r="D135" s="65">
        <v>4</v>
      </c>
      <c r="E135" s="66">
        <v>0</v>
      </c>
      <c r="F135" s="67"/>
      <c r="G135" s="65">
        <f>B135-C135</f>
        <v>1</v>
      </c>
      <c r="H135" s="66">
        <f>D135-E135</f>
        <v>4</v>
      </c>
      <c r="I135" s="20" t="str">
        <f>IF(C135=0, "-", IF(G135/C135&lt;10, G135/C135, "&gt;999%"))</f>
        <v>-</v>
      </c>
      <c r="J135" s="21" t="str">
        <f>IF(E135=0, "-", IF(H135/E135&lt;10, H135/E135, "&gt;999%"))</f>
        <v>-</v>
      </c>
    </row>
    <row r="136" spans="1:10" x14ac:dyDescent="0.25">
      <c r="A136" s="158" t="s">
        <v>390</v>
      </c>
      <c r="B136" s="65">
        <v>0</v>
      </c>
      <c r="C136" s="66">
        <v>1</v>
      </c>
      <c r="D136" s="65">
        <v>10</v>
      </c>
      <c r="E136" s="66">
        <v>10</v>
      </c>
      <c r="F136" s="67"/>
      <c r="G136" s="65">
        <f>B136-C136</f>
        <v>-1</v>
      </c>
      <c r="H136" s="66">
        <f>D136-E136</f>
        <v>0</v>
      </c>
      <c r="I136" s="20">
        <f>IF(C136=0, "-", IF(G136/C136&lt;10, G136/C136, "&gt;999%"))</f>
        <v>-1</v>
      </c>
      <c r="J136" s="21">
        <f>IF(E136=0, "-", IF(H136/E136&lt;10, H136/E136, "&gt;999%"))</f>
        <v>0</v>
      </c>
    </row>
    <row r="137" spans="1:10" x14ac:dyDescent="0.25">
      <c r="A137" s="158" t="s">
        <v>430</v>
      </c>
      <c r="B137" s="65">
        <v>1</v>
      </c>
      <c r="C137" s="66">
        <v>0</v>
      </c>
      <c r="D137" s="65">
        <v>2</v>
      </c>
      <c r="E137" s="66">
        <v>0</v>
      </c>
      <c r="F137" s="67"/>
      <c r="G137" s="65">
        <f>B137-C137</f>
        <v>1</v>
      </c>
      <c r="H137" s="66">
        <f>D137-E137</f>
        <v>2</v>
      </c>
      <c r="I137" s="20" t="str">
        <f>IF(C137=0, "-", IF(G137/C137&lt;10, G137/C137, "&gt;999%"))</f>
        <v>-</v>
      </c>
      <c r="J137" s="21" t="str">
        <f>IF(E137=0, "-", IF(H137/E137&lt;10, H137/E137, "&gt;999%"))</f>
        <v>-</v>
      </c>
    </row>
    <row r="138" spans="1:10" s="160" customFormat="1" x14ac:dyDescent="0.25">
      <c r="A138" s="178" t="s">
        <v>609</v>
      </c>
      <c r="B138" s="71">
        <v>2</v>
      </c>
      <c r="C138" s="72">
        <v>1</v>
      </c>
      <c r="D138" s="71">
        <v>18</v>
      </c>
      <c r="E138" s="72">
        <v>11</v>
      </c>
      <c r="F138" s="73"/>
      <c r="G138" s="71">
        <f>B138-C138</f>
        <v>1</v>
      </c>
      <c r="H138" s="72">
        <f>D138-E138</f>
        <v>7</v>
      </c>
      <c r="I138" s="37">
        <f>IF(C138=0, "-", IF(G138/C138&lt;10, G138/C138, "&gt;999%"))</f>
        <v>1</v>
      </c>
      <c r="J138" s="38">
        <f>IF(E138=0, "-", IF(H138/E138&lt;10, H138/E138, "&gt;999%"))</f>
        <v>0.63636363636363635</v>
      </c>
    </row>
    <row r="139" spans="1:10" x14ac:dyDescent="0.25">
      <c r="A139" s="177"/>
      <c r="B139" s="143"/>
      <c r="C139" s="144"/>
      <c r="D139" s="143"/>
      <c r="E139" s="144"/>
      <c r="F139" s="145"/>
      <c r="G139" s="143"/>
      <c r="H139" s="144"/>
      <c r="I139" s="151"/>
      <c r="J139" s="152"/>
    </row>
    <row r="140" spans="1:10" s="139" customFormat="1" x14ac:dyDescent="0.25">
      <c r="A140" s="159" t="s">
        <v>50</v>
      </c>
      <c r="B140" s="65"/>
      <c r="C140" s="66"/>
      <c r="D140" s="65"/>
      <c r="E140" s="66"/>
      <c r="F140" s="67"/>
      <c r="G140" s="65"/>
      <c r="H140" s="66"/>
      <c r="I140" s="20"/>
      <c r="J140" s="21"/>
    </row>
    <row r="141" spans="1:10" x14ac:dyDescent="0.25">
      <c r="A141" s="158" t="s">
        <v>367</v>
      </c>
      <c r="B141" s="65">
        <v>52</v>
      </c>
      <c r="C141" s="66">
        <v>6</v>
      </c>
      <c r="D141" s="65">
        <v>187</v>
      </c>
      <c r="E141" s="66">
        <v>43</v>
      </c>
      <c r="F141" s="67"/>
      <c r="G141" s="65">
        <f t="shared" ref="G141:G146" si="12">B141-C141</f>
        <v>46</v>
      </c>
      <c r="H141" s="66">
        <f t="shared" ref="H141:H146" si="13">D141-E141</f>
        <v>144</v>
      </c>
      <c r="I141" s="20">
        <f t="shared" ref="I141:I146" si="14">IF(C141=0, "-", IF(G141/C141&lt;10, G141/C141, "&gt;999%"))</f>
        <v>7.666666666666667</v>
      </c>
      <c r="J141" s="21">
        <f t="shared" ref="J141:J146" si="15">IF(E141=0, "-", IF(H141/E141&lt;10, H141/E141, "&gt;999%"))</f>
        <v>3.3488372093023258</v>
      </c>
    </row>
    <row r="142" spans="1:10" x14ac:dyDescent="0.25">
      <c r="A142" s="158" t="s">
        <v>368</v>
      </c>
      <c r="B142" s="65">
        <v>21</v>
      </c>
      <c r="C142" s="66">
        <v>0</v>
      </c>
      <c r="D142" s="65">
        <v>72</v>
      </c>
      <c r="E142" s="66">
        <v>0</v>
      </c>
      <c r="F142" s="67"/>
      <c r="G142" s="65">
        <f t="shared" si="12"/>
        <v>21</v>
      </c>
      <c r="H142" s="66">
        <f t="shared" si="13"/>
        <v>72</v>
      </c>
      <c r="I142" s="20" t="str">
        <f t="shared" si="14"/>
        <v>-</v>
      </c>
      <c r="J142" s="21" t="str">
        <f t="shared" si="15"/>
        <v>-</v>
      </c>
    </row>
    <row r="143" spans="1:10" x14ac:dyDescent="0.25">
      <c r="A143" s="158" t="s">
        <v>331</v>
      </c>
      <c r="B143" s="65">
        <v>88</v>
      </c>
      <c r="C143" s="66">
        <v>3</v>
      </c>
      <c r="D143" s="65">
        <v>221</v>
      </c>
      <c r="E143" s="66">
        <v>76</v>
      </c>
      <c r="F143" s="67"/>
      <c r="G143" s="65">
        <f t="shared" si="12"/>
        <v>85</v>
      </c>
      <c r="H143" s="66">
        <f t="shared" si="13"/>
        <v>145</v>
      </c>
      <c r="I143" s="20" t="str">
        <f t="shared" si="14"/>
        <v>&gt;999%</v>
      </c>
      <c r="J143" s="21">
        <f t="shared" si="15"/>
        <v>1.9078947368421053</v>
      </c>
    </row>
    <row r="144" spans="1:10" x14ac:dyDescent="0.25">
      <c r="A144" s="158" t="s">
        <v>475</v>
      </c>
      <c r="B144" s="65">
        <v>1</v>
      </c>
      <c r="C144" s="66">
        <v>0</v>
      </c>
      <c r="D144" s="65">
        <v>2</v>
      </c>
      <c r="E144" s="66">
        <v>11</v>
      </c>
      <c r="F144" s="67"/>
      <c r="G144" s="65">
        <f t="shared" si="12"/>
        <v>1</v>
      </c>
      <c r="H144" s="66">
        <f t="shared" si="13"/>
        <v>-9</v>
      </c>
      <c r="I144" s="20" t="str">
        <f t="shared" si="14"/>
        <v>-</v>
      </c>
      <c r="J144" s="21">
        <f t="shared" si="15"/>
        <v>-0.81818181818181823</v>
      </c>
    </row>
    <row r="145" spans="1:10" x14ac:dyDescent="0.25">
      <c r="A145" s="158" t="s">
        <v>483</v>
      </c>
      <c r="B145" s="65">
        <v>93</v>
      </c>
      <c r="C145" s="66">
        <v>8</v>
      </c>
      <c r="D145" s="65">
        <v>222</v>
      </c>
      <c r="E145" s="66">
        <v>24</v>
      </c>
      <c r="F145" s="67"/>
      <c r="G145" s="65">
        <f t="shared" si="12"/>
        <v>85</v>
      </c>
      <c r="H145" s="66">
        <f t="shared" si="13"/>
        <v>198</v>
      </c>
      <c r="I145" s="20" t="str">
        <f t="shared" si="14"/>
        <v>&gt;999%</v>
      </c>
      <c r="J145" s="21">
        <f t="shared" si="15"/>
        <v>8.25</v>
      </c>
    </row>
    <row r="146" spans="1:10" s="160" customFormat="1" x14ac:dyDescent="0.25">
      <c r="A146" s="178" t="s">
        <v>610</v>
      </c>
      <c r="B146" s="71">
        <v>255</v>
      </c>
      <c r="C146" s="72">
        <v>17</v>
      </c>
      <c r="D146" s="71">
        <v>704</v>
      </c>
      <c r="E146" s="72">
        <v>154</v>
      </c>
      <c r="F146" s="73"/>
      <c r="G146" s="71">
        <f t="shared" si="12"/>
        <v>238</v>
      </c>
      <c r="H146" s="72">
        <f t="shared" si="13"/>
        <v>550</v>
      </c>
      <c r="I146" s="37" t="str">
        <f t="shared" si="14"/>
        <v>&gt;999%</v>
      </c>
      <c r="J146" s="38">
        <f t="shared" si="15"/>
        <v>3.5714285714285716</v>
      </c>
    </row>
    <row r="147" spans="1:10" x14ac:dyDescent="0.25">
      <c r="A147" s="177"/>
      <c r="B147" s="143"/>
      <c r="C147" s="144"/>
      <c r="D147" s="143"/>
      <c r="E147" s="144"/>
      <c r="F147" s="145"/>
      <c r="G147" s="143"/>
      <c r="H147" s="144"/>
      <c r="I147" s="151"/>
      <c r="J147" s="152"/>
    </row>
    <row r="148" spans="1:10" s="139" customFormat="1" x14ac:dyDescent="0.25">
      <c r="A148" s="159" t="s">
        <v>51</v>
      </c>
      <c r="B148" s="65"/>
      <c r="C148" s="66"/>
      <c r="D148" s="65"/>
      <c r="E148" s="66"/>
      <c r="F148" s="67"/>
      <c r="G148" s="65"/>
      <c r="H148" s="66"/>
      <c r="I148" s="20"/>
      <c r="J148" s="21"/>
    </row>
    <row r="149" spans="1:10" x14ac:dyDescent="0.25">
      <c r="A149" s="158" t="s">
        <v>523</v>
      </c>
      <c r="B149" s="65">
        <v>16</v>
      </c>
      <c r="C149" s="66">
        <v>4</v>
      </c>
      <c r="D149" s="65">
        <v>32</v>
      </c>
      <c r="E149" s="66">
        <v>17</v>
      </c>
      <c r="F149" s="67"/>
      <c r="G149" s="65">
        <f>B149-C149</f>
        <v>12</v>
      </c>
      <c r="H149" s="66">
        <f>D149-E149</f>
        <v>15</v>
      </c>
      <c r="I149" s="20">
        <f>IF(C149=0, "-", IF(G149/C149&lt;10, G149/C149, "&gt;999%"))</f>
        <v>3</v>
      </c>
      <c r="J149" s="21">
        <f>IF(E149=0, "-", IF(H149/E149&lt;10, H149/E149, "&gt;999%"))</f>
        <v>0.88235294117647056</v>
      </c>
    </row>
    <row r="150" spans="1:10" x14ac:dyDescent="0.25">
      <c r="A150" s="158" t="s">
        <v>501</v>
      </c>
      <c r="B150" s="65">
        <v>24</v>
      </c>
      <c r="C150" s="66">
        <v>21</v>
      </c>
      <c r="D150" s="65">
        <v>50</v>
      </c>
      <c r="E150" s="66">
        <v>67</v>
      </c>
      <c r="F150" s="67"/>
      <c r="G150" s="65">
        <f>B150-C150</f>
        <v>3</v>
      </c>
      <c r="H150" s="66">
        <f>D150-E150</f>
        <v>-17</v>
      </c>
      <c r="I150" s="20">
        <f>IF(C150=0, "-", IF(G150/C150&lt;10, G150/C150, "&gt;999%"))</f>
        <v>0.14285714285714285</v>
      </c>
      <c r="J150" s="21">
        <f>IF(E150=0, "-", IF(H150/E150&lt;10, H150/E150, "&gt;999%"))</f>
        <v>-0.2537313432835821</v>
      </c>
    </row>
    <row r="151" spans="1:10" x14ac:dyDescent="0.25">
      <c r="A151" s="158" t="s">
        <v>512</v>
      </c>
      <c r="B151" s="65">
        <v>9</v>
      </c>
      <c r="C151" s="66">
        <v>16</v>
      </c>
      <c r="D151" s="65">
        <v>25</v>
      </c>
      <c r="E151" s="66">
        <v>45</v>
      </c>
      <c r="F151" s="67"/>
      <c r="G151" s="65">
        <f>B151-C151</f>
        <v>-7</v>
      </c>
      <c r="H151" s="66">
        <f>D151-E151</f>
        <v>-20</v>
      </c>
      <c r="I151" s="20">
        <f>IF(C151=0, "-", IF(G151/C151&lt;10, G151/C151, "&gt;999%"))</f>
        <v>-0.4375</v>
      </c>
      <c r="J151" s="21">
        <f>IF(E151=0, "-", IF(H151/E151&lt;10, H151/E151, "&gt;999%"))</f>
        <v>-0.44444444444444442</v>
      </c>
    </row>
    <row r="152" spans="1:10" s="160" customFormat="1" x14ac:dyDescent="0.25">
      <c r="A152" s="178" t="s">
        <v>611</v>
      </c>
      <c r="B152" s="71">
        <v>49</v>
      </c>
      <c r="C152" s="72">
        <v>41</v>
      </c>
      <c r="D152" s="71">
        <v>107</v>
      </c>
      <c r="E152" s="72">
        <v>129</v>
      </c>
      <c r="F152" s="73"/>
      <c r="G152" s="71">
        <f>B152-C152</f>
        <v>8</v>
      </c>
      <c r="H152" s="72">
        <f>D152-E152</f>
        <v>-22</v>
      </c>
      <c r="I152" s="37">
        <f>IF(C152=0, "-", IF(G152/C152&lt;10, G152/C152, "&gt;999%"))</f>
        <v>0.1951219512195122</v>
      </c>
      <c r="J152" s="38">
        <f>IF(E152=0, "-", IF(H152/E152&lt;10, H152/E152, "&gt;999%"))</f>
        <v>-0.17054263565891473</v>
      </c>
    </row>
    <row r="153" spans="1:10" x14ac:dyDescent="0.25">
      <c r="A153" s="177"/>
      <c r="B153" s="143"/>
      <c r="C153" s="144"/>
      <c r="D153" s="143"/>
      <c r="E153" s="144"/>
      <c r="F153" s="145"/>
      <c r="G153" s="143"/>
      <c r="H153" s="144"/>
      <c r="I153" s="151"/>
      <c r="J153" s="152"/>
    </row>
    <row r="154" spans="1:10" s="139" customFormat="1" x14ac:dyDescent="0.25">
      <c r="A154" s="159" t="s">
        <v>52</v>
      </c>
      <c r="B154" s="65"/>
      <c r="C154" s="66"/>
      <c r="D154" s="65"/>
      <c r="E154" s="66"/>
      <c r="F154" s="67"/>
      <c r="G154" s="65"/>
      <c r="H154" s="66"/>
      <c r="I154" s="20"/>
      <c r="J154" s="21"/>
    </row>
    <row r="155" spans="1:10" x14ac:dyDescent="0.25">
      <c r="A155" s="158" t="s">
        <v>235</v>
      </c>
      <c r="B155" s="65">
        <v>0</v>
      </c>
      <c r="C155" s="66">
        <v>0</v>
      </c>
      <c r="D155" s="65">
        <v>5</v>
      </c>
      <c r="E155" s="66">
        <v>3</v>
      </c>
      <c r="F155" s="67"/>
      <c r="G155" s="65">
        <f t="shared" ref="G155:G160" si="16">B155-C155</f>
        <v>0</v>
      </c>
      <c r="H155" s="66">
        <f t="shared" ref="H155:H160" si="17">D155-E155</f>
        <v>2</v>
      </c>
      <c r="I155" s="20" t="str">
        <f t="shared" ref="I155:I160" si="18">IF(C155=0, "-", IF(G155/C155&lt;10, G155/C155, "&gt;999%"))</f>
        <v>-</v>
      </c>
      <c r="J155" s="21">
        <f t="shared" ref="J155:J160" si="19">IF(E155=0, "-", IF(H155/E155&lt;10, H155/E155, "&gt;999%"))</f>
        <v>0.66666666666666663</v>
      </c>
    </row>
    <row r="156" spans="1:10" x14ac:dyDescent="0.25">
      <c r="A156" s="158" t="s">
        <v>226</v>
      </c>
      <c r="B156" s="65">
        <v>17</v>
      </c>
      <c r="C156" s="66">
        <v>6</v>
      </c>
      <c r="D156" s="65">
        <v>28</v>
      </c>
      <c r="E156" s="66">
        <v>19</v>
      </c>
      <c r="F156" s="67"/>
      <c r="G156" s="65">
        <f t="shared" si="16"/>
        <v>11</v>
      </c>
      <c r="H156" s="66">
        <f t="shared" si="17"/>
        <v>9</v>
      </c>
      <c r="I156" s="20">
        <f t="shared" si="18"/>
        <v>1.8333333333333333</v>
      </c>
      <c r="J156" s="21">
        <f t="shared" si="19"/>
        <v>0.47368421052631576</v>
      </c>
    </row>
    <row r="157" spans="1:10" x14ac:dyDescent="0.25">
      <c r="A157" s="158" t="s">
        <v>369</v>
      </c>
      <c r="B157" s="65">
        <v>153</v>
      </c>
      <c r="C157" s="66">
        <v>81</v>
      </c>
      <c r="D157" s="65">
        <v>306</v>
      </c>
      <c r="E157" s="66">
        <v>191</v>
      </c>
      <c r="F157" s="67"/>
      <c r="G157" s="65">
        <f t="shared" si="16"/>
        <v>72</v>
      </c>
      <c r="H157" s="66">
        <f t="shared" si="17"/>
        <v>115</v>
      </c>
      <c r="I157" s="20">
        <f t="shared" si="18"/>
        <v>0.88888888888888884</v>
      </c>
      <c r="J157" s="21">
        <f t="shared" si="19"/>
        <v>0.60209424083769636</v>
      </c>
    </row>
    <row r="158" spans="1:10" x14ac:dyDescent="0.25">
      <c r="A158" s="158" t="s">
        <v>332</v>
      </c>
      <c r="B158" s="65">
        <v>22</v>
      </c>
      <c r="C158" s="66">
        <v>40</v>
      </c>
      <c r="D158" s="65">
        <v>59</v>
      </c>
      <c r="E158" s="66">
        <v>122</v>
      </c>
      <c r="F158" s="67"/>
      <c r="G158" s="65">
        <f t="shared" si="16"/>
        <v>-18</v>
      </c>
      <c r="H158" s="66">
        <f t="shared" si="17"/>
        <v>-63</v>
      </c>
      <c r="I158" s="20">
        <f t="shared" si="18"/>
        <v>-0.45</v>
      </c>
      <c r="J158" s="21">
        <f t="shared" si="19"/>
        <v>-0.51639344262295084</v>
      </c>
    </row>
    <row r="159" spans="1:10" x14ac:dyDescent="0.25">
      <c r="A159" s="158" t="s">
        <v>279</v>
      </c>
      <c r="B159" s="65">
        <v>0</v>
      </c>
      <c r="C159" s="66">
        <v>8</v>
      </c>
      <c r="D159" s="65">
        <v>0</v>
      </c>
      <c r="E159" s="66">
        <v>30</v>
      </c>
      <c r="F159" s="67"/>
      <c r="G159" s="65">
        <f t="shared" si="16"/>
        <v>-8</v>
      </c>
      <c r="H159" s="66">
        <f t="shared" si="17"/>
        <v>-30</v>
      </c>
      <c r="I159" s="20">
        <f t="shared" si="18"/>
        <v>-1</v>
      </c>
      <c r="J159" s="21">
        <f t="shared" si="19"/>
        <v>-1</v>
      </c>
    </row>
    <row r="160" spans="1:10" s="160" customFormat="1" x14ac:dyDescent="0.25">
      <c r="A160" s="178" t="s">
        <v>612</v>
      </c>
      <c r="B160" s="71">
        <v>192</v>
      </c>
      <c r="C160" s="72">
        <v>135</v>
      </c>
      <c r="D160" s="71">
        <v>398</v>
      </c>
      <c r="E160" s="72">
        <v>365</v>
      </c>
      <c r="F160" s="73"/>
      <c r="G160" s="71">
        <f t="shared" si="16"/>
        <v>57</v>
      </c>
      <c r="H160" s="72">
        <f t="shared" si="17"/>
        <v>33</v>
      </c>
      <c r="I160" s="37">
        <f t="shared" si="18"/>
        <v>0.42222222222222222</v>
      </c>
      <c r="J160" s="38">
        <f t="shared" si="19"/>
        <v>9.0410958904109592E-2</v>
      </c>
    </row>
    <row r="161" spans="1:10" x14ac:dyDescent="0.25">
      <c r="A161" s="177"/>
      <c r="B161" s="143"/>
      <c r="C161" s="144"/>
      <c r="D161" s="143"/>
      <c r="E161" s="144"/>
      <c r="F161" s="145"/>
      <c r="G161" s="143"/>
      <c r="H161" s="144"/>
      <c r="I161" s="151"/>
      <c r="J161" s="152"/>
    </row>
    <row r="162" spans="1:10" s="139" customFormat="1" x14ac:dyDescent="0.25">
      <c r="A162" s="159" t="s">
        <v>53</v>
      </c>
      <c r="B162" s="65"/>
      <c r="C162" s="66"/>
      <c r="D162" s="65"/>
      <c r="E162" s="66"/>
      <c r="F162" s="67"/>
      <c r="G162" s="65"/>
      <c r="H162" s="66"/>
      <c r="I162" s="20"/>
      <c r="J162" s="21"/>
    </row>
    <row r="163" spans="1:10" x14ac:dyDescent="0.25">
      <c r="A163" s="158" t="s">
        <v>200</v>
      </c>
      <c r="B163" s="65">
        <v>20</v>
      </c>
      <c r="C163" s="66">
        <v>2</v>
      </c>
      <c r="D163" s="65">
        <v>34</v>
      </c>
      <c r="E163" s="66">
        <v>13</v>
      </c>
      <c r="F163" s="67"/>
      <c r="G163" s="65">
        <f t="shared" ref="G163:G176" si="20">B163-C163</f>
        <v>18</v>
      </c>
      <c r="H163" s="66">
        <f t="shared" ref="H163:H176" si="21">D163-E163</f>
        <v>21</v>
      </c>
      <c r="I163" s="20">
        <f t="shared" ref="I163:I176" si="22">IF(C163=0, "-", IF(G163/C163&lt;10, G163/C163, "&gt;999%"))</f>
        <v>9</v>
      </c>
      <c r="J163" s="21">
        <f t="shared" ref="J163:J176" si="23">IF(E163=0, "-", IF(H163/E163&lt;10, H163/E163, "&gt;999%"))</f>
        <v>1.6153846153846154</v>
      </c>
    </row>
    <row r="164" spans="1:10" x14ac:dyDescent="0.25">
      <c r="A164" s="158" t="s">
        <v>212</v>
      </c>
      <c r="B164" s="65">
        <v>340</v>
      </c>
      <c r="C164" s="66">
        <v>249</v>
      </c>
      <c r="D164" s="65">
        <v>662</v>
      </c>
      <c r="E164" s="66">
        <v>540</v>
      </c>
      <c r="F164" s="67"/>
      <c r="G164" s="65">
        <f t="shared" si="20"/>
        <v>91</v>
      </c>
      <c r="H164" s="66">
        <f t="shared" si="21"/>
        <v>122</v>
      </c>
      <c r="I164" s="20">
        <f t="shared" si="22"/>
        <v>0.36546184738955823</v>
      </c>
      <c r="J164" s="21">
        <f t="shared" si="23"/>
        <v>0.22592592592592592</v>
      </c>
    </row>
    <row r="165" spans="1:10" x14ac:dyDescent="0.25">
      <c r="A165" s="158" t="s">
        <v>213</v>
      </c>
      <c r="B165" s="65">
        <v>0</v>
      </c>
      <c r="C165" s="66">
        <v>8</v>
      </c>
      <c r="D165" s="65">
        <v>1</v>
      </c>
      <c r="E165" s="66">
        <v>15</v>
      </c>
      <c r="F165" s="67"/>
      <c r="G165" s="65">
        <f t="shared" si="20"/>
        <v>-8</v>
      </c>
      <c r="H165" s="66">
        <f t="shared" si="21"/>
        <v>-14</v>
      </c>
      <c r="I165" s="20">
        <f t="shared" si="22"/>
        <v>-1</v>
      </c>
      <c r="J165" s="21">
        <f t="shared" si="23"/>
        <v>-0.93333333333333335</v>
      </c>
    </row>
    <row r="166" spans="1:10" x14ac:dyDescent="0.25">
      <c r="A166" s="158" t="s">
        <v>391</v>
      </c>
      <c r="B166" s="65">
        <v>13</v>
      </c>
      <c r="C166" s="66">
        <v>3</v>
      </c>
      <c r="D166" s="65">
        <v>28</v>
      </c>
      <c r="E166" s="66">
        <v>5</v>
      </c>
      <c r="F166" s="67"/>
      <c r="G166" s="65">
        <f t="shared" si="20"/>
        <v>10</v>
      </c>
      <c r="H166" s="66">
        <f t="shared" si="21"/>
        <v>23</v>
      </c>
      <c r="I166" s="20">
        <f t="shared" si="22"/>
        <v>3.3333333333333335</v>
      </c>
      <c r="J166" s="21">
        <f t="shared" si="23"/>
        <v>4.5999999999999996</v>
      </c>
    </row>
    <row r="167" spans="1:10" x14ac:dyDescent="0.25">
      <c r="A167" s="158" t="s">
        <v>248</v>
      </c>
      <c r="B167" s="65">
        <v>8</v>
      </c>
      <c r="C167" s="66">
        <v>0</v>
      </c>
      <c r="D167" s="65">
        <v>8</v>
      </c>
      <c r="E167" s="66">
        <v>0</v>
      </c>
      <c r="F167" s="67"/>
      <c r="G167" s="65">
        <f t="shared" si="20"/>
        <v>8</v>
      </c>
      <c r="H167" s="66">
        <f t="shared" si="21"/>
        <v>8</v>
      </c>
      <c r="I167" s="20" t="str">
        <f t="shared" si="22"/>
        <v>-</v>
      </c>
      <c r="J167" s="21" t="str">
        <f t="shared" si="23"/>
        <v>-</v>
      </c>
    </row>
    <row r="168" spans="1:10" x14ac:dyDescent="0.25">
      <c r="A168" s="158" t="s">
        <v>333</v>
      </c>
      <c r="B168" s="65">
        <v>177</v>
      </c>
      <c r="C168" s="66">
        <v>159</v>
      </c>
      <c r="D168" s="65">
        <v>352</v>
      </c>
      <c r="E168" s="66">
        <v>396</v>
      </c>
      <c r="F168" s="67"/>
      <c r="G168" s="65">
        <f t="shared" si="20"/>
        <v>18</v>
      </c>
      <c r="H168" s="66">
        <f t="shared" si="21"/>
        <v>-44</v>
      </c>
      <c r="I168" s="20">
        <f t="shared" si="22"/>
        <v>0.11320754716981132</v>
      </c>
      <c r="J168" s="21">
        <f t="shared" si="23"/>
        <v>-0.1111111111111111</v>
      </c>
    </row>
    <row r="169" spans="1:10" x14ac:dyDescent="0.25">
      <c r="A169" s="158" t="s">
        <v>405</v>
      </c>
      <c r="B169" s="65">
        <v>32</v>
      </c>
      <c r="C169" s="66">
        <v>35</v>
      </c>
      <c r="D169" s="65">
        <v>76</v>
      </c>
      <c r="E169" s="66">
        <v>107</v>
      </c>
      <c r="F169" s="67"/>
      <c r="G169" s="65">
        <f t="shared" si="20"/>
        <v>-3</v>
      </c>
      <c r="H169" s="66">
        <f t="shared" si="21"/>
        <v>-31</v>
      </c>
      <c r="I169" s="20">
        <f t="shared" si="22"/>
        <v>-8.5714285714285715E-2</v>
      </c>
      <c r="J169" s="21">
        <f t="shared" si="23"/>
        <v>-0.28971962616822428</v>
      </c>
    </row>
    <row r="170" spans="1:10" x14ac:dyDescent="0.25">
      <c r="A170" s="158" t="s">
        <v>406</v>
      </c>
      <c r="B170" s="65">
        <v>45</v>
      </c>
      <c r="C170" s="66">
        <v>28</v>
      </c>
      <c r="D170" s="65">
        <v>134</v>
      </c>
      <c r="E170" s="66">
        <v>71</v>
      </c>
      <c r="F170" s="67"/>
      <c r="G170" s="65">
        <f t="shared" si="20"/>
        <v>17</v>
      </c>
      <c r="H170" s="66">
        <f t="shared" si="21"/>
        <v>63</v>
      </c>
      <c r="I170" s="20">
        <f t="shared" si="22"/>
        <v>0.6071428571428571</v>
      </c>
      <c r="J170" s="21">
        <f t="shared" si="23"/>
        <v>0.88732394366197187</v>
      </c>
    </row>
    <row r="171" spans="1:10" x14ac:dyDescent="0.25">
      <c r="A171" s="158" t="s">
        <v>236</v>
      </c>
      <c r="B171" s="65">
        <v>2</v>
      </c>
      <c r="C171" s="66">
        <v>4</v>
      </c>
      <c r="D171" s="65">
        <v>6</v>
      </c>
      <c r="E171" s="66">
        <v>12</v>
      </c>
      <c r="F171" s="67"/>
      <c r="G171" s="65">
        <f t="shared" si="20"/>
        <v>-2</v>
      </c>
      <c r="H171" s="66">
        <f t="shared" si="21"/>
        <v>-6</v>
      </c>
      <c r="I171" s="20">
        <f t="shared" si="22"/>
        <v>-0.5</v>
      </c>
      <c r="J171" s="21">
        <f t="shared" si="23"/>
        <v>-0.5</v>
      </c>
    </row>
    <row r="172" spans="1:10" x14ac:dyDescent="0.25">
      <c r="A172" s="158" t="s">
        <v>280</v>
      </c>
      <c r="B172" s="65">
        <v>3</v>
      </c>
      <c r="C172" s="66">
        <v>18</v>
      </c>
      <c r="D172" s="65">
        <v>15</v>
      </c>
      <c r="E172" s="66">
        <v>38</v>
      </c>
      <c r="F172" s="67"/>
      <c r="G172" s="65">
        <f t="shared" si="20"/>
        <v>-15</v>
      </c>
      <c r="H172" s="66">
        <f t="shared" si="21"/>
        <v>-23</v>
      </c>
      <c r="I172" s="20">
        <f t="shared" si="22"/>
        <v>-0.83333333333333337</v>
      </c>
      <c r="J172" s="21">
        <f t="shared" si="23"/>
        <v>-0.60526315789473684</v>
      </c>
    </row>
    <row r="173" spans="1:10" x14ac:dyDescent="0.25">
      <c r="A173" s="158" t="s">
        <v>465</v>
      </c>
      <c r="B173" s="65">
        <v>14</v>
      </c>
      <c r="C173" s="66">
        <v>20</v>
      </c>
      <c r="D173" s="65">
        <v>65</v>
      </c>
      <c r="E173" s="66">
        <v>46</v>
      </c>
      <c r="F173" s="67"/>
      <c r="G173" s="65">
        <f t="shared" si="20"/>
        <v>-6</v>
      </c>
      <c r="H173" s="66">
        <f t="shared" si="21"/>
        <v>19</v>
      </c>
      <c r="I173" s="20">
        <f t="shared" si="22"/>
        <v>-0.3</v>
      </c>
      <c r="J173" s="21">
        <f t="shared" si="23"/>
        <v>0.41304347826086957</v>
      </c>
    </row>
    <row r="174" spans="1:10" x14ac:dyDescent="0.25">
      <c r="A174" s="158" t="s">
        <v>370</v>
      </c>
      <c r="B174" s="65">
        <v>207</v>
      </c>
      <c r="C174" s="66">
        <v>36</v>
      </c>
      <c r="D174" s="65">
        <v>431</v>
      </c>
      <c r="E174" s="66">
        <v>146</v>
      </c>
      <c r="F174" s="67"/>
      <c r="G174" s="65">
        <f t="shared" si="20"/>
        <v>171</v>
      </c>
      <c r="H174" s="66">
        <f t="shared" si="21"/>
        <v>285</v>
      </c>
      <c r="I174" s="20">
        <f t="shared" si="22"/>
        <v>4.75</v>
      </c>
      <c r="J174" s="21">
        <f t="shared" si="23"/>
        <v>1.952054794520548</v>
      </c>
    </row>
    <row r="175" spans="1:10" x14ac:dyDescent="0.25">
      <c r="A175" s="158" t="s">
        <v>321</v>
      </c>
      <c r="B175" s="65">
        <v>114</v>
      </c>
      <c r="C175" s="66">
        <v>58</v>
      </c>
      <c r="D175" s="65">
        <v>207</v>
      </c>
      <c r="E175" s="66">
        <v>193</v>
      </c>
      <c r="F175" s="67"/>
      <c r="G175" s="65">
        <f t="shared" si="20"/>
        <v>56</v>
      </c>
      <c r="H175" s="66">
        <f t="shared" si="21"/>
        <v>14</v>
      </c>
      <c r="I175" s="20">
        <f t="shared" si="22"/>
        <v>0.96551724137931039</v>
      </c>
      <c r="J175" s="21">
        <f t="shared" si="23"/>
        <v>7.2538860103626937E-2</v>
      </c>
    </row>
    <row r="176" spans="1:10" s="160" customFormat="1" x14ac:dyDescent="0.25">
      <c r="A176" s="178" t="s">
        <v>613</v>
      </c>
      <c r="B176" s="71">
        <v>975</v>
      </c>
      <c r="C176" s="72">
        <v>620</v>
      </c>
      <c r="D176" s="71">
        <v>2019</v>
      </c>
      <c r="E176" s="72">
        <v>1582</v>
      </c>
      <c r="F176" s="73"/>
      <c r="G176" s="71">
        <f t="shared" si="20"/>
        <v>355</v>
      </c>
      <c r="H176" s="72">
        <f t="shared" si="21"/>
        <v>437</v>
      </c>
      <c r="I176" s="37">
        <f t="shared" si="22"/>
        <v>0.57258064516129037</v>
      </c>
      <c r="J176" s="38">
        <f t="shared" si="23"/>
        <v>0.27623261694058154</v>
      </c>
    </row>
    <row r="177" spans="1:10" x14ac:dyDescent="0.25">
      <c r="A177" s="177"/>
      <c r="B177" s="143"/>
      <c r="C177" s="144"/>
      <c r="D177" s="143"/>
      <c r="E177" s="144"/>
      <c r="F177" s="145"/>
      <c r="G177" s="143"/>
      <c r="H177" s="144"/>
      <c r="I177" s="151"/>
      <c r="J177" s="152"/>
    </row>
    <row r="178" spans="1:10" s="139" customFormat="1" x14ac:dyDescent="0.25">
      <c r="A178" s="159" t="s">
        <v>54</v>
      </c>
      <c r="B178" s="65"/>
      <c r="C178" s="66"/>
      <c r="D178" s="65"/>
      <c r="E178" s="66"/>
      <c r="F178" s="67"/>
      <c r="G178" s="65"/>
      <c r="H178" s="66"/>
      <c r="I178" s="20"/>
      <c r="J178" s="21"/>
    </row>
    <row r="179" spans="1:10" x14ac:dyDescent="0.25">
      <c r="A179" s="158" t="s">
        <v>502</v>
      </c>
      <c r="B179" s="65">
        <v>3</v>
      </c>
      <c r="C179" s="66">
        <v>0</v>
      </c>
      <c r="D179" s="65">
        <v>4</v>
      </c>
      <c r="E179" s="66">
        <v>2</v>
      </c>
      <c r="F179" s="67"/>
      <c r="G179" s="65">
        <f>B179-C179</f>
        <v>3</v>
      </c>
      <c r="H179" s="66">
        <f>D179-E179</f>
        <v>2</v>
      </c>
      <c r="I179" s="20" t="str">
        <f>IF(C179=0, "-", IF(G179/C179&lt;10, G179/C179, "&gt;999%"))</f>
        <v>-</v>
      </c>
      <c r="J179" s="21">
        <f>IF(E179=0, "-", IF(H179/E179&lt;10, H179/E179, "&gt;999%"))</f>
        <v>1</v>
      </c>
    </row>
    <row r="180" spans="1:10" x14ac:dyDescent="0.25">
      <c r="A180" s="158" t="s">
        <v>503</v>
      </c>
      <c r="B180" s="65">
        <v>1</v>
      </c>
      <c r="C180" s="66">
        <v>0</v>
      </c>
      <c r="D180" s="65">
        <v>1</v>
      </c>
      <c r="E180" s="66">
        <v>3</v>
      </c>
      <c r="F180" s="67"/>
      <c r="G180" s="65">
        <f>B180-C180</f>
        <v>1</v>
      </c>
      <c r="H180" s="66">
        <f>D180-E180</f>
        <v>-2</v>
      </c>
      <c r="I180" s="20" t="str">
        <f>IF(C180=0, "-", IF(G180/C180&lt;10, G180/C180, "&gt;999%"))</f>
        <v>-</v>
      </c>
      <c r="J180" s="21">
        <f>IF(E180=0, "-", IF(H180/E180&lt;10, H180/E180, "&gt;999%"))</f>
        <v>-0.66666666666666663</v>
      </c>
    </row>
    <row r="181" spans="1:10" x14ac:dyDescent="0.25">
      <c r="A181" s="158" t="s">
        <v>513</v>
      </c>
      <c r="B181" s="65">
        <v>0</v>
      </c>
      <c r="C181" s="66">
        <v>0</v>
      </c>
      <c r="D181" s="65">
        <v>1</v>
      </c>
      <c r="E181" s="66">
        <v>1</v>
      </c>
      <c r="F181" s="67"/>
      <c r="G181" s="65">
        <f>B181-C181</f>
        <v>0</v>
      </c>
      <c r="H181" s="66">
        <f>D181-E181</f>
        <v>0</v>
      </c>
      <c r="I181" s="20" t="str">
        <f>IF(C181=0, "-", IF(G181/C181&lt;10, G181/C181, "&gt;999%"))</f>
        <v>-</v>
      </c>
      <c r="J181" s="21">
        <f>IF(E181=0, "-", IF(H181/E181&lt;10, H181/E181, "&gt;999%"))</f>
        <v>0</v>
      </c>
    </row>
    <row r="182" spans="1:10" s="160" customFormat="1" x14ac:dyDescent="0.25">
      <c r="A182" s="178" t="s">
        <v>614</v>
      </c>
      <c r="B182" s="71">
        <v>4</v>
      </c>
      <c r="C182" s="72">
        <v>0</v>
      </c>
      <c r="D182" s="71">
        <v>6</v>
      </c>
      <c r="E182" s="72">
        <v>6</v>
      </c>
      <c r="F182" s="73"/>
      <c r="G182" s="71">
        <f>B182-C182</f>
        <v>4</v>
      </c>
      <c r="H182" s="72">
        <f>D182-E182</f>
        <v>0</v>
      </c>
      <c r="I182" s="37" t="str">
        <f>IF(C182=0, "-", IF(G182/C182&lt;10, G182/C182, "&gt;999%"))</f>
        <v>-</v>
      </c>
      <c r="J182" s="38">
        <f>IF(E182=0, "-", IF(H182/E182&lt;10, H182/E182, "&gt;999%"))</f>
        <v>0</v>
      </c>
    </row>
    <row r="183" spans="1:10" x14ac:dyDescent="0.25">
      <c r="A183" s="177"/>
      <c r="B183" s="143"/>
      <c r="C183" s="144"/>
      <c r="D183" s="143"/>
      <c r="E183" s="144"/>
      <c r="F183" s="145"/>
      <c r="G183" s="143"/>
      <c r="H183" s="144"/>
      <c r="I183" s="151"/>
      <c r="J183" s="152"/>
    </row>
    <row r="184" spans="1:10" s="139" customFormat="1" x14ac:dyDescent="0.25">
      <c r="A184" s="159" t="s">
        <v>55</v>
      </c>
      <c r="B184" s="65"/>
      <c r="C184" s="66"/>
      <c r="D184" s="65"/>
      <c r="E184" s="66"/>
      <c r="F184" s="67"/>
      <c r="G184" s="65"/>
      <c r="H184" s="66"/>
      <c r="I184" s="20"/>
      <c r="J184" s="21"/>
    </row>
    <row r="185" spans="1:10" x14ac:dyDescent="0.25">
      <c r="A185" s="158" t="s">
        <v>55</v>
      </c>
      <c r="B185" s="65">
        <v>0</v>
      </c>
      <c r="C185" s="66">
        <v>0</v>
      </c>
      <c r="D185" s="65">
        <v>0</v>
      </c>
      <c r="E185" s="66">
        <v>2</v>
      </c>
      <c r="F185" s="67"/>
      <c r="G185" s="65">
        <f>B185-C185</f>
        <v>0</v>
      </c>
      <c r="H185" s="66">
        <f>D185-E185</f>
        <v>-2</v>
      </c>
      <c r="I185" s="20" t="str">
        <f>IF(C185=0, "-", IF(G185/C185&lt;10, G185/C185, "&gt;999%"))</f>
        <v>-</v>
      </c>
      <c r="J185" s="21">
        <f>IF(E185=0, "-", IF(H185/E185&lt;10, H185/E185, "&gt;999%"))</f>
        <v>-1</v>
      </c>
    </row>
    <row r="186" spans="1:10" s="160" customFormat="1" x14ac:dyDescent="0.25">
      <c r="A186" s="178" t="s">
        <v>615</v>
      </c>
      <c r="B186" s="71">
        <v>0</v>
      </c>
      <c r="C186" s="72">
        <v>0</v>
      </c>
      <c r="D186" s="71">
        <v>0</v>
      </c>
      <c r="E186" s="72">
        <v>2</v>
      </c>
      <c r="F186" s="73"/>
      <c r="G186" s="71">
        <f>B186-C186</f>
        <v>0</v>
      </c>
      <c r="H186" s="72">
        <f>D186-E186</f>
        <v>-2</v>
      </c>
      <c r="I186" s="37" t="str">
        <f>IF(C186=0, "-", IF(G186/C186&lt;10, G186/C186, "&gt;999%"))</f>
        <v>-</v>
      </c>
      <c r="J186" s="38">
        <f>IF(E186=0, "-", IF(H186/E186&lt;10, H186/E186, "&gt;999%"))</f>
        <v>-1</v>
      </c>
    </row>
    <row r="187" spans="1:10" x14ac:dyDescent="0.25">
      <c r="A187" s="177"/>
      <c r="B187" s="143"/>
      <c r="C187" s="144"/>
      <c r="D187" s="143"/>
      <c r="E187" s="144"/>
      <c r="F187" s="145"/>
      <c r="G187" s="143"/>
      <c r="H187" s="144"/>
      <c r="I187" s="151"/>
      <c r="J187" s="152"/>
    </row>
    <row r="188" spans="1:10" s="139" customFormat="1" x14ac:dyDescent="0.25">
      <c r="A188" s="159" t="s">
        <v>56</v>
      </c>
      <c r="B188" s="65"/>
      <c r="C188" s="66"/>
      <c r="D188" s="65"/>
      <c r="E188" s="66"/>
      <c r="F188" s="67"/>
      <c r="G188" s="65"/>
      <c r="H188" s="66"/>
      <c r="I188" s="20"/>
      <c r="J188" s="21"/>
    </row>
    <row r="189" spans="1:10" x14ac:dyDescent="0.25">
      <c r="A189" s="158" t="s">
        <v>524</v>
      </c>
      <c r="B189" s="65">
        <v>45</v>
      </c>
      <c r="C189" s="66">
        <v>34</v>
      </c>
      <c r="D189" s="65">
        <v>107</v>
      </c>
      <c r="E189" s="66">
        <v>91</v>
      </c>
      <c r="F189" s="67"/>
      <c r="G189" s="65">
        <f>B189-C189</f>
        <v>11</v>
      </c>
      <c r="H189" s="66">
        <f>D189-E189</f>
        <v>16</v>
      </c>
      <c r="I189" s="20">
        <f>IF(C189=0, "-", IF(G189/C189&lt;10, G189/C189, "&gt;999%"))</f>
        <v>0.3235294117647059</v>
      </c>
      <c r="J189" s="21">
        <f>IF(E189=0, "-", IF(H189/E189&lt;10, H189/E189, "&gt;999%"))</f>
        <v>0.17582417582417584</v>
      </c>
    </row>
    <row r="190" spans="1:10" x14ac:dyDescent="0.25">
      <c r="A190" s="158" t="s">
        <v>504</v>
      </c>
      <c r="B190" s="65">
        <v>81</v>
      </c>
      <c r="C190" s="66">
        <v>55</v>
      </c>
      <c r="D190" s="65">
        <v>209</v>
      </c>
      <c r="E190" s="66">
        <v>147</v>
      </c>
      <c r="F190" s="67"/>
      <c r="G190" s="65">
        <f>B190-C190</f>
        <v>26</v>
      </c>
      <c r="H190" s="66">
        <f>D190-E190</f>
        <v>62</v>
      </c>
      <c r="I190" s="20">
        <f>IF(C190=0, "-", IF(G190/C190&lt;10, G190/C190, "&gt;999%"))</f>
        <v>0.47272727272727272</v>
      </c>
      <c r="J190" s="21">
        <f>IF(E190=0, "-", IF(H190/E190&lt;10, H190/E190, "&gt;999%"))</f>
        <v>0.42176870748299322</v>
      </c>
    </row>
    <row r="191" spans="1:10" x14ac:dyDescent="0.25">
      <c r="A191" s="158" t="s">
        <v>514</v>
      </c>
      <c r="B191" s="65">
        <v>39</v>
      </c>
      <c r="C191" s="66">
        <v>33</v>
      </c>
      <c r="D191" s="65">
        <v>104</v>
      </c>
      <c r="E191" s="66">
        <v>85</v>
      </c>
      <c r="F191" s="67"/>
      <c r="G191" s="65">
        <f>B191-C191</f>
        <v>6</v>
      </c>
      <c r="H191" s="66">
        <f>D191-E191</f>
        <v>19</v>
      </c>
      <c r="I191" s="20">
        <f>IF(C191=0, "-", IF(G191/C191&lt;10, G191/C191, "&gt;999%"))</f>
        <v>0.18181818181818182</v>
      </c>
      <c r="J191" s="21">
        <f>IF(E191=0, "-", IF(H191/E191&lt;10, H191/E191, "&gt;999%"))</f>
        <v>0.22352941176470589</v>
      </c>
    </row>
    <row r="192" spans="1:10" s="160" customFormat="1" x14ac:dyDescent="0.25">
      <c r="A192" s="178" t="s">
        <v>616</v>
      </c>
      <c r="B192" s="71">
        <v>165</v>
      </c>
      <c r="C192" s="72">
        <v>122</v>
      </c>
      <c r="D192" s="71">
        <v>420</v>
      </c>
      <c r="E192" s="72">
        <v>323</v>
      </c>
      <c r="F192" s="73"/>
      <c r="G192" s="71">
        <f>B192-C192</f>
        <v>43</v>
      </c>
      <c r="H192" s="72">
        <f>D192-E192</f>
        <v>97</v>
      </c>
      <c r="I192" s="37">
        <f>IF(C192=0, "-", IF(G192/C192&lt;10, G192/C192, "&gt;999%"))</f>
        <v>0.35245901639344263</v>
      </c>
      <c r="J192" s="38">
        <f>IF(E192=0, "-", IF(H192/E192&lt;10, H192/E192, "&gt;999%"))</f>
        <v>0.30030959752321984</v>
      </c>
    </row>
    <row r="193" spans="1:10" x14ac:dyDescent="0.25">
      <c r="A193" s="177"/>
      <c r="B193" s="143"/>
      <c r="C193" s="144"/>
      <c r="D193" s="143"/>
      <c r="E193" s="144"/>
      <c r="F193" s="145"/>
      <c r="G193" s="143"/>
      <c r="H193" s="144"/>
      <c r="I193" s="151"/>
      <c r="J193" s="152"/>
    </row>
    <row r="194" spans="1:10" s="139" customFormat="1" x14ac:dyDescent="0.25">
      <c r="A194" s="159" t="s">
        <v>57</v>
      </c>
      <c r="B194" s="65"/>
      <c r="C194" s="66"/>
      <c r="D194" s="65"/>
      <c r="E194" s="66"/>
      <c r="F194" s="67"/>
      <c r="G194" s="65"/>
      <c r="H194" s="66"/>
      <c r="I194" s="20"/>
      <c r="J194" s="21"/>
    </row>
    <row r="195" spans="1:10" x14ac:dyDescent="0.25">
      <c r="A195" s="158" t="s">
        <v>476</v>
      </c>
      <c r="B195" s="65">
        <v>44</v>
      </c>
      <c r="C195" s="66">
        <v>64</v>
      </c>
      <c r="D195" s="65">
        <v>81</v>
      </c>
      <c r="E195" s="66">
        <v>138</v>
      </c>
      <c r="F195" s="67"/>
      <c r="G195" s="65">
        <f>B195-C195</f>
        <v>-20</v>
      </c>
      <c r="H195" s="66">
        <f>D195-E195</f>
        <v>-57</v>
      </c>
      <c r="I195" s="20">
        <f>IF(C195=0, "-", IF(G195/C195&lt;10, G195/C195, "&gt;999%"))</f>
        <v>-0.3125</v>
      </c>
      <c r="J195" s="21">
        <f>IF(E195=0, "-", IF(H195/E195&lt;10, H195/E195, "&gt;999%"))</f>
        <v>-0.41304347826086957</v>
      </c>
    </row>
    <row r="196" spans="1:10" x14ac:dyDescent="0.25">
      <c r="A196" s="158" t="s">
        <v>484</v>
      </c>
      <c r="B196" s="65">
        <v>331</v>
      </c>
      <c r="C196" s="66">
        <v>273</v>
      </c>
      <c r="D196" s="65">
        <v>980</v>
      </c>
      <c r="E196" s="66">
        <v>663</v>
      </c>
      <c r="F196" s="67"/>
      <c r="G196" s="65">
        <f>B196-C196</f>
        <v>58</v>
      </c>
      <c r="H196" s="66">
        <f>D196-E196</f>
        <v>317</v>
      </c>
      <c r="I196" s="20">
        <f>IF(C196=0, "-", IF(G196/C196&lt;10, G196/C196, "&gt;999%"))</f>
        <v>0.21245421245421245</v>
      </c>
      <c r="J196" s="21">
        <f>IF(E196=0, "-", IF(H196/E196&lt;10, H196/E196, "&gt;999%"))</f>
        <v>0.47812971342383109</v>
      </c>
    </row>
    <row r="197" spans="1:10" x14ac:dyDescent="0.25">
      <c r="A197" s="158" t="s">
        <v>407</v>
      </c>
      <c r="B197" s="65">
        <v>221</v>
      </c>
      <c r="C197" s="66">
        <v>52</v>
      </c>
      <c r="D197" s="65">
        <v>679</v>
      </c>
      <c r="E197" s="66">
        <v>249</v>
      </c>
      <c r="F197" s="67"/>
      <c r="G197" s="65">
        <f>B197-C197</f>
        <v>169</v>
      </c>
      <c r="H197" s="66">
        <f>D197-E197</f>
        <v>430</v>
      </c>
      <c r="I197" s="20">
        <f>IF(C197=0, "-", IF(G197/C197&lt;10, G197/C197, "&gt;999%"))</f>
        <v>3.25</v>
      </c>
      <c r="J197" s="21">
        <f>IF(E197=0, "-", IF(H197/E197&lt;10, H197/E197, "&gt;999%"))</f>
        <v>1.7269076305220883</v>
      </c>
    </row>
    <row r="198" spans="1:10" s="160" customFormat="1" x14ac:dyDescent="0.25">
      <c r="A198" s="178" t="s">
        <v>617</v>
      </c>
      <c r="B198" s="71">
        <v>596</v>
      </c>
      <c r="C198" s="72">
        <v>389</v>
      </c>
      <c r="D198" s="71">
        <v>1740</v>
      </c>
      <c r="E198" s="72">
        <v>1050</v>
      </c>
      <c r="F198" s="73"/>
      <c r="G198" s="71">
        <f>B198-C198</f>
        <v>207</v>
      </c>
      <c r="H198" s="72">
        <f>D198-E198</f>
        <v>690</v>
      </c>
      <c r="I198" s="37">
        <f>IF(C198=0, "-", IF(G198/C198&lt;10, G198/C198, "&gt;999%"))</f>
        <v>0.53213367609254503</v>
      </c>
      <c r="J198" s="38">
        <f>IF(E198=0, "-", IF(H198/E198&lt;10, H198/E198, "&gt;999%"))</f>
        <v>0.65714285714285714</v>
      </c>
    </row>
    <row r="199" spans="1:10" x14ac:dyDescent="0.25">
      <c r="A199" s="177"/>
      <c r="B199" s="143"/>
      <c r="C199" s="144"/>
      <c r="D199" s="143"/>
      <c r="E199" s="144"/>
      <c r="F199" s="145"/>
      <c r="G199" s="143"/>
      <c r="H199" s="144"/>
      <c r="I199" s="151"/>
      <c r="J199" s="152"/>
    </row>
    <row r="200" spans="1:10" s="139" customFormat="1" x14ac:dyDescent="0.25">
      <c r="A200" s="159" t="s">
        <v>58</v>
      </c>
      <c r="B200" s="65"/>
      <c r="C200" s="66"/>
      <c r="D200" s="65"/>
      <c r="E200" s="66"/>
      <c r="F200" s="67"/>
      <c r="G200" s="65"/>
      <c r="H200" s="66"/>
      <c r="I200" s="20"/>
      <c r="J200" s="21"/>
    </row>
    <row r="201" spans="1:10" x14ac:dyDescent="0.25">
      <c r="A201" s="158" t="s">
        <v>525</v>
      </c>
      <c r="B201" s="65">
        <v>5</v>
      </c>
      <c r="C201" s="66">
        <v>6</v>
      </c>
      <c r="D201" s="65">
        <v>13</v>
      </c>
      <c r="E201" s="66">
        <v>11</v>
      </c>
      <c r="F201" s="67"/>
      <c r="G201" s="65">
        <f>B201-C201</f>
        <v>-1</v>
      </c>
      <c r="H201" s="66">
        <f>D201-E201</f>
        <v>2</v>
      </c>
      <c r="I201" s="20">
        <f>IF(C201=0, "-", IF(G201/C201&lt;10, G201/C201, "&gt;999%"))</f>
        <v>-0.16666666666666666</v>
      </c>
      <c r="J201" s="21">
        <f>IF(E201=0, "-", IF(H201/E201&lt;10, H201/E201, "&gt;999%"))</f>
        <v>0.18181818181818182</v>
      </c>
    </row>
    <row r="202" spans="1:10" x14ac:dyDescent="0.25">
      <c r="A202" s="158" t="s">
        <v>515</v>
      </c>
      <c r="B202" s="65">
        <v>1</v>
      </c>
      <c r="C202" s="66">
        <v>1</v>
      </c>
      <c r="D202" s="65">
        <v>3</v>
      </c>
      <c r="E202" s="66">
        <v>2</v>
      </c>
      <c r="F202" s="67"/>
      <c r="G202" s="65">
        <f>B202-C202</f>
        <v>0</v>
      </c>
      <c r="H202" s="66">
        <f>D202-E202</f>
        <v>1</v>
      </c>
      <c r="I202" s="20">
        <f>IF(C202=0, "-", IF(G202/C202&lt;10, G202/C202, "&gt;999%"))</f>
        <v>0</v>
      </c>
      <c r="J202" s="21">
        <f>IF(E202=0, "-", IF(H202/E202&lt;10, H202/E202, "&gt;999%"))</f>
        <v>0.5</v>
      </c>
    </row>
    <row r="203" spans="1:10" x14ac:dyDescent="0.25">
      <c r="A203" s="158" t="s">
        <v>505</v>
      </c>
      <c r="B203" s="65">
        <v>3</v>
      </c>
      <c r="C203" s="66">
        <v>3</v>
      </c>
      <c r="D203" s="65">
        <v>8</v>
      </c>
      <c r="E203" s="66">
        <v>7</v>
      </c>
      <c r="F203" s="67"/>
      <c r="G203" s="65">
        <f>B203-C203</f>
        <v>0</v>
      </c>
      <c r="H203" s="66">
        <f>D203-E203</f>
        <v>1</v>
      </c>
      <c r="I203" s="20">
        <f>IF(C203=0, "-", IF(G203/C203&lt;10, G203/C203, "&gt;999%"))</f>
        <v>0</v>
      </c>
      <c r="J203" s="21">
        <f>IF(E203=0, "-", IF(H203/E203&lt;10, H203/E203, "&gt;999%"))</f>
        <v>0.14285714285714285</v>
      </c>
    </row>
    <row r="204" spans="1:10" x14ac:dyDescent="0.25">
      <c r="A204" s="158" t="s">
        <v>506</v>
      </c>
      <c r="B204" s="65">
        <v>2</v>
      </c>
      <c r="C204" s="66">
        <v>0</v>
      </c>
      <c r="D204" s="65">
        <v>2</v>
      </c>
      <c r="E204" s="66">
        <v>3</v>
      </c>
      <c r="F204" s="67"/>
      <c r="G204" s="65">
        <f>B204-C204</f>
        <v>2</v>
      </c>
      <c r="H204" s="66">
        <f>D204-E204</f>
        <v>-1</v>
      </c>
      <c r="I204" s="20" t="str">
        <f>IF(C204=0, "-", IF(G204/C204&lt;10, G204/C204, "&gt;999%"))</f>
        <v>-</v>
      </c>
      <c r="J204" s="21">
        <f>IF(E204=0, "-", IF(H204/E204&lt;10, H204/E204, "&gt;999%"))</f>
        <v>-0.33333333333333331</v>
      </c>
    </row>
    <row r="205" spans="1:10" s="160" customFormat="1" x14ac:dyDescent="0.25">
      <c r="A205" s="178" t="s">
        <v>618</v>
      </c>
      <c r="B205" s="71">
        <v>11</v>
      </c>
      <c r="C205" s="72">
        <v>10</v>
      </c>
      <c r="D205" s="71">
        <v>26</v>
      </c>
      <c r="E205" s="72">
        <v>23</v>
      </c>
      <c r="F205" s="73"/>
      <c r="G205" s="71">
        <f>B205-C205</f>
        <v>1</v>
      </c>
      <c r="H205" s="72">
        <f>D205-E205</f>
        <v>3</v>
      </c>
      <c r="I205" s="37">
        <f>IF(C205=0, "-", IF(G205/C205&lt;10, G205/C205, "&gt;999%"))</f>
        <v>0.1</v>
      </c>
      <c r="J205" s="38">
        <f>IF(E205=0, "-", IF(H205/E205&lt;10, H205/E205, "&gt;999%"))</f>
        <v>0.13043478260869565</v>
      </c>
    </row>
    <row r="206" spans="1:10" x14ac:dyDescent="0.25">
      <c r="A206" s="177"/>
      <c r="B206" s="143"/>
      <c r="C206" s="144"/>
      <c r="D206" s="143"/>
      <c r="E206" s="144"/>
      <c r="F206" s="145"/>
      <c r="G206" s="143"/>
      <c r="H206" s="144"/>
      <c r="I206" s="151"/>
      <c r="J206" s="152"/>
    </row>
    <row r="207" spans="1:10" s="139" customFormat="1" x14ac:dyDescent="0.25">
      <c r="A207" s="159" t="s">
        <v>59</v>
      </c>
      <c r="B207" s="65"/>
      <c r="C207" s="66"/>
      <c r="D207" s="65"/>
      <c r="E207" s="66"/>
      <c r="F207" s="67"/>
      <c r="G207" s="65"/>
      <c r="H207" s="66"/>
      <c r="I207" s="20"/>
      <c r="J207" s="21"/>
    </row>
    <row r="208" spans="1:10" x14ac:dyDescent="0.25">
      <c r="A208" s="158" t="s">
        <v>356</v>
      </c>
      <c r="B208" s="65">
        <v>0</v>
      </c>
      <c r="C208" s="66">
        <v>6</v>
      </c>
      <c r="D208" s="65">
        <v>2</v>
      </c>
      <c r="E208" s="66">
        <v>15</v>
      </c>
      <c r="F208" s="67"/>
      <c r="G208" s="65">
        <f t="shared" ref="G208:G214" si="24">B208-C208</f>
        <v>-6</v>
      </c>
      <c r="H208" s="66">
        <f t="shared" ref="H208:H214" si="25">D208-E208</f>
        <v>-13</v>
      </c>
      <c r="I208" s="20">
        <f t="shared" ref="I208:I214" si="26">IF(C208=0, "-", IF(G208/C208&lt;10, G208/C208, "&gt;999%"))</f>
        <v>-1</v>
      </c>
      <c r="J208" s="21">
        <f t="shared" ref="J208:J214" si="27">IF(E208=0, "-", IF(H208/E208&lt;10, H208/E208, "&gt;999%"))</f>
        <v>-0.8666666666666667</v>
      </c>
    </row>
    <row r="209" spans="1:10" x14ac:dyDescent="0.25">
      <c r="A209" s="158" t="s">
        <v>431</v>
      </c>
      <c r="B209" s="65">
        <v>0</v>
      </c>
      <c r="C209" s="66">
        <v>7</v>
      </c>
      <c r="D209" s="65">
        <v>2</v>
      </c>
      <c r="E209" s="66">
        <v>12</v>
      </c>
      <c r="F209" s="67"/>
      <c r="G209" s="65">
        <f t="shared" si="24"/>
        <v>-7</v>
      </c>
      <c r="H209" s="66">
        <f t="shared" si="25"/>
        <v>-10</v>
      </c>
      <c r="I209" s="20">
        <f t="shared" si="26"/>
        <v>-1</v>
      </c>
      <c r="J209" s="21">
        <f t="shared" si="27"/>
        <v>-0.83333333333333337</v>
      </c>
    </row>
    <row r="210" spans="1:10" x14ac:dyDescent="0.25">
      <c r="A210" s="158" t="s">
        <v>304</v>
      </c>
      <c r="B210" s="65">
        <v>1</v>
      </c>
      <c r="C210" s="66">
        <v>0</v>
      </c>
      <c r="D210" s="65">
        <v>3</v>
      </c>
      <c r="E210" s="66">
        <v>0</v>
      </c>
      <c r="F210" s="67"/>
      <c r="G210" s="65">
        <f t="shared" si="24"/>
        <v>1</v>
      </c>
      <c r="H210" s="66">
        <f t="shared" si="25"/>
        <v>3</v>
      </c>
      <c r="I210" s="20" t="str">
        <f t="shared" si="26"/>
        <v>-</v>
      </c>
      <c r="J210" s="21" t="str">
        <f t="shared" si="27"/>
        <v>-</v>
      </c>
    </row>
    <row r="211" spans="1:10" x14ac:dyDescent="0.25">
      <c r="A211" s="158" t="s">
        <v>432</v>
      </c>
      <c r="B211" s="65">
        <v>0</v>
      </c>
      <c r="C211" s="66">
        <v>0</v>
      </c>
      <c r="D211" s="65">
        <v>0</v>
      </c>
      <c r="E211" s="66">
        <v>1</v>
      </c>
      <c r="F211" s="67"/>
      <c r="G211" s="65">
        <f t="shared" si="24"/>
        <v>0</v>
      </c>
      <c r="H211" s="66">
        <f t="shared" si="25"/>
        <v>-1</v>
      </c>
      <c r="I211" s="20" t="str">
        <f t="shared" si="26"/>
        <v>-</v>
      </c>
      <c r="J211" s="21">
        <f t="shared" si="27"/>
        <v>-1</v>
      </c>
    </row>
    <row r="212" spans="1:10" x14ac:dyDescent="0.25">
      <c r="A212" s="158" t="s">
        <v>249</v>
      </c>
      <c r="B212" s="65">
        <v>1</v>
      </c>
      <c r="C212" s="66">
        <v>0</v>
      </c>
      <c r="D212" s="65">
        <v>3</v>
      </c>
      <c r="E212" s="66">
        <v>2</v>
      </c>
      <c r="F212" s="67"/>
      <c r="G212" s="65">
        <f t="shared" si="24"/>
        <v>1</v>
      </c>
      <c r="H212" s="66">
        <f t="shared" si="25"/>
        <v>1</v>
      </c>
      <c r="I212" s="20" t="str">
        <f t="shared" si="26"/>
        <v>-</v>
      </c>
      <c r="J212" s="21">
        <f t="shared" si="27"/>
        <v>0.5</v>
      </c>
    </row>
    <row r="213" spans="1:10" x14ac:dyDescent="0.25">
      <c r="A213" s="158" t="s">
        <v>266</v>
      </c>
      <c r="B213" s="65">
        <v>0</v>
      </c>
      <c r="C213" s="66">
        <v>0</v>
      </c>
      <c r="D213" s="65">
        <v>0</v>
      </c>
      <c r="E213" s="66">
        <v>1</v>
      </c>
      <c r="F213" s="67"/>
      <c r="G213" s="65">
        <f t="shared" si="24"/>
        <v>0</v>
      </c>
      <c r="H213" s="66">
        <f t="shared" si="25"/>
        <v>-1</v>
      </c>
      <c r="I213" s="20" t="str">
        <f t="shared" si="26"/>
        <v>-</v>
      </c>
      <c r="J213" s="21">
        <f t="shared" si="27"/>
        <v>-1</v>
      </c>
    </row>
    <row r="214" spans="1:10" s="160" customFormat="1" x14ac:dyDescent="0.25">
      <c r="A214" s="178" t="s">
        <v>619</v>
      </c>
      <c r="B214" s="71">
        <v>2</v>
      </c>
      <c r="C214" s="72">
        <v>13</v>
      </c>
      <c r="D214" s="71">
        <v>10</v>
      </c>
      <c r="E214" s="72">
        <v>31</v>
      </c>
      <c r="F214" s="73"/>
      <c r="G214" s="71">
        <f t="shared" si="24"/>
        <v>-11</v>
      </c>
      <c r="H214" s="72">
        <f t="shared" si="25"/>
        <v>-21</v>
      </c>
      <c r="I214" s="37">
        <f t="shared" si="26"/>
        <v>-0.84615384615384615</v>
      </c>
      <c r="J214" s="38">
        <f t="shared" si="27"/>
        <v>-0.67741935483870963</v>
      </c>
    </row>
    <row r="215" spans="1:10" x14ac:dyDescent="0.25">
      <c r="A215" s="177"/>
      <c r="B215" s="143"/>
      <c r="C215" s="144"/>
      <c r="D215" s="143"/>
      <c r="E215" s="144"/>
      <c r="F215" s="145"/>
      <c r="G215" s="143"/>
      <c r="H215" s="144"/>
      <c r="I215" s="151"/>
      <c r="J215" s="152"/>
    </row>
    <row r="216" spans="1:10" s="139" customFormat="1" x14ac:dyDescent="0.25">
      <c r="A216" s="159" t="s">
        <v>60</v>
      </c>
      <c r="B216" s="65"/>
      <c r="C216" s="66"/>
      <c r="D216" s="65"/>
      <c r="E216" s="66"/>
      <c r="F216" s="67"/>
      <c r="G216" s="65"/>
      <c r="H216" s="66"/>
      <c r="I216" s="20"/>
      <c r="J216" s="21"/>
    </row>
    <row r="217" spans="1:10" x14ac:dyDescent="0.25">
      <c r="A217" s="158" t="s">
        <v>371</v>
      </c>
      <c r="B217" s="65">
        <v>1</v>
      </c>
      <c r="C217" s="66">
        <v>2</v>
      </c>
      <c r="D217" s="65">
        <v>2</v>
      </c>
      <c r="E217" s="66">
        <v>3</v>
      </c>
      <c r="F217" s="67"/>
      <c r="G217" s="65">
        <f t="shared" ref="G217:G222" si="28">B217-C217</f>
        <v>-1</v>
      </c>
      <c r="H217" s="66">
        <f t="shared" ref="H217:H222" si="29">D217-E217</f>
        <v>-1</v>
      </c>
      <c r="I217" s="20">
        <f t="shared" ref="I217:I222" si="30">IF(C217=0, "-", IF(G217/C217&lt;10, G217/C217, "&gt;999%"))</f>
        <v>-0.5</v>
      </c>
      <c r="J217" s="21">
        <f t="shared" ref="J217:J222" si="31">IF(E217=0, "-", IF(H217/E217&lt;10, H217/E217, "&gt;999%"))</f>
        <v>-0.33333333333333331</v>
      </c>
    </row>
    <row r="218" spans="1:10" x14ac:dyDescent="0.25">
      <c r="A218" s="158" t="s">
        <v>334</v>
      </c>
      <c r="B218" s="65">
        <v>10</v>
      </c>
      <c r="C218" s="66">
        <v>9</v>
      </c>
      <c r="D218" s="65">
        <v>21</v>
      </c>
      <c r="E218" s="66">
        <v>23</v>
      </c>
      <c r="F218" s="67"/>
      <c r="G218" s="65">
        <f t="shared" si="28"/>
        <v>1</v>
      </c>
      <c r="H218" s="66">
        <f t="shared" si="29"/>
        <v>-2</v>
      </c>
      <c r="I218" s="20">
        <f t="shared" si="30"/>
        <v>0.1111111111111111</v>
      </c>
      <c r="J218" s="21">
        <f t="shared" si="31"/>
        <v>-8.6956521739130432E-2</v>
      </c>
    </row>
    <row r="219" spans="1:10" x14ac:dyDescent="0.25">
      <c r="A219" s="158" t="s">
        <v>485</v>
      </c>
      <c r="B219" s="65">
        <v>5</v>
      </c>
      <c r="C219" s="66">
        <v>6</v>
      </c>
      <c r="D219" s="65">
        <v>9</v>
      </c>
      <c r="E219" s="66">
        <v>18</v>
      </c>
      <c r="F219" s="67"/>
      <c r="G219" s="65">
        <f t="shared" si="28"/>
        <v>-1</v>
      </c>
      <c r="H219" s="66">
        <f t="shared" si="29"/>
        <v>-9</v>
      </c>
      <c r="I219" s="20">
        <f t="shared" si="30"/>
        <v>-0.16666666666666666</v>
      </c>
      <c r="J219" s="21">
        <f t="shared" si="31"/>
        <v>-0.5</v>
      </c>
    </row>
    <row r="220" spans="1:10" x14ac:dyDescent="0.25">
      <c r="A220" s="158" t="s">
        <v>433</v>
      </c>
      <c r="B220" s="65">
        <v>17</v>
      </c>
      <c r="C220" s="66">
        <v>27</v>
      </c>
      <c r="D220" s="65">
        <v>32</v>
      </c>
      <c r="E220" s="66">
        <v>39</v>
      </c>
      <c r="F220" s="67"/>
      <c r="G220" s="65">
        <f t="shared" si="28"/>
        <v>-10</v>
      </c>
      <c r="H220" s="66">
        <f t="shared" si="29"/>
        <v>-7</v>
      </c>
      <c r="I220" s="20">
        <f t="shared" si="30"/>
        <v>-0.37037037037037035</v>
      </c>
      <c r="J220" s="21">
        <f t="shared" si="31"/>
        <v>-0.17948717948717949</v>
      </c>
    </row>
    <row r="221" spans="1:10" x14ac:dyDescent="0.25">
      <c r="A221" s="158" t="s">
        <v>408</v>
      </c>
      <c r="B221" s="65">
        <v>4</v>
      </c>
      <c r="C221" s="66">
        <v>4</v>
      </c>
      <c r="D221" s="65">
        <v>12</v>
      </c>
      <c r="E221" s="66">
        <v>18</v>
      </c>
      <c r="F221" s="67"/>
      <c r="G221" s="65">
        <f t="shared" si="28"/>
        <v>0</v>
      </c>
      <c r="H221" s="66">
        <f t="shared" si="29"/>
        <v>-6</v>
      </c>
      <c r="I221" s="20">
        <f t="shared" si="30"/>
        <v>0</v>
      </c>
      <c r="J221" s="21">
        <f t="shared" si="31"/>
        <v>-0.33333333333333331</v>
      </c>
    </row>
    <row r="222" spans="1:10" s="160" customFormat="1" x14ac:dyDescent="0.25">
      <c r="A222" s="178" t="s">
        <v>620</v>
      </c>
      <c r="B222" s="71">
        <v>37</v>
      </c>
      <c r="C222" s="72">
        <v>48</v>
      </c>
      <c r="D222" s="71">
        <v>76</v>
      </c>
      <c r="E222" s="72">
        <v>101</v>
      </c>
      <c r="F222" s="73"/>
      <c r="G222" s="71">
        <f t="shared" si="28"/>
        <v>-11</v>
      </c>
      <c r="H222" s="72">
        <f t="shared" si="29"/>
        <v>-25</v>
      </c>
      <c r="I222" s="37">
        <f t="shared" si="30"/>
        <v>-0.22916666666666666</v>
      </c>
      <c r="J222" s="38">
        <f t="shared" si="31"/>
        <v>-0.24752475247524752</v>
      </c>
    </row>
    <row r="223" spans="1:10" x14ac:dyDescent="0.25">
      <c r="A223" s="177"/>
      <c r="B223" s="143"/>
      <c r="C223" s="144"/>
      <c r="D223" s="143"/>
      <c r="E223" s="144"/>
      <c r="F223" s="145"/>
      <c r="G223" s="143"/>
      <c r="H223" s="144"/>
      <c r="I223" s="151"/>
      <c r="J223" s="152"/>
    </row>
    <row r="224" spans="1:10" s="139" customFormat="1" x14ac:dyDescent="0.25">
      <c r="A224" s="159" t="s">
        <v>61</v>
      </c>
      <c r="B224" s="65"/>
      <c r="C224" s="66"/>
      <c r="D224" s="65"/>
      <c r="E224" s="66"/>
      <c r="F224" s="67"/>
      <c r="G224" s="65"/>
      <c r="H224" s="66"/>
      <c r="I224" s="20"/>
      <c r="J224" s="21"/>
    </row>
    <row r="225" spans="1:10" x14ac:dyDescent="0.25">
      <c r="A225" s="158" t="s">
        <v>61</v>
      </c>
      <c r="B225" s="65">
        <v>22</v>
      </c>
      <c r="C225" s="66">
        <v>31</v>
      </c>
      <c r="D225" s="65">
        <v>63</v>
      </c>
      <c r="E225" s="66">
        <v>75</v>
      </c>
      <c r="F225" s="67"/>
      <c r="G225" s="65">
        <f>B225-C225</f>
        <v>-9</v>
      </c>
      <c r="H225" s="66">
        <f>D225-E225</f>
        <v>-12</v>
      </c>
      <c r="I225" s="20">
        <f>IF(C225=0, "-", IF(G225/C225&lt;10, G225/C225, "&gt;999%"))</f>
        <v>-0.29032258064516131</v>
      </c>
      <c r="J225" s="21">
        <f>IF(E225=0, "-", IF(H225/E225&lt;10, H225/E225, "&gt;999%"))</f>
        <v>-0.16</v>
      </c>
    </row>
    <row r="226" spans="1:10" s="160" customFormat="1" x14ac:dyDescent="0.25">
      <c r="A226" s="178" t="s">
        <v>621</v>
      </c>
      <c r="B226" s="71">
        <v>22</v>
      </c>
      <c r="C226" s="72">
        <v>31</v>
      </c>
      <c r="D226" s="71">
        <v>63</v>
      </c>
      <c r="E226" s="72">
        <v>75</v>
      </c>
      <c r="F226" s="73"/>
      <c r="G226" s="71">
        <f>B226-C226</f>
        <v>-9</v>
      </c>
      <c r="H226" s="72">
        <f>D226-E226</f>
        <v>-12</v>
      </c>
      <c r="I226" s="37">
        <f>IF(C226=0, "-", IF(G226/C226&lt;10, G226/C226, "&gt;999%"))</f>
        <v>-0.29032258064516131</v>
      </c>
      <c r="J226" s="38">
        <f>IF(E226=0, "-", IF(H226/E226&lt;10, H226/E226, "&gt;999%"))</f>
        <v>-0.16</v>
      </c>
    </row>
    <row r="227" spans="1:10" x14ac:dyDescent="0.25">
      <c r="A227" s="177"/>
      <c r="B227" s="143"/>
      <c r="C227" s="144"/>
      <c r="D227" s="143"/>
      <c r="E227" s="144"/>
      <c r="F227" s="145"/>
      <c r="G227" s="143"/>
      <c r="H227" s="144"/>
      <c r="I227" s="151"/>
      <c r="J227" s="152"/>
    </row>
    <row r="228" spans="1:10" s="139" customFormat="1" x14ac:dyDescent="0.25">
      <c r="A228" s="159" t="s">
        <v>62</v>
      </c>
      <c r="B228" s="65"/>
      <c r="C228" s="66"/>
      <c r="D228" s="65"/>
      <c r="E228" s="66"/>
      <c r="F228" s="67"/>
      <c r="G228" s="65"/>
      <c r="H228" s="66"/>
      <c r="I228" s="20"/>
      <c r="J228" s="21"/>
    </row>
    <row r="229" spans="1:10" x14ac:dyDescent="0.25">
      <c r="A229" s="158" t="s">
        <v>281</v>
      </c>
      <c r="B229" s="65">
        <v>74</v>
      </c>
      <c r="C229" s="66">
        <v>66</v>
      </c>
      <c r="D229" s="65">
        <v>330</v>
      </c>
      <c r="E229" s="66">
        <v>117</v>
      </c>
      <c r="F229" s="67"/>
      <c r="G229" s="65">
        <f t="shared" ref="G229:G240" si="32">B229-C229</f>
        <v>8</v>
      </c>
      <c r="H229" s="66">
        <f t="shared" ref="H229:H240" si="33">D229-E229</f>
        <v>213</v>
      </c>
      <c r="I229" s="20">
        <f t="shared" ref="I229:I240" si="34">IF(C229=0, "-", IF(G229/C229&lt;10, G229/C229, "&gt;999%"))</f>
        <v>0.12121212121212122</v>
      </c>
      <c r="J229" s="21">
        <f t="shared" ref="J229:J240" si="35">IF(E229=0, "-", IF(H229/E229&lt;10, H229/E229, "&gt;999%"))</f>
        <v>1.8205128205128205</v>
      </c>
    </row>
    <row r="230" spans="1:10" x14ac:dyDescent="0.25">
      <c r="A230" s="158" t="s">
        <v>214</v>
      </c>
      <c r="B230" s="65">
        <v>36</v>
      </c>
      <c r="C230" s="66">
        <v>109</v>
      </c>
      <c r="D230" s="65">
        <v>88</v>
      </c>
      <c r="E230" s="66">
        <v>319</v>
      </c>
      <c r="F230" s="67"/>
      <c r="G230" s="65">
        <f t="shared" si="32"/>
        <v>-73</v>
      </c>
      <c r="H230" s="66">
        <f t="shared" si="33"/>
        <v>-231</v>
      </c>
      <c r="I230" s="20">
        <f t="shared" si="34"/>
        <v>-0.66972477064220182</v>
      </c>
      <c r="J230" s="21">
        <f t="shared" si="35"/>
        <v>-0.72413793103448276</v>
      </c>
    </row>
    <row r="231" spans="1:10" x14ac:dyDescent="0.25">
      <c r="A231" s="158" t="s">
        <v>434</v>
      </c>
      <c r="B231" s="65">
        <v>14</v>
      </c>
      <c r="C231" s="66">
        <v>5</v>
      </c>
      <c r="D231" s="65">
        <v>20</v>
      </c>
      <c r="E231" s="66">
        <v>10</v>
      </c>
      <c r="F231" s="67"/>
      <c r="G231" s="65">
        <f t="shared" si="32"/>
        <v>9</v>
      </c>
      <c r="H231" s="66">
        <f t="shared" si="33"/>
        <v>10</v>
      </c>
      <c r="I231" s="20">
        <f t="shared" si="34"/>
        <v>1.8</v>
      </c>
      <c r="J231" s="21">
        <f t="shared" si="35"/>
        <v>1</v>
      </c>
    </row>
    <row r="232" spans="1:10" x14ac:dyDescent="0.25">
      <c r="A232" s="158" t="s">
        <v>357</v>
      </c>
      <c r="B232" s="65">
        <v>12</v>
      </c>
      <c r="C232" s="66">
        <v>5</v>
      </c>
      <c r="D232" s="65">
        <v>26</v>
      </c>
      <c r="E232" s="66">
        <v>16</v>
      </c>
      <c r="F232" s="67"/>
      <c r="G232" s="65">
        <f t="shared" si="32"/>
        <v>7</v>
      </c>
      <c r="H232" s="66">
        <f t="shared" si="33"/>
        <v>10</v>
      </c>
      <c r="I232" s="20">
        <f t="shared" si="34"/>
        <v>1.4</v>
      </c>
      <c r="J232" s="21">
        <f t="shared" si="35"/>
        <v>0.625</v>
      </c>
    </row>
    <row r="233" spans="1:10" x14ac:dyDescent="0.25">
      <c r="A233" s="158" t="s">
        <v>197</v>
      </c>
      <c r="B233" s="65">
        <v>71</v>
      </c>
      <c r="C233" s="66">
        <v>32</v>
      </c>
      <c r="D233" s="65">
        <v>166</v>
      </c>
      <c r="E233" s="66">
        <v>96</v>
      </c>
      <c r="F233" s="67"/>
      <c r="G233" s="65">
        <f t="shared" si="32"/>
        <v>39</v>
      </c>
      <c r="H233" s="66">
        <f t="shared" si="33"/>
        <v>70</v>
      </c>
      <c r="I233" s="20">
        <f t="shared" si="34"/>
        <v>1.21875</v>
      </c>
      <c r="J233" s="21">
        <f t="shared" si="35"/>
        <v>0.72916666666666663</v>
      </c>
    </row>
    <row r="234" spans="1:10" x14ac:dyDescent="0.25">
      <c r="A234" s="158" t="s">
        <v>201</v>
      </c>
      <c r="B234" s="65">
        <v>40</v>
      </c>
      <c r="C234" s="66">
        <v>40</v>
      </c>
      <c r="D234" s="65">
        <v>119</v>
      </c>
      <c r="E234" s="66">
        <v>81</v>
      </c>
      <c r="F234" s="67"/>
      <c r="G234" s="65">
        <f t="shared" si="32"/>
        <v>0</v>
      </c>
      <c r="H234" s="66">
        <f t="shared" si="33"/>
        <v>38</v>
      </c>
      <c r="I234" s="20">
        <f t="shared" si="34"/>
        <v>0</v>
      </c>
      <c r="J234" s="21">
        <f t="shared" si="35"/>
        <v>0.46913580246913578</v>
      </c>
    </row>
    <row r="235" spans="1:10" x14ac:dyDescent="0.25">
      <c r="A235" s="158" t="s">
        <v>335</v>
      </c>
      <c r="B235" s="65">
        <v>115</v>
      </c>
      <c r="C235" s="66">
        <v>45</v>
      </c>
      <c r="D235" s="65">
        <v>233</v>
      </c>
      <c r="E235" s="66">
        <v>209</v>
      </c>
      <c r="F235" s="67"/>
      <c r="G235" s="65">
        <f t="shared" si="32"/>
        <v>70</v>
      </c>
      <c r="H235" s="66">
        <f t="shared" si="33"/>
        <v>24</v>
      </c>
      <c r="I235" s="20">
        <f t="shared" si="34"/>
        <v>1.5555555555555556</v>
      </c>
      <c r="J235" s="21">
        <f t="shared" si="35"/>
        <v>0.11483253588516747</v>
      </c>
    </row>
    <row r="236" spans="1:10" x14ac:dyDescent="0.25">
      <c r="A236" s="158" t="s">
        <v>409</v>
      </c>
      <c r="B236" s="65">
        <v>71</v>
      </c>
      <c r="C236" s="66">
        <v>14</v>
      </c>
      <c r="D236" s="65">
        <v>243</v>
      </c>
      <c r="E236" s="66">
        <v>22</v>
      </c>
      <c r="F236" s="67"/>
      <c r="G236" s="65">
        <f t="shared" si="32"/>
        <v>57</v>
      </c>
      <c r="H236" s="66">
        <f t="shared" si="33"/>
        <v>221</v>
      </c>
      <c r="I236" s="20">
        <f t="shared" si="34"/>
        <v>4.0714285714285712</v>
      </c>
      <c r="J236" s="21" t="str">
        <f t="shared" si="35"/>
        <v>&gt;999%</v>
      </c>
    </row>
    <row r="237" spans="1:10" x14ac:dyDescent="0.25">
      <c r="A237" s="158" t="s">
        <v>372</v>
      </c>
      <c r="B237" s="65">
        <v>111</v>
      </c>
      <c r="C237" s="66">
        <v>124</v>
      </c>
      <c r="D237" s="65">
        <v>367</v>
      </c>
      <c r="E237" s="66">
        <v>367</v>
      </c>
      <c r="F237" s="67"/>
      <c r="G237" s="65">
        <f t="shared" si="32"/>
        <v>-13</v>
      </c>
      <c r="H237" s="66">
        <f t="shared" si="33"/>
        <v>0</v>
      </c>
      <c r="I237" s="20">
        <f t="shared" si="34"/>
        <v>-0.10483870967741936</v>
      </c>
      <c r="J237" s="21">
        <f t="shared" si="35"/>
        <v>0</v>
      </c>
    </row>
    <row r="238" spans="1:10" x14ac:dyDescent="0.25">
      <c r="A238" s="158" t="s">
        <v>260</v>
      </c>
      <c r="B238" s="65">
        <v>25</v>
      </c>
      <c r="C238" s="66">
        <v>26</v>
      </c>
      <c r="D238" s="65">
        <v>54</v>
      </c>
      <c r="E238" s="66">
        <v>88</v>
      </c>
      <c r="F238" s="67"/>
      <c r="G238" s="65">
        <f t="shared" si="32"/>
        <v>-1</v>
      </c>
      <c r="H238" s="66">
        <f t="shared" si="33"/>
        <v>-34</v>
      </c>
      <c r="I238" s="20">
        <f t="shared" si="34"/>
        <v>-3.8461538461538464E-2</v>
      </c>
      <c r="J238" s="21">
        <f t="shared" si="35"/>
        <v>-0.38636363636363635</v>
      </c>
    </row>
    <row r="239" spans="1:10" x14ac:dyDescent="0.25">
      <c r="A239" s="158" t="s">
        <v>322</v>
      </c>
      <c r="B239" s="65">
        <v>50</v>
      </c>
      <c r="C239" s="66">
        <v>71</v>
      </c>
      <c r="D239" s="65">
        <v>104</v>
      </c>
      <c r="E239" s="66">
        <v>173</v>
      </c>
      <c r="F239" s="67"/>
      <c r="G239" s="65">
        <f t="shared" si="32"/>
        <v>-21</v>
      </c>
      <c r="H239" s="66">
        <f t="shared" si="33"/>
        <v>-69</v>
      </c>
      <c r="I239" s="20">
        <f t="shared" si="34"/>
        <v>-0.29577464788732394</v>
      </c>
      <c r="J239" s="21">
        <f t="shared" si="35"/>
        <v>-0.39884393063583817</v>
      </c>
    </row>
    <row r="240" spans="1:10" s="160" customFormat="1" x14ac:dyDescent="0.25">
      <c r="A240" s="178" t="s">
        <v>622</v>
      </c>
      <c r="B240" s="71">
        <v>619</v>
      </c>
      <c r="C240" s="72">
        <v>537</v>
      </c>
      <c r="D240" s="71">
        <v>1750</v>
      </c>
      <c r="E240" s="72">
        <v>1498</v>
      </c>
      <c r="F240" s="73"/>
      <c r="G240" s="71">
        <f t="shared" si="32"/>
        <v>82</v>
      </c>
      <c r="H240" s="72">
        <f t="shared" si="33"/>
        <v>252</v>
      </c>
      <c r="I240" s="37">
        <f t="shared" si="34"/>
        <v>0.1527001862197393</v>
      </c>
      <c r="J240" s="38">
        <f t="shared" si="35"/>
        <v>0.16822429906542055</v>
      </c>
    </row>
    <row r="241" spans="1:10" x14ac:dyDescent="0.25">
      <c r="A241" s="177"/>
      <c r="B241" s="143"/>
      <c r="C241" s="144"/>
      <c r="D241" s="143"/>
      <c r="E241" s="144"/>
      <c r="F241" s="145"/>
      <c r="G241" s="143"/>
      <c r="H241" s="144"/>
      <c r="I241" s="151"/>
      <c r="J241" s="152"/>
    </row>
    <row r="242" spans="1:10" s="139" customFormat="1" x14ac:dyDescent="0.25">
      <c r="A242" s="159" t="s">
        <v>63</v>
      </c>
      <c r="B242" s="65"/>
      <c r="C242" s="66"/>
      <c r="D242" s="65"/>
      <c r="E242" s="66"/>
      <c r="F242" s="67"/>
      <c r="G242" s="65"/>
      <c r="H242" s="66"/>
      <c r="I242" s="20"/>
      <c r="J242" s="21"/>
    </row>
    <row r="243" spans="1:10" x14ac:dyDescent="0.25">
      <c r="A243" s="158" t="s">
        <v>316</v>
      </c>
      <c r="B243" s="65">
        <v>0</v>
      </c>
      <c r="C243" s="66">
        <v>0</v>
      </c>
      <c r="D243" s="65">
        <v>1</v>
      </c>
      <c r="E243" s="66">
        <v>0</v>
      </c>
      <c r="F243" s="67"/>
      <c r="G243" s="65">
        <f>B243-C243</f>
        <v>0</v>
      </c>
      <c r="H243" s="66">
        <f>D243-E243</f>
        <v>1</v>
      </c>
      <c r="I243" s="20" t="str">
        <f>IF(C243=0, "-", IF(G243/C243&lt;10, G243/C243, "&gt;999%"))</f>
        <v>-</v>
      </c>
      <c r="J243" s="21" t="str">
        <f>IF(E243=0, "-", IF(H243/E243&lt;10, H243/E243, "&gt;999%"))</f>
        <v>-</v>
      </c>
    </row>
    <row r="244" spans="1:10" x14ac:dyDescent="0.25">
      <c r="A244" s="158" t="s">
        <v>452</v>
      </c>
      <c r="B244" s="65">
        <v>0</v>
      </c>
      <c r="C244" s="66">
        <v>1</v>
      </c>
      <c r="D244" s="65">
        <v>0</v>
      </c>
      <c r="E244" s="66">
        <v>3</v>
      </c>
      <c r="F244" s="67"/>
      <c r="G244" s="65">
        <f>B244-C244</f>
        <v>-1</v>
      </c>
      <c r="H244" s="66">
        <f>D244-E244</f>
        <v>-3</v>
      </c>
      <c r="I244" s="20">
        <f>IF(C244=0, "-", IF(G244/C244&lt;10, G244/C244, "&gt;999%"))</f>
        <v>-1</v>
      </c>
      <c r="J244" s="21">
        <f>IF(E244=0, "-", IF(H244/E244&lt;10, H244/E244, "&gt;999%"))</f>
        <v>-1</v>
      </c>
    </row>
    <row r="245" spans="1:10" s="160" customFormat="1" x14ac:dyDescent="0.25">
      <c r="A245" s="178" t="s">
        <v>623</v>
      </c>
      <c r="B245" s="71">
        <v>0</v>
      </c>
      <c r="C245" s="72">
        <v>1</v>
      </c>
      <c r="D245" s="71">
        <v>1</v>
      </c>
      <c r="E245" s="72">
        <v>3</v>
      </c>
      <c r="F245" s="73"/>
      <c r="G245" s="71">
        <f>B245-C245</f>
        <v>-1</v>
      </c>
      <c r="H245" s="72">
        <f>D245-E245</f>
        <v>-2</v>
      </c>
      <c r="I245" s="37">
        <f>IF(C245=0, "-", IF(G245/C245&lt;10, G245/C245, "&gt;999%"))</f>
        <v>-1</v>
      </c>
      <c r="J245" s="38">
        <f>IF(E245=0, "-", IF(H245/E245&lt;10, H245/E245, "&gt;999%"))</f>
        <v>-0.66666666666666663</v>
      </c>
    </row>
    <row r="246" spans="1:10" x14ac:dyDescent="0.25">
      <c r="A246" s="177"/>
      <c r="B246" s="143"/>
      <c r="C246" s="144"/>
      <c r="D246" s="143"/>
      <c r="E246" s="144"/>
      <c r="F246" s="145"/>
      <c r="G246" s="143"/>
      <c r="H246" s="144"/>
      <c r="I246" s="151"/>
      <c r="J246" s="152"/>
    </row>
    <row r="247" spans="1:10" s="139" customFormat="1" x14ac:dyDescent="0.25">
      <c r="A247" s="159" t="s">
        <v>64</v>
      </c>
      <c r="B247" s="65"/>
      <c r="C247" s="66"/>
      <c r="D247" s="65"/>
      <c r="E247" s="66"/>
      <c r="F247" s="67"/>
      <c r="G247" s="65"/>
      <c r="H247" s="66"/>
      <c r="I247" s="20"/>
      <c r="J247" s="21"/>
    </row>
    <row r="248" spans="1:10" x14ac:dyDescent="0.25">
      <c r="A248" s="158" t="s">
        <v>435</v>
      </c>
      <c r="B248" s="65">
        <v>32</v>
      </c>
      <c r="C248" s="66">
        <v>17</v>
      </c>
      <c r="D248" s="65">
        <v>50</v>
      </c>
      <c r="E248" s="66">
        <v>37</v>
      </c>
      <c r="F248" s="67"/>
      <c r="G248" s="65">
        <f t="shared" ref="G248:G255" si="36">B248-C248</f>
        <v>15</v>
      </c>
      <c r="H248" s="66">
        <f t="shared" ref="H248:H255" si="37">D248-E248</f>
        <v>13</v>
      </c>
      <c r="I248" s="20">
        <f t="shared" ref="I248:I255" si="38">IF(C248=0, "-", IF(G248/C248&lt;10, G248/C248, "&gt;999%"))</f>
        <v>0.88235294117647056</v>
      </c>
      <c r="J248" s="21">
        <f t="shared" ref="J248:J255" si="39">IF(E248=0, "-", IF(H248/E248&lt;10, H248/E248, "&gt;999%"))</f>
        <v>0.35135135135135137</v>
      </c>
    </row>
    <row r="249" spans="1:10" x14ac:dyDescent="0.25">
      <c r="A249" s="158" t="s">
        <v>446</v>
      </c>
      <c r="B249" s="65">
        <v>0</v>
      </c>
      <c r="C249" s="66">
        <v>2</v>
      </c>
      <c r="D249" s="65">
        <v>2</v>
      </c>
      <c r="E249" s="66">
        <v>7</v>
      </c>
      <c r="F249" s="67"/>
      <c r="G249" s="65">
        <f t="shared" si="36"/>
        <v>-2</v>
      </c>
      <c r="H249" s="66">
        <f t="shared" si="37"/>
        <v>-5</v>
      </c>
      <c r="I249" s="20">
        <f t="shared" si="38"/>
        <v>-1</v>
      </c>
      <c r="J249" s="21">
        <f t="shared" si="39"/>
        <v>-0.7142857142857143</v>
      </c>
    </row>
    <row r="250" spans="1:10" x14ac:dyDescent="0.25">
      <c r="A250" s="158" t="s">
        <v>392</v>
      </c>
      <c r="B250" s="65">
        <v>4</v>
      </c>
      <c r="C250" s="66">
        <v>9</v>
      </c>
      <c r="D250" s="65">
        <v>6</v>
      </c>
      <c r="E250" s="66">
        <v>18</v>
      </c>
      <c r="F250" s="67"/>
      <c r="G250" s="65">
        <f t="shared" si="36"/>
        <v>-5</v>
      </c>
      <c r="H250" s="66">
        <f t="shared" si="37"/>
        <v>-12</v>
      </c>
      <c r="I250" s="20">
        <f t="shared" si="38"/>
        <v>-0.55555555555555558</v>
      </c>
      <c r="J250" s="21">
        <f t="shared" si="39"/>
        <v>-0.66666666666666663</v>
      </c>
    </row>
    <row r="251" spans="1:10" x14ac:dyDescent="0.25">
      <c r="A251" s="158" t="s">
        <v>453</v>
      </c>
      <c r="B251" s="65">
        <v>1</v>
      </c>
      <c r="C251" s="66">
        <v>0</v>
      </c>
      <c r="D251" s="65">
        <v>8</v>
      </c>
      <c r="E251" s="66">
        <v>0</v>
      </c>
      <c r="F251" s="67"/>
      <c r="G251" s="65">
        <f t="shared" si="36"/>
        <v>1</v>
      </c>
      <c r="H251" s="66">
        <f t="shared" si="37"/>
        <v>8</v>
      </c>
      <c r="I251" s="20" t="str">
        <f t="shared" si="38"/>
        <v>-</v>
      </c>
      <c r="J251" s="21" t="str">
        <f t="shared" si="39"/>
        <v>-</v>
      </c>
    </row>
    <row r="252" spans="1:10" x14ac:dyDescent="0.25">
      <c r="A252" s="158" t="s">
        <v>393</v>
      </c>
      <c r="B252" s="65">
        <v>12</v>
      </c>
      <c r="C252" s="66">
        <v>9</v>
      </c>
      <c r="D252" s="65">
        <v>12</v>
      </c>
      <c r="E252" s="66">
        <v>18</v>
      </c>
      <c r="F252" s="67"/>
      <c r="G252" s="65">
        <f t="shared" si="36"/>
        <v>3</v>
      </c>
      <c r="H252" s="66">
        <f t="shared" si="37"/>
        <v>-6</v>
      </c>
      <c r="I252" s="20">
        <f t="shared" si="38"/>
        <v>0.33333333333333331</v>
      </c>
      <c r="J252" s="21">
        <f t="shared" si="39"/>
        <v>-0.33333333333333331</v>
      </c>
    </row>
    <row r="253" spans="1:10" x14ac:dyDescent="0.25">
      <c r="A253" s="158" t="s">
        <v>436</v>
      </c>
      <c r="B253" s="65">
        <v>7</v>
      </c>
      <c r="C253" s="66">
        <v>16</v>
      </c>
      <c r="D253" s="65">
        <v>27</v>
      </c>
      <c r="E253" s="66">
        <v>45</v>
      </c>
      <c r="F253" s="67"/>
      <c r="G253" s="65">
        <f t="shared" si="36"/>
        <v>-9</v>
      </c>
      <c r="H253" s="66">
        <f t="shared" si="37"/>
        <v>-18</v>
      </c>
      <c r="I253" s="20">
        <f t="shared" si="38"/>
        <v>-0.5625</v>
      </c>
      <c r="J253" s="21">
        <f t="shared" si="39"/>
        <v>-0.4</v>
      </c>
    </row>
    <row r="254" spans="1:10" x14ac:dyDescent="0.25">
      <c r="A254" s="158" t="s">
        <v>437</v>
      </c>
      <c r="B254" s="65">
        <v>2</v>
      </c>
      <c r="C254" s="66">
        <v>4</v>
      </c>
      <c r="D254" s="65">
        <v>3</v>
      </c>
      <c r="E254" s="66">
        <v>11</v>
      </c>
      <c r="F254" s="67"/>
      <c r="G254" s="65">
        <f t="shared" si="36"/>
        <v>-2</v>
      </c>
      <c r="H254" s="66">
        <f t="shared" si="37"/>
        <v>-8</v>
      </c>
      <c r="I254" s="20">
        <f t="shared" si="38"/>
        <v>-0.5</v>
      </c>
      <c r="J254" s="21">
        <f t="shared" si="39"/>
        <v>-0.72727272727272729</v>
      </c>
    </row>
    <row r="255" spans="1:10" s="160" customFormat="1" x14ac:dyDescent="0.25">
      <c r="A255" s="178" t="s">
        <v>624</v>
      </c>
      <c r="B255" s="71">
        <v>58</v>
      </c>
      <c r="C255" s="72">
        <v>57</v>
      </c>
      <c r="D255" s="71">
        <v>108</v>
      </c>
      <c r="E255" s="72">
        <v>136</v>
      </c>
      <c r="F255" s="73"/>
      <c r="G255" s="71">
        <f t="shared" si="36"/>
        <v>1</v>
      </c>
      <c r="H255" s="72">
        <f t="shared" si="37"/>
        <v>-28</v>
      </c>
      <c r="I255" s="37">
        <f t="shared" si="38"/>
        <v>1.7543859649122806E-2</v>
      </c>
      <c r="J255" s="38">
        <f t="shared" si="39"/>
        <v>-0.20588235294117646</v>
      </c>
    </row>
    <row r="256" spans="1:10" x14ac:dyDescent="0.25">
      <c r="A256" s="177"/>
      <c r="B256" s="143"/>
      <c r="C256" s="144"/>
      <c r="D256" s="143"/>
      <c r="E256" s="144"/>
      <c r="F256" s="145"/>
      <c r="G256" s="143"/>
      <c r="H256" s="144"/>
      <c r="I256" s="151"/>
      <c r="J256" s="152"/>
    </row>
    <row r="257" spans="1:10" s="139" customFormat="1" x14ac:dyDescent="0.25">
      <c r="A257" s="159" t="s">
        <v>65</v>
      </c>
      <c r="B257" s="65"/>
      <c r="C257" s="66"/>
      <c r="D257" s="65"/>
      <c r="E257" s="66"/>
      <c r="F257" s="67"/>
      <c r="G257" s="65"/>
      <c r="H257" s="66"/>
      <c r="I257" s="20"/>
      <c r="J257" s="21"/>
    </row>
    <row r="258" spans="1:10" x14ac:dyDescent="0.25">
      <c r="A258" s="158" t="s">
        <v>410</v>
      </c>
      <c r="B258" s="65">
        <v>11</v>
      </c>
      <c r="C258" s="66">
        <v>11</v>
      </c>
      <c r="D258" s="65">
        <v>36</v>
      </c>
      <c r="E258" s="66">
        <v>44</v>
      </c>
      <c r="F258" s="67"/>
      <c r="G258" s="65">
        <f t="shared" ref="G258:G267" si="40">B258-C258</f>
        <v>0</v>
      </c>
      <c r="H258" s="66">
        <f t="shared" ref="H258:H267" si="41">D258-E258</f>
        <v>-8</v>
      </c>
      <c r="I258" s="20">
        <f t="shared" ref="I258:I267" si="42">IF(C258=0, "-", IF(G258/C258&lt;10, G258/C258, "&gt;999%"))</f>
        <v>0</v>
      </c>
      <c r="J258" s="21">
        <f t="shared" ref="J258:J267" si="43">IF(E258=0, "-", IF(H258/E258&lt;10, H258/E258, "&gt;999%"))</f>
        <v>-0.18181818181818182</v>
      </c>
    </row>
    <row r="259" spans="1:10" x14ac:dyDescent="0.25">
      <c r="A259" s="158" t="s">
        <v>507</v>
      </c>
      <c r="B259" s="65">
        <v>17</v>
      </c>
      <c r="C259" s="66">
        <v>3</v>
      </c>
      <c r="D259" s="65">
        <v>38</v>
      </c>
      <c r="E259" s="66">
        <v>16</v>
      </c>
      <c r="F259" s="67"/>
      <c r="G259" s="65">
        <f t="shared" si="40"/>
        <v>14</v>
      </c>
      <c r="H259" s="66">
        <f t="shared" si="41"/>
        <v>22</v>
      </c>
      <c r="I259" s="20">
        <f t="shared" si="42"/>
        <v>4.666666666666667</v>
      </c>
      <c r="J259" s="21">
        <f t="shared" si="43"/>
        <v>1.375</v>
      </c>
    </row>
    <row r="260" spans="1:10" x14ac:dyDescent="0.25">
      <c r="A260" s="158" t="s">
        <v>457</v>
      </c>
      <c r="B260" s="65">
        <v>0</v>
      </c>
      <c r="C260" s="66">
        <v>1</v>
      </c>
      <c r="D260" s="65">
        <v>6</v>
      </c>
      <c r="E260" s="66">
        <v>1</v>
      </c>
      <c r="F260" s="67"/>
      <c r="G260" s="65">
        <f t="shared" si="40"/>
        <v>-1</v>
      </c>
      <c r="H260" s="66">
        <f t="shared" si="41"/>
        <v>5</v>
      </c>
      <c r="I260" s="20">
        <f t="shared" si="42"/>
        <v>-1</v>
      </c>
      <c r="J260" s="21">
        <f t="shared" si="43"/>
        <v>5</v>
      </c>
    </row>
    <row r="261" spans="1:10" x14ac:dyDescent="0.25">
      <c r="A261" s="158" t="s">
        <v>282</v>
      </c>
      <c r="B261" s="65">
        <v>0</v>
      </c>
      <c r="C261" s="66">
        <v>1</v>
      </c>
      <c r="D261" s="65">
        <v>0</v>
      </c>
      <c r="E261" s="66">
        <v>8</v>
      </c>
      <c r="F261" s="67"/>
      <c r="G261" s="65">
        <f t="shared" si="40"/>
        <v>-1</v>
      </c>
      <c r="H261" s="66">
        <f t="shared" si="41"/>
        <v>-8</v>
      </c>
      <c r="I261" s="20">
        <f t="shared" si="42"/>
        <v>-1</v>
      </c>
      <c r="J261" s="21">
        <f t="shared" si="43"/>
        <v>-1</v>
      </c>
    </row>
    <row r="262" spans="1:10" x14ac:dyDescent="0.25">
      <c r="A262" s="158" t="s">
        <v>466</v>
      </c>
      <c r="B262" s="65">
        <v>11</v>
      </c>
      <c r="C262" s="66">
        <v>13</v>
      </c>
      <c r="D262" s="65">
        <v>19</v>
      </c>
      <c r="E262" s="66">
        <v>51</v>
      </c>
      <c r="F262" s="67"/>
      <c r="G262" s="65">
        <f t="shared" si="40"/>
        <v>-2</v>
      </c>
      <c r="H262" s="66">
        <f t="shared" si="41"/>
        <v>-32</v>
      </c>
      <c r="I262" s="20">
        <f t="shared" si="42"/>
        <v>-0.15384615384615385</v>
      </c>
      <c r="J262" s="21">
        <f t="shared" si="43"/>
        <v>-0.62745098039215685</v>
      </c>
    </row>
    <row r="263" spans="1:10" x14ac:dyDescent="0.25">
      <c r="A263" s="158" t="s">
        <v>283</v>
      </c>
      <c r="B263" s="65">
        <v>0</v>
      </c>
      <c r="C263" s="66">
        <v>0</v>
      </c>
      <c r="D263" s="65">
        <v>8</v>
      </c>
      <c r="E263" s="66">
        <v>0</v>
      </c>
      <c r="F263" s="67"/>
      <c r="G263" s="65">
        <f t="shared" si="40"/>
        <v>0</v>
      </c>
      <c r="H263" s="66">
        <f t="shared" si="41"/>
        <v>8</v>
      </c>
      <c r="I263" s="20" t="str">
        <f t="shared" si="42"/>
        <v>-</v>
      </c>
      <c r="J263" s="21" t="str">
        <f t="shared" si="43"/>
        <v>-</v>
      </c>
    </row>
    <row r="264" spans="1:10" x14ac:dyDescent="0.25">
      <c r="A264" s="158" t="s">
        <v>477</v>
      </c>
      <c r="B264" s="65">
        <v>4</v>
      </c>
      <c r="C264" s="66">
        <v>0</v>
      </c>
      <c r="D264" s="65">
        <v>4</v>
      </c>
      <c r="E264" s="66">
        <v>0</v>
      </c>
      <c r="F264" s="67"/>
      <c r="G264" s="65">
        <f t="shared" si="40"/>
        <v>4</v>
      </c>
      <c r="H264" s="66">
        <f t="shared" si="41"/>
        <v>4</v>
      </c>
      <c r="I264" s="20" t="str">
        <f t="shared" si="42"/>
        <v>-</v>
      </c>
      <c r="J264" s="21" t="str">
        <f t="shared" si="43"/>
        <v>-</v>
      </c>
    </row>
    <row r="265" spans="1:10" x14ac:dyDescent="0.25">
      <c r="A265" s="158" t="s">
        <v>486</v>
      </c>
      <c r="B265" s="65">
        <v>84</v>
      </c>
      <c r="C265" s="66">
        <v>29</v>
      </c>
      <c r="D265" s="65">
        <v>190</v>
      </c>
      <c r="E265" s="66">
        <v>68</v>
      </c>
      <c r="F265" s="67"/>
      <c r="G265" s="65">
        <f t="shared" si="40"/>
        <v>55</v>
      </c>
      <c r="H265" s="66">
        <f t="shared" si="41"/>
        <v>122</v>
      </c>
      <c r="I265" s="20">
        <f t="shared" si="42"/>
        <v>1.896551724137931</v>
      </c>
      <c r="J265" s="21">
        <f t="shared" si="43"/>
        <v>1.7941176470588236</v>
      </c>
    </row>
    <row r="266" spans="1:10" x14ac:dyDescent="0.25">
      <c r="A266" s="158" t="s">
        <v>467</v>
      </c>
      <c r="B266" s="65">
        <v>1</v>
      </c>
      <c r="C266" s="66">
        <v>1</v>
      </c>
      <c r="D266" s="65">
        <v>6</v>
      </c>
      <c r="E266" s="66">
        <v>1</v>
      </c>
      <c r="F266" s="67"/>
      <c r="G266" s="65">
        <f t="shared" si="40"/>
        <v>0</v>
      </c>
      <c r="H266" s="66">
        <f t="shared" si="41"/>
        <v>5</v>
      </c>
      <c r="I266" s="20">
        <f t="shared" si="42"/>
        <v>0</v>
      </c>
      <c r="J266" s="21">
        <f t="shared" si="43"/>
        <v>5</v>
      </c>
    </row>
    <row r="267" spans="1:10" s="160" customFormat="1" x14ac:dyDescent="0.25">
      <c r="A267" s="178" t="s">
        <v>625</v>
      </c>
      <c r="B267" s="71">
        <v>128</v>
      </c>
      <c r="C267" s="72">
        <v>59</v>
      </c>
      <c r="D267" s="71">
        <v>307</v>
      </c>
      <c r="E267" s="72">
        <v>189</v>
      </c>
      <c r="F267" s="73"/>
      <c r="G267" s="71">
        <f t="shared" si="40"/>
        <v>69</v>
      </c>
      <c r="H267" s="72">
        <f t="shared" si="41"/>
        <v>118</v>
      </c>
      <c r="I267" s="37">
        <f t="shared" si="42"/>
        <v>1.1694915254237288</v>
      </c>
      <c r="J267" s="38">
        <f t="shared" si="43"/>
        <v>0.6243386243386243</v>
      </c>
    </row>
    <row r="268" spans="1:10" x14ac:dyDescent="0.25">
      <c r="A268" s="177"/>
      <c r="B268" s="143"/>
      <c r="C268" s="144"/>
      <c r="D268" s="143"/>
      <c r="E268" s="144"/>
      <c r="F268" s="145"/>
      <c r="G268" s="143"/>
      <c r="H268" s="144"/>
      <c r="I268" s="151"/>
      <c r="J268" s="152"/>
    </row>
    <row r="269" spans="1:10" s="139" customFormat="1" x14ac:dyDescent="0.25">
      <c r="A269" s="159" t="s">
        <v>66</v>
      </c>
      <c r="B269" s="65"/>
      <c r="C269" s="66"/>
      <c r="D269" s="65"/>
      <c r="E269" s="66"/>
      <c r="F269" s="67"/>
      <c r="G269" s="65"/>
      <c r="H269" s="66"/>
      <c r="I269" s="20"/>
      <c r="J269" s="21"/>
    </row>
    <row r="270" spans="1:10" x14ac:dyDescent="0.25">
      <c r="A270" s="158" t="s">
        <v>250</v>
      </c>
      <c r="B270" s="65">
        <v>7</v>
      </c>
      <c r="C270" s="66">
        <v>11</v>
      </c>
      <c r="D270" s="65">
        <v>22</v>
      </c>
      <c r="E270" s="66">
        <v>30</v>
      </c>
      <c r="F270" s="67"/>
      <c r="G270" s="65">
        <f t="shared" ref="G270:G275" si="44">B270-C270</f>
        <v>-4</v>
      </c>
      <c r="H270" s="66">
        <f t="shared" ref="H270:H275" si="45">D270-E270</f>
        <v>-8</v>
      </c>
      <c r="I270" s="20">
        <f t="shared" ref="I270:I275" si="46">IF(C270=0, "-", IF(G270/C270&lt;10, G270/C270, "&gt;999%"))</f>
        <v>-0.36363636363636365</v>
      </c>
      <c r="J270" s="21">
        <f t="shared" ref="J270:J275" si="47">IF(E270=0, "-", IF(H270/E270&lt;10, H270/E270, "&gt;999%"))</f>
        <v>-0.26666666666666666</v>
      </c>
    </row>
    <row r="271" spans="1:10" x14ac:dyDescent="0.25">
      <c r="A271" s="158" t="s">
        <v>454</v>
      </c>
      <c r="B271" s="65">
        <v>4</v>
      </c>
      <c r="C271" s="66">
        <v>0</v>
      </c>
      <c r="D271" s="65">
        <v>12</v>
      </c>
      <c r="E271" s="66">
        <v>0</v>
      </c>
      <c r="F271" s="67"/>
      <c r="G271" s="65">
        <f t="shared" si="44"/>
        <v>4</v>
      </c>
      <c r="H271" s="66">
        <f t="shared" si="45"/>
        <v>12</v>
      </c>
      <c r="I271" s="20" t="str">
        <f t="shared" si="46"/>
        <v>-</v>
      </c>
      <c r="J271" s="21" t="str">
        <f t="shared" si="47"/>
        <v>-</v>
      </c>
    </row>
    <row r="272" spans="1:10" x14ac:dyDescent="0.25">
      <c r="A272" s="158" t="s">
        <v>394</v>
      </c>
      <c r="B272" s="65">
        <v>27</v>
      </c>
      <c r="C272" s="66">
        <v>31</v>
      </c>
      <c r="D272" s="65">
        <v>66</v>
      </c>
      <c r="E272" s="66">
        <v>73</v>
      </c>
      <c r="F272" s="67"/>
      <c r="G272" s="65">
        <f t="shared" si="44"/>
        <v>-4</v>
      </c>
      <c r="H272" s="66">
        <f t="shared" si="45"/>
        <v>-7</v>
      </c>
      <c r="I272" s="20">
        <f t="shared" si="46"/>
        <v>-0.12903225806451613</v>
      </c>
      <c r="J272" s="21">
        <f t="shared" si="47"/>
        <v>-9.5890410958904104E-2</v>
      </c>
    </row>
    <row r="273" spans="1:10" x14ac:dyDescent="0.25">
      <c r="A273" s="158" t="s">
        <v>438</v>
      </c>
      <c r="B273" s="65">
        <v>16</v>
      </c>
      <c r="C273" s="66">
        <v>12</v>
      </c>
      <c r="D273" s="65">
        <v>23</v>
      </c>
      <c r="E273" s="66">
        <v>35</v>
      </c>
      <c r="F273" s="67"/>
      <c r="G273" s="65">
        <f t="shared" si="44"/>
        <v>4</v>
      </c>
      <c r="H273" s="66">
        <f t="shared" si="45"/>
        <v>-12</v>
      </c>
      <c r="I273" s="20">
        <f t="shared" si="46"/>
        <v>0.33333333333333331</v>
      </c>
      <c r="J273" s="21">
        <f t="shared" si="47"/>
        <v>-0.34285714285714286</v>
      </c>
    </row>
    <row r="274" spans="1:10" x14ac:dyDescent="0.25">
      <c r="A274" s="158" t="s">
        <v>358</v>
      </c>
      <c r="B274" s="65">
        <v>8</v>
      </c>
      <c r="C274" s="66">
        <v>4</v>
      </c>
      <c r="D274" s="65">
        <v>23</v>
      </c>
      <c r="E274" s="66">
        <v>23</v>
      </c>
      <c r="F274" s="67"/>
      <c r="G274" s="65">
        <f t="shared" si="44"/>
        <v>4</v>
      </c>
      <c r="H274" s="66">
        <f t="shared" si="45"/>
        <v>0</v>
      </c>
      <c r="I274" s="20">
        <f t="shared" si="46"/>
        <v>1</v>
      </c>
      <c r="J274" s="21">
        <f t="shared" si="47"/>
        <v>0</v>
      </c>
    </row>
    <row r="275" spans="1:10" s="160" customFormat="1" x14ac:dyDescent="0.25">
      <c r="A275" s="178" t="s">
        <v>626</v>
      </c>
      <c r="B275" s="71">
        <v>62</v>
      </c>
      <c r="C275" s="72">
        <v>58</v>
      </c>
      <c r="D275" s="71">
        <v>146</v>
      </c>
      <c r="E275" s="72">
        <v>161</v>
      </c>
      <c r="F275" s="73"/>
      <c r="G275" s="71">
        <f t="shared" si="44"/>
        <v>4</v>
      </c>
      <c r="H275" s="72">
        <f t="shared" si="45"/>
        <v>-15</v>
      </c>
      <c r="I275" s="37">
        <f t="shared" si="46"/>
        <v>6.8965517241379309E-2</v>
      </c>
      <c r="J275" s="38">
        <f t="shared" si="47"/>
        <v>-9.3167701863354033E-2</v>
      </c>
    </row>
    <row r="276" spans="1:10" x14ac:dyDescent="0.25">
      <c r="A276" s="177"/>
      <c r="B276" s="143"/>
      <c r="C276" s="144"/>
      <c r="D276" s="143"/>
      <c r="E276" s="144"/>
      <c r="F276" s="145"/>
      <c r="G276" s="143"/>
      <c r="H276" s="144"/>
      <c r="I276" s="151"/>
      <c r="J276" s="152"/>
    </row>
    <row r="277" spans="1:10" s="139" customFormat="1" x14ac:dyDescent="0.25">
      <c r="A277" s="159" t="s">
        <v>67</v>
      </c>
      <c r="B277" s="65"/>
      <c r="C277" s="66"/>
      <c r="D277" s="65"/>
      <c r="E277" s="66"/>
      <c r="F277" s="67"/>
      <c r="G277" s="65"/>
      <c r="H277" s="66"/>
      <c r="I277" s="20"/>
      <c r="J277" s="21"/>
    </row>
    <row r="278" spans="1:10" x14ac:dyDescent="0.25">
      <c r="A278" s="158" t="s">
        <v>305</v>
      </c>
      <c r="B278" s="65">
        <v>0</v>
      </c>
      <c r="C278" s="66">
        <v>0</v>
      </c>
      <c r="D278" s="65">
        <v>4</v>
      </c>
      <c r="E278" s="66">
        <v>0</v>
      </c>
      <c r="F278" s="67"/>
      <c r="G278" s="65">
        <f>B278-C278</f>
        <v>0</v>
      </c>
      <c r="H278" s="66">
        <f>D278-E278</f>
        <v>4</v>
      </c>
      <c r="I278" s="20" t="str">
        <f>IF(C278=0, "-", IF(G278/C278&lt;10, G278/C278, "&gt;999%"))</f>
        <v>-</v>
      </c>
      <c r="J278" s="21" t="str">
        <f>IF(E278=0, "-", IF(H278/E278&lt;10, H278/E278, "&gt;999%"))</f>
        <v>-</v>
      </c>
    </row>
    <row r="279" spans="1:10" x14ac:dyDescent="0.25">
      <c r="A279" s="158" t="s">
        <v>306</v>
      </c>
      <c r="B279" s="65">
        <v>0</v>
      </c>
      <c r="C279" s="66">
        <v>4</v>
      </c>
      <c r="D279" s="65">
        <v>0</v>
      </c>
      <c r="E279" s="66">
        <v>4</v>
      </c>
      <c r="F279" s="67"/>
      <c r="G279" s="65">
        <f>B279-C279</f>
        <v>-4</v>
      </c>
      <c r="H279" s="66">
        <f>D279-E279</f>
        <v>-4</v>
      </c>
      <c r="I279" s="20">
        <f>IF(C279=0, "-", IF(G279/C279&lt;10, G279/C279, "&gt;999%"))</f>
        <v>-1</v>
      </c>
      <c r="J279" s="21">
        <f>IF(E279=0, "-", IF(H279/E279&lt;10, H279/E279, "&gt;999%"))</f>
        <v>-1</v>
      </c>
    </row>
    <row r="280" spans="1:10" s="160" customFormat="1" x14ac:dyDescent="0.25">
      <c r="A280" s="178" t="s">
        <v>627</v>
      </c>
      <c r="B280" s="71">
        <v>0</v>
      </c>
      <c r="C280" s="72">
        <v>4</v>
      </c>
      <c r="D280" s="71">
        <v>4</v>
      </c>
      <c r="E280" s="72">
        <v>4</v>
      </c>
      <c r="F280" s="73"/>
      <c r="G280" s="71">
        <f>B280-C280</f>
        <v>-4</v>
      </c>
      <c r="H280" s="72">
        <f>D280-E280</f>
        <v>0</v>
      </c>
      <c r="I280" s="37">
        <f>IF(C280=0, "-", IF(G280/C280&lt;10, G280/C280, "&gt;999%"))</f>
        <v>-1</v>
      </c>
      <c r="J280" s="38">
        <f>IF(E280=0, "-", IF(H280/E280&lt;10, H280/E280, "&gt;999%"))</f>
        <v>0</v>
      </c>
    </row>
    <row r="281" spans="1:10" x14ac:dyDescent="0.25">
      <c r="A281" s="177"/>
      <c r="B281" s="143"/>
      <c r="C281" s="144"/>
      <c r="D281" s="143"/>
      <c r="E281" s="144"/>
      <c r="F281" s="145"/>
      <c r="G281" s="143"/>
      <c r="H281" s="144"/>
      <c r="I281" s="151"/>
      <c r="J281" s="152"/>
    </row>
    <row r="282" spans="1:10" s="139" customFormat="1" x14ac:dyDescent="0.25">
      <c r="A282" s="159" t="s">
        <v>68</v>
      </c>
      <c r="B282" s="65"/>
      <c r="C282" s="66"/>
      <c r="D282" s="65"/>
      <c r="E282" s="66"/>
      <c r="F282" s="67"/>
      <c r="G282" s="65"/>
      <c r="H282" s="66"/>
      <c r="I282" s="20"/>
      <c r="J282" s="21"/>
    </row>
    <row r="283" spans="1:10" x14ac:dyDescent="0.25">
      <c r="A283" s="158" t="s">
        <v>526</v>
      </c>
      <c r="B283" s="65">
        <v>10</v>
      </c>
      <c r="C283" s="66">
        <v>7</v>
      </c>
      <c r="D283" s="65">
        <v>21</v>
      </c>
      <c r="E283" s="66">
        <v>16</v>
      </c>
      <c r="F283" s="67"/>
      <c r="G283" s="65">
        <f>B283-C283</f>
        <v>3</v>
      </c>
      <c r="H283" s="66">
        <f>D283-E283</f>
        <v>5</v>
      </c>
      <c r="I283" s="20">
        <f>IF(C283=0, "-", IF(G283/C283&lt;10, G283/C283, "&gt;999%"))</f>
        <v>0.42857142857142855</v>
      </c>
      <c r="J283" s="21">
        <f>IF(E283=0, "-", IF(H283/E283&lt;10, H283/E283, "&gt;999%"))</f>
        <v>0.3125</v>
      </c>
    </row>
    <row r="284" spans="1:10" s="160" customFormat="1" x14ac:dyDescent="0.25">
      <c r="A284" s="178" t="s">
        <v>628</v>
      </c>
      <c r="B284" s="71">
        <v>10</v>
      </c>
      <c r="C284" s="72">
        <v>7</v>
      </c>
      <c r="D284" s="71">
        <v>21</v>
      </c>
      <c r="E284" s="72">
        <v>16</v>
      </c>
      <c r="F284" s="73"/>
      <c r="G284" s="71">
        <f>B284-C284</f>
        <v>3</v>
      </c>
      <c r="H284" s="72">
        <f>D284-E284</f>
        <v>5</v>
      </c>
      <c r="I284" s="37">
        <f>IF(C284=0, "-", IF(G284/C284&lt;10, G284/C284, "&gt;999%"))</f>
        <v>0.42857142857142855</v>
      </c>
      <c r="J284" s="38">
        <f>IF(E284=0, "-", IF(H284/E284&lt;10, H284/E284, "&gt;999%"))</f>
        <v>0.3125</v>
      </c>
    </row>
    <row r="285" spans="1:10" x14ac:dyDescent="0.25">
      <c r="A285" s="177"/>
      <c r="B285" s="143"/>
      <c r="C285" s="144"/>
      <c r="D285" s="143"/>
      <c r="E285" s="144"/>
      <c r="F285" s="145"/>
      <c r="G285" s="143"/>
      <c r="H285" s="144"/>
      <c r="I285" s="151"/>
      <c r="J285" s="152"/>
    </row>
    <row r="286" spans="1:10" s="139" customFormat="1" x14ac:dyDescent="0.25">
      <c r="A286" s="159" t="s">
        <v>69</v>
      </c>
      <c r="B286" s="65"/>
      <c r="C286" s="66"/>
      <c r="D286" s="65"/>
      <c r="E286" s="66"/>
      <c r="F286" s="67"/>
      <c r="G286" s="65"/>
      <c r="H286" s="66"/>
      <c r="I286" s="20"/>
      <c r="J286" s="21"/>
    </row>
    <row r="287" spans="1:10" x14ac:dyDescent="0.25">
      <c r="A287" s="158" t="s">
        <v>527</v>
      </c>
      <c r="B287" s="65">
        <v>3</v>
      </c>
      <c r="C287" s="66">
        <v>15</v>
      </c>
      <c r="D287" s="65">
        <v>12</v>
      </c>
      <c r="E287" s="66">
        <v>39</v>
      </c>
      <c r="F287" s="67"/>
      <c r="G287" s="65">
        <f>B287-C287</f>
        <v>-12</v>
      </c>
      <c r="H287" s="66">
        <f>D287-E287</f>
        <v>-27</v>
      </c>
      <c r="I287" s="20">
        <f>IF(C287=0, "-", IF(G287/C287&lt;10, G287/C287, "&gt;999%"))</f>
        <v>-0.8</v>
      </c>
      <c r="J287" s="21">
        <f>IF(E287=0, "-", IF(H287/E287&lt;10, H287/E287, "&gt;999%"))</f>
        <v>-0.69230769230769229</v>
      </c>
    </row>
    <row r="288" spans="1:10" x14ac:dyDescent="0.25">
      <c r="A288" s="158" t="s">
        <v>516</v>
      </c>
      <c r="B288" s="65">
        <v>0</v>
      </c>
      <c r="C288" s="66">
        <v>2</v>
      </c>
      <c r="D288" s="65">
        <v>0</v>
      </c>
      <c r="E288" s="66">
        <v>3</v>
      </c>
      <c r="F288" s="67"/>
      <c r="G288" s="65">
        <f>B288-C288</f>
        <v>-2</v>
      </c>
      <c r="H288" s="66">
        <f>D288-E288</f>
        <v>-3</v>
      </c>
      <c r="I288" s="20">
        <f>IF(C288=0, "-", IF(G288/C288&lt;10, G288/C288, "&gt;999%"))</f>
        <v>-1</v>
      </c>
      <c r="J288" s="21">
        <f>IF(E288=0, "-", IF(H288/E288&lt;10, H288/E288, "&gt;999%"))</f>
        <v>-1</v>
      </c>
    </row>
    <row r="289" spans="1:10" s="160" customFormat="1" x14ac:dyDescent="0.25">
      <c r="A289" s="178" t="s">
        <v>629</v>
      </c>
      <c r="B289" s="71">
        <v>3</v>
      </c>
      <c r="C289" s="72">
        <v>17</v>
      </c>
      <c r="D289" s="71">
        <v>12</v>
      </c>
      <c r="E289" s="72">
        <v>42</v>
      </c>
      <c r="F289" s="73"/>
      <c r="G289" s="71">
        <f>B289-C289</f>
        <v>-14</v>
      </c>
      <c r="H289" s="72">
        <f>D289-E289</f>
        <v>-30</v>
      </c>
      <c r="I289" s="37">
        <f>IF(C289=0, "-", IF(G289/C289&lt;10, G289/C289, "&gt;999%"))</f>
        <v>-0.82352941176470584</v>
      </c>
      <c r="J289" s="38">
        <f>IF(E289=0, "-", IF(H289/E289&lt;10, H289/E289, "&gt;999%"))</f>
        <v>-0.7142857142857143</v>
      </c>
    </row>
    <row r="290" spans="1:10" x14ac:dyDescent="0.25">
      <c r="A290" s="177"/>
      <c r="B290" s="143"/>
      <c r="C290" s="144"/>
      <c r="D290" s="143"/>
      <c r="E290" s="144"/>
      <c r="F290" s="145"/>
      <c r="G290" s="143"/>
      <c r="H290" s="144"/>
      <c r="I290" s="151"/>
      <c r="J290" s="152"/>
    </row>
    <row r="291" spans="1:10" s="139" customFormat="1" x14ac:dyDescent="0.25">
      <c r="A291" s="159" t="s">
        <v>70</v>
      </c>
      <c r="B291" s="65"/>
      <c r="C291" s="66"/>
      <c r="D291" s="65"/>
      <c r="E291" s="66"/>
      <c r="F291" s="67"/>
      <c r="G291" s="65"/>
      <c r="H291" s="66"/>
      <c r="I291" s="20"/>
      <c r="J291" s="21"/>
    </row>
    <row r="292" spans="1:10" x14ac:dyDescent="0.25">
      <c r="A292" s="158" t="s">
        <v>317</v>
      </c>
      <c r="B292" s="65">
        <v>1</v>
      </c>
      <c r="C292" s="66">
        <v>0</v>
      </c>
      <c r="D292" s="65">
        <v>1</v>
      </c>
      <c r="E292" s="66">
        <v>0</v>
      </c>
      <c r="F292" s="67"/>
      <c r="G292" s="65">
        <f>B292-C292</f>
        <v>1</v>
      </c>
      <c r="H292" s="66">
        <f>D292-E292</f>
        <v>1</v>
      </c>
      <c r="I292" s="20" t="str">
        <f>IF(C292=0, "-", IF(G292/C292&lt;10, G292/C292, "&gt;999%"))</f>
        <v>-</v>
      </c>
      <c r="J292" s="21" t="str">
        <f>IF(E292=0, "-", IF(H292/E292&lt;10, H292/E292, "&gt;999%"))</f>
        <v>-</v>
      </c>
    </row>
    <row r="293" spans="1:10" x14ac:dyDescent="0.25">
      <c r="A293" s="158" t="s">
        <v>267</v>
      </c>
      <c r="B293" s="65">
        <v>0</v>
      </c>
      <c r="C293" s="66">
        <v>1</v>
      </c>
      <c r="D293" s="65">
        <v>1</v>
      </c>
      <c r="E293" s="66">
        <v>3</v>
      </c>
      <c r="F293" s="67"/>
      <c r="G293" s="65">
        <f>B293-C293</f>
        <v>-1</v>
      </c>
      <c r="H293" s="66">
        <f>D293-E293</f>
        <v>-2</v>
      </c>
      <c r="I293" s="20">
        <f>IF(C293=0, "-", IF(G293/C293&lt;10, G293/C293, "&gt;999%"))</f>
        <v>-1</v>
      </c>
      <c r="J293" s="21">
        <f>IF(E293=0, "-", IF(H293/E293&lt;10, H293/E293, "&gt;999%"))</f>
        <v>-0.66666666666666663</v>
      </c>
    </row>
    <row r="294" spans="1:10" x14ac:dyDescent="0.25">
      <c r="A294" s="158" t="s">
        <v>395</v>
      </c>
      <c r="B294" s="65">
        <v>0</v>
      </c>
      <c r="C294" s="66">
        <v>0</v>
      </c>
      <c r="D294" s="65">
        <v>3</v>
      </c>
      <c r="E294" s="66">
        <v>0</v>
      </c>
      <c r="F294" s="67"/>
      <c r="G294" s="65">
        <f>B294-C294</f>
        <v>0</v>
      </c>
      <c r="H294" s="66">
        <f>D294-E294</f>
        <v>3</v>
      </c>
      <c r="I294" s="20" t="str">
        <f>IF(C294=0, "-", IF(G294/C294&lt;10, G294/C294, "&gt;999%"))</f>
        <v>-</v>
      </c>
      <c r="J294" s="21" t="str">
        <f>IF(E294=0, "-", IF(H294/E294&lt;10, H294/E294, "&gt;999%"))</f>
        <v>-</v>
      </c>
    </row>
    <row r="295" spans="1:10" x14ac:dyDescent="0.25">
      <c r="A295" s="158" t="s">
        <v>439</v>
      </c>
      <c r="B295" s="65">
        <v>2</v>
      </c>
      <c r="C295" s="66">
        <v>5</v>
      </c>
      <c r="D295" s="65">
        <v>4</v>
      </c>
      <c r="E295" s="66">
        <v>13</v>
      </c>
      <c r="F295" s="67"/>
      <c r="G295" s="65">
        <f>B295-C295</f>
        <v>-3</v>
      </c>
      <c r="H295" s="66">
        <f>D295-E295</f>
        <v>-9</v>
      </c>
      <c r="I295" s="20">
        <f>IF(C295=0, "-", IF(G295/C295&lt;10, G295/C295, "&gt;999%"))</f>
        <v>-0.6</v>
      </c>
      <c r="J295" s="21">
        <f>IF(E295=0, "-", IF(H295/E295&lt;10, H295/E295, "&gt;999%"))</f>
        <v>-0.69230769230769229</v>
      </c>
    </row>
    <row r="296" spans="1:10" s="160" customFormat="1" x14ac:dyDescent="0.25">
      <c r="A296" s="178" t="s">
        <v>630</v>
      </c>
      <c r="B296" s="71">
        <v>3</v>
      </c>
      <c r="C296" s="72">
        <v>6</v>
      </c>
      <c r="D296" s="71">
        <v>9</v>
      </c>
      <c r="E296" s="72">
        <v>16</v>
      </c>
      <c r="F296" s="73"/>
      <c r="G296" s="71">
        <f>B296-C296</f>
        <v>-3</v>
      </c>
      <c r="H296" s="72">
        <f>D296-E296</f>
        <v>-7</v>
      </c>
      <c r="I296" s="37">
        <f>IF(C296=0, "-", IF(G296/C296&lt;10, G296/C296, "&gt;999%"))</f>
        <v>-0.5</v>
      </c>
      <c r="J296" s="38">
        <f>IF(E296=0, "-", IF(H296/E296&lt;10, H296/E296, "&gt;999%"))</f>
        <v>-0.4375</v>
      </c>
    </row>
    <row r="297" spans="1:10" x14ac:dyDescent="0.25">
      <c r="A297" s="177"/>
      <c r="B297" s="143"/>
      <c r="C297" s="144"/>
      <c r="D297" s="143"/>
      <c r="E297" s="144"/>
      <c r="F297" s="145"/>
      <c r="G297" s="143"/>
      <c r="H297" s="144"/>
      <c r="I297" s="151"/>
      <c r="J297" s="152"/>
    </row>
    <row r="298" spans="1:10" s="139" customFormat="1" x14ac:dyDescent="0.25">
      <c r="A298" s="159" t="s">
        <v>71</v>
      </c>
      <c r="B298" s="65"/>
      <c r="C298" s="66"/>
      <c r="D298" s="65"/>
      <c r="E298" s="66"/>
      <c r="F298" s="67"/>
      <c r="G298" s="65"/>
      <c r="H298" s="66"/>
      <c r="I298" s="20"/>
      <c r="J298" s="21"/>
    </row>
    <row r="299" spans="1:10" x14ac:dyDescent="0.25">
      <c r="A299" s="158" t="s">
        <v>478</v>
      </c>
      <c r="B299" s="65">
        <v>15</v>
      </c>
      <c r="C299" s="66">
        <v>7</v>
      </c>
      <c r="D299" s="65">
        <v>21</v>
      </c>
      <c r="E299" s="66">
        <v>36</v>
      </c>
      <c r="F299" s="67"/>
      <c r="G299" s="65">
        <f t="shared" ref="G299:G311" si="48">B299-C299</f>
        <v>8</v>
      </c>
      <c r="H299" s="66">
        <f t="shared" ref="H299:H311" si="49">D299-E299</f>
        <v>-15</v>
      </c>
      <c r="I299" s="20">
        <f t="shared" ref="I299:I311" si="50">IF(C299=0, "-", IF(G299/C299&lt;10, G299/C299, "&gt;999%"))</f>
        <v>1.1428571428571428</v>
      </c>
      <c r="J299" s="21">
        <f t="shared" ref="J299:J311" si="51">IF(E299=0, "-", IF(H299/E299&lt;10, H299/E299, "&gt;999%"))</f>
        <v>-0.41666666666666669</v>
      </c>
    </row>
    <row r="300" spans="1:10" x14ac:dyDescent="0.25">
      <c r="A300" s="158" t="s">
        <v>487</v>
      </c>
      <c r="B300" s="65">
        <v>85</v>
      </c>
      <c r="C300" s="66">
        <v>102</v>
      </c>
      <c r="D300" s="65">
        <v>232</v>
      </c>
      <c r="E300" s="66">
        <v>286</v>
      </c>
      <c r="F300" s="67"/>
      <c r="G300" s="65">
        <f t="shared" si="48"/>
        <v>-17</v>
      </c>
      <c r="H300" s="66">
        <f t="shared" si="49"/>
        <v>-54</v>
      </c>
      <c r="I300" s="20">
        <f t="shared" si="50"/>
        <v>-0.16666666666666666</v>
      </c>
      <c r="J300" s="21">
        <f t="shared" si="51"/>
        <v>-0.1888111888111888</v>
      </c>
    </row>
    <row r="301" spans="1:10" x14ac:dyDescent="0.25">
      <c r="A301" s="158" t="s">
        <v>323</v>
      </c>
      <c r="B301" s="65">
        <v>50</v>
      </c>
      <c r="C301" s="66">
        <v>36</v>
      </c>
      <c r="D301" s="65">
        <v>349</v>
      </c>
      <c r="E301" s="66">
        <v>201</v>
      </c>
      <c r="F301" s="67"/>
      <c r="G301" s="65">
        <f t="shared" si="48"/>
        <v>14</v>
      </c>
      <c r="H301" s="66">
        <f t="shared" si="49"/>
        <v>148</v>
      </c>
      <c r="I301" s="20">
        <f t="shared" si="50"/>
        <v>0.3888888888888889</v>
      </c>
      <c r="J301" s="21">
        <f t="shared" si="51"/>
        <v>0.73631840796019898</v>
      </c>
    </row>
    <row r="302" spans="1:10" x14ac:dyDescent="0.25">
      <c r="A302" s="158" t="s">
        <v>336</v>
      </c>
      <c r="B302" s="65">
        <v>158</v>
      </c>
      <c r="C302" s="66">
        <v>173</v>
      </c>
      <c r="D302" s="65">
        <v>305</v>
      </c>
      <c r="E302" s="66">
        <v>493</v>
      </c>
      <c r="F302" s="67"/>
      <c r="G302" s="65">
        <f t="shared" si="48"/>
        <v>-15</v>
      </c>
      <c r="H302" s="66">
        <f t="shared" si="49"/>
        <v>-188</v>
      </c>
      <c r="I302" s="20">
        <f t="shared" si="50"/>
        <v>-8.6705202312138727E-2</v>
      </c>
      <c r="J302" s="21">
        <f t="shared" si="51"/>
        <v>-0.38133874239350912</v>
      </c>
    </row>
    <row r="303" spans="1:10" x14ac:dyDescent="0.25">
      <c r="A303" s="158" t="s">
        <v>373</v>
      </c>
      <c r="B303" s="65">
        <v>171</v>
      </c>
      <c r="C303" s="66">
        <v>351</v>
      </c>
      <c r="D303" s="65">
        <v>581</v>
      </c>
      <c r="E303" s="66">
        <v>833</v>
      </c>
      <c r="F303" s="67"/>
      <c r="G303" s="65">
        <f t="shared" si="48"/>
        <v>-180</v>
      </c>
      <c r="H303" s="66">
        <f t="shared" si="49"/>
        <v>-252</v>
      </c>
      <c r="I303" s="20">
        <f t="shared" si="50"/>
        <v>-0.51282051282051277</v>
      </c>
      <c r="J303" s="21">
        <f t="shared" si="51"/>
        <v>-0.30252100840336132</v>
      </c>
    </row>
    <row r="304" spans="1:10" x14ac:dyDescent="0.25">
      <c r="A304" s="158" t="s">
        <v>411</v>
      </c>
      <c r="B304" s="65">
        <v>38</v>
      </c>
      <c r="C304" s="66">
        <v>45</v>
      </c>
      <c r="D304" s="65">
        <v>119</v>
      </c>
      <c r="E304" s="66">
        <v>99</v>
      </c>
      <c r="F304" s="67"/>
      <c r="G304" s="65">
        <f t="shared" si="48"/>
        <v>-7</v>
      </c>
      <c r="H304" s="66">
        <f t="shared" si="49"/>
        <v>20</v>
      </c>
      <c r="I304" s="20">
        <f t="shared" si="50"/>
        <v>-0.15555555555555556</v>
      </c>
      <c r="J304" s="21">
        <f t="shared" si="51"/>
        <v>0.20202020202020202</v>
      </c>
    </row>
    <row r="305" spans="1:10" x14ac:dyDescent="0.25">
      <c r="A305" s="158" t="s">
        <v>412</v>
      </c>
      <c r="B305" s="65">
        <v>44</v>
      </c>
      <c r="C305" s="66">
        <v>55</v>
      </c>
      <c r="D305" s="65">
        <v>122</v>
      </c>
      <c r="E305" s="66">
        <v>161</v>
      </c>
      <c r="F305" s="67"/>
      <c r="G305" s="65">
        <f t="shared" si="48"/>
        <v>-11</v>
      </c>
      <c r="H305" s="66">
        <f t="shared" si="49"/>
        <v>-39</v>
      </c>
      <c r="I305" s="20">
        <f t="shared" si="50"/>
        <v>-0.2</v>
      </c>
      <c r="J305" s="21">
        <f t="shared" si="51"/>
        <v>-0.24223602484472051</v>
      </c>
    </row>
    <row r="306" spans="1:10" x14ac:dyDescent="0.25">
      <c r="A306" s="158" t="s">
        <v>337</v>
      </c>
      <c r="B306" s="65">
        <v>2</v>
      </c>
      <c r="C306" s="66">
        <v>4</v>
      </c>
      <c r="D306" s="65">
        <v>14</v>
      </c>
      <c r="E306" s="66">
        <v>11</v>
      </c>
      <c r="F306" s="67"/>
      <c r="G306" s="65">
        <f t="shared" si="48"/>
        <v>-2</v>
      </c>
      <c r="H306" s="66">
        <f t="shared" si="49"/>
        <v>3</v>
      </c>
      <c r="I306" s="20">
        <f t="shared" si="50"/>
        <v>-0.5</v>
      </c>
      <c r="J306" s="21">
        <f t="shared" si="51"/>
        <v>0.27272727272727271</v>
      </c>
    </row>
    <row r="307" spans="1:10" x14ac:dyDescent="0.25">
      <c r="A307" s="158" t="s">
        <v>294</v>
      </c>
      <c r="B307" s="65">
        <v>2</v>
      </c>
      <c r="C307" s="66">
        <v>0</v>
      </c>
      <c r="D307" s="65">
        <v>8</v>
      </c>
      <c r="E307" s="66">
        <v>7</v>
      </c>
      <c r="F307" s="67"/>
      <c r="G307" s="65">
        <f t="shared" si="48"/>
        <v>2</v>
      </c>
      <c r="H307" s="66">
        <f t="shared" si="49"/>
        <v>1</v>
      </c>
      <c r="I307" s="20" t="str">
        <f t="shared" si="50"/>
        <v>-</v>
      </c>
      <c r="J307" s="21">
        <f t="shared" si="51"/>
        <v>0.14285714285714285</v>
      </c>
    </row>
    <row r="308" spans="1:10" x14ac:dyDescent="0.25">
      <c r="A308" s="158" t="s">
        <v>202</v>
      </c>
      <c r="B308" s="65">
        <v>15</v>
      </c>
      <c r="C308" s="66">
        <v>19</v>
      </c>
      <c r="D308" s="65">
        <v>94</v>
      </c>
      <c r="E308" s="66">
        <v>100</v>
      </c>
      <c r="F308" s="67"/>
      <c r="G308" s="65">
        <f t="shared" si="48"/>
        <v>-4</v>
      </c>
      <c r="H308" s="66">
        <f t="shared" si="49"/>
        <v>-6</v>
      </c>
      <c r="I308" s="20">
        <f t="shared" si="50"/>
        <v>-0.21052631578947367</v>
      </c>
      <c r="J308" s="21">
        <f t="shared" si="51"/>
        <v>-0.06</v>
      </c>
    </row>
    <row r="309" spans="1:10" x14ac:dyDescent="0.25">
      <c r="A309" s="158" t="s">
        <v>215</v>
      </c>
      <c r="B309" s="65">
        <v>75</v>
      </c>
      <c r="C309" s="66">
        <v>51</v>
      </c>
      <c r="D309" s="65">
        <v>192</v>
      </c>
      <c r="E309" s="66">
        <v>189</v>
      </c>
      <c r="F309" s="67"/>
      <c r="G309" s="65">
        <f t="shared" si="48"/>
        <v>24</v>
      </c>
      <c r="H309" s="66">
        <f t="shared" si="49"/>
        <v>3</v>
      </c>
      <c r="I309" s="20">
        <f t="shared" si="50"/>
        <v>0.47058823529411764</v>
      </c>
      <c r="J309" s="21">
        <f t="shared" si="51"/>
        <v>1.5873015873015872E-2</v>
      </c>
    </row>
    <row r="310" spans="1:10" x14ac:dyDescent="0.25">
      <c r="A310" s="158" t="s">
        <v>237</v>
      </c>
      <c r="B310" s="65">
        <v>11</v>
      </c>
      <c r="C310" s="66">
        <v>5</v>
      </c>
      <c r="D310" s="65">
        <v>34</v>
      </c>
      <c r="E310" s="66">
        <v>23</v>
      </c>
      <c r="F310" s="67"/>
      <c r="G310" s="65">
        <f t="shared" si="48"/>
        <v>6</v>
      </c>
      <c r="H310" s="66">
        <f t="shared" si="49"/>
        <v>11</v>
      </c>
      <c r="I310" s="20">
        <f t="shared" si="50"/>
        <v>1.2</v>
      </c>
      <c r="J310" s="21">
        <f t="shared" si="51"/>
        <v>0.47826086956521741</v>
      </c>
    </row>
    <row r="311" spans="1:10" s="160" customFormat="1" x14ac:dyDescent="0.25">
      <c r="A311" s="178" t="s">
        <v>631</v>
      </c>
      <c r="B311" s="71">
        <v>666</v>
      </c>
      <c r="C311" s="72">
        <v>848</v>
      </c>
      <c r="D311" s="71">
        <v>2071</v>
      </c>
      <c r="E311" s="72">
        <v>2439</v>
      </c>
      <c r="F311" s="73"/>
      <c r="G311" s="71">
        <f t="shared" si="48"/>
        <v>-182</v>
      </c>
      <c r="H311" s="72">
        <f t="shared" si="49"/>
        <v>-368</v>
      </c>
      <c r="I311" s="37">
        <f t="shared" si="50"/>
        <v>-0.21462264150943397</v>
      </c>
      <c r="J311" s="38">
        <f t="shared" si="51"/>
        <v>-0.15088150881508816</v>
      </c>
    </row>
    <row r="312" spans="1:10" x14ac:dyDescent="0.25">
      <c r="A312" s="177"/>
      <c r="B312" s="143"/>
      <c r="C312" s="144"/>
      <c r="D312" s="143"/>
      <c r="E312" s="144"/>
      <c r="F312" s="145"/>
      <c r="G312" s="143"/>
      <c r="H312" s="144"/>
      <c r="I312" s="151"/>
      <c r="J312" s="152"/>
    </row>
    <row r="313" spans="1:10" s="139" customFormat="1" x14ac:dyDescent="0.25">
      <c r="A313" s="159" t="s">
        <v>72</v>
      </c>
      <c r="B313" s="65"/>
      <c r="C313" s="66"/>
      <c r="D313" s="65"/>
      <c r="E313" s="66"/>
      <c r="F313" s="67"/>
      <c r="G313" s="65"/>
      <c r="H313" s="66"/>
      <c r="I313" s="20"/>
      <c r="J313" s="21"/>
    </row>
    <row r="314" spans="1:10" x14ac:dyDescent="0.25">
      <c r="A314" s="158" t="s">
        <v>227</v>
      </c>
      <c r="B314" s="65">
        <v>4</v>
      </c>
      <c r="C314" s="66">
        <v>14</v>
      </c>
      <c r="D314" s="65">
        <v>22</v>
      </c>
      <c r="E314" s="66">
        <v>28</v>
      </c>
      <c r="F314" s="67"/>
      <c r="G314" s="65">
        <f t="shared" ref="G314:G334" si="52">B314-C314</f>
        <v>-10</v>
      </c>
      <c r="H314" s="66">
        <f t="shared" ref="H314:H334" si="53">D314-E314</f>
        <v>-6</v>
      </c>
      <c r="I314" s="20">
        <f t="shared" ref="I314:I334" si="54">IF(C314=0, "-", IF(G314/C314&lt;10, G314/C314, "&gt;999%"))</f>
        <v>-0.7142857142857143</v>
      </c>
      <c r="J314" s="21">
        <f t="shared" ref="J314:J334" si="55">IF(E314=0, "-", IF(H314/E314&lt;10, H314/E314, "&gt;999%"))</f>
        <v>-0.21428571428571427</v>
      </c>
    </row>
    <row r="315" spans="1:10" x14ac:dyDescent="0.25">
      <c r="A315" s="158" t="s">
        <v>228</v>
      </c>
      <c r="B315" s="65">
        <v>0</v>
      </c>
      <c r="C315" s="66">
        <v>0</v>
      </c>
      <c r="D315" s="65">
        <v>2</v>
      </c>
      <c r="E315" s="66">
        <v>3</v>
      </c>
      <c r="F315" s="67"/>
      <c r="G315" s="65">
        <f t="shared" si="52"/>
        <v>0</v>
      </c>
      <c r="H315" s="66">
        <f t="shared" si="53"/>
        <v>-1</v>
      </c>
      <c r="I315" s="20" t="str">
        <f t="shared" si="54"/>
        <v>-</v>
      </c>
      <c r="J315" s="21">
        <f t="shared" si="55"/>
        <v>-0.33333333333333331</v>
      </c>
    </row>
    <row r="316" spans="1:10" x14ac:dyDescent="0.25">
      <c r="A316" s="158" t="s">
        <v>251</v>
      </c>
      <c r="B316" s="65">
        <v>5</v>
      </c>
      <c r="C316" s="66">
        <v>9</v>
      </c>
      <c r="D316" s="65">
        <v>54</v>
      </c>
      <c r="E316" s="66">
        <v>19</v>
      </c>
      <c r="F316" s="67"/>
      <c r="G316" s="65">
        <f t="shared" si="52"/>
        <v>-4</v>
      </c>
      <c r="H316" s="66">
        <f t="shared" si="53"/>
        <v>35</v>
      </c>
      <c r="I316" s="20">
        <f t="shared" si="54"/>
        <v>-0.44444444444444442</v>
      </c>
      <c r="J316" s="21">
        <f t="shared" si="55"/>
        <v>1.8421052631578947</v>
      </c>
    </row>
    <row r="317" spans="1:10" x14ac:dyDescent="0.25">
      <c r="A317" s="158" t="s">
        <v>307</v>
      </c>
      <c r="B317" s="65">
        <v>2</v>
      </c>
      <c r="C317" s="66">
        <v>2</v>
      </c>
      <c r="D317" s="65">
        <v>13</v>
      </c>
      <c r="E317" s="66">
        <v>3</v>
      </c>
      <c r="F317" s="67"/>
      <c r="G317" s="65">
        <f t="shared" si="52"/>
        <v>0</v>
      </c>
      <c r="H317" s="66">
        <f t="shared" si="53"/>
        <v>10</v>
      </c>
      <c r="I317" s="20">
        <f t="shared" si="54"/>
        <v>0</v>
      </c>
      <c r="J317" s="21">
        <f t="shared" si="55"/>
        <v>3.3333333333333335</v>
      </c>
    </row>
    <row r="318" spans="1:10" x14ac:dyDescent="0.25">
      <c r="A318" s="158" t="s">
        <v>252</v>
      </c>
      <c r="B318" s="65">
        <v>8</v>
      </c>
      <c r="C318" s="66">
        <v>7</v>
      </c>
      <c r="D318" s="65">
        <v>26</v>
      </c>
      <c r="E318" s="66">
        <v>30</v>
      </c>
      <c r="F318" s="67"/>
      <c r="G318" s="65">
        <f t="shared" si="52"/>
        <v>1</v>
      </c>
      <c r="H318" s="66">
        <f t="shared" si="53"/>
        <v>-4</v>
      </c>
      <c r="I318" s="20">
        <f t="shared" si="54"/>
        <v>0.14285714285714285</v>
      </c>
      <c r="J318" s="21">
        <f t="shared" si="55"/>
        <v>-0.13333333333333333</v>
      </c>
    </row>
    <row r="319" spans="1:10" x14ac:dyDescent="0.25">
      <c r="A319" s="158" t="s">
        <v>268</v>
      </c>
      <c r="B319" s="65">
        <v>2</v>
      </c>
      <c r="C319" s="66">
        <v>1</v>
      </c>
      <c r="D319" s="65">
        <v>5</v>
      </c>
      <c r="E319" s="66">
        <v>5</v>
      </c>
      <c r="F319" s="67"/>
      <c r="G319" s="65">
        <f t="shared" si="52"/>
        <v>1</v>
      </c>
      <c r="H319" s="66">
        <f t="shared" si="53"/>
        <v>0</v>
      </c>
      <c r="I319" s="20">
        <f t="shared" si="54"/>
        <v>1</v>
      </c>
      <c r="J319" s="21">
        <f t="shared" si="55"/>
        <v>0</v>
      </c>
    </row>
    <row r="320" spans="1:10" x14ac:dyDescent="0.25">
      <c r="A320" s="158" t="s">
        <v>308</v>
      </c>
      <c r="B320" s="65">
        <v>0</v>
      </c>
      <c r="C320" s="66">
        <v>0</v>
      </c>
      <c r="D320" s="65">
        <v>1</v>
      </c>
      <c r="E320" s="66">
        <v>5</v>
      </c>
      <c r="F320" s="67"/>
      <c r="G320" s="65">
        <f t="shared" si="52"/>
        <v>0</v>
      </c>
      <c r="H320" s="66">
        <f t="shared" si="53"/>
        <v>-4</v>
      </c>
      <c r="I320" s="20" t="str">
        <f t="shared" si="54"/>
        <v>-</v>
      </c>
      <c r="J320" s="21">
        <f t="shared" si="55"/>
        <v>-0.8</v>
      </c>
    </row>
    <row r="321" spans="1:10" x14ac:dyDescent="0.25">
      <c r="A321" s="158" t="s">
        <v>359</v>
      </c>
      <c r="B321" s="65">
        <v>4</v>
      </c>
      <c r="C321" s="66">
        <v>19</v>
      </c>
      <c r="D321" s="65">
        <v>12</v>
      </c>
      <c r="E321" s="66">
        <v>29</v>
      </c>
      <c r="F321" s="67"/>
      <c r="G321" s="65">
        <f t="shared" si="52"/>
        <v>-15</v>
      </c>
      <c r="H321" s="66">
        <f t="shared" si="53"/>
        <v>-17</v>
      </c>
      <c r="I321" s="20">
        <f t="shared" si="54"/>
        <v>-0.78947368421052633</v>
      </c>
      <c r="J321" s="21">
        <f t="shared" si="55"/>
        <v>-0.58620689655172409</v>
      </c>
    </row>
    <row r="322" spans="1:10" x14ac:dyDescent="0.25">
      <c r="A322" s="158" t="s">
        <v>396</v>
      </c>
      <c r="B322" s="65">
        <v>2</v>
      </c>
      <c r="C322" s="66">
        <v>0</v>
      </c>
      <c r="D322" s="65">
        <v>5</v>
      </c>
      <c r="E322" s="66">
        <v>0</v>
      </c>
      <c r="F322" s="67"/>
      <c r="G322" s="65">
        <f t="shared" si="52"/>
        <v>2</v>
      </c>
      <c r="H322" s="66">
        <f t="shared" si="53"/>
        <v>5</v>
      </c>
      <c r="I322" s="20" t="str">
        <f t="shared" si="54"/>
        <v>-</v>
      </c>
      <c r="J322" s="21" t="str">
        <f t="shared" si="55"/>
        <v>-</v>
      </c>
    </row>
    <row r="323" spans="1:10" x14ac:dyDescent="0.25">
      <c r="A323" s="158" t="s">
        <v>397</v>
      </c>
      <c r="B323" s="65">
        <v>1</v>
      </c>
      <c r="C323" s="66">
        <v>7</v>
      </c>
      <c r="D323" s="65">
        <v>4</v>
      </c>
      <c r="E323" s="66">
        <v>11</v>
      </c>
      <c r="F323" s="67"/>
      <c r="G323" s="65">
        <f t="shared" si="52"/>
        <v>-6</v>
      </c>
      <c r="H323" s="66">
        <f t="shared" si="53"/>
        <v>-7</v>
      </c>
      <c r="I323" s="20">
        <f t="shared" si="54"/>
        <v>-0.8571428571428571</v>
      </c>
      <c r="J323" s="21">
        <f t="shared" si="55"/>
        <v>-0.63636363636363635</v>
      </c>
    </row>
    <row r="324" spans="1:10" x14ac:dyDescent="0.25">
      <c r="A324" s="158" t="s">
        <v>269</v>
      </c>
      <c r="B324" s="65">
        <v>1</v>
      </c>
      <c r="C324" s="66">
        <v>0</v>
      </c>
      <c r="D324" s="65">
        <v>4</v>
      </c>
      <c r="E324" s="66">
        <v>0</v>
      </c>
      <c r="F324" s="67"/>
      <c r="G324" s="65">
        <f t="shared" si="52"/>
        <v>1</v>
      </c>
      <c r="H324" s="66">
        <f t="shared" si="53"/>
        <v>4</v>
      </c>
      <c r="I324" s="20" t="str">
        <f t="shared" si="54"/>
        <v>-</v>
      </c>
      <c r="J324" s="21" t="str">
        <f t="shared" si="55"/>
        <v>-</v>
      </c>
    </row>
    <row r="325" spans="1:10" x14ac:dyDescent="0.25">
      <c r="A325" s="158" t="s">
        <v>275</v>
      </c>
      <c r="B325" s="65">
        <v>0</v>
      </c>
      <c r="C325" s="66">
        <v>0</v>
      </c>
      <c r="D325" s="65">
        <v>1</v>
      </c>
      <c r="E325" s="66">
        <v>0</v>
      </c>
      <c r="F325" s="67"/>
      <c r="G325" s="65">
        <f t="shared" si="52"/>
        <v>0</v>
      </c>
      <c r="H325" s="66">
        <f t="shared" si="53"/>
        <v>1</v>
      </c>
      <c r="I325" s="20" t="str">
        <f t="shared" si="54"/>
        <v>-</v>
      </c>
      <c r="J325" s="21" t="str">
        <f t="shared" si="55"/>
        <v>-</v>
      </c>
    </row>
    <row r="326" spans="1:10" x14ac:dyDescent="0.25">
      <c r="A326" s="158" t="s">
        <v>360</v>
      </c>
      <c r="B326" s="65">
        <v>5</v>
      </c>
      <c r="C326" s="66">
        <v>7</v>
      </c>
      <c r="D326" s="65">
        <v>16</v>
      </c>
      <c r="E326" s="66">
        <v>28</v>
      </c>
      <c r="F326" s="67"/>
      <c r="G326" s="65">
        <f t="shared" si="52"/>
        <v>-2</v>
      </c>
      <c r="H326" s="66">
        <f t="shared" si="53"/>
        <v>-12</v>
      </c>
      <c r="I326" s="20">
        <f t="shared" si="54"/>
        <v>-0.2857142857142857</v>
      </c>
      <c r="J326" s="21">
        <f t="shared" si="55"/>
        <v>-0.42857142857142855</v>
      </c>
    </row>
    <row r="327" spans="1:10" x14ac:dyDescent="0.25">
      <c r="A327" s="158" t="s">
        <v>398</v>
      </c>
      <c r="B327" s="65">
        <v>7</v>
      </c>
      <c r="C327" s="66">
        <v>7</v>
      </c>
      <c r="D327" s="65">
        <v>21</v>
      </c>
      <c r="E327" s="66">
        <v>20</v>
      </c>
      <c r="F327" s="67"/>
      <c r="G327" s="65">
        <f t="shared" si="52"/>
        <v>0</v>
      </c>
      <c r="H327" s="66">
        <f t="shared" si="53"/>
        <v>1</v>
      </c>
      <c r="I327" s="20">
        <f t="shared" si="54"/>
        <v>0</v>
      </c>
      <c r="J327" s="21">
        <f t="shared" si="55"/>
        <v>0.05</v>
      </c>
    </row>
    <row r="328" spans="1:10" x14ac:dyDescent="0.25">
      <c r="A328" s="158" t="s">
        <v>399</v>
      </c>
      <c r="B328" s="65">
        <v>4</v>
      </c>
      <c r="C328" s="66">
        <v>11</v>
      </c>
      <c r="D328" s="65">
        <v>18</v>
      </c>
      <c r="E328" s="66">
        <v>22</v>
      </c>
      <c r="F328" s="67"/>
      <c r="G328" s="65">
        <f t="shared" si="52"/>
        <v>-7</v>
      </c>
      <c r="H328" s="66">
        <f t="shared" si="53"/>
        <v>-4</v>
      </c>
      <c r="I328" s="20">
        <f t="shared" si="54"/>
        <v>-0.63636363636363635</v>
      </c>
      <c r="J328" s="21">
        <f t="shared" si="55"/>
        <v>-0.18181818181818182</v>
      </c>
    </row>
    <row r="329" spans="1:10" x14ac:dyDescent="0.25">
      <c r="A329" s="158" t="s">
        <v>400</v>
      </c>
      <c r="B329" s="65">
        <v>3</v>
      </c>
      <c r="C329" s="66">
        <v>20</v>
      </c>
      <c r="D329" s="65">
        <v>33</v>
      </c>
      <c r="E329" s="66">
        <v>50</v>
      </c>
      <c r="F329" s="67"/>
      <c r="G329" s="65">
        <f t="shared" si="52"/>
        <v>-17</v>
      </c>
      <c r="H329" s="66">
        <f t="shared" si="53"/>
        <v>-17</v>
      </c>
      <c r="I329" s="20">
        <f t="shared" si="54"/>
        <v>-0.85</v>
      </c>
      <c r="J329" s="21">
        <f t="shared" si="55"/>
        <v>-0.34</v>
      </c>
    </row>
    <row r="330" spans="1:10" x14ac:dyDescent="0.25">
      <c r="A330" s="158" t="s">
        <v>440</v>
      </c>
      <c r="B330" s="65">
        <v>5</v>
      </c>
      <c r="C330" s="66">
        <v>1</v>
      </c>
      <c r="D330" s="65">
        <v>15</v>
      </c>
      <c r="E330" s="66">
        <v>2</v>
      </c>
      <c r="F330" s="67"/>
      <c r="G330" s="65">
        <f t="shared" si="52"/>
        <v>4</v>
      </c>
      <c r="H330" s="66">
        <f t="shared" si="53"/>
        <v>13</v>
      </c>
      <c r="I330" s="20">
        <f t="shared" si="54"/>
        <v>4</v>
      </c>
      <c r="J330" s="21">
        <f t="shared" si="55"/>
        <v>6.5</v>
      </c>
    </row>
    <row r="331" spans="1:10" x14ac:dyDescent="0.25">
      <c r="A331" s="158" t="s">
        <v>441</v>
      </c>
      <c r="B331" s="65">
        <v>16</v>
      </c>
      <c r="C331" s="66">
        <v>9</v>
      </c>
      <c r="D331" s="65">
        <v>50</v>
      </c>
      <c r="E331" s="66">
        <v>19</v>
      </c>
      <c r="F331" s="67"/>
      <c r="G331" s="65">
        <f t="shared" si="52"/>
        <v>7</v>
      </c>
      <c r="H331" s="66">
        <f t="shared" si="53"/>
        <v>31</v>
      </c>
      <c r="I331" s="20">
        <f t="shared" si="54"/>
        <v>0.77777777777777779</v>
      </c>
      <c r="J331" s="21">
        <f t="shared" si="55"/>
        <v>1.631578947368421</v>
      </c>
    </row>
    <row r="332" spans="1:10" x14ac:dyDescent="0.25">
      <c r="A332" s="158" t="s">
        <v>455</v>
      </c>
      <c r="B332" s="65">
        <v>2</v>
      </c>
      <c r="C332" s="66">
        <v>3</v>
      </c>
      <c r="D332" s="65">
        <v>4</v>
      </c>
      <c r="E332" s="66">
        <v>8</v>
      </c>
      <c r="F332" s="67"/>
      <c r="G332" s="65">
        <f t="shared" si="52"/>
        <v>-1</v>
      </c>
      <c r="H332" s="66">
        <f t="shared" si="53"/>
        <v>-4</v>
      </c>
      <c r="I332" s="20">
        <f t="shared" si="54"/>
        <v>-0.33333333333333331</v>
      </c>
      <c r="J332" s="21">
        <f t="shared" si="55"/>
        <v>-0.5</v>
      </c>
    </row>
    <row r="333" spans="1:10" x14ac:dyDescent="0.25">
      <c r="A333" s="158" t="s">
        <v>276</v>
      </c>
      <c r="B333" s="65">
        <v>1</v>
      </c>
      <c r="C333" s="66">
        <v>1</v>
      </c>
      <c r="D333" s="65">
        <v>2</v>
      </c>
      <c r="E333" s="66">
        <v>5</v>
      </c>
      <c r="F333" s="67"/>
      <c r="G333" s="65">
        <f t="shared" si="52"/>
        <v>0</v>
      </c>
      <c r="H333" s="66">
        <f t="shared" si="53"/>
        <v>-3</v>
      </c>
      <c r="I333" s="20">
        <f t="shared" si="54"/>
        <v>0</v>
      </c>
      <c r="J333" s="21">
        <f t="shared" si="55"/>
        <v>-0.6</v>
      </c>
    </row>
    <row r="334" spans="1:10" s="160" customFormat="1" x14ac:dyDescent="0.25">
      <c r="A334" s="178" t="s">
        <v>632</v>
      </c>
      <c r="B334" s="71">
        <v>72</v>
      </c>
      <c r="C334" s="72">
        <v>118</v>
      </c>
      <c r="D334" s="71">
        <v>308</v>
      </c>
      <c r="E334" s="72">
        <v>287</v>
      </c>
      <c r="F334" s="73"/>
      <c r="G334" s="71">
        <f t="shared" si="52"/>
        <v>-46</v>
      </c>
      <c r="H334" s="72">
        <f t="shared" si="53"/>
        <v>21</v>
      </c>
      <c r="I334" s="37">
        <f t="shared" si="54"/>
        <v>-0.38983050847457629</v>
      </c>
      <c r="J334" s="38">
        <f t="shared" si="55"/>
        <v>7.3170731707317069E-2</v>
      </c>
    </row>
    <row r="335" spans="1:10" x14ac:dyDescent="0.25">
      <c r="A335" s="177"/>
      <c r="B335" s="143"/>
      <c r="C335" s="144"/>
      <c r="D335" s="143"/>
      <c r="E335" s="144"/>
      <c r="F335" s="145"/>
      <c r="G335" s="143"/>
      <c r="H335" s="144"/>
      <c r="I335" s="151"/>
      <c r="J335" s="152"/>
    </row>
    <row r="336" spans="1:10" s="139" customFormat="1" x14ac:dyDescent="0.25">
      <c r="A336" s="159" t="s">
        <v>73</v>
      </c>
      <c r="B336" s="65"/>
      <c r="C336" s="66"/>
      <c r="D336" s="65"/>
      <c r="E336" s="66"/>
      <c r="F336" s="67"/>
      <c r="G336" s="65"/>
      <c r="H336" s="66"/>
      <c r="I336" s="20"/>
      <c r="J336" s="21"/>
    </row>
    <row r="337" spans="1:10" x14ac:dyDescent="0.25">
      <c r="A337" s="158" t="s">
        <v>528</v>
      </c>
      <c r="B337" s="65">
        <v>5</v>
      </c>
      <c r="C337" s="66">
        <v>10</v>
      </c>
      <c r="D337" s="65">
        <v>14</v>
      </c>
      <c r="E337" s="66">
        <v>22</v>
      </c>
      <c r="F337" s="67"/>
      <c r="G337" s="65">
        <f>B337-C337</f>
        <v>-5</v>
      </c>
      <c r="H337" s="66">
        <f>D337-E337</f>
        <v>-8</v>
      </c>
      <c r="I337" s="20">
        <f>IF(C337=0, "-", IF(G337/C337&lt;10, G337/C337, "&gt;999%"))</f>
        <v>-0.5</v>
      </c>
      <c r="J337" s="21">
        <f>IF(E337=0, "-", IF(H337/E337&lt;10, H337/E337, "&gt;999%"))</f>
        <v>-0.36363636363636365</v>
      </c>
    </row>
    <row r="338" spans="1:10" x14ac:dyDescent="0.25">
      <c r="A338" s="158" t="s">
        <v>517</v>
      </c>
      <c r="B338" s="65">
        <v>1</v>
      </c>
      <c r="C338" s="66">
        <v>0</v>
      </c>
      <c r="D338" s="65">
        <v>2</v>
      </c>
      <c r="E338" s="66">
        <v>1</v>
      </c>
      <c r="F338" s="67"/>
      <c r="G338" s="65">
        <f>B338-C338</f>
        <v>1</v>
      </c>
      <c r="H338" s="66">
        <f>D338-E338</f>
        <v>1</v>
      </c>
      <c r="I338" s="20" t="str">
        <f>IF(C338=0, "-", IF(G338/C338&lt;10, G338/C338, "&gt;999%"))</f>
        <v>-</v>
      </c>
      <c r="J338" s="21">
        <f>IF(E338=0, "-", IF(H338/E338&lt;10, H338/E338, "&gt;999%"))</f>
        <v>1</v>
      </c>
    </row>
    <row r="339" spans="1:10" s="160" customFormat="1" x14ac:dyDescent="0.25">
      <c r="A339" s="178" t="s">
        <v>633</v>
      </c>
      <c r="B339" s="71">
        <v>6</v>
      </c>
      <c r="C339" s="72">
        <v>10</v>
      </c>
      <c r="D339" s="71">
        <v>16</v>
      </c>
      <c r="E339" s="72">
        <v>23</v>
      </c>
      <c r="F339" s="73"/>
      <c r="G339" s="71">
        <f>B339-C339</f>
        <v>-4</v>
      </c>
      <c r="H339" s="72">
        <f>D339-E339</f>
        <v>-7</v>
      </c>
      <c r="I339" s="37">
        <f>IF(C339=0, "-", IF(G339/C339&lt;10, G339/C339, "&gt;999%"))</f>
        <v>-0.4</v>
      </c>
      <c r="J339" s="38">
        <f>IF(E339=0, "-", IF(H339/E339&lt;10, H339/E339, "&gt;999%"))</f>
        <v>-0.30434782608695654</v>
      </c>
    </row>
    <row r="340" spans="1:10" x14ac:dyDescent="0.25">
      <c r="A340" s="177"/>
      <c r="B340" s="143"/>
      <c r="C340" s="144"/>
      <c r="D340" s="143"/>
      <c r="E340" s="144"/>
      <c r="F340" s="145"/>
      <c r="G340" s="143"/>
      <c r="H340" s="144"/>
      <c r="I340" s="151"/>
      <c r="J340" s="152"/>
    </row>
    <row r="341" spans="1:10" s="139" customFormat="1" x14ac:dyDescent="0.25">
      <c r="A341" s="159" t="s">
        <v>74</v>
      </c>
      <c r="B341" s="65"/>
      <c r="C341" s="66"/>
      <c r="D341" s="65"/>
      <c r="E341" s="66"/>
      <c r="F341" s="67"/>
      <c r="G341" s="65"/>
      <c r="H341" s="66"/>
      <c r="I341" s="20"/>
      <c r="J341" s="21"/>
    </row>
    <row r="342" spans="1:10" x14ac:dyDescent="0.25">
      <c r="A342" s="158" t="s">
        <v>287</v>
      </c>
      <c r="B342" s="65">
        <v>1</v>
      </c>
      <c r="C342" s="66">
        <v>0</v>
      </c>
      <c r="D342" s="65">
        <v>1</v>
      </c>
      <c r="E342" s="66">
        <v>0</v>
      </c>
      <c r="F342" s="67"/>
      <c r="G342" s="65">
        <f t="shared" ref="G342:G348" si="56">B342-C342</f>
        <v>1</v>
      </c>
      <c r="H342" s="66">
        <f t="shared" ref="H342:H348" si="57">D342-E342</f>
        <v>1</v>
      </c>
      <c r="I342" s="20" t="str">
        <f t="shared" ref="I342:I348" si="58">IF(C342=0, "-", IF(G342/C342&lt;10, G342/C342, "&gt;999%"))</f>
        <v>-</v>
      </c>
      <c r="J342" s="21" t="str">
        <f t="shared" ref="J342:J348" si="59">IF(E342=0, "-", IF(H342/E342&lt;10, H342/E342, "&gt;999%"))</f>
        <v>-</v>
      </c>
    </row>
    <row r="343" spans="1:10" x14ac:dyDescent="0.25">
      <c r="A343" s="158" t="s">
        <v>508</v>
      </c>
      <c r="B343" s="65">
        <v>9</v>
      </c>
      <c r="C343" s="66">
        <v>10</v>
      </c>
      <c r="D343" s="65">
        <v>37</v>
      </c>
      <c r="E343" s="66">
        <v>27</v>
      </c>
      <c r="F343" s="67"/>
      <c r="G343" s="65">
        <f t="shared" si="56"/>
        <v>-1</v>
      </c>
      <c r="H343" s="66">
        <f t="shared" si="57"/>
        <v>10</v>
      </c>
      <c r="I343" s="20">
        <f t="shared" si="58"/>
        <v>-0.1</v>
      </c>
      <c r="J343" s="21">
        <f t="shared" si="59"/>
        <v>0.37037037037037035</v>
      </c>
    </row>
    <row r="344" spans="1:10" x14ac:dyDescent="0.25">
      <c r="A344" s="158" t="s">
        <v>288</v>
      </c>
      <c r="B344" s="65">
        <v>0</v>
      </c>
      <c r="C344" s="66">
        <v>1</v>
      </c>
      <c r="D344" s="65">
        <v>0</v>
      </c>
      <c r="E344" s="66">
        <v>3</v>
      </c>
      <c r="F344" s="67"/>
      <c r="G344" s="65">
        <f t="shared" si="56"/>
        <v>-1</v>
      </c>
      <c r="H344" s="66">
        <f t="shared" si="57"/>
        <v>-3</v>
      </c>
      <c r="I344" s="20">
        <f t="shared" si="58"/>
        <v>-1</v>
      </c>
      <c r="J344" s="21">
        <f t="shared" si="59"/>
        <v>-1</v>
      </c>
    </row>
    <row r="345" spans="1:10" x14ac:dyDescent="0.25">
      <c r="A345" s="158" t="s">
        <v>289</v>
      </c>
      <c r="B345" s="65">
        <v>1</v>
      </c>
      <c r="C345" s="66">
        <v>0</v>
      </c>
      <c r="D345" s="65">
        <v>3</v>
      </c>
      <c r="E345" s="66">
        <v>4</v>
      </c>
      <c r="F345" s="67"/>
      <c r="G345" s="65">
        <f t="shared" si="56"/>
        <v>1</v>
      </c>
      <c r="H345" s="66">
        <f t="shared" si="57"/>
        <v>-1</v>
      </c>
      <c r="I345" s="20" t="str">
        <f t="shared" si="58"/>
        <v>-</v>
      </c>
      <c r="J345" s="21">
        <f t="shared" si="59"/>
        <v>-0.25</v>
      </c>
    </row>
    <row r="346" spans="1:10" x14ac:dyDescent="0.25">
      <c r="A346" s="158" t="s">
        <v>290</v>
      </c>
      <c r="B346" s="65">
        <v>1</v>
      </c>
      <c r="C346" s="66">
        <v>0</v>
      </c>
      <c r="D346" s="65">
        <v>2</v>
      </c>
      <c r="E346" s="66">
        <v>0</v>
      </c>
      <c r="F346" s="67"/>
      <c r="G346" s="65">
        <f t="shared" si="56"/>
        <v>1</v>
      </c>
      <c r="H346" s="66">
        <f t="shared" si="57"/>
        <v>2</v>
      </c>
      <c r="I346" s="20" t="str">
        <f t="shared" si="58"/>
        <v>-</v>
      </c>
      <c r="J346" s="21" t="str">
        <f t="shared" si="59"/>
        <v>-</v>
      </c>
    </row>
    <row r="347" spans="1:10" x14ac:dyDescent="0.25">
      <c r="A347" s="158" t="s">
        <v>468</v>
      </c>
      <c r="B347" s="65">
        <v>3</v>
      </c>
      <c r="C347" s="66">
        <v>6</v>
      </c>
      <c r="D347" s="65">
        <v>17</v>
      </c>
      <c r="E347" s="66">
        <v>16</v>
      </c>
      <c r="F347" s="67"/>
      <c r="G347" s="65">
        <f t="shared" si="56"/>
        <v>-3</v>
      </c>
      <c r="H347" s="66">
        <f t="shared" si="57"/>
        <v>1</v>
      </c>
      <c r="I347" s="20">
        <f t="shared" si="58"/>
        <v>-0.5</v>
      </c>
      <c r="J347" s="21">
        <f t="shared" si="59"/>
        <v>6.25E-2</v>
      </c>
    </row>
    <row r="348" spans="1:10" s="160" customFormat="1" x14ac:dyDescent="0.25">
      <c r="A348" s="178" t="s">
        <v>634</v>
      </c>
      <c r="B348" s="71">
        <v>15</v>
      </c>
      <c r="C348" s="72">
        <v>17</v>
      </c>
      <c r="D348" s="71">
        <v>60</v>
      </c>
      <c r="E348" s="72">
        <v>50</v>
      </c>
      <c r="F348" s="73"/>
      <c r="G348" s="71">
        <f t="shared" si="56"/>
        <v>-2</v>
      </c>
      <c r="H348" s="72">
        <f t="shared" si="57"/>
        <v>10</v>
      </c>
      <c r="I348" s="37">
        <f t="shared" si="58"/>
        <v>-0.11764705882352941</v>
      </c>
      <c r="J348" s="38">
        <f t="shared" si="59"/>
        <v>0.2</v>
      </c>
    </row>
    <row r="349" spans="1:10" x14ac:dyDescent="0.25">
      <c r="A349" s="177"/>
      <c r="B349" s="143"/>
      <c r="C349" s="144"/>
      <c r="D349" s="143"/>
      <c r="E349" s="144"/>
      <c r="F349" s="145"/>
      <c r="G349" s="143"/>
      <c r="H349" s="144"/>
      <c r="I349" s="151"/>
      <c r="J349" s="152"/>
    </row>
    <row r="350" spans="1:10" s="139" customFormat="1" x14ac:dyDescent="0.25">
      <c r="A350" s="159" t="s">
        <v>75</v>
      </c>
      <c r="B350" s="65"/>
      <c r="C350" s="66"/>
      <c r="D350" s="65"/>
      <c r="E350" s="66"/>
      <c r="F350" s="67"/>
      <c r="G350" s="65"/>
      <c r="H350" s="66"/>
      <c r="I350" s="20"/>
      <c r="J350" s="21"/>
    </row>
    <row r="351" spans="1:10" x14ac:dyDescent="0.25">
      <c r="A351" s="158" t="s">
        <v>374</v>
      </c>
      <c r="B351" s="65">
        <v>60</v>
      </c>
      <c r="C351" s="66">
        <v>115</v>
      </c>
      <c r="D351" s="65">
        <v>179</v>
      </c>
      <c r="E351" s="66">
        <v>179</v>
      </c>
      <c r="F351" s="67"/>
      <c r="G351" s="65">
        <f>B351-C351</f>
        <v>-55</v>
      </c>
      <c r="H351" s="66">
        <f>D351-E351</f>
        <v>0</v>
      </c>
      <c r="I351" s="20">
        <f>IF(C351=0, "-", IF(G351/C351&lt;10, G351/C351, "&gt;999%"))</f>
        <v>-0.47826086956521741</v>
      </c>
      <c r="J351" s="21">
        <f>IF(E351=0, "-", IF(H351/E351&lt;10, H351/E351, "&gt;999%"))</f>
        <v>0</v>
      </c>
    </row>
    <row r="352" spans="1:10" x14ac:dyDescent="0.25">
      <c r="A352" s="158" t="s">
        <v>203</v>
      </c>
      <c r="B352" s="65">
        <v>164</v>
      </c>
      <c r="C352" s="66">
        <v>140</v>
      </c>
      <c r="D352" s="65">
        <v>393</v>
      </c>
      <c r="E352" s="66">
        <v>372</v>
      </c>
      <c r="F352" s="67"/>
      <c r="G352" s="65">
        <f>B352-C352</f>
        <v>24</v>
      </c>
      <c r="H352" s="66">
        <f>D352-E352</f>
        <v>21</v>
      </c>
      <c r="I352" s="20">
        <f>IF(C352=0, "-", IF(G352/C352&lt;10, G352/C352, "&gt;999%"))</f>
        <v>0.17142857142857143</v>
      </c>
      <c r="J352" s="21">
        <f>IF(E352=0, "-", IF(H352/E352&lt;10, H352/E352, "&gt;999%"))</f>
        <v>5.6451612903225805E-2</v>
      </c>
    </row>
    <row r="353" spans="1:10" x14ac:dyDescent="0.25">
      <c r="A353" s="158" t="s">
        <v>338</v>
      </c>
      <c r="B353" s="65">
        <v>398</v>
      </c>
      <c r="C353" s="66">
        <v>167</v>
      </c>
      <c r="D353" s="65">
        <v>844</v>
      </c>
      <c r="E353" s="66">
        <v>492</v>
      </c>
      <c r="F353" s="67"/>
      <c r="G353" s="65">
        <f>B353-C353</f>
        <v>231</v>
      </c>
      <c r="H353" s="66">
        <f>D353-E353</f>
        <v>352</v>
      </c>
      <c r="I353" s="20">
        <f>IF(C353=0, "-", IF(G353/C353&lt;10, G353/C353, "&gt;999%"))</f>
        <v>1.3832335329341316</v>
      </c>
      <c r="J353" s="21">
        <f>IF(E353=0, "-", IF(H353/E353&lt;10, H353/E353, "&gt;999%"))</f>
        <v>0.71544715447154472</v>
      </c>
    </row>
    <row r="354" spans="1:10" s="160" customFormat="1" x14ac:dyDescent="0.25">
      <c r="A354" s="178" t="s">
        <v>635</v>
      </c>
      <c r="B354" s="71">
        <v>622</v>
      </c>
      <c r="C354" s="72">
        <v>422</v>
      </c>
      <c r="D354" s="71">
        <v>1416</v>
      </c>
      <c r="E354" s="72">
        <v>1043</v>
      </c>
      <c r="F354" s="73"/>
      <c r="G354" s="71">
        <f>B354-C354</f>
        <v>200</v>
      </c>
      <c r="H354" s="72">
        <f>D354-E354</f>
        <v>373</v>
      </c>
      <c r="I354" s="37">
        <f>IF(C354=0, "-", IF(G354/C354&lt;10, G354/C354, "&gt;999%"))</f>
        <v>0.47393364928909953</v>
      </c>
      <c r="J354" s="38">
        <f>IF(E354=0, "-", IF(H354/E354&lt;10, H354/E354, "&gt;999%"))</f>
        <v>0.35762224352828381</v>
      </c>
    </row>
    <row r="355" spans="1:10" x14ac:dyDescent="0.25">
      <c r="A355" s="177"/>
      <c r="B355" s="143"/>
      <c r="C355" s="144"/>
      <c r="D355" s="143"/>
      <c r="E355" s="144"/>
      <c r="F355" s="145"/>
      <c r="G355" s="143"/>
      <c r="H355" s="144"/>
      <c r="I355" s="151"/>
      <c r="J355" s="152"/>
    </row>
    <row r="356" spans="1:10" s="139" customFormat="1" x14ac:dyDescent="0.25">
      <c r="A356" s="159" t="s">
        <v>76</v>
      </c>
      <c r="B356" s="65"/>
      <c r="C356" s="66"/>
      <c r="D356" s="65"/>
      <c r="E356" s="66"/>
      <c r="F356" s="67"/>
      <c r="G356" s="65"/>
      <c r="H356" s="66"/>
      <c r="I356" s="20"/>
      <c r="J356" s="21"/>
    </row>
    <row r="357" spans="1:10" x14ac:dyDescent="0.25">
      <c r="A357" s="158" t="s">
        <v>295</v>
      </c>
      <c r="B357" s="65">
        <v>1</v>
      </c>
      <c r="C357" s="66">
        <v>2</v>
      </c>
      <c r="D357" s="65">
        <v>4</v>
      </c>
      <c r="E357" s="66">
        <v>5</v>
      </c>
      <c r="F357" s="67"/>
      <c r="G357" s="65">
        <f>B357-C357</f>
        <v>-1</v>
      </c>
      <c r="H357" s="66">
        <f>D357-E357</f>
        <v>-1</v>
      </c>
      <c r="I357" s="20">
        <f>IF(C357=0, "-", IF(G357/C357&lt;10, G357/C357, "&gt;999%"))</f>
        <v>-0.5</v>
      </c>
      <c r="J357" s="21">
        <f>IF(E357=0, "-", IF(H357/E357&lt;10, H357/E357, "&gt;999%"))</f>
        <v>-0.2</v>
      </c>
    </row>
    <row r="358" spans="1:10" x14ac:dyDescent="0.25">
      <c r="A358" s="158" t="s">
        <v>229</v>
      </c>
      <c r="B358" s="65">
        <v>0</v>
      </c>
      <c r="C358" s="66">
        <v>2</v>
      </c>
      <c r="D358" s="65">
        <v>0</v>
      </c>
      <c r="E358" s="66">
        <v>7</v>
      </c>
      <c r="F358" s="67"/>
      <c r="G358" s="65">
        <f>B358-C358</f>
        <v>-2</v>
      </c>
      <c r="H358" s="66">
        <f>D358-E358</f>
        <v>-7</v>
      </c>
      <c r="I358" s="20">
        <f>IF(C358=0, "-", IF(G358/C358&lt;10, G358/C358, "&gt;999%"))</f>
        <v>-1</v>
      </c>
      <c r="J358" s="21">
        <f>IF(E358=0, "-", IF(H358/E358&lt;10, H358/E358, "&gt;999%"))</f>
        <v>-1</v>
      </c>
    </row>
    <row r="359" spans="1:10" x14ac:dyDescent="0.25">
      <c r="A359" s="158" t="s">
        <v>361</v>
      </c>
      <c r="B359" s="65">
        <v>6</v>
      </c>
      <c r="C359" s="66">
        <v>5</v>
      </c>
      <c r="D359" s="65">
        <v>21</v>
      </c>
      <c r="E359" s="66">
        <v>24</v>
      </c>
      <c r="F359" s="67"/>
      <c r="G359" s="65">
        <f>B359-C359</f>
        <v>1</v>
      </c>
      <c r="H359" s="66">
        <f>D359-E359</f>
        <v>-3</v>
      </c>
      <c r="I359" s="20">
        <f>IF(C359=0, "-", IF(G359/C359&lt;10, G359/C359, "&gt;999%"))</f>
        <v>0.2</v>
      </c>
      <c r="J359" s="21">
        <f>IF(E359=0, "-", IF(H359/E359&lt;10, H359/E359, "&gt;999%"))</f>
        <v>-0.125</v>
      </c>
    </row>
    <row r="360" spans="1:10" x14ac:dyDescent="0.25">
      <c r="A360" s="158" t="s">
        <v>210</v>
      </c>
      <c r="B360" s="65">
        <v>4</v>
      </c>
      <c r="C360" s="66">
        <v>7</v>
      </c>
      <c r="D360" s="65">
        <v>21</v>
      </c>
      <c r="E360" s="66">
        <v>29</v>
      </c>
      <c r="F360" s="67"/>
      <c r="G360" s="65">
        <f>B360-C360</f>
        <v>-3</v>
      </c>
      <c r="H360" s="66">
        <f>D360-E360</f>
        <v>-8</v>
      </c>
      <c r="I360" s="20">
        <f>IF(C360=0, "-", IF(G360/C360&lt;10, G360/C360, "&gt;999%"))</f>
        <v>-0.42857142857142855</v>
      </c>
      <c r="J360" s="21">
        <f>IF(E360=0, "-", IF(H360/E360&lt;10, H360/E360, "&gt;999%"))</f>
        <v>-0.27586206896551724</v>
      </c>
    </row>
    <row r="361" spans="1:10" s="160" customFormat="1" x14ac:dyDescent="0.25">
      <c r="A361" s="178" t="s">
        <v>636</v>
      </c>
      <c r="B361" s="71">
        <v>11</v>
      </c>
      <c r="C361" s="72">
        <v>16</v>
      </c>
      <c r="D361" s="71">
        <v>46</v>
      </c>
      <c r="E361" s="72">
        <v>65</v>
      </c>
      <c r="F361" s="73"/>
      <c r="G361" s="71">
        <f>B361-C361</f>
        <v>-5</v>
      </c>
      <c r="H361" s="72">
        <f>D361-E361</f>
        <v>-19</v>
      </c>
      <c r="I361" s="37">
        <f>IF(C361=0, "-", IF(G361/C361&lt;10, G361/C361, "&gt;999%"))</f>
        <v>-0.3125</v>
      </c>
      <c r="J361" s="38">
        <f>IF(E361=0, "-", IF(H361/E361&lt;10, H361/E361, "&gt;999%"))</f>
        <v>-0.29230769230769232</v>
      </c>
    </row>
    <row r="362" spans="1:10" x14ac:dyDescent="0.25">
      <c r="A362" s="177"/>
      <c r="B362" s="143"/>
      <c r="C362" s="144"/>
      <c r="D362" s="143"/>
      <c r="E362" s="144"/>
      <c r="F362" s="145"/>
      <c r="G362" s="143"/>
      <c r="H362" s="144"/>
      <c r="I362" s="151"/>
      <c r="J362" s="152"/>
    </row>
    <row r="363" spans="1:10" s="139" customFormat="1" x14ac:dyDescent="0.25">
      <c r="A363" s="159" t="s">
        <v>77</v>
      </c>
      <c r="B363" s="65"/>
      <c r="C363" s="66"/>
      <c r="D363" s="65"/>
      <c r="E363" s="66"/>
      <c r="F363" s="67"/>
      <c r="G363" s="65"/>
      <c r="H363" s="66"/>
      <c r="I363" s="20"/>
      <c r="J363" s="21"/>
    </row>
    <row r="364" spans="1:10" x14ac:dyDescent="0.25">
      <c r="A364" s="158" t="s">
        <v>339</v>
      </c>
      <c r="B364" s="65">
        <v>206</v>
      </c>
      <c r="C364" s="66">
        <v>111</v>
      </c>
      <c r="D364" s="65">
        <v>318</v>
      </c>
      <c r="E364" s="66">
        <v>427</v>
      </c>
      <c r="F364" s="67"/>
      <c r="G364" s="65">
        <f t="shared" ref="G364:G373" si="60">B364-C364</f>
        <v>95</v>
      </c>
      <c r="H364" s="66">
        <f t="shared" ref="H364:H373" si="61">D364-E364</f>
        <v>-109</v>
      </c>
      <c r="I364" s="20">
        <f t="shared" ref="I364:I373" si="62">IF(C364=0, "-", IF(G364/C364&lt;10, G364/C364, "&gt;999%"))</f>
        <v>0.85585585585585588</v>
      </c>
      <c r="J364" s="21">
        <f t="shared" ref="J364:J373" si="63">IF(E364=0, "-", IF(H364/E364&lt;10, H364/E364, "&gt;999%"))</f>
        <v>-0.25526932084309134</v>
      </c>
    </row>
    <row r="365" spans="1:10" x14ac:dyDescent="0.25">
      <c r="A365" s="158" t="s">
        <v>340</v>
      </c>
      <c r="B365" s="65">
        <v>100</v>
      </c>
      <c r="C365" s="66">
        <v>84</v>
      </c>
      <c r="D365" s="65">
        <v>246</v>
      </c>
      <c r="E365" s="66">
        <v>244</v>
      </c>
      <c r="F365" s="67"/>
      <c r="G365" s="65">
        <f t="shared" si="60"/>
        <v>16</v>
      </c>
      <c r="H365" s="66">
        <f t="shared" si="61"/>
        <v>2</v>
      </c>
      <c r="I365" s="20">
        <f t="shared" si="62"/>
        <v>0.19047619047619047</v>
      </c>
      <c r="J365" s="21">
        <f t="shared" si="63"/>
        <v>8.1967213114754103E-3</v>
      </c>
    </row>
    <row r="366" spans="1:10" x14ac:dyDescent="0.25">
      <c r="A366" s="158" t="s">
        <v>469</v>
      </c>
      <c r="B366" s="65">
        <v>1</v>
      </c>
      <c r="C366" s="66">
        <v>9</v>
      </c>
      <c r="D366" s="65">
        <v>1</v>
      </c>
      <c r="E366" s="66">
        <v>47</v>
      </c>
      <c r="F366" s="67"/>
      <c r="G366" s="65">
        <f t="shared" si="60"/>
        <v>-8</v>
      </c>
      <c r="H366" s="66">
        <f t="shared" si="61"/>
        <v>-46</v>
      </c>
      <c r="I366" s="20">
        <f t="shared" si="62"/>
        <v>-0.88888888888888884</v>
      </c>
      <c r="J366" s="21">
        <f t="shared" si="63"/>
        <v>-0.97872340425531912</v>
      </c>
    </row>
    <row r="367" spans="1:10" x14ac:dyDescent="0.25">
      <c r="A367" s="158" t="s">
        <v>198</v>
      </c>
      <c r="B367" s="65">
        <v>0</v>
      </c>
      <c r="C367" s="66">
        <v>12</v>
      </c>
      <c r="D367" s="65">
        <v>0</v>
      </c>
      <c r="E367" s="66">
        <v>58</v>
      </c>
      <c r="F367" s="67"/>
      <c r="G367" s="65">
        <f t="shared" si="60"/>
        <v>-12</v>
      </c>
      <c r="H367" s="66">
        <f t="shared" si="61"/>
        <v>-58</v>
      </c>
      <c r="I367" s="20">
        <f t="shared" si="62"/>
        <v>-1</v>
      </c>
      <c r="J367" s="21">
        <f t="shared" si="63"/>
        <v>-1</v>
      </c>
    </row>
    <row r="368" spans="1:10" x14ac:dyDescent="0.25">
      <c r="A368" s="158" t="s">
        <v>375</v>
      </c>
      <c r="B368" s="65">
        <v>370</v>
      </c>
      <c r="C368" s="66">
        <v>310</v>
      </c>
      <c r="D368" s="65">
        <v>796</v>
      </c>
      <c r="E368" s="66">
        <v>754</v>
      </c>
      <c r="F368" s="67"/>
      <c r="G368" s="65">
        <f t="shared" si="60"/>
        <v>60</v>
      </c>
      <c r="H368" s="66">
        <f t="shared" si="61"/>
        <v>42</v>
      </c>
      <c r="I368" s="20">
        <f t="shared" si="62"/>
        <v>0.19354838709677419</v>
      </c>
      <c r="J368" s="21">
        <f t="shared" si="63"/>
        <v>5.5702917771883291E-2</v>
      </c>
    </row>
    <row r="369" spans="1:10" x14ac:dyDescent="0.25">
      <c r="A369" s="158" t="s">
        <v>413</v>
      </c>
      <c r="B369" s="65">
        <v>0</v>
      </c>
      <c r="C369" s="66">
        <v>1</v>
      </c>
      <c r="D369" s="65">
        <v>0</v>
      </c>
      <c r="E369" s="66">
        <v>1</v>
      </c>
      <c r="F369" s="67"/>
      <c r="G369" s="65">
        <f t="shared" si="60"/>
        <v>-1</v>
      </c>
      <c r="H369" s="66">
        <f t="shared" si="61"/>
        <v>-1</v>
      </c>
      <c r="I369" s="20">
        <f t="shared" si="62"/>
        <v>-1</v>
      </c>
      <c r="J369" s="21">
        <f t="shared" si="63"/>
        <v>-1</v>
      </c>
    </row>
    <row r="370" spans="1:10" x14ac:dyDescent="0.25">
      <c r="A370" s="158" t="s">
        <v>414</v>
      </c>
      <c r="B370" s="65">
        <v>11</v>
      </c>
      <c r="C370" s="66">
        <v>133</v>
      </c>
      <c r="D370" s="65">
        <v>135</v>
      </c>
      <c r="E370" s="66">
        <v>249</v>
      </c>
      <c r="F370" s="67"/>
      <c r="G370" s="65">
        <f t="shared" si="60"/>
        <v>-122</v>
      </c>
      <c r="H370" s="66">
        <f t="shared" si="61"/>
        <v>-114</v>
      </c>
      <c r="I370" s="20">
        <f t="shared" si="62"/>
        <v>-0.91729323308270672</v>
      </c>
      <c r="J370" s="21">
        <f t="shared" si="63"/>
        <v>-0.45783132530120479</v>
      </c>
    </row>
    <row r="371" spans="1:10" x14ac:dyDescent="0.25">
      <c r="A371" s="158" t="s">
        <v>479</v>
      </c>
      <c r="B371" s="65">
        <v>21</v>
      </c>
      <c r="C371" s="66">
        <v>39</v>
      </c>
      <c r="D371" s="65">
        <v>69</v>
      </c>
      <c r="E371" s="66">
        <v>113</v>
      </c>
      <c r="F371" s="67"/>
      <c r="G371" s="65">
        <f t="shared" si="60"/>
        <v>-18</v>
      </c>
      <c r="H371" s="66">
        <f t="shared" si="61"/>
        <v>-44</v>
      </c>
      <c r="I371" s="20">
        <f t="shared" si="62"/>
        <v>-0.46153846153846156</v>
      </c>
      <c r="J371" s="21">
        <f t="shared" si="63"/>
        <v>-0.38938053097345132</v>
      </c>
    </row>
    <row r="372" spans="1:10" x14ac:dyDescent="0.25">
      <c r="A372" s="158" t="s">
        <v>488</v>
      </c>
      <c r="B372" s="65">
        <v>89</v>
      </c>
      <c r="C372" s="66">
        <v>371</v>
      </c>
      <c r="D372" s="65">
        <v>366</v>
      </c>
      <c r="E372" s="66">
        <v>1011</v>
      </c>
      <c r="F372" s="67"/>
      <c r="G372" s="65">
        <f t="shared" si="60"/>
        <v>-282</v>
      </c>
      <c r="H372" s="66">
        <f t="shared" si="61"/>
        <v>-645</v>
      </c>
      <c r="I372" s="20">
        <f t="shared" si="62"/>
        <v>-0.76010781671159033</v>
      </c>
      <c r="J372" s="21">
        <f t="shared" si="63"/>
        <v>-0.63798219584569738</v>
      </c>
    </row>
    <row r="373" spans="1:10" s="160" customFormat="1" x14ac:dyDescent="0.25">
      <c r="A373" s="178" t="s">
        <v>637</v>
      </c>
      <c r="B373" s="71">
        <v>798</v>
      </c>
      <c r="C373" s="72">
        <v>1070</v>
      </c>
      <c r="D373" s="71">
        <v>1931</v>
      </c>
      <c r="E373" s="72">
        <v>2904</v>
      </c>
      <c r="F373" s="73"/>
      <c r="G373" s="71">
        <f t="shared" si="60"/>
        <v>-272</v>
      </c>
      <c r="H373" s="72">
        <f t="shared" si="61"/>
        <v>-973</v>
      </c>
      <c r="I373" s="37">
        <f t="shared" si="62"/>
        <v>-0.25420560747663551</v>
      </c>
      <c r="J373" s="38">
        <f t="shared" si="63"/>
        <v>-0.33505509641873277</v>
      </c>
    </row>
    <row r="374" spans="1:10" x14ac:dyDescent="0.25">
      <c r="A374" s="177"/>
      <c r="B374" s="143"/>
      <c r="C374" s="144"/>
      <c r="D374" s="143"/>
      <c r="E374" s="144"/>
      <c r="F374" s="145"/>
      <c r="G374" s="143"/>
      <c r="H374" s="144"/>
      <c r="I374" s="151"/>
      <c r="J374" s="152"/>
    </row>
    <row r="375" spans="1:10" s="139" customFormat="1" x14ac:dyDescent="0.25">
      <c r="A375" s="159" t="s">
        <v>78</v>
      </c>
      <c r="B375" s="65"/>
      <c r="C375" s="66"/>
      <c r="D375" s="65"/>
      <c r="E375" s="66"/>
      <c r="F375" s="67"/>
      <c r="G375" s="65"/>
      <c r="H375" s="66"/>
      <c r="I375" s="20"/>
      <c r="J375" s="21"/>
    </row>
    <row r="376" spans="1:10" x14ac:dyDescent="0.25">
      <c r="A376" s="158" t="s">
        <v>296</v>
      </c>
      <c r="B376" s="65">
        <v>0</v>
      </c>
      <c r="C376" s="66">
        <v>0</v>
      </c>
      <c r="D376" s="65">
        <v>0</v>
      </c>
      <c r="E376" s="66">
        <v>1</v>
      </c>
      <c r="F376" s="67"/>
      <c r="G376" s="65">
        <f t="shared" ref="G376:G386" si="64">B376-C376</f>
        <v>0</v>
      </c>
      <c r="H376" s="66">
        <f t="shared" ref="H376:H386" si="65">D376-E376</f>
        <v>-1</v>
      </c>
      <c r="I376" s="20" t="str">
        <f t="shared" ref="I376:I386" si="66">IF(C376=0, "-", IF(G376/C376&lt;10, G376/C376, "&gt;999%"))</f>
        <v>-</v>
      </c>
      <c r="J376" s="21">
        <f t="shared" ref="J376:J386" si="67">IF(E376=0, "-", IF(H376/E376&lt;10, H376/E376, "&gt;999%"))</f>
        <v>-1</v>
      </c>
    </row>
    <row r="377" spans="1:10" x14ac:dyDescent="0.25">
      <c r="A377" s="158" t="s">
        <v>324</v>
      </c>
      <c r="B377" s="65">
        <v>11</v>
      </c>
      <c r="C377" s="66">
        <v>16</v>
      </c>
      <c r="D377" s="65">
        <v>29</v>
      </c>
      <c r="E377" s="66">
        <v>32</v>
      </c>
      <c r="F377" s="67"/>
      <c r="G377" s="65">
        <f t="shared" si="64"/>
        <v>-5</v>
      </c>
      <c r="H377" s="66">
        <f t="shared" si="65"/>
        <v>-3</v>
      </c>
      <c r="I377" s="20">
        <f t="shared" si="66"/>
        <v>-0.3125</v>
      </c>
      <c r="J377" s="21">
        <f t="shared" si="67"/>
        <v>-9.375E-2</v>
      </c>
    </row>
    <row r="378" spans="1:10" x14ac:dyDescent="0.25">
      <c r="A378" s="158" t="s">
        <v>230</v>
      </c>
      <c r="B378" s="65">
        <v>2</v>
      </c>
      <c r="C378" s="66">
        <v>3</v>
      </c>
      <c r="D378" s="65">
        <v>10</v>
      </c>
      <c r="E378" s="66">
        <v>9</v>
      </c>
      <c r="F378" s="67"/>
      <c r="G378" s="65">
        <f t="shared" si="64"/>
        <v>-1</v>
      </c>
      <c r="H378" s="66">
        <f t="shared" si="65"/>
        <v>1</v>
      </c>
      <c r="I378" s="20">
        <f t="shared" si="66"/>
        <v>-0.33333333333333331</v>
      </c>
      <c r="J378" s="21">
        <f t="shared" si="67"/>
        <v>0.1111111111111111</v>
      </c>
    </row>
    <row r="379" spans="1:10" x14ac:dyDescent="0.25">
      <c r="A379" s="158" t="s">
        <v>480</v>
      </c>
      <c r="B379" s="65">
        <v>0</v>
      </c>
      <c r="C379" s="66">
        <v>6</v>
      </c>
      <c r="D379" s="65">
        <v>1</v>
      </c>
      <c r="E379" s="66">
        <v>28</v>
      </c>
      <c r="F379" s="67"/>
      <c r="G379" s="65">
        <f t="shared" si="64"/>
        <v>-6</v>
      </c>
      <c r="H379" s="66">
        <f t="shared" si="65"/>
        <v>-27</v>
      </c>
      <c r="I379" s="20">
        <f t="shared" si="66"/>
        <v>-1</v>
      </c>
      <c r="J379" s="21">
        <f t="shared" si="67"/>
        <v>-0.9642857142857143</v>
      </c>
    </row>
    <row r="380" spans="1:10" x14ac:dyDescent="0.25">
      <c r="A380" s="158" t="s">
        <v>489</v>
      </c>
      <c r="B380" s="65">
        <v>75</v>
      </c>
      <c r="C380" s="66">
        <v>120</v>
      </c>
      <c r="D380" s="65">
        <v>169</v>
      </c>
      <c r="E380" s="66">
        <v>353</v>
      </c>
      <c r="F380" s="67"/>
      <c r="G380" s="65">
        <f t="shared" si="64"/>
        <v>-45</v>
      </c>
      <c r="H380" s="66">
        <f t="shared" si="65"/>
        <v>-184</v>
      </c>
      <c r="I380" s="20">
        <f t="shared" si="66"/>
        <v>-0.375</v>
      </c>
      <c r="J380" s="21">
        <f t="shared" si="67"/>
        <v>-0.52124645892351273</v>
      </c>
    </row>
    <row r="381" spans="1:10" x14ac:dyDescent="0.25">
      <c r="A381" s="158" t="s">
        <v>415</v>
      </c>
      <c r="B381" s="65">
        <v>7</v>
      </c>
      <c r="C381" s="66">
        <v>0</v>
      </c>
      <c r="D381" s="65">
        <v>35</v>
      </c>
      <c r="E381" s="66">
        <v>0</v>
      </c>
      <c r="F381" s="67"/>
      <c r="G381" s="65">
        <f t="shared" si="64"/>
        <v>7</v>
      </c>
      <c r="H381" s="66">
        <f t="shared" si="65"/>
        <v>35</v>
      </c>
      <c r="I381" s="20" t="str">
        <f t="shared" si="66"/>
        <v>-</v>
      </c>
      <c r="J381" s="21" t="str">
        <f t="shared" si="67"/>
        <v>-</v>
      </c>
    </row>
    <row r="382" spans="1:10" x14ac:dyDescent="0.25">
      <c r="A382" s="158" t="s">
        <v>447</v>
      </c>
      <c r="B382" s="65">
        <v>116</v>
      </c>
      <c r="C382" s="66">
        <v>137</v>
      </c>
      <c r="D382" s="65">
        <v>144</v>
      </c>
      <c r="E382" s="66">
        <v>240</v>
      </c>
      <c r="F382" s="67"/>
      <c r="G382" s="65">
        <f t="shared" si="64"/>
        <v>-21</v>
      </c>
      <c r="H382" s="66">
        <f t="shared" si="65"/>
        <v>-96</v>
      </c>
      <c r="I382" s="20">
        <f t="shared" si="66"/>
        <v>-0.15328467153284672</v>
      </c>
      <c r="J382" s="21">
        <f t="shared" si="67"/>
        <v>-0.4</v>
      </c>
    </row>
    <row r="383" spans="1:10" x14ac:dyDescent="0.25">
      <c r="A383" s="158" t="s">
        <v>341</v>
      </c>
      <c r="B383" s="65">
        <v>59</v>
      </c>
      <c r="C383" s="66">
        <v>0</v>
      </c>
      <c r="D383" s="65">
        <v>103</v>
      </c>
      <c r="E383" s="66">
        <v>0</v>
      </c>
      <c r="F383" s="67"/>
      <c r="G383" s="65">
        <f t="shared" si="64"/>
        <v>59</v>
      </c>
      <c r="H383" s="66">
        <f t="shared" si="65"/>
        <v>103</v>
      </c>
      <c r="I383" s="20" t="str">
        <f t="shared" si="66"/>
        <v>-</v>
      </c>
      <c r="J383" s="21" t="str">
        <f t="shared" si="67"/>
        <v>-</v>
      </c>
    </row>
    <row r="384" spans="1:10" x14ac:dyDescent="0.25">
      <c r="A384" s="158" t="s">
        <v>376</v>
      </c>
      <c r="B384" s="65">
        <v>90</v>
      </c>
      <c r="C384" s="66">
        <v>108</v>
      </c>
      <c r="D384" s="65">
        <v>231</v>
      </c>
      <c r="E384" s="66">
        <v>330</v>
      </c>
      <c r="F384" s="67"/>
      <c r="G384" s="65">
        <f t="shared" si="64"/>
        <v>-18</v>
      </c>
      <c r="H384" s="66">
        <f t="shared" si="65"/>
        <v>-99</v>
      </c>
      <c r="I384" s="20">
        <f t="shared" si="66"/>
        <v>-0.16666666666666666</v>
      </c>
      <c r="J384" s="21">
        <f t="shared" si="67"/>
        <v>-0.3</v>
      </c>
    </row>
    <row r="385" spans="1:10" x14ac:dyDescent="0.25">
      <c r="A385" s="158" t="s">
        <v>297</v>
      </c>
      <c r="B385" s="65">
        <v>2</v>
      </c>
      <c r="C385" s="66">
        <v>0</v>
      </c>
      <c r="D385" s="65">
        <v>9</v>
      </c>
      <c r="E385" s="66">
        <v>0</v>
      </c>
      <c r="F385" s="67"/>
      <c r="G385" s="65">
        <f t="shared" si="64"/>
        <v>2</v>
      </c>
      <c r="H385" s="66">
        <f t="shared" si="65"/>
        <v>9</v>
      </c>
      <c r="I385" s="20" t="str">
        <f t="shared" si="66"/>
        <v>-</v>
      </c>
      <c r="J385" s="21" t="str">
        <f t="shared" si="67"/>
        <v>-</v>
      </c>
    </row>
    <row r="386" spans="1:10" s="160" customFormat="1" x14ac:dyDescent="0.25">
      <c r="A386" s="178" t="s">
        <v>638</v>
      </c>
      <c r="B386" s="71">
        <v>362</v>
      </c>
      <c r="C386" s="72">
        <v>390</v>
      </c>
      <c r="D386" s="71">
        <v>731</v>
      </c>
      <c r="E386" s="72">
        <v>993</v>
      </c>
      <c r="F386" s="73"/>
      <c r="G386" s="71">
        <f t="shared" si="64"/>
        <v>-28</v>
      </c>
      <c r="H386" s="72">
        <f t="shared" si="65"/>
        <v>-262</v>
      </c>
      <c r="I386" s="37">
        <f t="shared" si="66"/>
        <v>-7.179487179487179E-2</v>
      </c>
      <c r="J386" s="38">
        <f t="shared" si="67"/>
        <v>-0.26384692849949648</v>
      </c>
    </row>
    <row r="387" spans="1:10" x14ac:dyDescent="0.25">
      <c r="A387" s="177"/>
      <c r="B387" s="143"/>
      <c r="C387" s="144"/>
      <c r="D387" s="143"/>
      <c r="E387" s="144"/>
      <c r="F387" s="145"/>
      <c r="G387" s="143"/>
      <c r="H387" s="144"/>
      <c r="I387" s="151"/>
      <c r="J387" s="152"/>
    </row>
    <row r="388" spans="1:10" s="139" customFormat="1" x14ac:dyDescent="0.25">
      <c r="A388" s="159" t="s">
        <v>79</v>
      </c>
      <c r="B388" s="65"/>
      <c r="C388" s="66"/>
      <c r="D388" s="65"/>
      <c r="E388" s="66"/>
      <c r="F388" s="67"/>
      <c r="G388" s="65"/>
      <c r="H388" s="66"/>
      <c r="I388" s="20"/>
      <c r="J388" s="21"/>
    </row>
    <row r="389" spans="1:10" x14ac:dyDescent="0.25">
      <c r="A389" s="158" t="s">
        <v>342</v>
      </c>
      <c r="B389" s="65">
        <v>1</v>
      </c>
      <c r="C389" s="66">
        <v>0</v>
      </c>
      <c r="D389" s="65">
        <v>3</v>
      </c>
      <c r="E389" s="66">
        <v>2</v>
      </c>
      <c r="F389" s="67"/>
      <c r="G389" s="65">
        <f t="shared" ref="G389:G396" si="68">B389-C389</f>
        <v>1</v>
      </c>
      <c r="H389" s="66">
        <f t="shared" ref="H389:H396" si="69">D389-E389</f>
        <v>1</v>
      </c>
      <c r="I389" s="20" t="str">
        <f t="shared" ref="I389:I396" si="70">IF(C389=0, "-", IF(G389/C389&lt;10, G389/C389, "&gt;999%"))</f>
        <v>-</v>
      </c>
      <c r="J389" s="21">
        <f t="shared" ref="J389:J396" si="71">IF(E389=0, "-", IF(H389/E389&lt;10, H389/E389, "&gt;999%"))</f>
        <v>0.5</v>
      </c>
    </row>
    <row r="390" spans="1:10" x14ac:dyDescent="0.25">
      <c r="A390" s="158" t="s">
        <v>377</v>
      </c>
      <c r="B390" s="65">
        <v>0</v>
      </c>
      <c r="C390" s="66">
        <v>5</v>
      </c>
      <c r="D390" s="65">
        <v>4</v>
      </c>
      <c r="E390" s="66">
        <v>6</v>
      </c>
      <c r="F390" s="67"/>
      <c r="G390" s="65">
        <f t="shared" si="68"/>
        <v>-5</v>
      </c>
      <c r="H390" s="66">
        <f t="shared" si="69"/>
        <v>-2</v>
      </c>
      <c r="I390" s="20">
        <f t="shared" si="70"/>
        <v>-1</v>
      </c>
      <c r="J390" s="21">
        <f t="shared" si="71"/>
        <v>-0.33333333333333331</v>
      </c>
    </row>
    <row r="391" spans="1:10" x14ac:dyDescent="0.25">
      <c r="A391" s="158" t="s">
        <v>231</v>
      </c>
      <c r="B391" s="65">
        <v>1</v>
      </c>
      <c r="C391" s="66">
        <v>0</v>
      </c>
      <c r="D391" s="65">
        <v>2</v>
      </c>
      <c r="E391" s="66">
        <v>0</v>
      </c>
      <c r="F391" s="67"/>
      <c r="G391" s="65">
        <f t="shared" si="68"/>
        <v>1</v>
      </c>
      <c r="H391" s="66">
        <f t="shared" si="69"/>
        <v>2</v>
      </c>
      <c r="I391" s="20" t="str">
        <f t="shared" si="70"/>
        <v>-</v>
      </c>
      <c r="J391" s="21" t="str">
        <f t="shared" si="71"/>
        <v>-</v>
      </c>
    </row>
    <row r="392" spans="1:10" x14ac:dyDescent="0.25">
      <c r="A392" s="158" t="s">
        <v>378</v>
      </c>
      <c r="B392" s="65">
        <v>1</v>
      </c>
      <c r="C392" s="66">
        <v>2</v>
      </c>
      <c r="D392" s="65">
        <v>1</v>
      </c>
      <c r="E392" s="66">
        <v>2</v>
      </c>
      <c r="F392" s="67"/>
      <c r="G392" s="65">
        <f t="shared" si="68"/>
        <v>-1</v>
      </c>
      <c r="H392" s="66">
        <f t="shared" si="69"/>
        <v>-1</v>
      </c>
      <c r="I392" s="20">
        <f t="shared" si="70"/>
        <v>-0.5</v>
      </c>
      <c r="J392" s="21">
        <f t="shared" si="71"/>
        <v>-0.5</v>
      </c>
    </row>
    <row r="393" spans="1:10" x14ac:dyDescent="0.25">
      <c r="A393" s="158" t="s">
        <v>253</v>
      </c>
      <c r="B393" s="65">
        <v>0</v>
      </c>
      <c r="C393" s="66">
        <v>1</v>
      </c>
      <c r="D393" s="65">
        <v>0</v>
      </c>
      <c r="E393" s="66">
        <v>4</v>
      </c>
      <c r="F393" s="67"/>
      <c r="G393" s="65">
        <f t="shared" si="68"/>
        <v>-1</v>
      </c>
      <c r="H393" s="66">
        <f t="shared" si="69"/>
        <v>-4</v>
      </c>
      <c r="I393" s="20">
        <f t="shared" si="70"/>
        <v>-1</v>
      </c>
      <c r="J393" s="21">
        <f t="shared" si="71"/>
        <v>-1</v>
      </c>
    </row>
    <row r="394" spans="1:10" x14ac:dyDescent="0.25">
      <c r="A394" s="158" t="s">
        <v>470</v>
      </c>
      <c r="B394" s="65">
        <v>0</v>
      </c>
      <c r="C394" s="66">
        <v>2</v>
      </c>
      <c r="D394" s="65">
        <v>2</v>
      </c>
      <c r="E394" s="66">
        <v>4</v>
      </c>
      <c r="F394" s="67"/>
      <c r="G394" s="65">
        <f t="shared" si="68"/>
        <v>-2</v>
      </c>
      <c r="H394" s="66">
        <f t="shared" si="69"/>
        <v>-2</v>
      </c>
      <c r="I394" s="20">
        <f t="shared" si="70"/>
        <v>-1</v>
      </c>
      <c r="J394" s="21">
        <f t="shared" si="71"/>
        <v>-0.5</v>
      </c>
    </row>
    <row r="395" spans="1:10" x14ac:dyDescent="0.25">
      <c r="A395" s="158" t="s">
        <v>461</v>
      </c>
      <c r="B395" s="65">
        <v>1</v>
      </c>
      <c r="C395" s="66">
        <v>0</v>
      </c>
      <c r="D395" s="65">
        <v>1</v>
      </c>
      <c r="E395" s="66">
        <v>0</v>
      </c>
      <c r="F395" s="67"/>
      <c r="G395" s="65">
        <f t="shared" si="68"/>
        <v>1</v>
      </c>
      <c r="H395" s="66">
        <f t="shared" si="69"/>
        <v>1</v>
      </c>
      <c r="I395" s="20" t="str">
        <f t="shared" si="70"/>
        <v>-</v>
      </c>
      <c r="J395" s="21" t="str">
        <f t="shared" si="71"/>
        <v>-</v>
      </c>
    </row>
    <row r="396" spans="1:10" s="160" customFormat="1" x14ac:dyDescent="0.25">
      <c r="A396" s="178" t="s">
        <v>639</v>
      </c>
      <c r="B396" s="71">
        <v>4</v>
      </c>
      <c r="C396" s="72">
        <v>10</v>
      </c>
      <c r="D396" s="71">
        <v>13</v>
      </c>
      <c r="E396" s="72">
        <v>18</v>
      </c>
      <c r="F396" s="73"/>
      <c r="G396" s="71">
        <f t="shared" si="68"/>
        <v>-6</v>
      </c>
      <c r="H396" s="72">
        <f t="shared" si="69"/>
        <v>-5</v>
      </c>
      <c r="I396" s="37">
        <f t="shared" si="70"/>
        <v>-0.6</v>
      </c>
      <c r="J396" s="38">
        <f t="shared" si="71"/>
        <v>-0.27777777777777779</v>
      </c>
    </row>
    <row r="397" spans="1:10" x14ac:dyDescent="0.25">
      <c r="A397" s="177"/>
      <c r="B397" s="143"/>
      <c r="C397" s="144"/>
      <c r="D397" s="143"/>
      <c r="E397" s="144"/>
      <c r="F397" s="145"/>
      <c r="G397" s="143"/>
      <c r="H397" s="144"/>
      <c r="I397" s="151"/>
      <c r="J397" s="152"/>
    </row>
    <row r="398" spans="1:10" s="139" customFormat="1" x14ac:dyDescent="0.25">
      <c r="A398" s="159" t="s">
        <v>80</v>
      </c>
      <c r="B398" s="65"/>
      <c r="C398" s="66"/>
      <c r="D398" s="65"/>
      <c r="E398" s="66"/>
      <c r="F398" s="67"/>
      <c r="G398" s="65"/>
      <c r="H398" s="66"/>
      <c r="I398" s="20"/>
      <c r="J398" s="21"/>
    </row>
    <row r="399" spans="1:10" x14ac:dyDescent="0.25">
      <c r="A399" s="158" t="s">
        <v>254</v>
      </c>
      <c r="B399" s="65">
        <v>10</v>
      </c>
      <c r="C399" s="66">
        <v>0</v>
      </c>
      <c r="D399" s="65">
        <v>25</v>
      </c>
      <c r="E399" s="66">
        <v>0</v>
      </c>
      <c r="F399" s="67"/>
      <c r="G399" s="65">
        <f>B399-C399</f>
        <v>10</v>
      </c>
      <c r="H399" s="66">
        <f>D399-E399</f>
        <v>25</v>
      </c>
      <c r="I399" s="20" t="str">
        <f>IF(C399=0, "-", IF(G399/C399&lt;10, G399/C399, "&gt;999%"))</f>
        <v>-</v>
      </c>
      <c r="J399" s="21" t="str">
        <f>IF(E399=0, "-", IF(H399/E399&lt;10, H399/E399, "&gt;999%"))</f>
        <v>-</v>
      </c>
    </row>
    <row r="400" spans="1:10" s="160" customFormat="1" x14ac:dyDescent="0.25">
      <c r="A400" s="178" t="s">
        <v>640</v>
      </c>
      <c r="B400" s="71">
        <v>10</v>
      </c>
      <c r="C400" s="72">
        <v>0</v>
      </c>
      <c r="D400" s="71">
        <v>25</v>
      </c>
      <c r="E400" s="72">
        <v>0</v>
      </c>
      <c r="F400" s="73"/>
      <c r="G400" s="71">
        <f>B400-C400</f>
        <v>10</v>
      </c>
      <c r="H400" s="72">
        <f>D400-E400</f>
        <v>25</v>
      </c>
      <c r="I400" s="37" t="str">
        <f>IF(C400=0, "-", IF(G400/C400&lt;10, G400/C400, "&gt;999%"))</f>
        <v>-</v>
      </c>
      <c r="J400" s="38" t="str">
        <f>IF(E400=0, "-", IF(H400/E400&lt;10, H400/E400, "&gt;999%"))</f>
        <v>-</v>
      </c>
    </row>
    <row r="401" spans="1:10" x14ac:dyDescent="0.25">
      <c r="A401" s="177"/>
      <c r="B401" s="143"/>
      <c r="C401" s="144"/>
      <c r="D401" s="143"/>
      <c r="E401" s="144"/>
      <c r="F401" s="145"/>
      <c r="G401" s="143"/>
      <c r="H401" s="144"/>
      <c r="I401" s="151"/>
      <c r="J401" s="152"/>
    </row>
    <row r="402" spans="1:10" s="139" customFormat="1" x14ac:dyDescent="0.25">
      <c r="A402" s="159" t="s">
        <v>81</v>
      </c>
      <c r="B402" s="65"/>
      <c r="C402" s="66"/>
      <c r="D402" s="65"/>
      <c r="E402" s="66"/>
      <c r="F402" s="67"/>
      <c r="G402" s="65"/>
      <c r="H402" s="66"/>
      <c r="I402" s="20"/>
      <c r="J402" s="21"/>
    </row>
    <row r="403" spans="1:10" x14ac:dyDescent="0.25">
      <c r="A403" s="158" t="s">
        <v>318</v>
      </c>
      <c r="B403" s="65">
        <v>0</v>
      </c>
      <c r="C403" s="66">
        <v>2</v>
      </c>
      <c r="D403" s="65">
        <v>4</v>
      </c>
      <c r="E403" s="66">
        <v>7</v>
      </c>
      <c r="F403" s="67"/>
      <c r="G403" s="65">
        <f t="shared" ref="G403:G411" si="72">B403-C403</f>
        <v>-2</v>
      </c>
      <c r="H403" s="66">
        <f t="shared" ref="H403:H411" si="73">D403-E403</f>
        <v>-3</v>
      </c>
      <c r="I403" s="20">
        <f t="shared" ref="I403:I411" si="74">IF(C403=0, "-", IF(G403/C403&lt;10, G403/C403, "&gt;999%"))</f>
        <v>-1</v>
      </c>
      <c r="J403" s="21">
        <f t="shared" ref="J403:J411" si="75">IF(E403=0, "-", IF(H403/E403&lt;10, H403/E403, "&gt;999%"))</f>
        <v>-0.42857142857142855</v>
      </c>
    </row>
    <row r="404" spans="1:10" x14ac:dyDescent="0.25">
      <c r="A404" s="158" t="s">
        <v>309</v>
      </c>
      <c r="B404" s="65">
        <v>1</v>
      </c>
      <c r="C404" s="66">
        <v>1</v>
      </c>
      <c r="D404" s="65">
        <v>1</v>
      </c>
      <c r="E404" s="66">
        <v>2</v>
      </c>
      <c r="F404" s="67"/>
      <c r="G404" s="65">
        <f t="shared" si="72"/>
        <v>0</v>
      </c>
      <c r="H404" s="66">
        <f t="shared" si="73"/>
        <v>-1</v>
      </c>
      <c r="I404" s="20">
        <f t="shared" si="74"/>
        <v>0</v>
      </c>
      <c r="J404" s="21">
        <f t="shared" si="75"/>
        <v>-0.5</v>
      </c>
    </row>
    <row r="405" spans="1:10" x14ac:dyDescent="0.25">
      <c r="A405" s="158" t="s">
        <v>442</v>
      </c>
      <c r="B405" s="65">
        <v>6</v>
      </c>
      <c r="C405" s="66">
        <v>1</v>
      </c>
      <c r="D405" s="65">
        <v>25</v>
      </c>
      <c r="E405" s="66">
        <v>10</v>
      </c>
      <c r="F405" s="67"/>
      <c r="G405" s="65">
        <f t="shared" si="72"/>
        <v>5</v>
      </c>
      <c r="H405" s="66">
        <f t="shared" si="73"/>
        <v>15</v>
      </c>
      <c r="I405" s="20">
        <f t="shared" si="74"/>
        <v>5</v>
      </c>
      <c r="J405" s="21">
        <f t="shared" si="75"/>
        <v>1.5</v>
      </c>
    </row>
    <row r="406" spans="1:10" x14ac:dyDescent="0.25">
      <c r="A406" s="158" t="s">
        <v>443</v>
      </c>
      <c r="B406" s="65">
        <v>4</v>
      </c>
      <c r="C406" s="66">
        <v>4</v>
      </c>
      <c r="D406" s="65">
        <v>19</v>
      </c>
      <c r="E406" s="66">
        <v>13</v>
      </c>
      <c r="F406" s="67"/>
      <c r="G406" s="65">
        <f t="shared" si="72"/>
        <v>0</v>
      </c>
      <c r="H406" s="66">
        <f t="shared" si="73"/>
        <v>6</v>
      </c>
      <c r="I406" s="20">
        <f t="shared" si="74"/>
        <v>0</v>
      </c>
      <c r="J406" s="21">
        <f t="shared" si="75"/>
        <v>0.46153846153846156</v>
      </c>
    </row>
    <row r="407" spans="1:10" x14ac:dyDescent="0.25">
      <c r="A407" s="158" t="s">
        <v>310</v>
      </c>
      <c r="B407" s="65">
        <v>1</v>
      </c>
      <c r="C407" s="66">
        <v>0</v>
      </c>
      <c r="D407" s="65">
        <v>3</v>
      </c>
      <c r="E407" s="66">
        <v>2</v>
      </c>
      <c r="F407" s="67"/>
      <c r="G407" s="65">
        <f t="shared" si="72"/>
        <v>1</v>
      </c>
      <c r="H407" s="66">
        <f t="shared" si="73"/>
        <v>1</v>
      </c>
      <c r="I407" s="20" t="str">
        <f t="shared" si="74"/>
        <v>-</v>
      </c>
      <c r="J407" s="21">
        <f t="shared" si="75"/>
        <v>0.5</v>
      </c>
    </row>
    <row r="408" spans="1:10" x14ac:dyDescent="0.25">
      <c r="A408" s="158" t="s">
        <v>401</v>
      </c>
      <c r="B408" s="65">
        <v>7</v>
      </c>
      <c r="C408" s="66">
        <v>19</v>
      </c>
      <c r="D408" s="65">
        <v>46</v>
      </c>
      <c r="E408" s="66">
        <v>55</v>
      </c>
      <c r="F408" s="67"/>
      <c r="G408" s="65">
        <f t="shared" si="72"/>
        <v>-12</v>
      </c>
      <c r="H408" s="66">
        <f t="shared" si="73"/>
        <v>-9</v>
      </c>
      <c r="I408" s="20">
        <f t="shared" si="74"/>
        <v>-0.63157894736842102</v>
      </c>
      <c r="J408" s="21">
        <f t="shared" si="75"/>
        <v>-0.16363636363636364</v>
      </c>
    </row>
    <row r="409" spans="1:10" x14ac:dyDescent="0.25">
      <c r="A409" s="158" t="s">
        <v>277</v>
      </c>
      <c r="B409" s="65">
        <v>0</v>
      </c>
      <c r="C409" s="66">
        <v>0</v>
      </c>
      <c r="D409" s="65">
        <v>0</v>
      </c>
      <c r="E409" s="66">
        <v>2</v>
      </c>
      <c r="F409" s="67"/>
      <c r="G409" s="65">
        <f t="shared" si="72"/>
        <v>0</v>
      </c>
      <c r="H409" s="66">
        <f t="shared" si="73"/>
        <v>-2</v>
      </c>
      <c r="I409" s="20" t="str">
        <f t="shared" si="74"/>
        <v>-</v>
      </c>
      <c r="J409" s="21">
        <f t="shared" si="75"/>
        <v>-1</v>
      </c>
    </row>
    <row r="410" spans="1:10" x14ac:dyDescent="0.25">
      <c r="A410" s="158" t="s">
        <v>270</v>
      </c>
      <c r="B410" s="65">
        <v>1</v>
      </c>
      <c r="C410" s="66">
        <v>7</v>
      </c>
      <c r="D410" s="65">
        <v>8</v>
      </c>
      <c r="E410" s="66">
        <v>16</v>
      </c>
      <c r="F410" s="67"/>
      <c r="G410" s="65">
        <f t="shared" si="72"/>
        <v>-6</v>
      </c>
      <c r="H410" s="66">
        <f t="shared" si="73"/>
        <v>-8</v>
      </c>
      <c r="I410" s="20">
        <f t="shared" si="74"/>
        <v>-0.8571428571428571</v>
      </c>
      <c r="J410" s="21">
        <f t="shared" si="75"/>
        <v>-0.5</v>
      </c>
    </row>
    <row r="411" spans="1:10" s="160" customFormat="1" x14ac:dyDescent="0.25">
      <c r="A411" s="178" t="s">
        <v>641</v>
      </c>
      <c r="B411" s="71">
        <v>20</v>
      </c>
      <c r="C411" s="72">
        <v>34</v>
      </c>
      <c r="D411" s="71">
        <v>106</v>
      </c>
      <c r="E411" s="72">
        <v>107</v>
      </c>
      <c r="F411" s="73"/>
      <c r="G411" s="71">
        <f t="shared" si="72"/>
        <v>-14</v>
      </c>
      <c r="H411" s="72">
        <f t="shared" si="73"/>
        <v>-1</v>
      </c>
      <c r="I411" s="37">
        <f t="shared" si="74"/>
        <v>-0.41176470588235292</v>
      </c>
      <c r="J411" s="38">
        <f t="shared" si="75"/>
        <v>-9.3457943925233638E-3</v>
      </c>
    </row>
    <row r="412" spans="1:10" x14ac:dyDescent="0.25">
      <c r="A412" s="177"/>
      <c r="B412" s="143"/>
      <c r="C412" s="144"/>
      <c r="D412" s="143"/>
      <c r="E412" s="144"/>
      <c r="F412" s="145"/>
      <c r="G412" s="143"/>
      <c r="H412" s="144"/>
      <c r="I412" s="151"/>
      <c r="J412" s="152"/>
    </row>
    <row r="413" spans="1:10" s="139" customFormat="1" x14ac:dyDescent="0.25">
      <c r="A413" s="159" t="s">
        <v>82</v>
      </c>
      <c r="B413" s="65"/>
      <c r="C413" s="66"/>
      <c r="D413" s="65"/>
      <c r="E413" s="66"/>
      <c r="F413" s="67"/>
      <c r="G413" s="65"/>
      <c r="H413" s="66"/>
      <c r="I413" s="20"/>
      <c r="J413" s="21"/>
    </row>
    <row r="414" spans="1:10" x14ac:dyDescent="0.25">
      <c r="A414" s="158" t="s">
        <v>496</v>
      </c>
      <c r="B414" s="65">
        <v>42</v>
      </c>
      <c r="C414" s="66">
        <v>38</v>
      </c>
      <c r="D414" s="65">
        <v>147</v>
      </c>
      <c r="E414" s="66">
        <v>70</v>
      </c>
      <c r="F414" s="67"/>
      <c r="G414" s="65">
        <f>B414-C414</f>
        <v>4</v>
      </c>
      <c r="H414" s="66">
        <f>D414-E414</f>
        <v>77</v>
      </c>
      <c r="I414" s="20">
        <f>IF(C414=0, "-", IF(G414/C414&lt;10, G414/C414, "&gt;999%"))</f>
        <v>0.10526315789473684</v>
      </c>
      <c r="J414" s="21">
        <f>IF(E414=0, "-", IF(H414/E414&lt;10, H414/E414, "&gt;999%"))</f>
        <v>1.1000000000000001</v>
      </c>
    </row>
    <row r="415" spans="1:10" x14ac:dyDescent="0.25">
      <c r="A415" s="158" t="s">
        <v>497</v>
      </c>
      <c r="B415" s="65">
        <v>1</v>
      </c>
      <c r="C415" s="66">
        <v>3</v>
      </c>
      <c r="D415" s="65">
        <v>4</v>
      </c>
      <c r="E415" s="66">
        <v>7</v>
      </c>
      <c r="F415" s="67"/>
      <c r="G415" s="65">
        <f>B415-C415</f>
        <v>-2</v>
      </c>
      <c r="H415" s="66">
        <f>D415-E415</f>
        <v>-3</v>
      </c>
      <c r="I415" s="20">
        <f>IF(C415=0, "-", IF(G415/C415&lt;10, G415/C415, "&gt;999%"))</f>
        <v>-0.66666666666666663</v>
      </c>
      <c r="J415" s="21">
        <f>IF(E415=0, "-", IF(H415/E415&lt;10, H415/E415, "&gt;999%"))</f>
        <v>-0.42857142857142855</v>
      </c>
    </row>
    <row r="416" spans="1:10" s="160" customFormat="1" x14ac:dyDescent="0.25">
      <c r="A416" s="178" t="s">
        <v>642</v>
      </c>
      <c r="B416" s="71">
        <v>43</v>
      </c>
      <c r="C416" s="72">
        <v>41</v>
      </c>
      <c r="D416" s="71">
        <v>151</v>
      </c>
      <c r="E416" s="72">
        <v>77</v>
      </c>
      <c r="F416" s="73"/>
      <c r="G416" s="71">
        <f>B416-C416</f>
        <v>2</v>
      </c>
      <c r="H416" s="72">
        <f>D416-E416</f>
        <v>74</v>
      </c>
      <c r="I416" s="37">
        <f>IF(C416=0, "-", IF(G416/C416&lt;10, G416/C416, "&gt;999%"))</f>
        <v>4.878048780487805E-2</v>
      </c>
      <c r="J416" s="38">
        <f>IF(E416=0, "-", IF(H416/E416&lt;10, H416/E416, "&gt;999%"))</f>
        <v>0.96103896103896103</v>
      </c>
    </row>
    <row r="417" spans="1:10" x14ac:dyDescent="0.25">
      <c r="A417" s="177"/>
      <c r="B417" s="143"/>
      <c r="C417" s="144"/>
      <c r="D417" s="143"/>
      <c r="E417" s="144"/>
      <c r="F417" s="145"/>
      <c r="G417" s="143"/>
      <c r="H417" s="144"/>
      <c r="I417" s="151"/>
      <c r="J417" s="152"/>
    </row>
    <row r="418" spans="1:10" s="139" customFormat="1" x14ac:dyDescent="0.25">
      <c r="A418" s="159" t="s">
        <v>83</v>
      </c>
      <c r="B418" s="65"/>
      <c r="C418" s="66"/>
      <c r="D418" s="65"/>
      <c r="E418" s="66"/>
      <c r="F418" s="67"/>
      <c r="G418" s="65"/>
      <c r="H418" s="66"/>
      <c r="I418" s="20"/>
      <c r="J418" s="21"/>
    </row>
    <row r="419" spans="1:10" x14ac:dyDescent="0.25">
      <c r="A419" s="158" t="s">
        <v>343</v>
      </c>
      <c r="B419" s="65">
        <v>7</v>
      </c>
      <c r="C419" s="66">
        <v>2</v>
      </c>
      <c r="D419" s="65">
        <v>16</v>
      </c>
      <c r="E419" s="66">
        <v>18</v>
      </c>
      <c r="F419" s="67"/>
      <c r="G419" s="65">
        <f t="shared" ref="G419:G426" si="76">B419-C419</f>
        <v>5</v>
      </c>
      <c r="H419" s="66">
        <f t="shared" ref="H419:H426" si="77">D419-E419</f>
        <v>-2</v>
      </c>
      <c r="I419" s="20">
        <f t="shared" ref="I419:I426" si="78">IF(C419=0, "-", IF(G419/C419&lt;10, G419/C419, "&gt;999%"))</f>
        <v>2.5</v>
      </c>
      <c r="J419" s="21">
        <f t="shared" ref="J419:J426" si="79">IF(E419=0, "-", IF(H419/E419&lt;10, H419/E419, "&gt;999%"))</f>
        <v>-0.1111111111111111</v>
      </c>
    </row>
    <row r="420" spans="1:10" x14ac:dyDescent="0.25">
      <c r="A420" s="158" t="s">
        <v>325</v>
      </c>
      <c r="B420" s="65">
        <v>8</v>
      </c>
      <c r="C420" s="66">
        <v>27</v>
      </c>
      <c r="D420" s="65">
        <v>15</v>
      </c>
      <c r="E420" s="66">
        <v>49</v>
      </c>
      <c r="F420" s="67"/>
      <c r="G420" s="65">
        <f t="shared" si="76"/>
        <v>-19</v>
      </c>
      <c r="H420" s="66">
        <f t="shared" si="77"/>
        <v>-34</v>
      </c>
      <c r="I420" s="20">
        <f t="shared" si="78"/>
        <v>-0.70370370370370372</v>
      </c>
      <c r="J420" s="21">
        <f t="shared" si="79"/>
        <v>-0.69387755102040816</v>
      </c>
    </row>
    <row r="421" spans="1:10" x14ac:dyDescent="0.25">
      <c r="A421" s="158" t="s">
        <v>462</v>
      </c>
      <c r="B421" s="65">
        <v>0</v>
      </c>
      <c r="C421" s="66">
        <v>18</v>
      </c>
      <c r="D421" s="65">
        <v>0</v>
      </c>
      <c r="E421" s="66">
        <v>36</v>
      </c>
      <c r="F421" s="67"/>
      <c r="G421" s="65">
        <f t="shared" si="76"/>
        <v>-18</v>
      </c>
      <c r="H421" s="66">
        <f t="shared" si="77"/>
        <v>-36</v>
      </c>
      <c r="I421" s="20">
        <f t="shared" si="78"/>
        <v>-1</v>
      </c>
      <c r="J421" s="21">
        <f t="shared" si="79"/>
        <v>-1</v>
      </c>
    </row>
    <row r="422" spans="1:10" x14ac:dyDescent="0.25">
      <c r="A422" s="158" t="s">
        <v>379</v>
      </c>
      <c r="B422" s="65">
        <v>44</v>
      </c>
      <c r="C422" s="66">
        <v>12</v>
      </c>
      <c r="D422" s="65">
        <v>60</v>
      </c>
      <c r="E422" s="66">
        <v>113</v>
      </c>
      <c r="F422" s="67"/>
      <c r="G422" s="65">
        <f t="shared" si="76"/>
        <v>32</v>
      </c>
      <c r="H422" s="66">
        <f t="shared" si="77"/>
        <v>-53</v>
      </c>
      <c r="I422" s="20">
        <f t="shared" si="78"/>
        <v>2.6666666666666665</v>
      </c>
      <c r="J422" s="21">
        <f t="shared" si="79"/>
        <v>-0.46902654867256638</v>
      </c>
    </row>
    <row r="423" spans="1:10" x14ac:dyDescent="0.25">
      <c r="A423" s="158" t="s">
        <v>509</v>
      </c>
      <c r="B423" s="65">
        <v>3</v>
      </c>
      <c r="C423" s="66">
        <v>4</v>
      </c>
      <c r="D423" s="65">
        <v>9</v>
      </c>
      <c r="E423" s="66">
        <v>6</v>
      </c>
      <c r="F423" s="67"/>
      <c r="G423" s="65">
        <f t="shared" si="76"/>
        <v>-1</v>
      </c>
      <c r="H423" s="66">
        <f t="shared" si="77"/>
        <v>3</v>
      </c>
      <c r="I423" s="20">
        <f t="shared" si="78"/>
        <v>-0.25</v>
      </c>
      <c r="J423" s="21">
        <f t="shared" si="79"/>
        <v>0.5</v>
      </c>
    </row>
    <row r="424" spans="1:10" x14ac:dyDescent="0.25">
      <c r="A424" s="158" t="s">
        <v>232</v>
      </c>
      <c r="B424" s="65">
        <v>0</v>
      </c>
      <c r="C424" s="66">
        <v>1</v>
      </c>
      <c r="D424" s="65">
        <v>0</v>
      </c>
      <c r="E424" s="66">
        <v>2</v>
      </c>
      <c r="F424" s="67"/>
      <c r="G424" s="65">
        <f t="shared" si="76"/>
        <v>-1</v>
      </c>
      <c r="H424" s="66">
        <f t="shared" si="77"/>
        <v>-2</v>
      </c>
      <c r="I424" s="20">
        <f t="shared" si="78"/>
        <v>-1</v>
      </c>
      <c r="J424" s="21">
        <f t="shared" si="79"/>
        <v>-1</v>
      </c>
    </row>
    <row r="425" spans="1:10" x14ac:dyDescent="0.25">
      <c r="A425" s="158" t="s">
        <v>471</v>
      </c>
      <c r="B425" s="65">
        <v>5</v>
      </c>
      <c r="C425" s="66">
        <v>2</v>
      </c>
      <c r="D425" s="65">
        <v>23</v>
      </c>
      <c r="E425" s="66">
        <v>5</v>
      </c>
      <c r="F425" s="67"/>
      <c r="G425" s="65">
        <f t="shared" si="76"/>
        <v>3</v>
      </c>
      <c r="H425" s="66">
        <f t="shared" si="77"/>
        <v>18</v>
      </c>
      <c r="I425" s="20">
        <f t="shared" si="78"/>
        <v>1.5</v>
      </c>
      <c r="J425" s="21">
        <f t="shared" si="79"/>
        <v>3.6</v>
      </c>
    </row>
    <row r="426" spans="1:10" s="160" customFormat="1" x14ac:dyDescent="0.25">
      <c r="A426" s="178" t="s">
        <v>643</v>
      </c>
      <c r="B426" s="71">
        <v>67</v>
      </c>
      <c r="C426" s="72">
        <v>66</v>
      </c>
      <c r="D426" s="71">
        <v>123</v>
      </c>
      <c r="E426" s="72">
        <v>229</v>
      </c>
      <c r="F426" s="73"/>
      <c r="G426" s="71">
        <f t="shared" si="76"/>
        <v>1</v>
      </c>
      <c r="H426" s="72">
        <f t="shared" si="77"/>
        <v>-106</v>
      </c>
      <c r="I426" s="37">
        <f t="shared" si="78"/>
        <v>1.5151515151515152E-2</v>
      </c>
      <c r="J426" s="38">
        <f t="shared" si="79"/>
        <v>-0.46288209606986902</v>
      </c>
    </row>
    <row r="427" spans="1:10" x14ac:dyDescent="0.25">
      <c r="A427" s="177"/>
      <c r="B427" s="143"/>
      <c r="C427" s="144"/>
      <c r="D427" s="143"/>
      <c r="E427" s="144"/>
      <c r="F427" s="145"/>
      <c r="G427" s="143"/>
      <c r="H427" s="144"/>
      <c r="I427" s="151"/>
      <c r="J427" s="152"/>
    </row>
    <row r="428" spans="1:10" s="139" customFormat="1" x14ac:dyDescent="0.25">
      <c r="A428" s="159" t="s">
        <v>84</v>
      </c>
      <c r="B428" s="65"/>
      <c r="C428" s="66"/>
      <c r="D428" s="65"/>
      <c r="E428" s="66"/>
      <c r="F428" s="67"/>
      <c r="G428" s="65"/>
      <c r="H428" s="66"/>
      <c r="I428" s="20"/>
      <c r="J428" s="21"/>
    </row>
    <row r="429" spans="1:10" x14ac:dyDescent="0.25">
      <c r="A429" s="158" t="s">
        <v>319</v>
      </c>
      <c r="B429" s="65">
        <v>0</v>
      </c>
      <c r="C429" s="66">
        <v>2</v>
      </c>
      <c r="D429" s="65">
        <v>0</v>
      </c>
      <c r="E429" s="66">
        <v>3</v>
      </c>
      <c r="F429" s="67"/>
      <c r="G429" s="65">
        <f>B429-C429</f>
        <v>-2</v>
      </c>
      <c r="H429" s="66">
        <f>D429-E429</f>
        <v>-3</v>
      </c>
      <c r="I429" s="20">
        <f>IF(C429=0, "-", IF(G429/C429&lt;10, G429/C429, "&gt;999%"))</f>
        <v>-1</v>
      </c>
      <c r="J429" s="21">
        <f>IF(E429=0, "-", IF(H429/E429&lt;10, H429/E429, "&gt;999%"))</f>
        <v>-1</v>
      </c>
    </row>
    <row r="430" spans="1:10" x14ac:dyDescent="0.25">
      <c r="A430" s="158" t="s">
        <v>456</v>
      </c>
      <c r="B430" s="65">
        <v>1</v>
      </c>
      <c r="C430" s="66">
        <v>0</v>
      </c>
      <c r="D430" s="65">
        <v>1</v>
      </c>
      <c r="E430" s="66">
        <v>0</v>
      </c>
      <c r="F430" s="67"/>
      <c r="G430" s="65">
        <f>B430-C430</f>
        <v>1</v>
      </c>
      <c r="H430" s="66">
        <f>D430-E430</f>
        <v>1</v>
      </c>
      <c r="I430" s="20" t="str">
        <f>IF(C430=0, "-", IF(G430/C430&lt;10, G430/C430, "&gt;999%"))</f>
        <v>-</v>
      </c>
      <c r="J430" s="21" t="str">
        <f>IF(E430=0, "-", IF(H430/E430&lt;10, H430/E430, "&gt;999%"))</f>
        <v>-</v>
      </c>
    </row>
    <row r="431" spans="1:10" x14ac:dyDescent="0.25">
      <c r="A431" s="158" t="s">
        <v>278</v>
      </c>
      <c r="B431" s="65">
        <v>1</v>
      </c>
      <c r="C431" s="66">
        <v>1</v>
      </c>
      <c r="D431" s="65">
        <v>1</v>
      </c>
      <c r="E431" s="66">
        <v>1</v>
      </c>
      <c r="F431" s="67"/>
      <c r="G431" s="65">
        <f>B431-C431</f>
        <v>0</v>
      </c>
      <c r="H431" s="66">
        <f>D431-E431</f>
        <v>0</v>
      </c>
      <c r="I431" s="20">
        <f>IF(C431=0, "-", IF(G431/C431&lt;10, G431/C431, "&gt;999%"))</f>
        <v>0</v>
      </c>
      <c r="J431" s="21">
        <f>IF(E431=0, "-", IF(H431/E431&lt;10, H431/E431, "&gt;999%"))</f>
        <v>0</v>
      </c>
    </row>
    <row r="432" spans="1:10" s="160" customFormat="1" x14ac:dyDescent="0.25">
      <c r="A432" s="178" t="s">
        <v>644</v>
      </c>
      <c r="B432" s="71">
        <v>2</v>
      </c>
      <c r="C432" s="72">
        <v>3</v>
      </c>
      <c r="D432" s="71">
        <v>2</v>
      </c>
      <c r="E432" s="72">
        <v>4</v>
      </c>
      <c r="F432" s="73"/>
      <c r="G432" s="71">
        <f>B432-C432</f>
        <v>-1</v>
      </c>
      <c r="H432" s="72">
        <f>D432-E432</f>
        <v>-2</v>
      </c>
      <c r="I432" s="37">
        <f>IF(C432=0, "-", IF(G432/C432&lt;10, G432/C432, "&gt;999%"))</f>
        <v>-0.33333333333333331</v>
      </c>
      <c r="J432" s="38">
        <f>IF(E432=0, "-", IF(H432/E432&lt;10, H432/E432, "&gt;999%"))</f>
        <v>-0.5</v>
      </c>
    </row>
    <row r="433" spans="1:10" x14ac:dyDescent="0.25">
      <c r="A433" s="177"/>
      <c r="B433" s="143"/>
      <c r="C433" s="144"/>
      <c r="D433" s="143"/>
      <c r="E433" s="144"/>
      <c r="F433" s="145"/>
      <c r="G433" s="143"/>
      <c r="H433" s="144"/>
      <c r="I433" s="151"/>
      <c r="J433" s="152"/>
    </row>
    <row r="434" spans="1:10" s="139" customFormat="1" x14ac:dyDescent="0.25">
      <c r="A434" s="159" t="s">
        <v>85</v>
      </c>
      <c r="B434" s="65"/>
      <c r="C434" s="66"/>
      <c r="D434" s="65"/>
      <c r="E434" s="66"/>
      <c r="F434" s="67"/>
      <c r="G434" s="65"/>
      <c r="H434" s="66"/>
      <c r="I434" s="20"/>
      <c r="J434" s="21"/>
    </row>
    <row r="435" spans="1:10" x14ac:dyDescent="0.25">
      <c r="A435" s="158" t="s">
        <v>529</v>
      </c>
      <c r="B435" s="65">
        <v>19</v>
      </c>
      <c r="C435" s="66">
        <v>13</v>
      </c>
      <c r="D435" s="65">
        <v>48</v>
      </c>
      <c r="E435" s="66">
        <v>33</v>
      </c>
      <c r="F435" s="67"/>
      <c r="G435" s="65">
        <f>B435-C435</f>
        <v>6</v>
      </c>
      <c r="H435" s="66">
        <f>D435-E435</f>
        <v>15</v>
      </c>
      <c r="I435" s="20">
        <f>IF(C435=0, "-", IF(G435/C435&lt;10, G435/C435, "&gt;999%"))</f>
        <v>0.46153846153846156</v>
      </c>
      <c r="J435" s="21">
        <f>IF(E435=0, "-", IF(H435/E435&lt;10, H435/E435, "&gt;999%"))</f>
        <v>0.45454545454545453</v>
      </c>
    </row>
    <row r="436" spans="1:10" s="160" customFormat="1" x14ac:dyDescent="0.25">
      <c r="A436" s="178" t="s">
        <v>645</v>
      </c>
      <c r="B436" s="71">
        <v>19</v>
      </c>
      <c r="C436" s="72">
        <v>13</v>
      </c>
      <c r="D436" s="71">
        <v>48</v>
      </c>
      <c r="E436" s="72">
        <v>33</v>
      </c>
      <c r="F436" s="73"/>
      <c r="G436" s="71">
        <f>B436-C436</f>
        <v>6</v>
      </c>
      <c r="H436" s="72">
        <f>D436-E436</f>
        <v>15</v>
      </c>
      <c r="I436" s="37">
        <f>IF(C436=0, "-", IF(G436/C436&lt;10, G436/C436, "&gt;999%"))</f>
        <v>0.46153846153846156</v>
      </c>
      <c r="J436" s="38">
        <f>IF(E436=0, "-", IF(H436/E436&lt;10, H436/E436, "&gt;999%"))</f>
        <v>0.45454545454545453</v>
      </c>
    </row>
    <row r="437" spans="1:10" x14ac:dyDescent="0.25">
      <c r="A437" s="177"/>
      <c r="B437" s="143"/>
      <c r="C437" s="144"/>
      <c r="D437" s="143"/>
      <c r="E437" s="144"/>
      <c r="F437" s="145"/>
      <c r="G437" s="143"/>
      <c r="H437" s="144"/>
      <c r="I437" s="151"/>
      <c r="J437" s="152"/>
    </row>
    <row r="438" spans="1:10" s="139" customFormat="1" x14ac:dyDescent="0.25">
      <c r="A438" s="159" t="s">
        <v>86</v>
      </c>
      <c r="B438" s="65"/>
      <c r="C438" s="66"/>
      <c r="D438" s="65"/>
      <c r="E438" s="66"/>
      <c r="F438" s="67"/>
      <c r="G438" s="65"/>
      <c r="H438" s="66"/>
      <c r="I438" s="20"/>
      <c r="J438" s="21"/>
    </row>
    <row r="439" spans="1:10" x14ac:dyDescent="0.25">
      <c r="A439" s="158" t="s">
        <v>211</v>
      </c>
      <c r="B439" s="65">
        <v>3</v>
      </c>
      <c r="C439" s="66">
        <v>0</v>
      </c>
      <c r="D439" s="65">
        <v>6</v>
      </c>
      <c r="E439" s="66">
        <v>0</v>
      </c>
      <c r="F439" s="67"/>
      <c r="G439" s="65">
        <f t="shared" ref="G439:G446" si="80">B439-C439</f>
        <v>3</v>
      </c>
      <c r="H439" s="66">
        <f t="shared" ref="H439:H446" si="81">D439-E439</f>
        <v>6</v>
      </c>
      <c r="I439" s="20" t="str">
        <f t="shared" ref="I439:I446" si="82">IF(C439=0, "-", IF(G439/C439&lt;10, G439/C439, "&gt;999%"))</f>
        <v>-</v>
      </c>
      <c r="J439" s="21" t="str">
        <f t="shared" ref="J439:J446" si="83">IF(E439=0, "-", IF(H439/E439&lt;10, H439/E439, "&gt;999%"))</f>
        <v>-</v>
      </c>
    </row>
    <row r="440" spans="1:10" x14ac:dyDescent="0.25">
      <c r="A440" s="158" t="s">
        <v>344</v>
      </c>
      <c r="B440" s="65">
        <v>22</v>
      </c>
      <c r="C440" s="66">
        <v>5</v>
      </c>
      <c r="D440" s="65">
        <v>46</v>
      </c>
      <c r="E440" s="66">
        <v>11</v>
      </c>
      <c r="F440" s="67"/>
      <c r="G440" s="65">
        <f t="shared" si="80"/>
        <v>17</v>
      </c>
      <c r="H440" s="66">
        <f t="shared" si="81"/>
        <v>35</v>
      </c>
      <c r="I440" s="20">
        <f t="shared" si="82"/>
        <v>3.4</v>
      </c>
      <c r="J440" s="21">
        <f t="shared" si="83"/>
        <v>3.1818181818181817</v>
      </c>
    </row>
    <row r="441" spans="1:10" x14ac:dyDescent="0.25">
      <c r="A441" s="158" t="s">
        <v>380</v>
      </c>
      <c r="B441" s="65">
        <v>7</v>
      </c>
      <c r="C441" s="66">
        <v>2</v>
      </c>
      <c r="D441" s="65">
        <v>22</v>
      </c>
      <c r="E441" s="66">
        <v>8</v>
      </c>
      <c r="F441" s="67"/>
      <c r="G441" s="65">
        <f t="shared" si="80"/>
        <v>5</v>
      </c>
      <c r="H441" s="66">
        <f t="shared" si="81"/>
        <v>14</v>
      </c>
      <c r="I441" s="20">
        <f t="shared" si="82"/>
        <v>2.5</v>
      </c>
      <c r="J441" s="21">
        <f t="shared" si="83"/>
        <v>1.75</v>
      </c>
    </row>
    <row r="442" spans="1:10" x14ac:dyDescent="0.25">
      <c r="A442" s="158" t="s">
        <v>416</v>
      </c>
      <c r="B442" s="65">
        <v>8</v>
      </c>
      <c r="C442" s="66">
        <v>7</v>
      </c>
      <c r="D442" s="65">
        <v>18</v>
      </c>
      <c r="E442" s="66">
        <v>11</v>
      </c>
      <c r="F442" s="67"/>
      <c r="G442" s="65">
        <f t="shared" si="80"/>
        <v>1</v>
      </c>
      <c r="H442" s="66">
        <f t="shared" si="81"/>
        <v>7</v>
      </c>
      <c r="I442" s="20">
        <f t="shared" si="82"/>
        <v>0.14285714285714285</v>
      </c>
      <c r="J442" s="21">
        <f t="shared" si="83"/>
        <v>0.63636363636363635</v>
      </c>
    </row>
    <row r="443" spans="1:10" x14ac:dyDescent="0.25">
      <c r="A443" s="158" t="s">
        <v>238</v>
      </c>
      <c r="B443" s="65">
        <v>8</v>
      </c>
      <c r="C443" s="66">
        <v>11</v>
      </c>
      <c r="D443" s="65">
        <v>23</v>
      </c>
      <c r="E443" s="66">
        <v>20</v>
      </c>
      <c r="F443" s="67"/>
      <c r="G443" s="65">
        <f t="shared" si="80"/>
        <v>-3</v>
      </c>
      <c r="H443" s="66">
        <f t="shared" si="81"/>
        <v>3</v>
      </c>
      <c r="I443" s="20">
        <f t="shared" si="82"/>
        <v>-0.27272727272727271</v>
      </c>
      <c r="J443" s="21">
        <f t="shared" si="83"/>
        <v>0.15</v>
      </c>
    </row>
    <row r="444" spans="1:10" x14ac:dyDescent="0.25">
      <c r="A444" s="158" t="s">
        <v>216</v>
      </c>
      <c r="B444" s="65">
        <v>2</v>
      </c>
      <c r="C444" s="66">
        <v>1</v>
      </c>
      <c r="D444" s="65">
        <v>4</v>
      </c>
      <c r="E444" s="66">
        <v>5</v>
      </c>
      <c r="F444" s="67"/>
      <c r="G444" s="65">
        <f t="shared" si="80"/>
        <v>1</v>
      </c>
      <c r="H444" s="66">
        <f t="shared" si="81"/>
        <v>-1</v>
      </c>
      <c r="I444" s="20">
        <f t="shared" si="82"/>
        <v>1</v>
      </c>
      <c r="J444" s="21">
        <f t="shared" si="83"/>
        <v>-0.2</v>
      </c>
    </row>
    <row r="445" spans="1:10" x14ac:dyDescent="0.25">
      <c r="A445" s="158" t="s">
        <v>261</v>
      </c>
      <c r="B445" s="65">
        <v>5</v>
      </c>
      <c r="C445" s="66">
        <v>6</v>
      </c>
      <c r="D445" s="65">
        <v>19</v>
      </c>
      <c r="E445" s="66">
        <v>17</v>
      </c>
      <c r="F445" s="67"/>
      <c r="G445" s="65">
        <f t="shared" si="80"/>
        <v>-1</v>
      </c>
      <c r="H445" s="66">
        <f t="shared" si="81"/>
        <v>2</v>
      </c>
      <c r="I445" s="20">
        <f t="shared" si="82"/>
        <v>-0.16666666666666666</v>
      </c>
      <c r="J445" s="21">
        <f t="shared" si="83"/>
        <v>0.11764705882352941</v>
      </c>
    </row>
    <row r="446" spans="1:10" s="160" customFormat="1" x14ac:dyDescent="0.25">
      <c r="A446" s="178" t="s">
        <v>646</v>
      </c>
      <c r="B446" s="71">
        <v>55</v>
      </c>
      <c r="C446" s="72">
        <v>32</v>
      </c>
      <c r="D446" s="71">
        <v>138</v>
      </c>
      <c r="E446" s="72">
        <v>72</v>
      </c>
      <c r="F446" s="73"/>
      <c r="G446" s="71">
        <f t="shared" si="80"/>
        <v>23</v>
      </c>
      <c r="H446" s="72">
        <f t="shared" si="81"/>
        <v>66</v>
      </c>
      <c r="I446" s="37">
        <f t="shared" si="82"/>
        <v>0.71875</v>
      </c>
      <c r="J446" s="38">
        <f t="shared" si="83"/>
        <v>0.91666666666666663</v>
      </c>
    </row>
    <row r="447" spans="1:10" x14ac:dyDescent="0.25">
      <c r="A447" s="177"/>
      <c r="B447" s="143"/>
      <c r="C447" s="144"/>
      <c r="D447" s="143"/>
      <c r="E447" s="144"/>
      <c r="F447" s="145"/>
      <c r="G447" s="143"/>
      <c r="H447" s="144"/>
      <c r="I447" s="151"/>
      <c r="J447" s="152"/>
    </row>
    <row r="448" spans="1:10" s="139" customFormat="1" x14ac:dyDescent="0.25">
      <c r="A448" s="159" t="s">
        <v>87</v>
      </c>
      <c r="B448" s="65"/>
      <c r="C448" s="66"/>
      <c r="D448" s="65"/>
      <c r="E448" s="66"/>
      <c r="F448" s="67"/>
      <c r="G448" s="65"/>
      <c r="H448" s="66"/>
      <c r="I448" s="20"/>
      <c r="J448" s="21"/>
    </row>
    <row r="449" spans="1:10" x14ac:dyDescent="0.25">
      <c r="A449" s="158" t="s">
        <v>381</v>
      </c>
      <c r="B449" s="65">
        <v>5</v>
      </c>
      <c r="C449" s="66">
        <v>4</v>
      </c>
      <c r="D449" s="65">
        <v>11</v>
      </c>
      <c r="E449" s="66">
        <v>11</v>
      </c>
      <c r="F449" s="67"/>
      <c r="G449" s="65">
        <f>B449-C449</f>
        <v>1</v>
      </c>
      <c r="H449" s="66">
        <f>D449-E449</f>
        <v>0</v>
      </c>
      <c r="I449" s="20">
        <f>IF(C449=0, "-", IF(G449/C449&lt;10, G449/C449, "&gt;999%"))</f>
        <v>0.25</v>
      </c>
      <c r="J449" s="21">
        <f>IF(E449=0, "-", IF(H449/E449&lt;10, H449/E449, "&gt;999%"))</f>
        <v>0</v>
      </c>
    </row>
    <row r="450" spans="1:10" x14ac:dyDescent="0.25">
      <c r="A450" s="158" t="s">
        <v>490</v>
      </c>
      <c r="B450" s="65">
        <v>35</v>
      </c>
      <c r="C450" s="66">
        <v>11</v>
      </c>
      <c r="D450" s="65">
        <v>112</v>
      </c>
      <c r="E450" s="66">
        <v>37</v>
      </c>
      <c r="F450" s="67"/>
      <c r="G450" s="65">
        <f>B450-C450</f>
        <v>24</v>
      </c>
      <c r="H450" s="66">
        <f>D450-E450</f>
        <v>75</v>
      </c>
      <c r="I450" s="20">
        <f>IF(C450=0, "-", IF(G450/C450&lt;10, G450/C450, "&gt;999%"))</f>
        <v>2.1818181818181817</v>
      </c>
      <c r="J450" s="21">
        <f>IF(E450=0, "-", IF(H450/E450&lt;10, H450/E450, "&gt;999%"))</f>
        <v>2.0270270270270272</v>
      </c>
    </row>
    <row r="451" spans="1:10" x14ac:dyDescent="0.25">
      <c r="A451" s="158" t="s">
        <v>417</v>
      </c>
      <c r="B451" s="65">
        <v>20</v>
      </c>
      <c r="C451" s="66">
        <v>13</v>
      </c>
      <c r="D451" s="65">
        <v>61</v>
      </c>
      <c r="E451" s="66">
        <v>46</v>
      </c>
      <c r="F451" s="67"/>
      <c r="G451" s="65">
        <f>B451-C451</f>
        <v>7</v>
      </c>
      <c r="H451" s="66">
        <f>D451-E451</f>
        <v>15</v>
      </c>
      <c r="I451" s="20">
        <f>IF(C451=0, "-", IF(G451/C451&lt;10, G451/C451, "&gt;999%"))</f>
        <v>0.53846153846153844</v>
      </c>
      <c r="J451" s="21">
        <f>IF(E451=0, "-", IF(H451/E451&lt;10, H451/E451, "&gt;999%"))</f>
        <v>0.32608695652173914</v>
      </c>
    </row>
    <row r="452" spans="1:10" s="160" customFormat="1" x14ac:dyDescent="0.25">
      <c r="A452" s="178" t="s">
        <v>647</v>
      </c>
      <c r="B452" s="71">
        <v>60</v>
      </c>
      <c r="C452" s="72">
        <v>28</v>
      </c>
      <c r="D452" s="71">
        <v>184</v>
      </c>
      <c r="E452" s="72">
        <v>94</v>
      </c>
      <c r="F452" s="73"/>
      <c r="G452" s="71">
        <f>B452-C452</f>
        <v>32</v>
      </c>
      <c r="H452" s="72">
        <f>D452-E452</f>
        <v>90</v>
      </c>
      <c r="I452" s="37">
        <f>IF(C452=0, "-", IF(G452/C452&lt;10, G452/C452, "&gt;999%"))</f>
        <v>1.1428571428571428</v>
      </c>
      <c r="J452" s="38">
        <f>IF(E452=0, "-", IF(H452/E452&lt;10, H452/E452, "&gt;999%"))</f>
        <v>0.95744680851063835</v>
      </c>
    </row>
    <row r="453" spans="1:10" x14ac:dyDescent="0.25">
      <c r="A453" s="177"/>
      <c r="B453" s="143"/>
      <c r="C453" s="144"/>
      <c r="D453" s="143"/>
      <c r="E453" s="144"/>
      <c r="F453" s="145"/>
      <c r="G453" s="143"/>
      <c r="H453" s="144"/>
      <c r="I453" s="151"/>
      <c r="J453" s="152"/>
    </row>
    <row r="454" spans="1:10" s="139" customFormat="1" x14ac:dyDescent="0.25">
      <c r="A454" s="159" t="s">
        <v>88</v>
      </c>
      <c r="B454" s="65"/>
      <c r="C454" s="66"/>
      <c r="D454" s="65"/>
      <c r="E454" s="66"/>
      <c r="F454" s="67"/>
      <c r="G454" s="65"/>
      <c r="H454" s="66"/>
      <c r="I454" s="20"/>
      <c r="J454" s="21"/>
    </row>
    <row r="455" spans="1:10" x14ac:dyDescent="0.25">
      <c r="A455" s="158" t="s">
        <v>298</v>
      </c>
      <c r="B455" s="65">
        <v>12</v>
      </c>
      <c r="C455" s="66">
        <v>5</v>
      </c>
      <c r="D455" s="65">
        <v>43</v>
      </c>
      <c r="E455" s="66">
        <v>11</v>
      </c>
      <c r="F455" s="67"/>
      <c r="G455" s="65">
        <f t="shared" ref="G455:G461" si="84">B455-C455</f>
        <v>7</v>
      </c>
      <c r="H455" s="66">
        <f t="shared" ref="H455:H461" si="85">D455-E455</f>
        <v>32</v>
      </c>
      <c r="I455" s="20">
        <f t="shared" ref="I455:I461" si="86">IF(C455=0, "-", IF(G455/C455&lt;10, G455/C455, "&gt;999%"))</f>
        <v>1.4</v>
      </c>
      <c r="J455" s="21">
        <f t="shared" ref="J455:J461" si="87">IF(E455=0, "-", IF(H455/E455&lt;10, H455/E455, "&gt;999%"))</f>
        <v>2.9090909090909092</v>
      </c>
    </row>
    <row r="456" spans="1:10" x14ac:dyDescent="0.25">
      <c r="A456" s="158" t="s">
        <v>382</v>
      </c>
      <c r="B456" s="65">
        <v>200</v>
      </c>
      <c r="C456" s="66">
        <v>138</v>
      </c>
      <c r="D456" s="65">
        <v>498</v>
      </c>
      <c r="E456" s="66">
        <v>369</v>
      </c>
      <c r="F456" s="67"/>
      <c r="G456" s="65">
        <f t="shared" si="84"/>
        <v>62</v>
      </c>
      <c r="H456" s="66">
        <f t="shared" si="85"/>
        <v>129</v>
      </c>
      <c r="I456" s="20">
        <f t="shared" si="86"/>
        <v>0.44927536231884058</v>
      </c>
      <c r="J456" s="21">
        <f t="shared" si="87"/>
        <v>0.34959349593495936</v>
      </c>
    </row>
    <row r="457" spans="1:10" x14ac:dyDescent="0.25">
      <c r="A457" s="158" t="s">
        <v>217</v>
      </c>
      <c r="B457" s="65">
        <v>32</v>
      </c>
      <c r="C457" s="66">
        <v>26</v>
      </c>
      <c r="D457" s="65">
        <v>72</v>
      </c>
      <c r="E457" s="66">
        <v>67</v>
      </c>
      <c r="F457" s="67"/>
      <c r="G457" s="65">
        <f t="shared" si="84"/>
        <v>6</v>
      </c>
      <c r="H457" s="66">
        <f t="shared" si="85"/>
        <v>5</v>
      </c>
      <c r="I457" s="20">
        <f t="shared" si="86"/>
        <v>0.23076923076923078</v>
      </c>
      <c r="J457" s="21">
        <f t="shared" si="87"/>
        <v>7.4626865671641784E-2</v>
      </c>
    </row>
    <row r="458" spans="1:10" x14ac:dyDescent="0.25">
      <c r="A458" s="158" t="s">
        <v>418</v>
      </c>
      <c r="B458" s="65">
        <v>95</v>
      </c>
      <c r="C458" s="66">
        <v>126</v>
      </c>
      <c r="D458" s="65">
        <v>246</v>
      </c>
      <c r="E458" s="66">
        <v>179</v>
      </c>
      <c r="F458" s="67"/>
      <c r="G458" s="65">
        <f t="shared" si="84"/>
        <v>-31</v>
      </c>
      <c r="H458" s="66">
        <f t="shared" si="85"/>
        <v>67</v>
      </c>
      <c r="I458" s="20">
        <f t="shared" si="86"/>
        <v>-0.24603174603174602</v>
      </c>
      <c r="J458" s="21">
        <f t="shared" si="87"/>
        <v>0.37430167597765363</v>
      </c>
    </row>
    <row r="459" spans="1:10" x14ac:dyDescent="0.25">
      <c r="A459" s="158" t="s">
        <v>233</v>
      </c>
      <c r="B459" s="65">
        <v>12</v>
      </c>
      <c r="C459" s="66">
        <v>0</v>
      </c>
      <c r="D459" s="65">
        <v>58</v>
      </c>
      <c r="E459" s="66">
        <v>0</v>
      </c>
      <c r="F459" s="67"/>
      <c r="G459" s="65">
        <f t="shared" si="84"/>
        <v>12</v>
      </c>
      <c r="H459" s="66">
        <f t="shared" si="85"/>
        <v>58</v>
      </c>
      <c r="I459" s="20" t="str">
        <f t="shared" si="86"/>
        <v>-</v>
      </c>
      <c r="J459" s="21" t="str">
        <f t="shared" si="87"/>
        <v>-</v>
      </c>
    </row>
    <row r="460" spans="1:10" x14ac:dyDescent="0.25">
      <c r="A460" s="158" t="s">
        <v>345</v>
      </c>
      <c r="B460" s="65">
        <v>12</v>
      </c>
      <c r="C460" s="66">
        <v>44</v>
      </c>
      <c r="D460" s="65">
        <v>112</v>
      </c>
      <c r="E460" s="66">
        <v>184</v>
      </c>
      <c r="F460" s="67"/>
      <c r="G460" s="65">
        <f t="shared" si="84"/>
        <v>-32</v>
      </c>
      <c r="H460" s="66">
        <f t="shared" si="85"/>
        <v>-72</v>
      </c>
      <c r="I460" s="20">
        <f t="shared" si="86"/>
        <v>-0.72727272727272729</v>
      </c>
      <c r="J460" s="21">
        <f t="shared" si="87"/>
        <v>-0.39130434782608697</v>
      </c>
    </row>
    <row r="461" spans="1:10" s="160" customFormat="1" x14ac:dyDescent="0.25">
      <c r="A461" s="178" t="s">
        <v>648</v>
      </c>
      <c r="B461" s="71">
        <v>363</v>
      </c>
      <c r="C461" s="72">
        <v>339</v>
      </c>
      <c r="D461" s="71">
        <v>1029</v>
      </c>
      <c r="E461" s="72">
        <v>810</v>
      </c>
      <c r="F461" s="73"/>
      <c r="G461" s="71">
        <f t="shared" si="84"/>
        <v>24</v>
      </c>
      <c r="H461" s="72">
        <f t="shared" si="85"/>
        <v>219</v>
      </c>
      <c r="I461" s="37">
        <f t="shared" si="86"/>
        <v>7.0796460176991149E-2</v>
      </c>
      <c r="J461" s="38">
        <f t="shared" si="87"/>
        <v>0.27037037037037037</v>
      </c>
    </row>
    <row r="462" spans="1:10" x14ac:dyDescent="0.25">
      <c r="A462" s="177"/>
      <c r="B462" s="143"/>
      <c r="C462" s="144"/>
      <c r="D462" s="143"/>
      <c r="E462" s="144"/>
      <c r="F462" s="145"/>
      <c r="G462" s="143"/>
      <c r="H462" s="144"/>
      <c r="I462" s="151"/>
      <c r="J462" s="152"/>
    </row>
    <row r="463" spans="1:10" s="139" customFormat="1" x14ac:dyDescent="0.25">
      <c r="A463" s="159" t="s">
        <v>89</v>
      </c>
      <c r="B463" s="65"/>
      <c r="C463" s="66"/>
      <c r="D463" s="65"/>
      <c r="E463" s="66"/>
      <c r="F463" s="67"/>
      <c r="G463" s="65"/>
      <c r="H463" s="66"/>
      <c r="I463" s="20"/>
      <c r="J463" s="21"/>
    </row>
    <row r="464" spans="1:10" x14ac:dyDescent="0.25">
      <c r="A464" s="158" t="s">
        <v>204</v>
      </c>
      <c r="B464" s="65">
        <v>4</v>
      </c>
      <c r="C464" s="66">
        <v>209</v>
      </c>
      <c r="D464" s="65">
        <v>33</v>
      </c>
      <c r="E464" s="66">
        <v>262</v>
      </c>
      <c r="F464" s="67"/>
      <c r="G464" s="65">
        <f t="shared" ref="G464:G470" si="88">B464-C464</f>
        <v>-205</v>
      </c>
      <c r="H464" s="66">
        <f t="shared" ref="H464:H470" si="89">D464-E464</f>
        <v>-229</v>
      </c>
      <c r="I464" s="20">
        <f t="shared" ref="I464:I470" si="90">IF(C464=0, "-", IF(G464/C464&lt;10, G464/C464, "&gt;999%"))</f>
        <v>-0.98086124401913877</v>
      </c>
      <c r="J464" s="21">
        <f t="shared" ref="J464:J470" si="91">IF(E464=0, "-", IF(H464/E464&lt;10, H464/E464, "&gt;999%"))</f>
        <v>-0.87404580152671751</v>
      </c>
    </row>
    <row r="465" spans="1:10" x14ac:dyDescent="0.25">
      <c r="A465" s="158" t="s">
        <v>326</v>
      </c>
      <c r="B465" s="65">
        <v>37</v>
      </c>
      <c r="C465" s="66">
        <v>28</v>
      </c>
      <c r="D465" s="65">
        <v>102</v>
      </c>
      <c r="E465" s="66">
        <v>81</v>
      </c>
      <c r="F465" s="67"/>
      <c r="G465" s="65">
        <f t="shared" si="88"/>
        <v>9</v>
      </c>
      <c r="H465" s="66">
        <f t="shared" si="89"/>
        <v>21</v>
      </c>
      <c r="I465" s="20">
        <f t="shared" si="90"/>
        <v>0.32142857142857145</v>
      </c>
      <c r="J465" s="21">
        <f t="shared" si="91"/>
        <v>0.25925925925925924</v>
      </c>
    </row>
    <row r="466" spans="1:10" x14ac:dyDescent="0.25">
      <c r="A466" s="158" t="s">
        <v>327</v>
      </c>
      <c r="B466" s="65">
        <v>47</v>
      </c>
      <c r="C466" s="66">
        <v>106</v>
      </c>
      <c r="D466" s="65">
        <v>175</v>
      </c>
      <c r="E466" s="66">
        <v>347</v>
      </c>
      <c r="F466" s="67"/>
      <c r="G466" s="65">
        <f t="shared" si="88"/>
        <v>-59</v>
      </c>
      <c r="H466" s="66">
        <f t="shared" si="89"/>
        <v>-172</v>
      </c>
      <c r="I466" s="20">
        <f t="shared" si="90"/>
        <v>-0.55660377358490565</v>
      </c>
      <c r="J466" s="21">
        <f t="shared" si="91"/>
        <v>-0.49567723342939479</v>
      </c>
    </row>
    <row r="467" spans="1:10" x14ac:dyDescent="0.25">
      <c r="A467" s="158" t="s">
        <v>346</v>
      </c>
      <c r="B467" s="65">
        <v>4</v>
      </c>
      <c r="C467" s="66">
        <v>0</v>
      </c>
      <c r="D467" s="65">
        <v>20</v>
      </c>
      <c r="E467" s="66">
        <v>7</v>
      </c>
      <c r="F467" s="67"/>
      <c r="G467" s="65">
        <f t="shared" si="88"/>
        <v>4</v>
      </c>
      <c r="H467" s="66">
        <f t="shared" si="89"/>
        <v>13</v>
      </c>
      <c r="I467" s="20" t="str">
        <f t="shared" si="90"/>
        <v>-</v>
      </c>
      <c r="J467" s="21">
        <f t="shared" si="91"/>
        <v>1.8571428571428572</v>
      </c>
    </row>
    <row r="468" spans="1:10" x14ac:dyDescent="0.25">
      <c r="A468" s="158" t="s">
        <v>205</v>
      </c>
      <c r="B468" s="65">
        <v>41</v>
      </c>
      <c r="C468" s="66">
        <v>30</v>
      </c>
      <c r="D468" s="65">
        <v>145</v>
      </c>
      <c r="E468" s="66">
        <v>79</v>
      </c>
      <c r="F468" s="67"/>
      <c r="G468" s="65">
        <f t="shared" si="88"/>
        <v>11</v>
      </c>
      <c r="H468" s="66">
        <f t="shared" si="89"/>
        <v>66</v>
      </c>
      <c r="I468" s="20">
        <f t="shared" si="90"/>
        <v>0.36666666666666664</v>
      </c>
      <c r="J468" s="21">
        <f t="shared" si="91"/>
        <v>0.83544303797468356</v>
      </c>
    </row>
    <row r="469" spans="1:10" x14ac:dyDescent="0.25">
      <c r="A469" s="158" t="s">
        <v>347</v>
      </c>
      <c r="B469" s="65">
        <v>13</v>
      </c>
      <c r="C469" s="66">
        <v>3</v>
      </c>
      <c r="D469" s="65">
        <v>55</v>
      </c>
      <c r="E469" s="66">
        <v>12</v>
      </c>
      <c r="F469" s="67"/>
      <c r="G469" s="65">
        <f t="shared" si="88"/>
        <v>10</v>
      </c>
      <c r="H469" s="66">
        <f t="shared" si="89"/>
        <v>43</v>
      </c>
      <c r="I469" s="20">
        <f t="shared" si="90"/>
        <v>3.3333333333333335</v>
      </c>
      <c r="J469" s="21">
        <f t="shared" si="91"/>
        <v>3.5833333333333335</v>
      </c>
    </row>
    <row r="470" spans="1:10" s="160" customFormat="1" x14ac:dyDescent="0.25">
      <c r="A470" s="178" t="s">
        <v>649</v>
      </c>
      <c r="B470" s="71">
        <v>146</v>
      </c>
      <c r="C470" s="72">
        <v>376</v>
      </c>
      <c r="D470" s="71">
        <v>530</v>
      </c>
      <c r="E470" s="72">
        <v>788</v>
      </c>
      <c r="F470" s="73"/>
      <c r="G470" s="71">
        <f t="shared" si="88"/>
        <v>-230</v>
      </c>
      <c r="H470" s="72">
        <f t="shared" si="89"/>
        <v>-258</v>
      </c>
      <c r="I470" s="37">
        <f t="shared" si="90"/>
        <v>-0.61170212765957444</v>
      </c>
      <c r="J470" s="38">
        <f t="shared" si="91"/>
        <v>-0.32741116751269034</v>
      </c>
    </row>
    <row r="471" spans="1:10" x14ac:dyDescent="0.25">
      <c r="A471" s="177"/>
      <c r="B471" s="143"/>
      <c r="C471" s="144"/>
      <c r="D471" s="143"/>
      <c r="E471" s="144"/>
      <c r="F471" s="145"/>
      <c r="G471" s="143"/>
      <c r="H471" s="144"/>
      <c r="I471" s="151"/>
      <c r="J471" s="152"/>
    </row>
    <row r="472" spans="1:10" s="139" customFormat="1" x14ac:dyDescent="0.25">
      <c r="A472" s="159" t="s">
        <v>90</v>
      </c>
      <c r="B472" s="65"/>
      <c r="C472" s="66"/>
      <c r="D472" s="65"/>
      <c r="E472" s="66"/>
      <c r="F472" s="67"/>
      <c r="G472" s="65"/>
      <c r="H472" s="66"/>
      <c r="I472" s="20"/>
      <c r="J472" s="21"/>
    </row>
    <row r="473" spans="1:10" x14ac:dyDescent="0.25">
      <c r="A473" s="158" t="s">
        <v>255</v>
      </c>
      <c r="B473" s="65">
        <v>32</v>
      </c>
      <c r="C473" s="66">
        <v>380</v>
      </c>
      <c r="D473" s="65">
        <v>702</v>
      </c>
      <c r="E473" s="66">
        <v>380</v>
      </c>
      <c r="F473" s="67"/>
      <c r="G473" s="65">
        <f>B473-C473</f>
        <v>-348</v>
      </c>
      <c r="H473" s="66">
        <f>D473-E473</f>
        <v>322</v>
      </c>
      <c r="I473" s="20">
        <f>IF(C473=0, "-", IF(G473/C473&lt;10, G473/C473, "&gt;999%"))</f>
        <v>-0.91578947368421049</v>
      </c>
      <c r="J473" s="21">
        <f>IF(E473=0, "-", IF(H473/E473&lt;10, H473/E473, "&gt;999%"))</f>
        <v>0.84736842105263155</v>
      </c>
    </row>
    <row r="474" spans="1:10" x14ac:dyDescent="0.25">
      <c r="A474" s="158" t="s">
        <v>402</v>
      </c>
      <c r="B474" s="65">
        <v>94</v>
      </c>
      <c r="C474" s="66">
        <v>0</v>
      </c>
      <c r="D474" s="65">
        <v>299</v>
      </c>
      <c r="E474" s="66">
        <v>0</v>
      </c>
      <c r="F474" s="67"/>
      <c r="G474" s="65">
        <f>B474-C474</f>
        <v>94</v>
      </c>
      <c r="H474" s="66">
        <f>D474-E474</f>
        <v>299</v>
      </c>
      <c r="I474" s="20" t="str">
        <f>IF(C474=0, "-", IF(G474/C474&lt;10, G474/C474, "&gt;999%"))</f>
        <v>-</v>
      </c>
      <c r="J474" s="21" t="str">
        <f>IF(E474=0, "-", IF(H474/E474&lt;10, H474/E474, "&gt;999%"))</f>
        <v>-</v>
      </c>
    </row>
    <row r="475" spans="1:10" s="160" customFormat="1" x14ac:dyDescent="0.25">
      <c r="A475" s="178" t="s">
        <v>650</v>
      </c>
      <c r="B475" s="71">
        <v>126</v>
      </c>
      <c r="C475" s="72">
        <v>380</v>
      </c>
      <c r="D475" s="71">
        <v>1001</v>
      </c>
      <c r="E475" s="72">
        <v>380</v>
      </c>
      <c r="F475" s="73"/>
      <c r="G475" s="71">
        <f>B475-C475</f>
        <v>-254</v>
      </c>
      <c r="H475" s="72">
        <f>D475-E475</f>
        <v>621</v>
      </c>
      <c r="I475" s="37">
        <f>IF(C475=0, "-", IF(G475/C475&lt;10, G475/C475, "&gt;999%"))</f>
        <v>-0.66842105263157892</v>
      </c>
      <c r="J475" s="38">
        <f>IF(E475=0, "-", IF(H475/E475&lt;10, H475/E475, "&gt;999%"))</f>
        <v>1.6342105263157896</v>
      </c>
    </row>
    <row r="476" spans="1:10" x14ac:dyDescent="0.25">
      <c r="A476" s="177"/>
      <c r="B476" s="143"/>
      <c r="C476" s="144"/>
      <c r="D476" s="143"/>
      <c r="E476" s="144"/>
      <c r="F476" s="145"/>
      <c r="G476" s="143"/>
      <c r="H476" s="144"/>
      <c r="I476" s="151"/>
      <c r="J476" s="152"/>
    </row>
    <row r="477" spans="1:10" s="139" customFormat="1" x14ac:dyDescent="0.25">
      <c r="A477" s="159" t="s">
        <v>91</v>
      </c>
      <c r="B477" s="65"/>
      <c r="C477" s="66"/>
      <c r="D477" s="65"/>
      <c r="E477" s="66"/>
      <c r="F477" s="67"/>
      <c r="G477" s="65"/>
      <c r="H477" s="66"/>
      <c r="I477" s="20"/>
      <c r="J477" s="21"/>
    </row>
    <row r="478" spans="1:10" x14ac:dyDescent="0.25">
      <c r="A478" s="158" t="s">
        <v>239</v>
      </c>
      <c r="B478" s="65">
        <v>75</v>
      </c>
      <c r="C478" s="66">
        <v>72</v>
      </c>
      <c r="D478" s="65">
        <v>171</v>
      </c>
      <c r="E478" s="66">
        <v>301</v>
      </c>
      <c r="F478" s="67"/>
      <c r="G478" s="65">
        <f t="shared" ref="G478:G499" si="92">B478-C478</f>
        <v>3</v>
      </c>
      <c r="H478" s="66">
        <f t="shared" ref="H478:H499" si="93">D478-E478</f>
        <v>-130</v>
      </c>
      <c r="I478" s="20">
        <f t="shared" ref="I478:I499" si="94">IF(C478=0, "-", IF(G478/C478&lt;10, G478/C478, "&gt;999%"))</f>
        <v>4.1666666666666664E-2</v>
      </c>
      <c r="J478" s="21">
        <f t="shared" ref="J478:J499" si="95">IF(E478=0, "-", IF(H478/E478&lt;10, H478/E478, "&gt;999%"))</f>
        <v>-0.43189368770764119</v>
      </c>
    </row>
    <row r="479" spans="1:10" x14ac:dyDescent="0.25">
      <c r="A479" s="158" t="s">
        <v>348</v>
      </c>
      <c r="B479" s="65">
        <v>76</v>
      </c>
      <c r="C479" s="66">
        <v>39</v>
      </c>
      <c r="D479" s="65">
        <v>123</v>
      </c>
      <c r="E479" s="66">
        <v>201</v>
      </c>
      <c r="F479" s="67"/>
      <c r="G479" s="65">
        <f t="shared" si="92"/>
        <v>37</v>
      </c>
      <c r="H479" s="66">
        <f t="shared" si="93"/>
        <v>-78</v>
      </c>
      <c r="I479" s="20">
        <f t="shared" si="94"/>
        <v>0.94871794871794868</v>
      </c>
      <c r="J479" s="21">
        <f t="shared" si="95"/>
        <v>-0.38805970149253732</v>
      </c>
    </row>
    <row r="480" spans="1:10" x14ac:dyDescent="0.25">
      <c r="A480" s="158" t="s">
        <v>460</v>
      </c>
      <c r="B480" s="65">
        <v>7</v>
      </c>
      <c r="C480" s="66">
        <v>5</v>
      </c>
      <c r="D480" s="65">
        <v>34</v>
      </c>
      <c r="E480" s="66">
        <v>12</v>
      </c>
      <c r="F480" s="67"/>
      <c r="G480" s="65">
        <f t="shared" si="92"/>
        <v>2</v>
      </c>
      <c r="H480" s="66">
        <f t="shared" si="93"/>
        <v>22</v>
      </c>
      <c r="I480" s="20">
        <f t="shared" si="94"/>
        <v>0.4</v>
      </c>
      <c r="J480" s="21">
        <f t="shared" si="95"/>
        <v>1.8333333333333333</v>
      </c>
    </row>
    <row r="481" spans="1:10" x14ac:dyDescent="0.25">
      <c r="A481" s="158" t="s">
        <v>218</v>
      </c>
      <c r="B481" s="65">
        <v>106</v>
      </c>
      <c r="C481" s="66">
        <v>191</v>
      </c>
      <c r="D481" s="65">
        <v>406</v>
      </c>
      <c r="E481" s="66">
        <v>500</v>
      </c>
      <c r="F481" s="67"/>
      <c r="G481" s="65">
        <f t="shared" si="92"/>
        <v>-85</v>
      </c>
      <c r="H481" s="66">
        <f t="shared" si="93"/>
        <v>-94</v>
      </c>
      <c r="I481" s="20">
        <f t="shared" si="94"/>
        <v>-0.44502617801047123</v>
      </c>
      <c r="J481" s="21">
        <f t="shared" si="95"/>
        <v>-0.188</v>
      </c>
    </row>
    <row r="482" spans="1:10" x14ac:dyDescent="0.25">
      <c r="A482" s="158" t="s">
        <v>349</v>
      </c>
      <c r="B482" s="65">
        <v>60</v>
      </c>
      <c r="C482" s="66">
        <v>0</v>
      </c>
      <c r="D482" s="65">
        <v>193</v>
      </c>
      <c r="E482" s="66">
        <v>0</v>
      </c>
      <c r="F482" s="67"/>
      <c r="G482" s="65">
        <f t="shared" si="92"/>
        <v>60</v>
      </c>
      <c r="H482" s="66">
        <f t="shared" si="93"/>
        <v>193</v>
      </c>
      <c r="I482" s="20" t="str">
        <f t="shared" si="94"/>
        <v>-</v>
      </c>
      <c r="J482" s="21" t="str">
        <f t="shared" si="95"/>
        <v>-</v>
      </c>
    </row>
    <row r="483" spans="1:10" x14ac:dyDescent="0.25">
      <c r="A483" s="158" t="s">
        <v>419</v>
      </c>
      <c r="B483" s="65">
        <v>54</v>
      </c>
      <c r="C483" s="66">
        <v>58</v>
      </c>
      <c r="D483" s="65">
        <v>93</v>
      </c>
      <c r="E483" s="66">
        <v>193</v>
      </c>
      <c r="F483" s="67"/>
      <c r="G483" s="65">
        <f t="shared" si="92"/>
        <v>-4</v>
      </c>
      <c r="H483" s="66">
        <f t="shared" si="93"/>
        <v>-100</v>
      </c>
      <c r="I483" s="20">
        <f t="shared" si="94"/>
        <v>-6.8965517241379309E-2</v>
      </c>
      <c r="J483" s="21">
        <f t="shared" si="95"/>
        <v>-0.51813471502590669</v>
      </c>
    </row>
    <row r="484" spans="1:10" x14ac:dyDescent="0.25">
      <c r="A484" s="158" t="s">
        <v>299</v>
      </c>
      <c r="B484" s="65">
        <v>10</v>
      </c>
      <c r="C484" s="66">
        <v>0</v>
      </c>
      <c r="D484" s="65">
        <v>20</v>
      </c>
      <c r="E484" s="66">
        <v>0</v>
      </c>
      <c r="F484" s="67"/>
      <c r="G484" s="65">
        <f t="shared" si="92"/>
        <v>10</v>
      </c>
      <c r="H484" s="66">
        <f t="shared" si="93"/>
        <v>20</v>
      </c>
      <c r="I484" s="20" t="str">
        <f t="shared" si="94"/>
        <v>-</v>
      </c>
      <c r="J484" s="21" t="str">
        <f t="shared" si="95"/>
        <v>-</v>
      </c>
    </row>
    <row r="485" spans="1:10" x14ac:dyDescent="0.25">
      <c r="A485" s="158" t="s">
        <v>291</v>
      </c>
      <c r="B485" s="65">
        <v>0</v>
      </c>
      <c r="C485" s="66">
        <v>4</v>
      </c>
      <c r="D485" s="65">
        <v>1</v>
      </c>
      <c r="E485" s="66">
        <v>8</v>
      </c>
      <c r="F485" s="67"/>
      <c r="G485" s="65">
        <f t="shared" si="92"/>
        <v>-4</v>
      </c>
      <c r="H485" s="66">
        <f t="shared" si="93"/>
        <v>-7</v>
      </c>
      <c r="I485" s="20">
        <f t="shared" si="94"/>
        <v>-1</v>
      </c>
      <c r="J485" s="21">
        <f t="shared" si="95"/>
        <v>-0.875</v>
      </c>
    </row>
    <row r="486" spans="1:10" x14ac:dyDescent="0.25">
      <c r="A486" s="158" t="s">
        <v>458</v>
      </c>
      <c r="B486" s="65">
        <v>38</v>
      </c>
      <c r="C486" s="66">
        <v>73</v>
      </c>
      <c r="D486" s="65">
        <v>75</v>
      </c>
      <c r="E486" s="66">
        <v>202</v>
      </c>
      <c r="F486" s="67"/>
      <c r="G486" s="65">
        <f t="shared" si="92"/>
        <v>-35</v>
      </c>
      <c r="H486" s="66">
        <f t="shared" si="93"/>
        <v>-127</v>
      </c>
      <c r="I486" s="20">
        <f t="shared" si="94"/>
        <v>-0.47945205479452052</v>
      </c>
      <c r="J486" s="21">
        <f t="shared" si="95"/>
        <v>-0.62871287128712872</v>
      </c>
    </row>
    <row r="487" spans="1:10" x14ac:dyDescent="0.25">
      <c r="A487" s="158" t="s">
        <v>472</v>
      </c>
      <c r="B487" s="65">
        <v>46</v>
      </c>
      <c r="C487" s="66">
        <v>53</v>
      </c>
      <c r="D487" s="65">
        <v>90</v>
      </c>
      <c r="E487" s="66">
        <v>148</v>
      </c>
      <c r="F487" s="67"/>
      <c r="G487" s="65">
        <f t="shared" si="92"/>
        <v>-7</v>
      </c>
      <c r="H487" s="66">
        <f t="shared" si="93"/>
        <v>-58</v>
      </c>
      <c r="I487" s="20">
        <f t="shared" si="94"/>
        <v>-0.13207547169811321</v>
      </c>
      <c r="J487" s="21">
        <f t="shared" si="95"/>
        <v>-0.39189189189189189</v>
      </c>
    </row>
    <row r="488" spans="1:10" x14ac:dyDescent="0.25">
      <c r="A488" s="158" t="s">
        <v>481</v>
      </c>
      <c r="B488" s="65">
        <v>121</v>
      </c>
      <c r="C488" s="66">
        <v>111</v>
      </c>
      <c r="D488" s="65">
        <v>310</v>
      </c>
      <c r="E488" s="66">
        <v>292</v>
      </c>
      <c r="F488" s="67"/>
      <c r="G488" s="65">
        <f t="shared" si="92"/>
        <v>10</v>
      </c>
      <c r="H488" s="66">
        <f t="shared" si="93"/>
        <v>18</v>
      </c>
      <c r="I488" s="20">
        <f t="shared" si="94"/>
        <v>9.0090090090090086E-2</v>
      </c>
      <c r="J488" s="21">
        <f t="shared" si="95"/>
        <v>6.1643835616438353E-2</v>
      </c>
    </row>
    <row r="489" spans="1:10" x14ac:dyDescent="0.25">
      <c r="A489" s="158" t="s">
        <v>491</v>
      </c>
      <c r="B489" s="65">
        <v>573</v>
      </c>
      <c r="C489" s="66">
        <v>800</v>
      </c>
      <c r="D489" s="65">
        <v>1484</v>
      </c>
      <c r="E489" s="66">
        <v>1657</v>
      </c>
      <c r="F489" s="67"/>
      <c r="G489" s="65">
        <f t="shared" si="92"/>
        <v>-227</v>
      </c>
      <c r="H489" s="66">
        <f t="shared" si="93"/>
        <v>-173</v>
      </c>
      <c r="I489" s="20">
        <f t="shared" si="94"/>
        <v>-0.28375</v>
      </c>
      <c r="J489" s="21">
        <f t="shared" si="95"/>
        <v>-0.1044055522027761</v>
      </c>
    </row>
    <row r="490" spans="1:10" x14ac:dyDescent="0.25">
      <c r="A490" s="158" t="s">
        <v>420</v>
      </c>
      <c r="B490" s="65">
        <v>60</v>
      </c>
      <c r="C490" s="66">
        <v>33</v>
      </c>
      <c r="D490" s="65">
        <v>281</v>
      </c>
      <c r="E490" s="66">
        <v>129</v>
      </c>
      <c r="F490" s="67"/>
      <c r="G490" s="65">
        <f t="shared" si="92"/>
        <v>27</v>
      </c>
      <c r="H490" s="66">
        <f t="shared" si="93"/>
        <v>152</v>
      </c>
      <c r="I490" s="20">
        <f t="shared" si="94"/>
        <v>0.81818181818181823</v>
      </c>
      <c r="J490" s="21">
        <f t="shared" si="95"/>
        <v>1.1782945736434109</v>
      </c>
    </row>
    <row r="491" spans="1:10" x14ac:dyDescent="0.25">
      <c r="A491" s="158" t="s">
        <v>492</v>
      </c>
      <c r="B491" s="65">
        <v>207</v>
      </c>
      <c r="C491" s="66">
        <v>185</v>
      </c>
      <c r="D491" s="65">
        <v>430</v>
      </c>
      <c r="E491" s="66">
        <v>408</v>
      </c>
      <c r="F491" s="67"/>
      <c r="G491" s="65">
        <f t="shared" si="92"/>
        <v>22</v>
      </c>
      <c r="H491" s="66">
        <f t="shared" si="93"/>
        <v>22</v>
      </c>
      <c r="I491" s="20">
        <f t="shared" si="94"/>
        <v>0.11891891891891893</v>
      </c>
      <c r="J491" s="21">
        <f t="shared" si="95"/>
        <v>5.3921568627450983E-2</v>
      </c>
    </row>
    <row r="492" spans="1:10" x14ac:dyDescent="0.25">
      <c r="A492" s="158" t="s">
        <v>448</v>
      </c>
      <c r="B492" s="65">
        <v>126</v>
      </c>
      <c r="C492" s="66">
        <v>156</v>
      </c>
      <c r="D492" s="65">
        <v>461</v>
      </c>
      <c r="E492" s="66">
        <v>369</v>
      </c>
      <c r="F492" s="67"/>
      <c r="G492" s="65">
        <f t="shared" si="92"/>
        <v>-30</v>
      </c>
      <c r="H492" s="66">
        <f t="shared" si="93"/>
        <v>92</v>
      </c>
      <c r="I492" s="20">
        <f t="shared" si="94"/>
        <v>-0.19230769230769232</v>
      </c>
      <c r="J492" s="21">
        <f t="shared" si="95"/>
        <v>0.24932249322493225</v>
      </c>
    </row>
    <row r="493" spans="1:10" x14ac:dyDescent="0.25">
      <c r="A493" s="158" t="s">
        <v>421</v>
      </c>
      <c r="B493" s="65">
        <v>221</v>
      </c>
      <c r="C493" s="66">
        <v>368</v>
      </c>
      <c r="D493" s="65">
        <v>583</v>
      </c>
      <c r="E493" s="66">
        <v>1200</v>
      </c>
      <c r="F493" s="67"/>
      <c r="G493" s="65">
        <f t="shared" si="92"/>
        <v>-147</v>
      </c>
      <c r="H493" s="66">
        <f t="shared" si="93"/>
        <v>-617</v>
      </c>
      <c r="I493" s="20">
        <f t="shared" si="94"/>
        <v>-0.39945652173913043</v>
      </c>
      <c r="J493" s="21">
        <f t="shared" si="95"/>
        <v>-0.51416666666666666</v>
      </c>
    </row>
    <row r="494" spans="1:10" x14ac:dyDescent="0.25">
      <c r="A494" s="158" t="s">
        <v>219</v>
      </c>
      <c r="B494" s="65">
        <v>0</v>
      </c>
      <c r="C494" s="66">
        <v>3</v>
      </c>
      <c r="D494" s="65">
        <v>0</v>
      </c>
      <c r="E494" s="66">
        <v>7</v>
      </c>
      <c r="F494" s="67"/>
      <c r="G494" s="65">
        <f t="shared" si="92"/>
        <v>-3</v>
      </c>
      <c r="H494" s="66">
        <f t="shared" si="93"/>
        <v>-7</v>
      </c>
      <c r="I494" s="20">
        <f t="shared" si="94"/>
        <v>-1</v>
      </c>
      <c r="J494" s="21">
        <f t="shared" si="95"/>
        <v>-1</v>
      </c>
    </row>
    <row r="495" spans="1:10" x14ac:dyDescent="0.25">
      <c r="A495" s="158" t="s">
        <v>383</v>
      </c>
      <c r="B495" s="65">
        <v>256</v>
      </c>
      <c r="C495" s="66">
        <v>462</v>
      </c>
      <c r="D495" s="65">
        <v>675</v>
      </c>
      <c r="E495" s="66">
        <v>1108</v>
      </c>
      <c r="F495" s="67"/>
      <c r="G495" s="65">
        <f t="shared" si="92"/>
        <v>-206</v>
      </c>
      <c r="H495" s="66">
        <f t="shared" si="93"/>
        <v>-433</v>
      </c>
      <c r="I495" s="20">
        <f t="shared" si="94"/>
        <v>-0.44588744588744589</v>
      </c>
      <c r="J495" s="21">
        <f t="shared" si="95"/>
        <v>-0.3907942238267148</v>
      </c>
    </row>
    <row r="496" spans="1:10" x14ac:dyDescent="0.25">
      <c r="A496" s="158" t="s">
        <v>311</v>
      </c>
      <c r="B496" s="65">
        <v>3</v>
      </c>
      <c r="C496" s="66">
        <v>1</v>
      </c>
      <c r="D496" s="65">
        <v>5</v>
      </c>
      <c r="E496" s="66">
        <v>2</v>
      </c>
      <c r="F496" s="67"/>
      <c r="G496" s="65">
        <f t="shared" si="92"/>
        <v>2</v>
      </c>
      <c r="H496" s="66">
        <f t="shared" si="93"/>
        <v>3</v>
      </c>
      <c r="I496" s="20">
        <f t="shared" si="94"/>
        <v>2</v>
      </c>
      <c r="J496" s="21">
        <f t="shared" si="95"/>
        <v>1.5</v>
      </c>
    </row>
    <row r="497" spans="1:10" x14ac:dyDescent="0.25">
      <c r="A497" s="158" t="s">
        <v>206</v>
      </c>
      <c r="B497" s="65">
        <v>19</v>
      </c>
      <c r="C497" s="66">
        <v>20</v>
      </c>
      <c r="D497" s="65">
        <v>57</v>
      </c>
      <c r="E497" s="66">
        <v>85</v>
      </c>
      <c r="F497" s="67"/>
      <c r="G497" s="65">
        <f t="shared" si="92"/>
        <v>-1</v>
      </c>
      <c r="H497" s="66">
        <f t="shared" si="93"/>
        <v>-28</v>
      </c>
      <c r="I497" s="20">
        <f t="shared" si="94"/>
        <v>-0.05</v>
      </c>
      <c r="J497" s="21">
        <f t="shared" si="95"/>
        <v>-0.32941176470588235</v>
      </c>
    </row>
    <row r="498" spans="1:10" x14ac:dyDescent="0.25">
      <c r="A498" s="158" t="s">
        <v>328</v>
      </c>
      <c r="B498" s="65">
        <v>37</v>
      </c>
      <c r="C498" s="66">
        <v>96</v>
      </c>
      <c r="D498" s="65">
        <v>207</v>
      </c>
      <c r="E498" s="66">
        <v>246</v>
      </c>
      <c r="F498" s="67"/>
      <c r="G498" s="65">
        <f t="shared" si="92"/>
        <v>-59</v>
      </c>
      <c r="H498" s="66">
        <f t="shared" si="93"/>
        <v>-39</v>
      </c>
      <c r="I498" s="20">
        <f t="shared" si="94"/>
        <v>-0.61458333333333337</v>
      </c>
      <c r="J498" s="21">
        <f t="shared" si="95"/>
        <v>-0.15853658536585366</v>
      </c>
    </row>
    <row r="499" spans="1:10" s="160" customFormat="1" x14ac:dyDescent="0.25">
      <c r="A499" s="178" t="s">
        <v>651</v>
      </c>
      <c r="B499" s="71">
        <v>2095</v>
      </c>
      <c r="C499" s="72">
        <v>2730</v>
      </c>
      <c r="D499" s="71">
        <v>5699</v>
      </c>
      <c r="E499" s="72">
        <v>7068</v>
      </c>
      <c r="F499" s="73"/>
      <c r="G499" s="71">
        <f t="shared" si="92"/>
        <v>-635</v>
      </c>
      <c r="H499" s="72">
        <f t="shared" si="93"/>
        <v>-1369</v>
      </c>
      <c r="I499" s="37">
        <f t="shared" si="94"/>
        <v>-0.23260073260073261</v>
      </c>
      <c r="J499" s="38">
        <f t="shared" si="95"/>
        <v>-0.19368986983588002</v>
      </c>
    </row>
    <row r="500" spans="1:10" x14ac:dyDescent="0.25">
      <c r="A500" s="177"/>
      <c r="B500" s="143"/>
      <c r="C500" s="144"/>
      <c r="D500" s="143"/>
      <c r="E500" s="144"/>
      <c r="F500" s="145"/>
      <c r="G500" s="143"/>
      <c r="H500" s="144"/>
      <c r="I500" s="151"/>
      <c r="J500" s="152"/>
    </row>
    <row r="501" spans="1:10" s="139" customFormat="1" x14ac:dyDescent="0.25">
      <c r="A501" s="159" t="s">
        <v>92</v>
      </c>
      <c r="B501" s="65"/>
      <c r="C501" s="66"/>
      <c r="D501" s="65"/>
      <c r="E501" s="66"/>
      <c r="F501" s="67"/>
      <c r="G501" s="65"/>
      <c r="H501" s="66"/>
      <c r="I501" s="20"/>
      <c r="J501" s="21"/>
    </row>
    <row r="502" spans="1:10" x14ac:dyDescent="0.25">
      <c r="A502" s="158" t="s">
        <v>530</v>
      </c>
      <c r="B502" s="65">
        <v>9</v>
      </c>
      <c r="C502" s="66">
        <v>8</v>
      </c>
      <c r="D502" s="65">
        <v>27</v>
      </c>
      <c r="E502" s="66">
        <v>21</v>
      </c>
      <c r="F502" s="67"/>
      <c r="G502" s="65">
        <f>B502-C502</f>
        <v>1</v>
      </c>
      <c r="H502" s="66">
        <f>D502-E502</f>
        <v>6</v>
      </c>
      <c r="I502" s="20">
        <f>IF(C502=0, "-", IF(G502/C502&lt;10, G502/C502, "&gt;999%"))</f>
        <v>0.125</v>
      </c>
      <c r="J502" s="21">
        <f>IF(E502=0, "-", IF(H502/E502&lt;10, H502/E502, "&gt;999%"))</f>
        <v>0.2857142857142857</v>
      </c>
    </row>
    <row r="503" spans="1:10" x14ac:dyDescent="0.25">
      <c r="A503" s="158" t="s">
        <v>518</v>
      </c>
      <c r="B503" s="65">
        <v>1</v>
      </c>
      <c r="C503" s="66">
        <v>2</v>
      </c>
      <c r="D503" s="65">
        <v>1</v>
      </c>
      <c r="E503" s="66">
        <v>2</v>
      </c>
      <c r="F503" s="67"/>
      <c r="G503" s="65">
        <f>B503-C503</f>
        <v>-1</v>
      </c>
      <c r="H503" s="66">
        <f>D503-E503</f>
        <v>-1</v>
      </c>
      <c r="I503" s="20">
        <f>IF(C503=0, "-", IF(G503/C503&lt;10, G503/C503, "&gt;999%"))</f>
        <v>-0.5</v>
      </c>
      <c r="J503" s="21">
        <f>IF(E503=0, "-", IF(H503/E503&lt;10, H503/E503, "&gt;999%"))</f>
        <v>-0.5</v>
      </c>
    </row>
    <row r="504" spans="1:10" s="160" customFormat="1" x14ac:dyDescent="0.25">
      <c r="A504" s="178" t="s">
        <v>652</v>
      </c>
      <c r="B504" s="71">
        <v>10</v>
      </c>
      <c r="C504" s="72">
        <v>10</v>
      </c>
      <c r="D504" s="71">
        <v>28</v>
      </c>
      <c r="E504" s="72">
        <v>23</v>
      </c>
      <c r="F504" s="73"/>
      <c r="G504" s="71">
        <f>B504-C504</f>
        <v>0</v>
      </c>
      <c r="H504" s="72">
        <f>D504-E504</f>
        <v>5</v>
      </c>
      <c r="I504" s="37">
        <f>IF(C504=0, "-", IF(G504/C504&lt;10, G504/C504, "&gt;999%"))</f>
        <v>0</v>
      </c>
      <c r="J504" s="38">
        <f>IF(E504=0, "-", IF(H504/E504&lt;10, H504/E504, "&gt;999%"))</f>
        <v>0.21739130434782608</v>
      </c>
    </row>
    <row r="505" spans="1:10" x14ac:dyDescent="0.25">
      <c r="A505" s="177"/>
      <c r="B505" s="143"/>
      <c r="C505" s="144"/>
      <c r="D505" s="143"/>
      <c r="E505" s="144"/>
      <c r="F505" s="145"/>
      <c r="G505" s="143"/>
      <c r="H505" s="144"/>
      <c r="I505" s="151"/>
      <c r="J505" s="152"/>
    </row>
    <row r="506" spans="1:10" s="139" customFormat="1" x14ac:dyDescent="0.25">
      <c r="A506" s="159" t="s">
        <v>93</v>
      </c>
      <c r="B506" s="65"/>
      <c r="C506" s="66"/>
      <c r="D506" s="65"/>
      <c r="E506" s="66"/>
      <c r="F506" s="67"/>
      <c r="G506" s="65"/>
      <c r="H506" s="66"/>
      <c r="I506" s="20"/>
      <c r="J506" s="21"/>
    </row>
    <row r="507" spans="1:10" x14ac:dyDescent="0.25">
      <c r="A507" s="158" t="s">
        <v>493</v>
      </c>
      <c r="B507" s="65">
        <v>9</v>
      </c>
      <c r="C507" s="66">
        <v>51</v>
      </c>
      <c r="D507" s="65">
        <v>35</v>
      </c>
      <c r="E507" s="66">
        <v>87</v>
      </c>
      <c r="F507" s="67"/>
      <c r="G507" s="65">
        <f t="shared" ref="G507:G525" si="96">B507-C507</f>
        <v>-42</v>
      </c>
      <c r="H507" s="66">
        <f t="shared" ref="H507:H525" si="97">D507-E507</f>
        <v>-52</v>
      </c>
      <c r="I507" s="20">
        <f t="shared" ref="I507:I525" si="98">IF(C507=0, "-", IF(G507/C507&lt;10, G507/C507, "&gt;999%"))</f>
        <v>-0.82352941176470584</v>
      </c>
      <c r="J507" s="21">
        <f t="shared" ref="J507:J525" si="99">IF(E507=0, "-", IF(H507/E507&lt;10, H507/E507, "&gt;999%"))</f>
        <v>-0.5977011494252874</v>
      </c>
    </row>
    <row r="508" spans="1:10" x14ac:dyDescent="0.25">
      <c r="A508" s="158" t="s">
        <v>256</v>
      </c>
      <c r="B508" s="65">
        <v>10</v>
      </c>
      <c r="C508" s="66">
        <v>3</v>
      </c>
      <c r="D508" s="65">
        <v>14</v>
      </c>
      <c r="E508" s="66">
        <v>6</v>
      </c>
      <c r="F508" s="67"/>
      <c r="G508" s="65">
        <f t="shared" si="96"/>
        <v>7</v>
      </c>
      <c r="H508" s="66">
        <f t="shared" si="97"/>
        <v>8</v>
      </c>
      <c r="I508" s="20">
        <f t="shared" si="98"/>
        <v>2.3333333333333335</v>
      </c>
      <c r="J508" s="21">
        <f t="shared" si="99"/>
        <v>1.3333333333333333</v>
      </c>
    </row>
    <row r="509" spans="1:10" x14ac:dyDescent="0.25">
      <c r="A509" s="158" t="s">
        <v>284</v>
      </c>
      <c r="B509" s="65">
        <v>0</v>
      </c>
      <c r="C509" s="66">
        <v>1</v>
      </c>
      <c r="D509" s="65">
        <v>2</v>
      </c>
      <c r="E509" s="66">
        <v>4</v>
      </c>
      <c r="F509" s="67"/>
      <c r="G509" s="65">
        <f t="shared" si="96"/>
        <v>-1</v>
      </c>
      <c r="H509" s="66">
        <f t="shared" si="97"/>
        <v>-2</v>
      </c>
      <c r="I509" s="20">
        <f t="shared" si="98"/>
        <v>-1</v>
      </c>
      <c r="J509" s="21">
        <f t="shared" si="99"/>
        <v>-0.5</v>
      </c>
    </row>
    <row r="510" spans="1:10" x14ac:dyDescent="0.25">
      <c r="A510" s="158" t="s">
        <v>463</v>
      </c>
      <c r="B510" s="65">
        <v>4</v>
      </c>
      <c r="C510" s="66">
        <v>3</v>
      </c>
      <c r="D510" s="65">
        <v>20</v>
      </c>
      <c r="E510" s="66">
        <v>10</v>
      </c>
      <c r="F510" s="67"/>
      <c r="G510" s="65">
        <f t="shared" si="96"/>
        <v>1</v>
      </c>
      <c r="H510" s="66">
        <f t="shared" si="97"/>
        <v>10</v>
      </c>
      <c r="I510" s="20">
        <f t="shared" si="98"/>
        <v>0.33333333333333331</v>
      </c>
      <c r="J510" s="21">
        <f t="shared" si="99"/>
        <v>1</v>
      </c>
    </row>
    <row r="511" spans="1:10" x14ac:dyDescent="0.25">
      <c r="A511" s="158" t="s">
        <v>285</v>
      </c>
      <c r="B511" s="65">
        <v>0</v>
      </c>
      <c r="C511" s="66">
        <v>1</v>
      </c>
      <c r="D511" s="65">
        <v>0</v>
      </c>
      <c r="E511" s="66">
        <v>1</v>
      </c>
      <c r="F511" s="67"/>
      <c r="G511" s="65">
        <f t="shared" si="96"/>
        <v>-1</v>
      </c>
      <c r="H511" s="66">
        <f t="shared" si="97"/>
        <v>-1</v>
      </c>
      <c r="I511" s="20">
        <f t="shared" si="98"/>
        <v>-1</v>
      </c>
      <c r="J511" s="21">
        <f t="shared" si="99"/>
        <v>-1</v>
      </c>
    </row>
    <row r="512" spans="1:10" x14ac:dyDescent="0.25">
      <c r="A512" s="158" t="s">
        <v>510</v>
      </c>
      <c r="B512" s="65">
        <v>17</v>
      </c>
      <c r="C512" s="66">
        <v>5</v>
      </c>
      <c r="D512" s="65">
        <v>28</v>
      </c>
      <c r="E512" s="66">
        <v>8</v>
      </c>
      <c r="F512" s="67"/>
      <c r="G512" s="65">
        <f t="shared" si="96"/>
        <v>12</v>
      </c>
      <c r="H512" s="66">
        <f t="shared" si="97"/>
        <v>20</v>
      </c>
      <c r="I512" s="20">
        <f t="shared" si="98"/>
        <v>2.4</v>
      </c>
      <c r="J512" s="21">
        <f t="shared" si="99"/>
        <v>2.5</v>
      </c>
    </row>
    <row r="513" spans="1:10" x14ac:dyDescent="0.25">
      <c r="A513" s="158" t="s">
        <v>459</v>
      </c>
      <c r="B513" s="65">
        <v>0</v>
      </c>
      <c r="C513" s="66">
        <v>3</v>
      </c>
      <c r="D513" s="65">
        <v>0</v>
      </c>
      <c r="E513" s="66">
        <v>5</v>
      </c>
      <c r="F513" s="67"/>
      <c r="G513" s="65">
        <f t="shared" si="96"/>
        <v>-3</v>
      </c>
      <c r="H513" s="66">
        <f t="shared" si="97"/>
        <v>-5</v>
      </c>
      <c r="I513" s="20">
        <f t="shared" si="98"/>
        <v>-1</v>
      </c>
      <c r="J513" s="21">
        <f t="shared" si="99"/>
        <v>-1</v>
      </c>
    </row>
    <row r="514" spans="1:10" x14ac:dyDescent="0.25">
      <c r="A514" s="158" t="s">
        <v>234</v>
      </c>
      <c r="B514" s="65">
        <v>8</v>
      </c>
      <c r="C514" s="66">
        <v>6</v>
      </c>
      <c r="D514" s="65">
        <v>35</v>
      </c>
      <c r="E514" s="66">
        <v>23</v>
      </c>
      <c r="F514" s="67"/>
      <c r="G514" s="65">
        <f t="shared" si="96"/>
        <v>2</v>
      </c>
      <c r="H514" s="66">
        <f t="shared" si="97"/>
        <v>12</v>
      </c>
      <c r="I514" s="20">
        <f t="shared" si="98"/>
        <v>0.33333333333333331</v>
      </c>
      <c r="J514" s="21">
        <f t="shared" si="99"/>
        <v>0.52173913043478259</v>
      </c>
    </row>
    <row r="515" spans="1:10" x14ac:dyDescent="0.25">
      <c r="A515" s="158" t="s">
        <v>286</v>
      </c>
      <c r="B515" s="65">
        <v>4</v>
      </c>
      <c r="C515" s="66">
        <v>0</v>
      </c>
      <c r="D515" s="65">
        <v>14</v>
      </c>
      <c r="E515" s="66">
        <v>1</v>
      </c>
      <c r="F515" s="67"/>
      <c r="G515" s="65">
        <f t="shared" si="96"/>
        <v>4</v>
      </c>
      <c r="H515" s="66">
        <f t="shared" si="97"/>
        <v>13</v>
      </c>
      <c r="I515" s="20" t="str">
        <f t="shared" si="98"/>
        <v>-</v>
      </c>
      <c r="J515" s="21" t="str">
        <f t="shared" si="99"/>
        <v>&gt;999%</v>
      </c>
    </row>
    <row r="516" spans="1:10" x14ac:dyDescent="0.25">
      <c r="A516" s="158" t="s">
        <v>240</v>
      </c>
      <c r="B516" s="65">
        <v>6</v>
      </c>
      <c r="C516" s="66">
        <v>8</v>
      </c>
      <c r="D516" s="65">
        <v>12</v>
      </c>
      <c r="E516" s="66">
        <v>13</v>
      </c>
      <c r="F516" s="67"/>
      <c r="G516" s="65">
        <f t="shared" si="96"/>
        <v>-2</v>
      </c>
      <c r="H516" s="66">
        <f t="shared" si="97"/>
        <v>-1</v>
      </c>
      <c r="I516" s="20">
        <f t="shared" si="98"/>
        <v>-0.25</v>
      </c>
      <c r="J516" s="21">
        <f t="shared" si="99"/>
        <v>-7.6923076923076927E-2</v>
      </c>
    </row>
    <row r="517" spans="1:10" x14ac:dyDescent="0.25">
      <c r="A517" s="158" t="s">
        <v>422</v>
      </c>
      <c r="B517" s="65">
        <v>1</v>
      </c>
      <c r="C517" s="66">
        <v>0</v>
      </c>
      <c r="D517" s="65">
        <v>2</v>
      </c>
      <c r="E517" s="66">
        <v>0</v>
      </c>
      <c r="F517" s="67"/>
      <c r="G517" s="65">
        <f t="shared" si="96"/>
        <v>1</v>
      </c>
      <c r="H517" s="66">
        <f t="shared" si="97"/>
        <v>2</v>
      </c>
      <c r="I517" s="20" t="str">
        <f t="shared" si="98"/>
        <v>-</v>
      </c>
      <c r="J517" s="21" t="str">
        <f t="shared" si="99"/>
        <v>-</v>
      </c>
    </row>
    <row r="518" spans="1:10" x14ac:dyDescent="0.25">
      <c r="A518" s="158" t="s">
        <v>207</v>
      </c>
      <c r="B518" s="65">
        <v>5</v>
      </c>
      <c r="C518" s="66">
        <v>1</v>
      </c>
      <c r="D518" s="65">
        <v>8</v>
      </c>
      <c r="E518" s="66">
        <v>42</v>
      </c>
      <c r="F518" s="67"/>
      <c r="G518" s="65">
        <f t="shared" si="96"/>
        <v>4</v>
      </c>
      <c r="H518" s="66">
        <f t="shared" si="97"/>
        <v>-34</v>
      </c>
      <c r="I518" s="20">
        <f t="shared" si="98"/>
        <v>4</v>
      </c>
      <c r="J518" s="21">
        <f t="shared" si="99"/>
        <v>-0.80952380952380953</v>
      </c>
    </row>
    <row r="519" spans="1:10" x14ac:dyDescent="0.25">
      <c r="A519" s="158" t="s">
        <v>329</v>
      </c>
      <c r="B519" s="65">
        <v>39</v>
      </c>
      <c r="C519" s="66">
        <v>47</v>
      </c>
      <c r="D519" s="65">
        <v>112</v>
      </c>
      <c r="E519" s="66">
        <v>90</v>
      </c>
      <c r="F519" s="67"/>
      <c r="G519" s="65">
        <f t="shared" si="96"/>
        <v>-8</v>
      </c>
      <c r="H519" s="66">
        <f t="shared" si="97"/>
        <v>22</v>
      </c>
      <c r="I519" s="20">
        <f t="shared" si="98"/>
        <v>-0.1702127659574468</v>
      </c>
      <c r="J519" s="21">
        <f t="shared" si="99"/>
        <v>0.24444444444444444</v>
      </c>
    </row>
    <row r="520" spans="1:10" x14ac:dyDescent="0.25">
      <c r="A520" s="158" t="s">
        <v>384</v>
      </c>
      <c r="B520" s="65">
        <v>61</v>
      </c>
      <c r="C520" s="66">
        <v>11</v>
      </c>
      <c r="D520" s="65">
        <v>127</v>
      </c>
      <c r="E520" s="66">
        <v>29</v>
      </c>
      <c r="F520" s="67"/>
      <c r="G520" s="65">
        <f t="shared" si="96"/>
        <v>50</v>
      </c>
      <c r="H520" s="66">
        <f t="shared" si="97"/>
        <v>98</v>
      </c>
      <c r="I520" s="20">
        <f t="shared" si="98"/>
        <v>4.5454545454545459</v>
      </c>
      <c r="J520" s="21">
        <f t="shared" si="99"/>
        <v>3.3793103448275863</v>
      </c>
    </row>
    <row r="521" spans="1:10" x14ac:dyDescent="0.25">
      <c r="A521" s="158" t="s">
        <v>423</v>
      </c>
      <c r="B521" s="65">
        <v>19</v>
      </c>
      <c r="C521" s="66">
        <v>4</v>
      </c>
      <c r="D521" s="65">
        <v>108</v>
      </c>
      <c r="E521" s="66">
        <v>13</v>
      </c>
      <c r="F521" s="67"/>
      <c r="G521" s="65">
        <f t="shared" si="96"/>
        <v>15</v>
      </c>
      <c r="H521" s="66">
        <f t="shared" si="97"/>
        <v>95</v>
      </c>
      <c r="I521" s="20">
        <f t="shared" si="98"/>
        <v>3.75</v>
      </c>
      <c r="J521" s="21">
        <f t="shared" si="99"/>
        <v>7.3076923076923075</v>
      </c>
    </row>
    <row r="522" spans="1:10" x14ac:dyDescent="0.25">
      <c r="A522" s="158" t="s">
        <v>444</v>
      </c>
      <c r="B522" s="65">
        <v>10</v>
      </c>
      <c r="C522" s="66">
        <v>4</v>
      </c>
      <c r="D522" s="65">
        <v>22</v>
      </c>
      <c r="E522" s="66">
        <v>11</v>
      </c>
      <c r="F522" s="67"/>
      <c r="G522" s="65">
        <f t="shared" si="96"/>
        <v>6</v>
      </c>
      <c r="H522" s="66">
        <f t="shared" si="97"/>
        <v>11</v>
      </c>
      <c r="I522" s="20">
        <f t="shared" si="98"/>
        <v>1.5</v>
      </c>
      <c r="J522" s="21">
        <f t="shared" si="99"/>
        <v>1</v>
      </c>
    </row>
    <row r="523" spans="1:10" x14ac:dyDescent="0.25">
      <c r="A523" s="158" t="s">
        <v>473</v>
      </c>
      <c r="B523" s="65">
        <v>2</v>
      </c>
      <c r="C523" s="66">
        <v>4</v>
      </c>
      <c r="D523" s="65">
        <v>16</v>
      </c>
      <c r="E523" s="66">
        <v>13</v>
      </c>
      <c r="F523" s="67"/>
      <c r="G523" s="65">
        <f t="shared" si="96"/>
        <v>-2</v>
      </c>
      <c r="H523" s="66">
        <f t="shared" si="97"/>
        <v>3</v>
      </c>
      <c r="I523" s="20">
        <f t="shared" si="98"/>
        <v>-0.5</v>
      </c>
      <c r="J523" s="21">
        <f t="shared" si="99"/>
        <v>0.23076923076923078</v>
      </c>
    </row>
    <row r="524" spans="1:10" x14ac:dyDescent="0.25">
      <c r="A524" s="158" t="s">
        <v>350</v>
      </c>
      <c r="B524" s="65">
        <v>92</v>
      </c>
      <c r="C524" s="66">
        <v>44</v>
      </c>
      <c r="D524" s="65">
        <v>175</v>
      </c>
      <c r="E524" s="66">
        <v>99</v>
      </c>
      <c r="F524" s="67"/>
      <c r="G524" s="65">
        <f t="shared" si="96"/>
        <v>48</v>
      </c>
      <c r="H524" s="66">
        <f t="shared" si="97"/>
        <v>76</v>
      </c>
      <c r="I524" s="20">
        <f t="shared" si="98"/>
        <v>1.0909090909090908</v>
      </c>
      <c r="J524" s="21">
        <f t="shared" si="99"/>
        <v>0.76767676767676762</v>
      </c>
    </row>
    <row r="525" spans="1:10" s="160" customFormat="1" x14ac:dyDescent="0.25">
      <c r="A525" s="178" t="s">
        <v>653</v>
      </c>
      <c r="B525" s="71">
        <v>287</v>
      </c>
      <c r="C525" s="72">
        <v>196</v>
      </c>
      <c r="D525" s="71">
        <v>730</v>
      </c>
      <c r="E525" s="72">
        <v>455</v>
      </c>
      <c r="F525" s="73"/>
      <c r="G525" s="71">
        <f t="shared" si="96"/>
        <v>91</v>
      </c>
      <c r="H525" s="72">
        <f t="shared" si="97"/>
        <v>275</v>
      </c>
      <c r="I525" s="37">
        <f t="shared" si="98"/>
        <v>0.4642857142857143</v>
      </c>
      <c r="J525" s="38">
        <f t="shared" si="99"/>
        <v>0.60439560439560436</v>
      </c>
    </row>
    <row r="526" spans="1:10" x14ac:dyDescent="0.25">
      <c r="A526" s="177"/>
      <c r="B526" s="143"/>
      <c r="C526" s="144"/>
      <c r="D526" s="143"/>
      <c r="E526" s="144"/>
      <c r="F526" s="145"/>
      <c r="G526" s="143"/>
      <c r="H526" s="144"/>
      <c r="I526" s="151"/>
      <c r="J526" s="152"/>
    </row>
    <row r="527" spans="1:10" s="139" customFormat="1" x14ac:dyDescent="0.25">
      <c r="A527" s="159" t="s">
        <v>94</v>
      </c>
      <c r="B527" s="65"/>
      <c r="C527" s="66"/>
      <c r="D527" s="65"/>
      <c r="E527" s="66"/>
      <c r="F527" s="67"/>
      <c r="G527" s="65"/>
      <c r="H527" s="66"/>
      <c r="I527" s="20"/>
      <c r="J527" s="21"/>
    </row>
    <row r="528" spans="1:10" x14ac:dyDescent="0.25">
      <c r="A528" s="158" t="s">
        <v>362</v>
      </c>
      <c r="B528" s="65">
        <v>4</v>
      </c>
      <c r="C528" s="66">
        <v>0</v>
      </c>
      <c r="D528" s="65">
        <v>20</v>
      </c>
      <c r="E528" s="66">
        <v>0</v>
      </c>
      <c r="F528" s="67"/>
      <c r="G528" s="65">
        <f t="shared" ref="G528:G534" si="100">B528-C528</f>
        <v>4</v>
      </c>
      <c r="H528" s="66">
        <f t="shared" ref="H528:H534" si="101">D528-E528</f>
        <v>20</v>
      </c>
      <c r="I528" s="20" t="str">
        <f t="shared" ref="I528:I534" si="102">IF(C528=0, "-", IF(G528/C528&lt;10, G528/C528, "&gt;999%"))</f>
        <v>-</v>
      </c>
      <c r="J528" s="21" t="str">
        <f t="shared" ref="J528:J534" si="103">IF(E528=0, "-", IF(H528/E528&lt;10, H528/E528, "&gt;999%"))</f>
        <v>-</v>
      </c>
    </row>
    <row r="529" spans="1:10" x14ac:dyDescent="0.25">
      <c r="A529" s="158" t="s">
        <v>257</v>
      </c>
      <c r="B529" s="65">
        <v>0</v>
      </c>
      <c r="C529" s="66">
        <v>1</v>
      </c>
      <c r="D529" s="65">
        <v>0</v>
      </c>
      <c r="E529" s="66">
        <v>2</v>
      </c>
      <c r="F529" s="67"/>
      <c r="G529" s="65">
        <f t="shared" si="100"/>
        <v>-1</v>
      </c>
      <c r="H529" s="66">
        <f t="shared" si="101"/>
        <v>-2</v>
      </c>
      <c r="I529" s="20">
        <f t="shared" si="102"/>
        <v>-1</v>
      </c>
      <c r="J529" s="21">
        <f t="shared" si="103"/>
        <v>-1</v>
      </c>
    </row>
    <row r="530" spans="1:10" x14ac:dyDescent="0.25">
      <c r="A530" s="158" t="s">
        <v>258</v>
      </c>
      <c r="B530" s="65">
        <v>0</v>
      </c>
      <c r="C530" s="66">
        <v>0</v>
      </c>
      <c r="D530" s="65">
        <v>0</v>
      </c>
      <c r="E530" s="66">
        <v>3</v>
      </c>
      <c r="F530" s="67"/>
      <c r="G530" s="65">
        <f t="shared" si="100"/>
        <v>0</v>
      </c>
      <c r="H530" s="66">
        <f t="shared" si="101"/>
        <v>-3</v>
      </c>
      <c r="I530" s="20" t="str">
        <f t="shared" si="102"/>
        <v>-</v>
      </c>
      <c r="J530" s="21">
        <f t="shared" si="103"/>
        <v>-1</v>
      </c>
    </row>
    <row r="531" spans="1:10" x14ac:dyDescent="0.25">
      <c r="A531" s="158" t="s">
        <v>363</v>
      </c>
      <c r="B531" s="65">
        <v>24</v>
      </c>
      <c r="C531" s="66">
        <v>14</v>
      </c>
      <c r="D531" s="65">
        <v>95</v>
      </c>
      <c r="E531" s="66">
        <v>72</v>
      </c>
      <c r="F531" s="67"/>
      <c r="G531" s="65">
        <f t="shared" si="100"/>
        <v>10</v>
      </c>
      <c r="H531" s="66">
        <f t="shared" si="101"/>
        <v>23</v>
      </c>
      <c r="I531" s="20">
        <f t="shared" si="102"/>
        <v>0.7142857142857143</v>
      </c>
      <c r="J531" s="21">
        <f t="shared" si="103"/>
        <v>0.31944444444444442</v>
      </c>
    </row>
    <row r="532" spans="1:10" x14ac:dyDescent="0.25">
      <c r="A532" s="158" t="s">
        <v>403</v>
      </c>
      <c r="B532" s="65">
        <v>7</v>
      </c>
      <c r="C532" s="66">
        <v>18</v>
      </c>
      <c r="D532" s="65">
        <v>30</v>
      </c>
      <c r="E532" s="66">
        <v>46</v>
      </c>
      <c r="F532" s="67"/>
      <c r="G532" s="65">
        <f t="shared" si="100"/>
        <v>-11</v>
      </c>
      <c r="H532" s="66">
        <f t="shared" si="101"/>
        <v>-16</v>
      </c>
      <c r="I532" s="20">
        <f t="shared" si="102"/>
        <v>-0.61111111111111116</v>
      </c>
      <c r="J532" s="21">
        <f t="shared" si="103"/>
        <v>-0.34782608695652173</v>
      </c>
    </row>
    <row r="533" spans="1:10" x14ac:dyDescent="0.25">
      <c r="A533" s="158" t="s">
        <v>445</v>
      </c>
      <c r="B533" s="65">
        <v>1</v>
      </c>
      <c r="C533" s="66">
        <v>0</v>
      </c>
      <c r="D533" s="65">
        <v>15</v>
      </c>
      <c r="E533" s="66">
        <v>5</v>
      </c>
      <c r="F533" s="67"/>
      <c r="G533" s="65">
        <f t="shared" si="100"/>
        <v>1</v>
      </c>
      <c r="H533" s="66">
        <f t="shared" si="101"/>
        <v>10</v>
      </c>
      <c r="I533" s="20" t="str">
        <f t="shared" si="102"/>
        <v>-</v>
      </c>
      <c r="J533" s="21">
        <f t="shared" si="103"/>
        <v>2</v>
      </c>
    </row>
    <row r="534" spans="1:10" s="160" customFormat="1" x14ac:dyDescent="0.25">
      <c r="A534" s="178" t="s">
        <v>654</v>
      </c>
      <c r="B534" s="71">
        <v>36</v>
      </c>
      <c r="C534" s="72">
        <v>33</v>
      </c>
      <c r="D534" s="71">
        <v>160</v>
      </c>
      <c r="E534" s="72">
        <v>128</v>
      </c>
      <c r="F534" s="73"/>
      <c r="G534" s="71">
        <f t="shared" si="100"/>
        <v>3</v>
      </c>
      <c r="H534" s="72">
        <f t="shared" si="101"/>
        <v>32</v>
      </c>
      <c r="I534" s="37">
        <f t="shared" si="102"/>
        <v>9.0909090909090912E-2</v>
      </c>
      <c r="J534" s="38">
        <f t="shared" si="103"/>
        <v>0.25</v>
      </c>
    </row>
    <row r="535" spans="1:10" x14ac:dyDescent="0.25">
      <c r="A535" s="177"/>
      <c r="B535" s="143"/>
      <c r="C535" s="144"/>
      <c r="D535" s="143"/>
      <c r="E535" s="144"/>
      <c r="F535" s="145"/>
      <c r="G535" s="143"/>
      <c r="H535" s="144"/>
      <c r="I535" s="151"/>
      <c r="J535" s="152"/>
    </row>
    <row r="536" spans="1:10" s="139" customFormat="1" x14ac:dyDescent="0.25">
      <c r="A536" s="159" t="s">
        <v>95</v>
      </c>
      <c r="B536" s="65"/>
      <c r="C536" s="66"/>
      <c r="D536" s="65"/>
      <c r="E536" s="66"/>
      <c r="F536" s="67"/>
      <c r="G536" s="65"/>
      <c r="H536" s="66"/>
      <c r="I536" s="20"/>
      <c r="J536" s="21"/>
    </row>
    <row r="537" spans="1:10" x14ac:dyDescent="0.25">
      <c r="A537" s="158" t="s">
        <v>531</v>
      </c>
      <c r="B537" s="65">
        <v>28</v>
      </c>
      <c r="C537" s="66">
        <v>14</v>
      </c>
      <c r="D537" s="65">
        <v>79</v>
      </c>
      <c r="E537" s="66">
        <v>58</v>
      </c>
      <c r="F537" s="67"/>
      <c r="G537" s="65">
        <f>B537-C537</f>
        <v>14</v>
      </c>
      <c r="H537" s="66">
        <f>D537-E537</f>
        <v>21</v>
      </c>
      <c r="I537" s="20">
        <f>IF(C537=0, "-", IF(G537/C537&lt;10, G537/C537, "&gt;999%"))</f>
        <v>1</v>
      </c>
      <c r="J537" s="21">
        <f>IF(E537=0, "-", IF(H537/E537&lt;10, H537/E537, "&gt;999%"))</f>
        <v>0.36206896551724138</v>
      </c>
    </row>
    <row r="538" spans="1:10" s="160" customFormat="1" x14ac:dyDescent="0.25">
      <c r="A538" s="178" t="s">
        <v>655</v>
      </c>
      <c r="B538" s="71">
        <v>28</v>
      </c>
      <c r="C538" s="72">
        <v>14</v>
      </c>
      <c r="D538" s="71">
        <v>79</v>
      </c>
      <c r="E538" s="72">
        <v>58</v>
      </c>
      <c r="F538" s="73"/>
      <c r="G538" s="71">
        <f>B538-C538</f>
        <v>14</v>
      </c>
      <c r="H538" s="72">
        <f>D538-E538</f>
        <v>21</v>
      </c>
      <c r="I538" s="37">
        <f>IF(C538=0, "-", IF(G538/C538&lt;10, G538/C538, "&gt;999%"))</f>
        <v>1</v>
      </c>
      <c r="J538" s="38">
        <f>IF(E538=0, "-", IF(H538/E538&lt;10, H538/E538, "&gt;999%"))</f>
        <v>0.36206896551724138</v>
      </c>
    </row>
    <row r="539" spans="1:10" x14ac:dyDescent="0.25">
      <c r="A539" s="177"/>
      <c r="B539" s="143"/>
      <c r="C539" s="144"/>
      <c r="D539" s="143"/>
      <c r="E539" s="144"/>
      <c r="F539" s="145"/>
      <c r="G539" s="143"/>
      <c r="H539" s="144"/>
      <c r="I539" s="151"/>
      <c r="J539" s="152"/>
    </row>
    <row r="540" spans="1:10" s="139" customFormat="1" x14ac:dyDescent="0.25">
      <c r="A540" s="159" t="s">
        <v>96</v>
      </c>
      <c r="B540" s="65"/>
      <c r="C540" s="66"/>
      <c r="D540" s="65"/>
      <c r="E540" s="66"/>
      <c r="F540" s="67"/>
      <c r="G540" s="65"/>
      <c r="H540" s="66"/>
      <c r="I540" s="20"/>
      <c r="J540" s="21"/>
    </row>
    <row r="541" spans="1:10" x14ac:dyDescent="0.25">
      <c r="A541" s="158" t="s">
        <v>532</v>
      </c>
      <c r="B541" s="65">
        <v>2</v>
      </c>
      <c r="C541" s="66">
        <v>0</v>
      </c>
      <c r="D541" s="65">
        <v>3</v>
      </c>
      <c r="E541" s="66">
        <v>3</v>
      </c>
      <c r="F541" s="67"/>
      <c r="G541" s="65">
        <f>B541-C541</f>
        <v>2</v>
      </c>
      <c r="H541" s="66">
        <f>D541-E541</f>
        <v>0</v>
      </c>
      <c r="I541" s="20" t="str">
        <f>IF(C541=0, "-", IF(G541/C541&lt;10, G541/C541, "&gt;999%"))</f>
        <v>-</v>
      </c>
      <c r="J541" s="21">
        <f>IF(E541=0, "-", IF(H541/E541&lt;10, H541/E541, "&gt;999%"))</f>
        <v>0</v>
      </c>
    </row>
    <row r="542" spans="1:10" s="160" customFormat="1" x14ac:dyDescent="0.25">
      <c r="A542" s="165" t="s">
        <v>656</v>
      </c>
      <c r="B542" s="166">
        <v>2</v>
      </c>
      <c r="C542" s="167">
        <v>0</v>
      </c>
      <c r="D542" s="166">
        <v>3</v>
      </c>
      <c r="E542" s="167">
        <v>3</v>
      </c>
      <c r="F542" s="168"/>
      <c r="G542" s="166">
        <f>B542-C542</f>
        <v>2</v>
      </c>
      <c r="H542" s="167">
        <f>D542-E542</f>
        <v>0</v>
      </c>
      <c r="I542" s="169" t="str">
        <f>IF(C542=0, "-", IF(G542/C542&lt;10, G542/C542, "&gt;999%"))</f>
        <v>-</v>
      </c>
      <c r="J542" s="170">
        <f>IF(E542=0, "-", IF(H542/E542&lt;10, H542/E542, "&gt;999%"))</f>
        <v>0</v>
      </c>
    </row>
    <row r="543" spans="1:10" x14ac:dyDescent="0.25">
      <c r="A543" s="171"/>
      <c r="B543" s="172"/>
      <c r="C543" s="173"/>
      <c r="D543" s="172"/>
      <c r="E543" s="173"/>
      <c r="F543" s="174"/>
      <c r="G543" s="172"/>
      <c r="H543" s="173"/>
      <c r="I543" s="175"/>
      <c r="J543" s="176"/>
    </row>
    <row r="544" spans="1:10" x14ac:dyDescent="0.25">
      <c r="A544" s="27" t="s">
        <v>16</v>
      </c>
      <c r="B544" s="71">
        <f>SUM(B7:B543)/2</f>
        <v>10129</v>
      </c>
      <c r="C544" s="77">
        <f>SUM(C7:C543)/2</f>
        <v>10016</v>
      </c>
      <c r="D544" s="71">
        <f>SUM(D7:D543)/2</f>
        <v>27845</v>
      </c>
      <c r="E544" s="77">
        <f>SUM(E7:E543)/2</f>
        <v>26003</v>
      </c>
      <c r="F544" s="73"/>
      <c r="G544" s="71">
        <f>B544-C544</f>
        <v>113</v>
      </c>
      <c r="H544" s="72">
        <f>D544-E544</f>
        <v>1842</v>
      </c>
      <c r="I544" s="37">
        <f>IF(C544=0, 0, G544/C544)</f>
        <v>1.1281948881789138E-2</v>
      </c>
      <c r="J544" s="38">
        <f>IF(E544=0, 0, H544/E544)</f>
        <v>7.0837980233050032E-2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rowBreaks count="9" manualBreakCount="9">
    <brk id="65" max="16383" man="1"/>
    <brk id="125" max="16383" man="1"/>
    <brk id="186" max="16383" man="1"/>
    <brk id="245" max="16383" man="1"/>
    <brk id="296" max="16383" man="1"/>
    <brk id="354" max="16383" man="1"/>
    <brk id="416" max="16383" man="1"/>
    <brk id="475" max="16383" man="1"/>
    <brk id="53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zoomScaleNormal="100" workbookViewId="0">
      <selection activeCell="M1" sqref="M1"/>
    </sheetView>
  </sheetViews>
  <sheetFormatPr defaultRowHeight="13.2" x14ac:dyDescent="0.25"/>
  <cols>
    <col min="1" max="1" width="21.5546875" bestFit="1" customWidth="1"/>
    <col min="6" max="6" width="1.7773437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107</v>
      </c>
      <c r="B2" s="202" t="s">
        <v>98</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2023</v>
      </c>
      <c r="C6" s="58">
        <f>B6-1</f>
        <v>2022</v>
      </c>
      <c r="D6" s="57">
        <f>B6</f>
        <v>2023</v>
      </c>
      <c r="E6" s="58">
        <f>C6</f>
        <v>2022</v>
      </c>
      <c r="F6" s="64"/>
      <c r="G6" s="57" t="s">
        <v>4</v>
      </c>
      <c r="H6" s="58" t="s">
        <v>2</v>
      </c>
      <c r="I6" s="57" t="s">
        <v>4</v>
      </c>
      <c r="J6" s="58" t="s">
        <v>2</v>
      </c>
    </row>
    <row r="7" spans="1:10" x14ac:dyDescent="0.25">
      <c r="A7" s="7" t="s">
        <v>108</v>
      </c>
      <c r="B7" s="65">
        <v>1468</v>
      </c>
      <c r="C7" s="66">
        <v>1952</v>
      </c>
      <c r="D7" s="65">
        <v>4686</v>
      </c>
      <c r="E7" s="66">
        <v>4392</v>
      </c>
      <c r="F7" s="67"/>
      <c r="G7" s="65">
        <f>B7-C7</f>
        <v>-484</v>
      </c>
      <c r="H7" s="66">
        <f>D7-E7</f>
        <v>294</v>
      </c>
      <c r="I7" s="28">
        <f>IF(C7=0, "-", IF(G7/C7&lt;10, G7/C7*100, "&gt;999"))</f>
        <v>-24.795081967213115</v>
      </c>
      <c r="J7" s="29">
        <f>IF(E7=0, "-", IF(H7/E7&lt;10, H7/E7*100, "&gt;999"))</f>
        <v>6.6939890710382519</v>
      </c>
    </row>
    <row r="8" spans="1:10" x14ac:dyDescent="0.25">
      <c r="A8" s="7" t="s">
        <v>117</v>
      </c>
      <c r="B8" s="65">
        <v>5788</v>
      </c>
      <c r="C8" s="66">
        <v>4961</v>
      </c>
      <c r="D8" s="65">
        <v>15051</v>
      </c>
      <c r="E8" s="66">
        <v>13720</v>
      </c>
      <c r="F8" s="67"/>
      <c r="G8" s="65">
        <f>B8-C8</f>
        <v>827</v>
      </c>
      <c r="H8" s="66">
        <f>D8-E8</f>
        <v>1331</v>
      </c>
      <c r="I8" s="28">
        <f>IF(C8=0, "-", IF(G8/C8&lt;10, G8/C8*100, "&gt;999"))</f>
        <v>16.670026204394276</v>
      </c>
      <c r="J8" s="29">
        <f>IF(E8=0, "-", IF(H8/E8&lt;10, H8/E8*100, "&gt;999"))</f>
        <v>9.7011661807580172</v>
      </c>
    </row>
    <row r="9" spans="1:10" x14ac:dyDescent="0.25">
      <c r="A9" s="7" t="s">
        <v>123</v>
      </c>
      <c r="B9" s="65">
        <v>2416</v>
      </c>
      <c r="C9" s="66">
        <v>2739</v>
      </c>
      <c r="D9" s="65">
        <v>6971</v>
      </c>
      <c r="E9" s="66">
        <v>6900</v>
      </c>
      <c r="F9" s="67"/>
      <c r="G9" s="65">
        <f>B9-C9</f>
        <v>-323</v>
      </c>
      <c r="H9" s="66">
        <f>D9-E9</f>
        <v>71</v>
      </c>
      <c r="I9" s="28">
        <f>IF(C9=0, "-", IF(G9/C9&lt;10, G9/C9*100, "&gt;999"))</f>
        <v>-11.792625045637093</v>
      </c>
      <c r="J9" s="29">
        <f>IF(E9=0, "-", IF(H9/E9&lt;10, H9/E9*100, "&gt;999"))</f>
        <v>1.0289855072463767</v>
      </c>
    </row>
    <row r="10" spans="1:10" x14ac:dyDescent="0.25">
      <c r="A10" s="7" t="s">
        <v>124</v>
      </c>
      <c r="B10" s="65">
        <v>457</v>
      </c>
      <c r="C10" s="66">
        <v>364</v>
      </c>
      <c r="D10" s="65">
        <v>1137</v>
      </c>
      <c r="E10" s="66">
        <v>991</v>
      </c>
      <c r="F10" s="67"/>
      <c r="G10" s="65">
        <f>B10-C10</f>
        <v>93</v>
      </c>
      <c r="H10" s="66">
        <f>D10-E10</f>
        <v>146</v>
      </c>
      <c r="I10" s="28">
        <f>IF(C10=0, "-", IF(G10/C10&lt;10, G10/C10*100, "&gt;999"))</f>
        <v>25.549450549450547</v>
      </c>
      <c r="J10" s="29">
        <f>IF(E10=0, "-", IF(H10/E10&lt;10, H10/E10*100, "&gt;999"))</f>
        <v>14.732593340060546</v>
      </c>
    </row>
    <row r="11" spans="1:10" s="43" customFormat="1" x14ac:dyDescent="0.25">
      <c r="A11" s="27" t="s">
        <v>0</v>
      </c>
      <c r="B11" s="71">
        <f>SUM(B7:B10)</f>
        <v>10129</v>
      </c>
      <c r="C11" s="72">
        <f>SUM(C7:C10)</f>
        <v>10016</v>
      </c>
      <c r="D11" s="71">
        <f>SUM(D7:D10)</f>
        <v>27845</v>
      </c>
      <c r="E11" s="72">
        <f>SUM(E7:E10)</f>
        <v>26003</v>
      </c>
      <c r="F11" s="73"/>
      <c r="G11" s="71">
        <f>B11-C11</f>
        <v>113</v>
      </c>
      <c r="H11" s="72">
        <f>D11-E11</f>
        <v>1842</v>
      </c>
      <c r="I11" s="44">
        <f>IF(C11=0, 0, G11/C11*100)</f>
        <v>1.1281948881789139</v>
      </c>
      <c r="J11" s="45">
        <f>IF(E11=0, 0, H11/E11*100)</f>
        <v>7.0837980233050031</v>
      </c>
    </row>
    <row r="13" spans="1:10" x14ac:dyDescent="0.25">
      <c r="A13" s="3"/>
      <c r="B13" s="196" t="s">
        <v>1</v>
      </c>
      <c r="C13" s="197"/>
      <c r="D13" s="196" t="s">
        <v>2</v>
      </c>
      <c r="E13" s="197"/>
      <c r="F13" s="59"/>
      <c r="G13" s="196" t="s">
        <v>3</v>
      </c>
      <c r="H13" s="200"/>
      <c r="I13" s="200"/>
      <c r="J13" s="197"/>
    </row>
    <row r="14" spans="1:10" x14ac:dyDescent="0.25">
      <c r="A14" s="7" t="s">
        <v>109</v>
      </c>
      <c r="B14" s="65">
        <v>78</v>
      </c>
      <c r="C14" s="66">
        <v>48</v>
      </c>
      <c r="D14" s="65">
        <v>187</v>
      </c>
      <c r="E14" s="66">
        <v>165</v>
      </c>
      <c r="F14" s="67"/>
      <c r="G14" s="65">
        <f t="shared" ref="G14:G35" si="0">B14-C14</f>
        <v>30</v>
      </c>
      <c r="H14" s="66">
        <f t="shared" ref="H14:H35" si="1">D14-E14</f>
        <v>22</v>
      </c>
      <c r="I14" s="28">
        <f t="shared" ref="I14:I34" si="2">IF(C14=0, "-", IF(G14/C14&lt;10, G14/C14*100, "&gt;999"))</f>
        <v>62.5</v>
      </c>
      <c r="J14" s="29">
        <f t="shared" ref="J14:J34" si="3">IF(E14=0, "-", IF(H14/E14&lt;10, H14/E14*100, "&gt;999"))</f>
        <v>13.333333333333334</v>
      </c>
    </row>
    <row r="15" spans="1:10" x14ac:dyDescent="0.25">
      <c r="A15" s="7" t="s">
        <v>110</v>
      </c>
      <c r="B15" s="65">
        <v>320</v>
      </c>
      <c r="C15" s="66">
        <v>478</v>
      </c>
      <c r="D15" s="65">
        <v>924</v>
      </c>
      <c r="E15" s="66">
        <v>1078</v>
      </c>
      <c r="F15" s="67"/>
      <c r="G15" s="65">
        <f t="shared" si="0"/>
        <v>-158</v>
      </c>
      <c r="H15" s="66">
        <f t="shared" si="1"/>
        <v>-154</v>
      </c>
      <c r="I15" s="28">
        <f t="shared" si="2"/>
        <v>-33.054393305439326</v>
      </c>
      <c r="J15" s="29">
        <f t="shared" si="3"/>
        <v>-14.285714285714285</v>
      </c>
    </row>
    <row r="16" spans="1:10" x14ac:dyDescent="0.25">
      <c r="A16" s="7" t="s">
        <v>111</v>
      </c>
      <c r="B16" s="65">
        <v>668</v>
      </c>
      <c r="C16" s="66">
        <v>689</v>
      </c>
      <c r="D16" s="65">
        <v>1693</v>
      </c>
      <c r="E16" s="66">
        <v>1765</v>
      </c>
      <c r="F16" s="67"/>
      <c r="G16" s="65">
        <f t="shared" si="0"/>
        <v>-21</v>
      </c>
      <c r="H16" s="66">
        <f t="shared" si="1"/>
        <v>-72</v>
      </c>
      <c r="I16" s="28">
        <f t="shared" si="2"/>
        <v>-3.0478955007256894</v>
      </c>
      <c r="J16" s="29">
        <f t="shared" si="3"/>
        <v>-4.0793201133144477</v>
      </c>
    </row>
    <row r="17" spans="1:10" x14ac:dyDescent="0.25">
      <c r="A17" s="7" t="s">
        <v>112</v>
      </c>
      <c r="B17" s="65">
        <v>202</v>
      </c>
      <c r="C17" s="66">
        <v>537</v>
      </c>
      <c r="D17" s="65">
        <v>1188</v>
      </c>
      <c r="E17" s="66">
        <v>896</v>
      </c>
      <c r="F17" s="67"/>
      <c r="G17" s="65">
        <f t="shared" si="0"/>
        <v>-335</v>
      </c>
      <c r="H17" s="66">
        <f t="shared" si="1"/>
        <v>292</v>
      </c>
      <c r="I17" s="28">
        <f t="shared" si="2"/>
        <v>-62.383612662942269</v>
      </c>
      <c r="J17" s="29">
        <f t="shared" si="3"/>
        <v>32.589285714285715</v>
      </c>
    </row>
    <row r="18" spans="1:10" x14ac:dyDescent="0.25">
      <c r="A18" s="7" t="s">
        <v>113</v>
      </c>
      <c r="B18" s="65">
        <v>41</v>
      </c>
      <c r="C18" s="66">
        <v>43</v>
      </c>
      <c r="D18" s="65">
        <v>111</v>
      </c>
      <c r="E18" s="66">
        <v>135</v>
      </c>
      <c r="F18" s="67"/>
      <c r="G18" s="65">
        <f t="shared" si="0"/>
        <v>-2</v>
      </c>
      <c r="H18" s="66">
        <f t="shared" si="1"/>
        <v>-24</v>
      </c>
      <c r="I18" s="28">
        <f t="shared" si="2"/>
        <v>-4.6511627906976747</v>
      </c>
      <c r="J18" s="29">
        <f t="shared" si="3"/>
        <v>-17.777777777777779</v>
      </c>
    </row>
    <row r="19" spans="1:10" x14ac:dyDescent="0.25">
      <c r="A19" s="7" t="s">
        <v>114</v>
      </c>
      <c r="B19" s="65">
        <v>2</v>
      </c>
      <c r="C19" s="66">
        <v>7</v>
      </c>
      <c r="D19" s="65">
        <v>7</v>
      </c>
      <c r="E19" s="66">
        <v>14</v>
      </c>
      <c r="F19" s="67"/>
      <c r="G19" s="65">
        <f t="shared" si="0"/>
        <v>-5</v>
      </c>
      <c r="H19" s="66">
        <f t="shared" si="1"/>
        <v>-7</v>
      </c>
      <c r="I19" s="28">
        <f t="shared" si="2"/>
        <v>-71.428571428571431</v>
      </c>
      <c r="J19" s="29">
        <f t="shared" si="3"/>
        <v>-50</v>
      </c>
    </row>
    <row r="20" spans="1:10" x14ac:dyDescent="0.25">
      <c r="A20" s="7" t="s">
        <v>115</v>
      </c>
      <c r="B20" s="65">
        <v>84</v>
      </c>
      <c r="C20" s="66">
        <v>100</v>
      </c>
      <c r="D20" s="65">
        <v>376</v>
      </c>
      <c r="E20" s="66">
        <v>214</v>
      </c>
      <c r="F20" s="67"/>
      <c r="G20" s="65">
        <f t="shared" si="0"/>
        <v>-16</v>
      </c>
      <c r="H20" s="66">
        <f t="shared" si="1"/>
        <v>162</v>
      </c>
      <c r="I20" s="28">
        <f t="shared" si="2"/>
        <v>-16</v>
      </c>
      <c r="J20" s="29">
        <f t="shared" si="3"/>
        <v>75.700934579439249</v>
      </c>
    </row>
    <row r="21" spans="1:10" x14ac:dyDescent="0.25">
      <c r="A21" s="7" t="s">
        <v>116</v>
      </c>
      <c r="B21" s="65">
        <v>73</v>
      </c>
      <c r="C21" s="66">
        <v>50</v>
      </c>
      <c r="D21" s="65">
        <v>200</v>
      </c>
      <c r="E21" s="66">
        <v>125</v>
      </c>
      <c r="F21" s="67"/>
      <c r="G21" s="65">
        <f t="shared" si="0"/>
        <v>23</v>
      </c>
      <c r="H21" s="66">
        <f t="shared" si="1"/>
        <v>75</v>
      </c>
      <c r="I21" s="28">
        <f t="shared" si="2"/>
        <v>46</v>
      </c>
      <c r="J21" s="29">
        <f t="shared" si="3"/>
        <v>60</v>
      </c>
    </row>
    <row r="22" spans="1:10" x14ac:dyDescent="0.25">
      <c r="A22" s="142" t="s">
        <v>118</v>
      </c>
      <c r="B22" s="143">
        <v>407</v>
      </c>
      <c r="C22" s="144">
        <v>494</v>
      </c>
      <c r="D22" s="143">
        <v>1350</v>
      </c>
      <c r="E22" s="144">
        <v>1431</v>
      </c>
      <c r="F22" s="145"/>
      <c r="G22" s="143">
        <f t="shared" si="0"/>
        <v>-87</v>
      </c>
      <c r="H22" s="144">
        <f t="shared" si="1"/>
        <v>-81</v>
      </c>
      <c r="I22" s="146">
        <f t="shared" si="2"/>
        <v>-17.611336032388664</v>
      </c>
      <c r="J22" s="147">
        <f t="shared" si="3"/>
        <v>-5.6603773584905666</v>
      </c>
    </row>
    <row r="23" spans="1:10" x14ac:dyDescent="0.25">
      <c r="A23" s="7" t="s">
        <v>119</v>
      </c>
      <c r="B23" s="65">
        <v>1731</v>
      </c>
      <c r="C23" s="66">
        <v>1038</v>
      </c>
      <c r="D23" s="65">
        <v>3817</v>
      </c>
      <c r="E23" s="66">
        <v>3333</v>
      </c>
      <c r="F23" s="67"/>
      <c r="G23" s="65">
        <f t="shared" si="0"/>
        <v>693</v>
      </c>
      <c r="H23" s="66">
        <f t="shared" si="1"/>
        <v>484</v>
      </c>
      <c r="I23" s="28">
        <f t="shared" si="2"/>
        <v>66.763005780346816</v>
      </c>
      <c r="J23" s="29">
        <f t="shared" si="3"/>
        <v>14.521452145214523</v>
      </c>
    </row>
    <row r="24" spans="1:10" x14ac:dyDescent="0.25">
      <c r="A24" s="7" t="s">
        <v>120</v>
      </c>
      <c r="B24" s="65">
        <v>2203</v>
      </c>
      <c r="C24" s="66">
        <v>1960</v>
      </c>
      <c r="D24" s="65">
        <v>5478</v>
      </c>
      <c r="E24" s="66">
        <v>5008</v>
      </c>
      <c r="F24" s="67"/>
      <c r="G24" s="65">
        <f t="shared" si="0"/>
        <v>243</v>
      </c>
      <c r="H24" s="66">
        <f t="shared" si="1"/>
        <v>470</v>
      </c>
      <c r="I24" s="28">
        <f t="shared" si="2"/>
        <v>12.397959183673469</v>
      </c>
      <c r="J24" s="29">
        <f t="shared" si="3"/>
        <v>9.3849840255591044</v>
      </c>
    </row>
    <row r="25" spans="1:10" x14ac:dyDescent="0.25">
      <c r="A25" s="7" t="s">
        <v>121</v>
      </c>
      <c r="B25" s="65">
        <v>1192</v>
      </c>
      <c r="C25" s="66">
        <v>1165</v>
      </c>
      <c r="D25" s="65">
        <v>3758</v>
      </c>
      <c r="E25" s="66">
        <v>3308</v>
      </c>
      <c r="F25" s="67"/>
      <c r="G25" s="65">
        <f t="shared" si="0"/>
        <v>27</v>
      </c>
      <c r="H25" s="66">
        <f t="shared" si="1"/>
        <v>450</v>
      </c>
      <c r="I25" s="28">
        <f t="shared" si="2"/>
        <v>2.3175965665236049</v>
      </c>
      <c r="J25" s="29">
        <f t="shared" si="3"/>
        <v>13.603385731559856</v>
      </c>
    </row>
    <row r="26" spans="1:10" x14ac:dyDescent="0.25">
      <c r="A26" s="7" t="s">
        <v>122</v>
      </c>
      <c r="B26" s="65">
        <v>255</v>
      </c>
      <c r="C26" s="66">
        <v>304</v>
      </c>
      <c r="D26" s="65">
        <v>648</v>
      </c>
      <c r="E26" s="66">
        <v>640</v>
      </c>
      <c r="F26" s="67"/>
      <c r="G26" s="65">
        <f t="shared" si="0"/>
        <v>-49</v>
      </c>
      <c r="H26" s="66">
        <f t="shared" si="1"/>
        <v>8</v>
      </c>
      <c r="I26" s="28">
        <f t="shared" si="2"/>
        <v>-16.118421052631579</v>
      </c>
      <c r="J26" s="29">
        <f t="shared" si="3"/>
        <v>1.25</v>
      </c>
    </row>
    <row r="27" spans="1:10" x14ac:dyDescent="0.25">
      <c r="A27" s="142" t="s">
        <v>125</v>
      </c>
      <c r="B27" s="143">
        <v>38</v>
      </c>
      <c r="C27" s="144">
        <v>77</v>
      </c>
      <c r="D27" s="143">
        <v>81</v>
      </c>
      <c r="E27" s="144">
        <v>208</v>
      </c>
      <c r="F27" s="145"/>
      <c r="G27" s="143">
        <f t="shared" si="0"/>
        <v>-39</v>
      </c>
      <c r="H27" s="144">
        <f t="shared" si="1"/>
        <v>-127</v>
      </c>
      <c r="I27" s="146">
        <f t="shared" si="2"/>
        <v>-50.649350649350644</v>
      </c>
      <c r="J27" s="147">
        <f t="shared" si="3"/>
        <v>-61.057692307692314</v>
      </c>
    </row>
    <row r="28" spans="1:10" x14ac:dyDescent="0.25">
      <c r="A28" s="7" t="s">
        <v>126</v>
      </c>
      <c r="B28" s="65">
        <v>7</v>
      </c>
      <c r="C28" s="66">
        <v>5</v>
      </c>
      <c r="D28" s="65">
        <v>34</v>
      </c>
      <c r="E28" s="66">
        <v>12</v>
      </c>
      <c r="F28" s="67"/>
      <c r="G28" s="65">
        <f t="shared" si="0"/>
        <v>2</v>
      </c>
      <c r="H28" s="66">
        <f t="shared" si="1"/>
        <v>22</v>
      </c>
      <c r="I28" s="28">
        <f t="shared" si="2"/>
        <v>40</v>
      </c>
      <c r="J28" s="29">
        <f t="shared" si="3"/>
        <v>183.33333333333331</v>
      </c>
    </row>
    <row r="29" spans="1:10" x14ac:dyDescent="0.25">
      <c r="A29" s="7" t="s">
        <v>127</v>
      </c>
      <c r="B29" s="65">
        <v>5</v>
      </c>
      <c r="C29" s="66">
        <v>21</v>
      </c>
      <c r="D29" s="65">
        <v>21</v>
      </c>
      <c r="E29" s="66">
        <v>46</v>
      </c>
      <c r="F29" s="67"/>
      <c r="G29" s="65">
        <f t="shared" si="0"/>
        <v>-16</v>
      </c>
      <c r="H29" s="66">
        <f t="shared" si="1"/>
        <v>-25</v>
      </c>
      <c r="I29" s="28">
        <f t="shared" si="2"/>
        <v>-76.19047619047619</v>
      </c>
      <c r="J29" s="29">
        <f t="shared" si="3"/>
        <v>-54.347826086956516</v>
      </c>
    </row>
    <row r="30" spans="1:10" x14ac:dyDescent="0.25">
      <c r="A30" s="7" t="s">
        <v>128</v>
      </c>
      <c r="B30" s="65">
        <v>119</v>
      </c>
      <c r="C30" s="66">
        <v>131</v>
      </c>
      <c r="D30" s="65">
        <v>331</v>
      </c>
      <c r="E30" s="66">
        <v>366</v>
      </c>
      <c r="F30" s="67"/>
      <c r="G30" s="65">
        <f t="shared" si="0"/>
        <v>-12</v>
      </c>
      <c r="H30" s="66">
        <f t="shared" si="1"/>
        <v>-35</v>
      </c>
      <c r="I30" s="28">
        <f t="shared" si="2"/>
        <v>-9.1603053435114496</v>
      </c>
      <c r="J30" s="29">
        <f t="shared" si="3"/>
        <v>-9.5628415300546443</v>
      </c>
    </row>
    <row r="31" spans="1:10" x14ac:dyDescent="0.25">
      <c r="A31" s="7" t="s">
        <v>129</v>
      </c>
      <c r="B31" s="65">
        <v>269</v>
      </c>
      <c r="C31" s="66">
        <v>252</v>
      </c>
      <c r="D31" s="65">
        <v>673</v>
      </c>
      <c r="E31" s="66">
        <v>694</v>
      </c>
      <c r="F31" s="67"/>
      <c r="G31" s="65">
        <f t="shared" si="0"/>
        <v>17</v>
      </c>
      <c r="H31" s="66">
        <f t="shared" si="1"/>
        <v>-21</v>
      </c>
      <c r="I31" s="28">
        <f t="shared" si="2"/>
        <v>6.746031746031746</v>
      </c>
      <c r="J31" s="29">
        <f t="shared" si="3"/>
        <v>-3.0259365994236309</v>
      </c>
    </row>
    <row r="32" spans="1:10" x14ac:dyDescent="0.25">
      <c r="A32" s="7" t="s">
        <v>130</v>
      </c>
      <c r="B32" s="65">
        <v>1920</v>
      </c>
      <c r="C32" s="66">
        <v>2207</v>
      </c>
      <c r="D32" s="65">
        <v>5609</v>
      </c>
      <c r="E32" s="66">
        <v>5478</v>
      </c>
      <c r="F32" s="67"/>
      <c r="G32" s="65">
        <f t="shared" si="0"/>
        <v>-287</v>
      </c>
      <c r="H32" s="66">
        <f t="shared" si="1"/>
        <v>131</v>
      </c>
      <c r="I32" s="28">
        <f t="shared" si="2"/>
        <v>-13.004077933846849</v>
      </c>
      <c r="J32" s="29">
        <f t="shared" si="3"/>
        <v>2.3913837166849214</v>
      </c>
    </row>
    <row r="33" spans="1:10" x14ac:dyDescent="0.25">
      <c r="A33" s="7" t="s">
        <v>131</v>
      </c>
      <c r="B33" s="65">
        <v>58</v>
      </c>
      <c r="C33" s="66">
        <v>46</v>
      </c>
      <c r="D33" s="65">
        <v>222</v>
      </c>
      <c r="E33" s="66">
        <v>96</v>
      </c>
      <c r="F33" s="67"/>
      <c r="G33" s="65">
        <f t="shared" si="0"/>
        <v>12</v>
      </c>
      <c r="H33" s="66">
        <f t="shared" si="1"/>
        <v>126</v>
      </c>
      <c r="I33" s="28">
        <f t="shared" si="2"/>
        <v>26.086956521739129</v>
      </c>
      <c r="J33" s="29">
        <f t="shared" si="3"/>
        <v>131.25</v>
      </c>
    </row>
    <row r="34" spans="1:10" x14ac:dyDescent="0.25">
      <c r="A34" s="142" t="s">
        <v>124</v>
      </c>
      <c r="B34" s="143">
        <v>457</v>
      </c>
      <c r="C34" s="144">
        <v>364</v>
      </c>
      <c r="D34" s="143">
        <v>1137</v>
      </c>
      <c r="E34" s="144">
        <v>991</v>
      </c>
      <c r="F34" s="145"/>
      <c r="G34" s="143">
        <f t="shared" si="0"/>
        <v>93</v>
      </c>
      <c r="H34" s="144">
        <f t="shared" si="1"/>
        <v>146</v>
      </c>
      <c r="I34" s="146">
        <f t="shared" si="2"/>
        <v>25.549450549450547</v>
      </c>
      <c r="J34" s="147">
        <f t="shared" si="3"/>
        <v>14.732593340060546</v>
      </c>
    </row>
    <row r="35" spans="1:10" s="43" customFormat="1" x14ac:dyDescent="0.25">
      <c r="A35" s="27" t="s">
        <v>0</v>
      </c>
      <c r="B35" s="71">
        <f>SUM(B14:B34)</f>
        <v>10129</v>
      </c>
      <c r="C35" s="72">
        <f>SUM(C14:C34)</f>
        <v>10016</v>
      </c>
      <c r="D35" s="71">
        <f>SUM(D14:D34)</f>
        <v>27845</v>
      </c>
      <c r="E35" s="72">
        <f>SUM(E14:E34)</f>
        <v>26003</v>
      </c>
      <c r="F35" s="73"/>
      <c r="G35" s="71">
        <f t="shared" si="0"/>
        <v>113</v>
      </c>
      <c r="H35" s="72">
        <f t="shared" si="1"/>
        <v>1842</v>
      </c>
      <c r="I35" s="44">
        <f>IF(C35=0, 0, G35/C35*100)</f>
        <v>1.1281948881789139</v>
      </c>
      <c r="J35" s="45">
        <f>IF(E35=0, 0, H35/E35*100)</f>
        <v>7.0837980233050031</v>
      </c>
    </row>
    <row r="37" spans="1:10" x14ac:dyDescent="0.25">
      <c r="E37" s="201" t="s">
        <v>8</v>
      </c>
      <c r="F37" s="201"/>
      <c r="G37" s="201"/>
    </row>
    <row r="38" spans="1:10" x14ac:dyDescent="0.25">
      <c r="A38" s="3"/>
      <c r="B38" s="196" t="s">
        <v>1</v>
      </c>
      <c r="C38" s="197"/>
      <c r="D38" s="196" t="s">
        <v>2</v>
      </c>
      <c r="E38" s="197"/>
      <c r="F38" s="59"/>
      <c r="G38" s="196" t="s">
        <v>9</v>
      </c>
      <c r="H38" s="197"/>
    </row>
    <row r="39" spans="1:10" x14ac:dyDescent="0.25">
      <c r="A39" s="27"/>
      <c r="B39" s="57">
        <f>B6</f>
        <v>2023</v>
      </c>
      <c r="C39" s="58">
        <f>C6</f>
        <v>2022</v>
      </c>
      <c r="D39" s="57">
        <f>D6</f>
        <v>2023</v>
      </c>
      <c r="E39" s="58">
        <f>E6</f>
        <v>2022</v>
      </c>
      <c r="F39" s="64"/>
      <c r="G39" s="57" t="s">
        <v>4</v>
      </c>
      <c r="H39" s="58" t="s">
        <v>2</v>
      </c>
    </row>
    <row r="40" spans="1:10" x14ac:dyDescent="0.25">
      <c r="A40" s="7" t="s">
        <v>108</v>
      </c>
      <c r="B40" s="30">
        <f>$B$7/$B$11*100</f>
        <v>14.493039786750913</v>
      </c>
      <c r="C40" s="31">
        <f>$C$7/$C$11*100</f>
        <v>19.488817891373802</v>
      </c>
      <c r="D40" s="30">
        <f>$D$7/$D$11*100</f>
        <v>16.828874124618423</v>
      </c>
      <c r="E40" s="31">
        <f>$E$7/$E$11*100</f>
        <v>16.890358804753298</v>
      </c>
      <c r="F40" s="32"/>
      <c r="G40" s="30">
        <f>B40-C40</f>
        <v>-4.9957781046228895</v>
      </c>
      <c r="H40" s="31">
        <f>D40-E40</f>
        <v>-6.1484680134874736E-2</v>
      </c>
    </row>
    <row r="41" spans="1:10" x14ac:dyDescent="0.25">
      <c r="A41" s="7" t="s">
        <v>117</v>
      </c>
      <c r="B41" s="30">
        <f>$B$8/$B$11*100</f>
        <v>57.142857142857139</v>
      </c>
      <c r="C41" s="31">
        <f>$C$8/$C$11*100</f>
        <v>49.530750798722046</v>
      </c>
      <c r="D41" s="30">
        <f>$D$8/$D$11*100</f>
        <v>54.052792242772497</v>
      </c>
      <c r="E41" s="31">
        <f>$E$8/$E$11*100</f>
        <v>52.763142714302191</v>
      </c>
      <c r="F41" s="32"/>
      <c r="G41" s="30">
        <f>B41-C41</f>
        <v>7.6121063441350927</v>
      </c>
      <c r="H41" s="31">
        <f>D41-E41</f>
        <v>1.2896495284703064</v>
      </c>
    </row>
    <row r="42" spans="1:10" x14ac:dyDescent="0.25">
      <c r="A42" s="7" t="s">
        <v>123</v>
      </c>
      <c r="B42" s="30">
        <f>$B$9/$B$11*100</f>
        <v>23.852305262118669</v>
      </c>
      <c r="C42" s="31">
        <f>$C$9/$C$11*100</f>
        <v>27.346246006389773</v>
      </c>
      <c r="D42" s="30">
        <f>$D$9/$D$11*100</f>
        <v>25.035015263063386</v>
      </c>
      <c r="E42" s="31">
        <f>$E$9/$E$11*100</f>
        <v>26.535399761565976</v>
      </c>
      <c r="F42" s="32"/>
      <c r="G42" s="30">
        <f>B42-C42</f>
        <v>-3.4939407442711037</v>
      </c>
      <c r="H42" s="31">
        <f>D42-E42</f>
        <v>-1.5003844985025907</v>
      </c>
    </row>
    <row r="43" spans="1:10" x14ac:dyDescent="0.25">
      <c r="A43" s="7" t="s">
        <v>124</v>
      </c>
      <c r="B43" s="30">
        <f>$B$10/$B$11*100</f>
        <v>4.5117978082732746</v>
      </c>
      <c r="C43" s="31">
        <f>$C$10/$C$11*100</f>
        <v>3.6341853035143772</v>
      </c>
      <c r="D43" s="30">
        <f>$D$10/$D$11*100</f>
        <v>4.0833183695456992</v>
      </c>
      <c r="E43" s="31">
        <f>$E$10/$E$11*100</f>
        <v>3.8110987193785335</v>
      </c>
      <c r="F43" s="32"/>
      <c r="G43" s="30">
        <f>B43-C43</f>
        <v>0.8776125047588974</v>
      </c>
      <c r="H43" s="31">
        <f>D43-E43</f>
        <v>0.27221965016716565</v>
      </c>
    </row>
    <row r="44" spans="1:10" s="43" customFormat="1" x14ac:dyDescent="0.25">
      <c r="A44" s="27" t="s">
        <v>0</v>
      </c>
      <c r="B44" s="46">
        <f>SUM(B40:B43)</f>
        <v>99.999999999999986</v>
      </c>
      <c r="C44" s="47">
        <f>SUM(C40:C43)</f>
        <v>100</v>
      </c>
      <c r="D44" s="46">
        <f>SUM(D40:D43)</f>
        <v>100</v>
      </c>
      <c r="E44" s="47">
        <f>SUM(E40:E43)</f>
        <v>99.999999999999986</v>
      </c>
      <c r="F44" s="48"/>
      <c r="G44" s="46">
        <f>B44-C44</f>
        <v>0</v>
      </c>
      <c r="H44" s="47">
        <f>D44-E44</f>
        <v>0</v>
      </c>
    </row>
    <row r="46" spans="1:10" x14ac:dyDescent="0.25">
      <c r="A46" s="3"/>
      <c r="B46" s="196" t="s">
        <v>1</v>
      </c>
      <c r="C46" s="197"/>
      <c r="D46" s="196" t="s">
        <v>2</v>
      </c>
      <c r="E46" s="197"/>
      <c r="F46" s="59"/>
      <c r="G46" s="196" t="s">
        <v>9</v>
      </c>
      <c r="H46" s="197"/>
    </row>
    <row r="47" spans="1:10" x14ac:dyDescent="0.25">
      <c r="A47" s="7" t="s">
        <v>109</v>
      </c>
      <c r="B47" s="30">
        <f>$B$14/$B$35*100</f>
        <v>0.77006614670747353</v>
      </c>
      <c r="C47" s="31">
        <f>$C$14/$C$35*100</f>
        <v>0.47923322683706071</v>
      </c>
      <c r="D47" s="30">
        <f>$D$14/$D$35*100</f>
        <v>0.67157478901059442</v>
      </c>
      <c r="E47" s="31">
        <f>$E$14/$E$35*100</f>
        <v>0.63454216821136022</v>
      </c>
      <c r="F47" s="32"/>
      <c r="G47" s="30">
        <f t="shared" ref="G47:G68" si="4">B47-C47</f>
        <v>0.29083291987041282</v>
      </c>
      <c r="H47" s="31">
        <f t="shared" ref="H47:H68" si="5">D47-E47</f>
        <v>3.7032620799234195E-2</v>
      </c>
    </row>
    <row r="48" spans="1:10" x14ac:dyDescent="0.25">
      <c r="A48" s="7" t="s">
        <v>110</v>
      </c>
      <c r="B48" s="30">
        <f>$B$15/$B$35*100</f>
        <v>3.1592457300819428</v>
      </c>
      <c r="C48" s="31">
        <f>$C$15/$C$35*100</f>
        <v>4.7723642172523961</v>
      </c>
      <c r="D48" s="30">
        <f>$D$15/$D$35*100</f>
        <v>3.3183695456994076</v>
      </c>
      <c r="E48" s="31">
        <f>$E$15/$E$35*100</f>
        <v>4.1456754989808866</v>
      </c>
      <c r="F48" s="32"/>
      <c r="G48" s="30">
        <f t="shared" si="4"/>
        <v>-1.6131184871704534</v>
      </c>
      <c r="H48" s="31">
        <f t="shared" si="5"/>
        <v>-0.82730595328147905</v>
      </c>
    </row>
    <row r="49" spans="1:8" x14ac:dyDescent="0.25">
      <c r="A49" s="7" t="s">
        <v>111</v>
      </c>
      <c r="B49" s="30">
        <f>$B$16/$B$35*100</f>
        <v>6.5949254615460555</v>
      </c>
      <c r="C49" s="31">
        <f>$C$16/$C$35*100</f>
        <v>6.8789936102236426</v>
      </c>
      <c r="D49" s="30">
        <f>$D$16/$D$35*100</f>
        <v>6.080086191416771</v>
      </c>
      <c r="E49" s="31">
        <f>$E$16/$E$35*100</f>
        <v>6.787678344806368</v>
      </c>
      <c r="F49" s="32"/>
      <c r="G49" s="30">
        <f t="shared" si="4"/>
        <v>-0.28406814867758712</v>
      </c>
      <c r="H49" s="31">
        <f t="shared" si="5"/>
        <v>-0.70759215338959702</v>
      </c>
    </row>
    <row r="50" spans="1:8" x14ac:dyDescent="0.25">
      <c r="A50" s="7" t="s">
        <v>112</v>
      </c>
      <c r="B50" s="30">
        <f>$B$17/$B$35*100</f>
        <v>1.9942738671142264</v>
      </c>
      <c r="C50" s="31">
        <f>$C$17/$C$35*100</f>
        <v>5.3614217252396168</v>
      </c>
      <c r="D50" s="30">
        <f>$D$17/$D$35*100</f>
        <v>4.2664751301849524</v>
      </c>
      <c r="E50" s="31">
        <f>$E$17/$E$35*100</f>
        <v>3.4457562588932045</v>
      </c>
      <c r="F50" s="32"/>
      <c r="G50" s="30">
        <f t="shared" si="4"/>
        <v>-3.3671478581253904</v>
      </c>
      <c r="H50" s="31">
        <f t="shared" si="5"/>
        <v>0.82071887129174792</v>
      </c>
    </row>
    <row r="51" spans="1:8" x14ac:dyDescent="0.25">
      <c r="A51" s="7" t="s">
        <v>113</v>
      </c>
      <c r="B51" s="30">
        <f>$B$18/$B$35*100</f>
        <v>0.40477835916674892</v>
      </c>
      <c r="C51" s="31">
        <f>$C$18/$C$35*100</f>
        <v>0.42931309904153359</v>
      </c>
      <c r="D51" s="30">
        <f>$D$18/$D$35*100</f>
        <v>0.39863530256778595</v>
      </c>
      <c r="E51" s="31">
        <f>$E$18/$E$35*100</f>
        <v>0.51917086490020381</v>
      </c>
      <c r="F51" s="32"/>
      <c r="G51" s="30">
        <f t="shared" si="4"/>
        <v>-2.4534739874784661E-2</v>
      </c>
      <c r="H51" s="31">
        <f t="shared" si="5"/>
        <v>-0.12053556233241786</v>
      </c>
    </row>
    <row r="52" spans="1:8" x14ac:dyDescent="0.25">
      <c r="A52" s="7" t="s">
        <v>114</v>
      </c>
      <c r="B52" s="30">
        <f>$B$19/$B$35*100</f>
        <v>1.9745285813012145E-2</v>
      </c>
      <c r="C52" s="31">
        <f>$C$19/$C$35*100</f>
        <v>6.9888178913738011E-2</v>
      </c>
      <c r="D52" s="30">
        <f>$D$19/$D$35*100</f>
        <v>2.5139163224995507E-2</v>
      </c>
      <c r="E52" s="31">
        <f>$E$19/$E$35*100</f>
        <v>5.383994154520632E-2</v>
      </c>
      <c r="F52" s="32"/>
      <c r="G52" s="30">
        <f t="shared" si="4"/>
        <v>-5.0142893100725866E-2</v>
      </c>
      <c r="H52" s="31">
        <f t="shared" si="5"/>
        <v>-2.8700778320210812E-2</v>
      </c>
    </row>
    <row r="53" spans="1:8" x14ac:dyDescent="0.25">
      <c r="A53" s="7" t="s">
        <v>115</v>
      </c>
      <c r="B53" s="30">
        <f>$B$20/$B$35*100</f>
        <v>0.82930200414651001</v>
      </c>
      <c r="C53" s="31">
        <f>$C$20/$C$35*100</f>
        <v>0.99840255591054305</v>
      </c>
      <c r="D53" s="30">
        <f>$D$20/$D$35*100</f>
        <v>1.3503321960854731</v>
      </c>
      <c r="E53" s="31">
        <f>$E$20/$E$35*100</f>
        <v>0.82298196361958231</v>
      </c>
      <c r="F53" s="32"/>
      <c r="G53" s="30">
        <f t="shared" si="4"/>
        <v>-0.16910055176403305</v>
      </c>
      <c r="H53" s="31">
        <f t="shared" si="5"/>
        <v>0.52735023246589074</v>
      </c>
    </row>
    <row r="54" spans="1:8" x14ac:dyDescent="0.25">
      <c r="A54" s="7" t="s">
        <v>116</v>
      </c>
      <c r="B54" s="30">
        <f>$B$21/$B$35*100</f>
        <v>0.72070293217494319</v>
      </c>
      <c r="C54" s="31">
        <f>$C$21/$C$35*100</f>
        <v>0.49920127795527153</v>
      </c>
      <c r="D54" s="30">
        <f>$D$21/$D$35*100</f>
        <v>0.71826180642844317</v>
      </c>
      <c r="E54" s="31">
        <f>$E$21/$E$35*100</f>
        <v>0.48071376379648506</v>
      </c>
      <c r="F54" s="32"/>
      <c r="G54" s="30">
        <f t="shared" si="4"/>
        <v>0.22150165421967166</v>
      </c>
      <c r="H54" s="31">
        <f t="shared" si="5"/>
        <v>0.23754804263195811</v>
      </c>
    </row>
    <row r="55" spans="1:8" x14ac:dyDescent="0.25">
      <c r="A55" s="142" t="s">
        <v>118</v>
      </c>
      <c r="B55" s="148">
        <f>$B$22/$B$35*100</f>
        <v>4.0181656629479718</v>
      </c>
      <c r="C55" s="149">
        <f>$C$22/$C$35*100</f>
        <v>4.9321086261980831</v>
      </c>
      <c r="D55" s="148">
        <f>$D$22/$D$35*100</f>
        <v>4.8482671933919912</v>
      </c>
      <c r="E55" s="149">
        <f>$E$22/$E$35*100</f>
        <v>5.50321116794216</v>
      </c>
      <c r="F55" s="150"/>
      <c r="G55" s="148">
        <f t="shared" si="4"/>
        <v>-0.91394296325011126</v>
      </c>
      <c r="H55" s="149">
        <f t="shared" si="5"/>
        <v>-0.65494397455016884</v>
      </c>
    </row>
    <row r="56" spans="1:8" x14ac:dyDescent="0.25">
      <c r="A56" s="7" t="s">
        <v>119</v>
      </c>
      <c r="B56" s="30">
        <f>$B$23/$B$35*100</f>
        <v>17.089544871162012</v>
      </c>
      <c r="C56" s="31">
        <f>$C$23/$C$35*100</f>
        <v>10.363418530351437</v>
      </c>
      <c r="D56" s="30">
        <f>$D$23/$D$35*100</f>
        <v>13.708026575686837</v>
      </c>
      <c r="E56" s="31">
        <f>$E$23/$E$35*100</f>
        <v>12.817751797869475</v>
      </c>
      <c r="F56" s="32"/>
      <c r="G56" s="30">
        <f t="shared" si="4"/>
        <v>6.7261263408105751</v>
      </c>
      <c r="H56" s="31">
        <f t="shared" si="5"/>
        <v>0.89027477781736231</v>
      </c>
    </row>
    <row r="57" spans="1:8" x14ac:dyDescent="0.25">
      <c r="A57" s="7" t="s">
        <v>120</v>
      </c>
      <c r="B57" s="30">
        <f>$B$24/$B$35*100</f>
        <v>21.749432323032874</v>
      </c>
      <c r="C57" s="31">
        <f>$C$24/$C$35*100</f>
        <v>19.568690095846645</v>
      </c>
      <c r="D57" s="30">
        <f>$D$24/$D$35*100</f>
        <v>19.673190878075058</v>
      </c>
      <c r="E57" s="31">
        <f>$E$24/$E$35*100</f>
        <v>19.259316232742378</v>
      </c>
      <c r="F57" s="32"/>
      <c r="G57" s="30">
        <f t="shared" si="4"/>
        <v>2.1807422271862293</v>
      </c>
      <c r="H57" s="31">
        <f t="shared" si="5"/>
        <v>0.41387464533267959</v>
      </c>
    </row>
    <row r="58" spans="1:8" x14ac:dyDescent="0.25">
      <c r="A58" s="7" t="s">
        <v>121</v>
      </c>
      <c r="B58" s="30">
        <f>$B$25/$B$35*100</f>
        <v>11.768190344555238</v>
      </c>
      <c r="C58" s="31">
        <f>$C$25/$C$35*100</f>
        <v>11.631389776357826</v>
      </c>
      <c r="D58" s="30">
        <f>$D$25/$D$35*100</f>
        <v>13.496139342790448</v>
      </c>
      <c r="E58" s="31">
        <f>$E$25/$E$35*100</f>
        <v>12.72160904511018</v>
      </c>
      <c r="F58" s="32"/>
      <c r="G58" s="30">
        <f t="shared" si="4"/>
        <v>0.13680056819741182</v>
      </c>
      <c r="H58" s="31">
        <f t="shared" si="5"/>
        <v>0.77453029768026838</v>
      </c>
    </row>
    <row r="59" spans="1:8" x14ac:dyDescent="0.25">
      <c r="A59" s="7" t="s">
        <v>122</v>
      </c>
      <c r="B59" s="30">
        <f>$B$26/$B$35*100</f>
        <v>2.5175239411590482</v>
      </c>
      <c r="C59" s="31">
        <f>$C$26/$C$35*100</f>
        <v>3.0351437699680508</v>
      </c>
      <c r="D59" s="30">
        <f>$D$26/$D$35*100</f>
        <v>2.3271682528281561</v>
      </c>
      <c r="E59" s="31">
        <f>$E$26/$E$35*100</f>
        <v>2.4612544706380035</v>
      </c>
      <c r="F59" s="32"/>
      <c r="G59" s="30">
        <f t="shared" si="4"/>
        <v>-0.51761982880900259</v>
      </c>
      <c r="H59" s="31">
        <f t="shared" si="5"/>
        <v>-0.13408621780984742</v>
      </c>
    </row>
    <row r="60" spans="1:8" x14ac:dyDescent="0.25">
      <c r="A60" s="142" t="s">
        <v>125</v>
      </c>
      <c r="B60" s="148">
        <f>$B$27/$B$35*100</f>
        <v>0.37516043044723069</v>
      </c>
      <c r="C60" s="149">
        <f>$C$27/$C$35*100</f>
        <v>0.76876996805111819</v>
      </c>
      <c r="D60" s="148">
        <f>$D$27/$D$35*100</f>
        <v>0.29089603160351951</v>
      </c>
      <c r="E60" s="149">
        <f>$E$27/$E$35*100</f>
        <v>0.79990770295735103</v>
      </c>
      <c r="F60" s="150"/>
      <c r="G60" s="148">
        <f t="shared" si="4"/>
        <v>-0.3936095376038875</v>
      </c>
      <c r="H60" s="149">
        <f t="shared" si="5"/>
        <v>-0.50901167135383152</v>
      </c>
    </row>
    <row r="61" spans="1:8" x14ac:dyDescent="0.25">
      <c r="A61" s="7" t="s">
        <v>126</v>
      </c>
      <c r="B61" s="30">
        <f>$B$28/$B$35*100</f>
        <v>6.9108500345542501E-2</v>
      </c>
      <c r="C61" s="31">
        <f>$C$28/$C$35*100</f>
        <v>4.9920127795527153E-2</v>
      </c>
      <c r="D61" s="30">
        <f>$D$28/$D$35*100</f>
        <v>0.12210450709283532</v>
      </c>
      <c r="E61" s="31">
        <f>$E$28/$E$35*100</f>
        <v>4.6148521324462559E-2</v>
      </c>
      <c r="F61" s="32"/>
      <c r="G61" s="30">
        <f t="shared" si="4"/>
        <v>1.9188372550015348E-2</v>
      </c>
      <c r="H61" s="31">
        <f t="shared" si="5"/>
        <v>7.5955985768372758E-2</v>
      </c>
    </row>
    <row r="62" spans="1:8" x14ac:dyDescent="0.25">
      <c r="A62" s="7" t="s">
        <v>127</v>
      </c>
      <c r="B62" s="30">
        <f>$B$29/$B$35*100</f>
        <v>4.9363214532530356E-2</v>
      </c>
      <c r="C62" s="31">
        <f>$C$29/$C$35*100</f>
        <v>0.20966453674121405</v>
      </c>
      <c r="D62" s="30">
        <f>$D$29/$D$35*100</f>
        <v>7.5417489674986543E-2</v>
      </c>
      <c r="E62" s="31">
        <f>$E$29/$E$35*100</f>
        <v>0.17690266507710647</v>
      </c>
      <c r="F62" s="32"/>
      <c r="G62" s="30">
        <f t="shared" si="4"/>
        <v>-0.16030132220868371</v>
      </c>
      <c r="H62" s="31">
        <f t="shared" si="5"/>
        <v>-0.10148517540211993</v>
      </c>
    </row>
    <row r="63" spans="1:8" x14ac:dyDescent="0.25">
      <c r="A63" s="7" t="s">
        <v>128</v>
      </c>
      <c r="B63" s="30">
        <f>$B$30/$B$35*100</f>
        <v>1.1748445058742225</v>
      </c>
      <c r="C63" s="31">
        <f>$C$30/$C$35*100</f>
        <v>1.3079073482428114</v>
      </c>
      <c r="D63" s="30">
        <f>$D$30/$D$35*100</f>
        <v>1.1887232896390736</v>
      </c>
      <c r="E63" s="31">
        <f>$E$30/$E$35*100</f>
        <v>1.4075299003961081</v>
      </c>
      <c r="F63" s="32"/>
      <c r="G63" s="30">
        <f t="shared" si="4"/>
        <v>-0.1330628423685889</v>
      </c>
      <c r="H63" s="31">
        <f t="shared" si="5"/>
        <v>-0.21880661075703456</v>
      </c>
    </row>
    <row r="64" spans="1:8" x14ac:dyDescent="0.25">
      <c r="A64" s="7" t="s">
        <v>129</v>
      </c>
      <c r="B64" s="30">
        <f>$B$31/$B$35*100</f>
        <v>2.6557409418501332</v>
      </c>
      <c r="C64" s="31">
        <f>$C$31/$C$35*100</f>
        <v>2.5159744408945688</v>
      </c>
      <c r="D64" s="30">
        <f>$D$31/$D$35*100</f>
        <v>2.4169509786317112</v>
      </c>
      <c r="E64" s="31">
        <f>$E$31/$E$35*100</f>
        <v>2.6689228165980849</v>
      </c>
      <c r="F64" s="32"/>
      <c r="G64" s="30">
        <f t="shared" si="4"/>
        <v>0.13976650095556442</v>
      </c>
      <c r="H64" s="31">
        <f t="shared" si="5"/>
        <v>-0.25197183796637379</v>
      </c>
    </row>
    <row r="65" spans="1:8" x14ac:dyDescent="0.25">
      <c r="A65" s="7" t="s">
        <v>130</v>
      </c>
      <c r="B65" s="30">
        <f>$B$32/$B$35*100</f>
        <v>18.955474380491658</v>
      </c>
      <c r="C65" s="31">
        <f>$C$32/$C$35*100</f>
        <v>22.034744408945688</v>
      </c>
      <c r="D65" s="30">
        <f>$D$32/$D$35*100</f>
        <v>20.143652361285689</v>
      </c>
      <c r="E65" s="31">
        <f>$E$32/$E$35*100</f>
        <v>21.066799984617159</v>
      </c>
      <c r="F65" s="32"/>
      <c r="G65" s="30">
        <f t="shared" si="4"/>
        <v>-3.0792700284540295</v>
      </c>
      <c r="H65" s="31">
        <f t="shared" si="5"/>
        <v>-0.92314762333147016</v>
      </c>
    </row>
    <row r="66" spans="1:8" x14ac:dyDescent="0.25">
      <c r="A66" s="7" t="s">
        <v>131</v>
      </c>
      <c r="B66" s="30">
        <f>$B$33/$B$35*100</f>
        <v>0.57261328857735216</v>
      </c>
      <c r="C66" s="31">
        <f>$C$33/$C$35*100</f>
        <v>0.45926517571884984</v>
      </c>
      <c r="D66" s="30">
        <f>$D$33/$D$35*100</f>
        <v>0.79727060513557191</v>
      </c>
      <c r="E66" s="31">
        <f>$E$33/$E$35*100</f>
        <v>0.36918817059570047</v>
      </c>
      <c r="F66" s="32"/>
      <c r="G66" s="30">
        <f t="shared" si="4"/>
        <v>0.11334811285850233</v>
      </c>
      <c r="H66" s="31">
        <f t="shared" si="5"/>
        <v>0.42808243453987144</v>
      </c>
    </row>
    <row r="67" spans="1:8" x14ac:dyDescent="0.25">
      <c r="A67" s="142" t="s">
        <v>124</v>
      </c>
      <c r="B67" s="148">
        <f>$B$34/$B$35*100</f>
        <v>4.5117978082732746</v>
      </c>
      <c r="C67" s="149">
        <f>$C$34/$C$35*100</f>
        <v>3.6341853035143772</v>
      </c>
      <c r="D67" s="148">
        <f>$D$34/$D$35*100</f>
        <v>4.0833183695456992</v>
      </c>
      <c r="E67" s="149">
        <f>$E$34/$E$35*100</f>
        <v>3.8110987193785335</v>
      </c>
      <c r="F67" s="150"/>
      <c r="G67" s="148">
        <f t="shared" si="4"/>
        <v>0.8776125047588974</v>
      </c>
      <c r="H67" s="149">
        <f t="shared" si="5"/>
        <v>0.27221965016716565</v>
      </c>
    </row>
    <row r="68" spans="1:8" s="43" customFormat="1" x14ac:dyDescent="0.25">
      <c r="A68" s="27" t="s">
        <v>0</v>
      </c>
      <c r="B68" s="46">
        <f>SUM(B47:B67)</f>
        <v>100</v>
      </c>
      <c r="C68" s="47">
        <f>SUM(C47:C67)</f>
        <v>99.999999999999986</v>
      </c>
      <c r="D68" s="46">
        <f>SUM(D47:D67)</f>
        <v>99.999999999999986</v>
      </c>
      <c r="E68" s="47">
        <f>SUM(E47:E67)</f>
        <v>100.00000000000001</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3"/>
  <sheetViews>
    <sheetView tabSelected="1" workbookViewId="0">
      <selection activeCell="M1" sqref="M1"/>
    </sheetView>
  </sheetViews>
  <sheetFormatPr defaultRowHeight="13.2" x14ac:dyDescent="0.25"/>
  <cols>
    <col min="1" max="1" width="25.77734375" customWidth="1"/>
    <col min="6" max="6" width="1.7773437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107</v>
      </c>
      <c r="B2" s="202" t="s">
        <v>98</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0</v>
      </c>
      <c r="C6" s="66">
        <v>4</v>
      </c>
      <c r="D6" s="65">
        <v>7</v>
      </c>
      <c r="E6" s="66">
        <v>10</v>
      </c>
      <c r="F6" s="67"/>
      <c r="G6" s="65">
        <f t="shared" ref="G6:G37" si="0">B6-C6</f>
        <v>-4</v>
      </c>
      <c r="H6" s="66">
        <f t="shared" ref="H6:H37" si="1">D6-E6</f>
        <v>-3</v>
      </c>
      <c r="I6" s="20">
        <f t="shared" ref="I6:I37" si="2">IF(C6=0, "-", IF(G6/C6&lt;10, G6/C6, "&gt;999%"))</f>
        <v>-1</v>
      </c>
      <c r="J6" s="21">
        <f t="shared" ref="J6:J37" si="3">IF(E6=0, "-", IF(H6/E6&lt;10, H6/E6, "&gt;999%"))</f>
        <v>-0.3</v>
      </c>
    </row>
    <row r="7" spans="1:10" x14ac:dyDescent="0.25">
      <c r="A7" s="7" t="s">
        <v>32</v>
      </c>
      <c r="B7" s="65">
        <v>1</v>
      </c>
      <c r="C7" s="66">
        <v>2</v>
      </c>
      <c r="D7" s="65">
        <v>2</v>
      </c>
      <c r="E7" s="66">
        <v>2</v>
      </c>
      <c r="F7" s="67"/>
      <c r="G7" s="65">
        <f t="shared" si="0"/>
        <v>-1</v>
      </c>
      <c r="H7" s="66">
        <f t="shared" si="1"/>
        <v>0</v>
      </c>
      <c r="I7" s="20">
        <f t="shared" si="2"/>
        <v>-0.5</v>
      </c>
      <c r="J7" s="21">
        <f t="shared" si="3"/>
        <v>0</v>
      </c>
    </row>
    <row r="8" spans="1:10" x14ac:dyDescent="0.25">
      <c r="A8" s="7" t="s">
        <v>33</v>
      </c>
      <c r="B8" s="65">
        <v>78</v>
      </c>
      <c r="C8" s="66">
        <v>80</v>
      </c>
      <c r="D8" s="65">
        <v>254</v>
      </c>
      <c r="E8" s="66">
        <v>161</v>
      </c>
      <c r="F8" s="67"/>
      <c r="G8" s="65">
        <f t="shared" si="0"/>
        <v>-2</v>
      </c>
      <c r="H8" s="66">
        <f t="shared" si="1"/>
        <v>93</v>
      </c>
      <c r="I8" s="20">
        <f t="shared" si="2"/>
        <v>-2.5000000000000001E-2</v>
      </c>
      <c r="J8" s="21">
        <f t="shared" si="3"/>
        <v>0.57763975155279501</v>
      </c>
    </row>
    <row r="9" spans="1:10" x14ac:dyDescent="0.25">
      <c r="A9" s="7" t="s">
        <v>34</v>
      </c>
      <c r="B9" s="65">
        <v>0</v>
      </c>
      <c r="C9" s="66">
        <v>1</v>
      </c>
      <c r="D9" s="65">
        <v>6</v>
      </c>
      <c r="E9" s="66">
        <v>7</v>
      </c>
      <c r="F9" s="67"/>
      <c r="G9" s="65">
        <f t="shared" si="0"/>
        <v>-1</v>
      </c>
      <c r="H9" s="66">
        <f t="shared" si="1"/>
        <v>-1</v>
      </c>
      <c r="I9" s="20">
        <f t="shared" si="2"/>
        <v>-1</v>
      </c>
      <c r="J9" s="21">
        <f t="shared" si="3"/>
        <v>-0.14285714285714285</v>
      </c>
    </row>
    <row r="10" spans="1:10" x14ac:dyDescent="0.25">
      <c r="A10" s="7" t="s">
        <v>35</v>
      </c>
      <c r="B10" s="65">
        <v>149</v>
      </c>
      <c r="C10" s="66">
        <v>110</v>
      </c>
      <c r="D10" s="65">
        <v>337</v>
      </c>
      <c r="E10" s="66">
        <v>277</v>
      </c>
      <c r="F10" s="67"/>
      <c r="G10" s="65">
        <f t="shared" si="0"/>
        <v>39</v>
      </c>
      <c r="H10" s="66">
        <f t="shared" si="1"/>
        <v>60</v>
      </c>
      <c r="I10" s="20">
        <f t="shared" si="2"/>
        <v>0.35454545454545455</v>
      </c>
      <c r="J10" s="21">
        <f t="shared" si="3"/>
        <v>0.21660649819494585</v>
      </c>
    </row>
    <row r="11" spans="1:10" x14ac:dyDescent="0.25">
      <c r="A11" s="7" t="s">
        <v>36</v>
      </c>
      <c r="B11" s="65">
        <v>99</v>
      </c>
      <c r="C11" s="66">
        <v>0</v>
      </c>
      <c r="D11" s="65">
        <v>107</v>
      </c>
      <c r="E11" s="66">
        <v>0</v>
      </c>
      <c r="F11" s="67"/>
      <c r="G11" s="65">
        <f t="shared" si="0"/>
        <v>99</v>
      </c>
      <c r="H11" s="66">
        <f t="shared" si="1"/>
        <v>107</v>
      </c>
      <c r="I11" s="20" t="str">
        <f t="shared" si="2"/>
        <v>-</v>
      </c>
      <c r="J11" s="21" t="str">
        <f t="shared" si="3"/>
        <v>-</v>
      </c>
    </row>
    <row r="12" spans="1:10" x14ac:dyDescent="0.25">
      <c r="A12" s="7" t="s">
        <v>37</v>
      </c>
      <c r="B12" s="65">
        <v>17</v>
      </c>
      <c r="C12" s="66">
        <v>5</v>
      </c>
      <c r="D12" s="65">
        <v>74</v>
      </c>
      <c r="E12" s="66">
        <v>21</v>
      </c>
      <c r="F12" s="67"/>
      <c r="G12" s="65">
        <f t="shared" si="0"/>
        <v>12</v>
      </c>
      <c r="H12" s="66">
        <f t="shared" si="1"/>
        <v>53</v>
      </c>
      <c r="I12" s="20">
        <f t="shared" si="2"/>
        <v>2.4</v>
      </c>
      <c r="J12" s="21">
        <f t="shared" si="3"/>
        <v>2.5238095238095237</v>
      </c>
    </row>
    <row r="13" spans="1:10" x14ac:dyDescent="0.25">
      <c r="A13" s="7" t="s">
        <v>38</v>
      </c>
      <c r="B13" s="65">
        <v>0</v>
      </c>
      <c r="C13" s="66">
        <v>5</v>
      </c>
      <c r="D13" s="65">
        <v>0</v>
      </c>
      <c r="E13" s="66">
        <v>5</v>
      </c>
      <c r="F13" s="67"/>
      <c r="G13" s="65">
        <f t="shared" si="0"/>
        <v>-5</v>
      </c>
      <c r="H13" s="66">
        <f t="shared" si="1"/>
        <v>-5</v>
      </c>
      <c r="I13" s="20">
        <f t="shared" si="2"/>
        <v>-1</v>
      </c>
      <c r="J13" s="21">
        <f t="shared" si="3"/>
        <v>-1</v>
      </c>
    </row>
    <row r="14" spans="1:10" x14ac:dyDescent="0.25">
      <c r="A14" s="7" t="s">
        <v>39</v>
      </c>
      <c r="B14" s="65">
        <v>1</v>
      </c>
      <c r="C14" s="66">
        <v>3</v>
      </c>
      <c r="D14" s="65">
        <v>2</v>
      </c>
      <c r="E14" s="66">
        <v>5</v>
      </c>
      <c r="F14" s="67"/>
      <c r="G14" s="65">
        <f t="shared" si="0"/>
        <v>-2</v>
      </c>
      <c r="H14" s="66">
        <f t="shared" si="1"/>
        <v>-3</v>
      </c>
      <c r="I14" s="20">
        <f t="shared" si="2"/>
        <v>-0.66666666666666663</v>
      </c>
      <c r="J14" s="21">
        <f t="shared" si="3"/>
        <v>-0.6</v>
      </c>
    </row>
    <row r="15" spans="1:10" x14ac:dyDescent="0.25">
      <c r="A15" s="7" t="s">
        <v>40</v>
      </c>
      <c r="B15" s="65">
        <v>20</v>
      </c>
      <c r="C15" s="66">
        <v>0</v>
      </c>
      <c r="D15" s="65">
        <v>58</v>
      </c>
      <c r="E15" s="66">
        <v>0</v>
      </c>
      <c r="F15" s="67"/>
      <c r="G15" s="65">
        <f t="shared" si="0"/>
        <v>20</v>
      </c>
      <c r="H15" s="66">
        <f t="shared" si="1"/>
        <v>58</v>
      </c>
      <c r="I15" s="20" t="str">
        <f t="shared" si="2"/>
        <v>-</v>
      </c>
      <c r="J15" s="21" t="str">
        <f t="shared" si="3"/>
        <v>-</v>
      </c>
    </row>
    <row r="16" spans="1:10" x14ac:dyDescent="0.25">
      <c r="A16" s="7" t="s">
        <v>43</v>
      </c>
      <c r="B16" s="65">
        <v>1</v>
      </c>
      <c r="C16" s="66">
        <v>3</v>
      </c>
      <c r="D16" s="65">
        <v>6</v>
      </c>
      <c r="E16" s="66">
        <v>7</v>
      </c>
      <c r="F16" s="67"/>
      <c r="G16" s="65">
        <f t="shared" si="0"/>
        <v>-2</v>
      </c>
      <c r="H16" s="66">
        <f t="shared" si="1"/>
        <v>-1</v>
      </c>
      <c r="I16" s="20">
        <f t="shared" si="2"/>
        <v>-0.66666666666666663</v>
      </c>
      <c r="J16" s="21">
        <f t="shared" si="3"/>
        <v>-0.14285714285714285</v>
      </c>
    </row>
    <row r="17" spans="1:10" x14ac:dyDescent="0.25">
      <c r="A17" s="7" t="s">
        <v>44</v>
      </c>
      <c r="B17" s="65">
        <v>7</v>
      </c>
      <c r="C17" s="66">
        <v>4</v>
      </c>
      <c r="D17" s="65">
        <v>21</v>
      </c>
      <c r="E17" s="66">
        <v>11</v>
      </c>
      <c r="F17" s="67"/>
      <c r="G17" s="65">
        <f t="shared" si="0"/>
        <v>3</v>
      </c>
      <c r="H17" s="66">
        <f t="shared" si="1"/>
        <v>10</v>
      </c>
      <c r="I17" s="20">
        <f t="shared" si="2"/>
        <v>0.75</v>
      </c>
      <c r="J17" s="21">
        <f t="shared" si="3"/>
        <v>0.90909090909090906</v>
      </c>
    </row>
    <row r="18" spans="1:10" x14ac:dyDescent="0.25">
      <c r="A18" s="7" t="s">
        <v>45</v>
      </c>
      <c r="B18" s="65">
        <v>9</v>
      </c>
      <c r="C18" s="66">
        <v>2</v>
      </c>
      <c r="D18" s="65">
        <v>24</v>
      </c>
      <c r="E18" s="66">
        <v>8</v>
      </c>
      <c r="F18" s="67"/>
      <c r="G18" s="65">
        <f t="shared" si="0"/>
        <v>7</v>
      </c>
      <c r="H18" s="66">
        <f t="shared" si="1"/>
        <v>16</v>
      </c>
      <c r="I18" s="20">
        <f t="shared" si="2"/>
        <v>3.5</v>
      </c>
      <c r="J18" s="21">
        <f t="shared" si="3"/>
        <v>2</v>
      </c>
    </row>
    <row r="19" spans="1:10" x14ac:dyDescent="0.25">
      <c r="A19" s="7" t="s">
        <v>46</v>
      </c>
      <c r="B19" s="65">
        <v>561</v>
      </c>
      <c r="C19" s="66">
        <v>366</v>
      </c>
      <c r="D19" s="65">
        <v>2208</v>
      </c>
      <c r="E19" s="66">
        <v>1258</v>
      </c>
      <c r="F19" s="67"/>
      <c r="G19" s="65">
        <f t="shared" si="0"/>
        <v>195</v>
      </c>
      <c r="H19" s="66">
        <f t="shared" si="1"/>
        <v>950</v>
      </c>
      <c r="I19" s="20">
        <f t="shared" si="2"/>
        <v>0.53278688524590168</v>
      </c>
      <c r="J19" s="21">
        <f t="shared" si="3"/>
        <v>0.75516693163751991</v>
      </c>
    </row>
    <row r="20" spans="1:10" x14ac:dyDescent="0.25">
      <c r="A20" s="7" t="s">
        <v>49</v>
      </c>
      <c r="B20" s="65">
        <v>2</v>
      </c>
      <c r="C20" s="66">
        <v>1</v>
      </c>
      <c r="D20" s="65">
        <v>18</v>
      </c>
      <c r="E20" s="66">
        <v>11</v>
      </c>
      <c r="F20" s="67"/>
      <c r="G20" s="65">
        <f t="shared" si="0"/>
        <v>1</v>
      </c>
      <c r="H20" s="66">
        <f t="shared" si="1"/>
        <v>7</v>
      </c>
      <c r="I20" s="20">
        <f t="shared" si="2"/>
        <v>1</v>
      </c>
      <c r="J20" s="21">
        <f t="shared" si="3"/>
        <v>0.63636363636363635</v>
      </c>
    </row>
    <row r="21" spans="1:10" x14ac:dyDescent="0.25">
      <c r="A21" s="7" t="s">
        <v>50</v>
      </c>
      <c r="B21" s="65">
        <v>255</v>
      </c>
      <c r="C21" s="66">
        <v>17</v>
      </c>
      <c r="D21" s="65">
        <v>704</v>
      </c>
      <c r="E21" s="66">
        <v>154</v>
      </c>
      <c r="F21" s="67"/>
      <c r="G21" s="65">
        <f t="shared" si="0"/>
        <v>238</v>
      </c>
      <c r="H21" s="66">
        <f t="shared" si="1"/>
        <v>550</v>
      </c>
      <c r="I21" s="20" t="str">
        <f t="shared" si="2"/>
        <v>&gt;999%</v>
      </c>
      <c r="J21" s="21">
        <f t="shared" si="3"/>
        <v>3.5714285714285716</v>
      </c>
    </row>
    <row r="22" spans="1:10" x14ac:dyDescent="0.25">
      <c r="A22" s="7" t="s">
        <v>52</v>
      </c>
      <c r="B22" s="65">
        <v>192</v>
      </c>
      <c r="C22" s="66">
        <v>135</v>
      </c>
      <c r="D22" s="65">
        <v>398</v>
      </c>
      <c r="E22" s="66">
        <v>365</v>
      </c>
      <c r="F22" s="67"/>
      <c r="G22" s="65">
        <f t="shared" si="0"/>
        <v>57</v>
      </c>
      <c r="H22" s="66">
        <f t="shared" si="1"/>
        <v>33</v>
      </c>
      <c r="I22" s="20">
        <f t="shared" si="2"/>
        <v>0.42222222222222222</v>
      </c>
      <c r="J22" s="21">
        <f t="shared" si="3"/>
        <v>9.0410958904109592E-2</v>
      </c>
    </row>
    <row r="23" spans="1:10" x14ac:dyDescent="0.25">
      <c r="A23" s="7" t="s">
        <v>53</v>
      </c>
      <c r="B23" s="65">
        <v>975</v>
      </c>
      <c r="C23" s="66">
        <v>620</v>
      </c>
      <c r="D23" s="65">
        <v>2019</v>
      </c>
      <c r="E23" s="66">
        <v>1582</v>
      </c>
      <c r="F23" s="67"/>
      <c r="G23" s="65">
        <f t="shared" si="0"/>
        <v>355</v>
      </c>
      <c r="H23" s="66">
        <f t="shared" si="1"/>
        <v>437</v>
      </c>
      <c r="I23" s="20">
        <f t="shared" si="2"/>
        <v>0.57258064516129037</v>
      </c>
      <c r="J23" s="21">
        <f t="shared" si="3"/>
        <v>0.27623261694058154</v>
      </c>
    </row>
    <row r="24" spans="1:10" x14ac:dyDescent="0.25">
      <c r="A24" s="7" t="s">
        <v>57</v>
      </c>
      <c r="B24" s="65">
        <v>596</v>
      </c>
      <c r="C24" s="66">
        <v>389</v>
      </c>
      <c r="D24" s="65">
        <v>1740</v>
      </c>
      <c r="E24" s="66">
        <v>1050</v>
      </c>
      <c r="F24" s="67"/>
      <c r="G24" s="65">
        <f t="shared" si="0"/>
        <v>207</v>
      </c>
      <c r="H24" s="66">
        <f t="shared" si="1"/>
        <v>690</v>
      </c>
      <c r="I24" s="20">
        <f t="shared" si="2"/>
        <v>0.53213367609254503</v>
      </c>
      <c r="J24" s="21">
        <f t="shared" si="3"/>
        <v>0.65714285714285714</v>
      </c>
    </row>
    <row r="25" spans="1:10" x14ac:dyDescent="0.25">
      <c r="A25" s="7" t="s">
        <v>59</v>
      </c>
      <c r="B25" s="65">
        <v>2</v>
      </c>
      <c r="C25" s="66">
        <v>13</v>
      </c>
      <c r="D25" s="65">
        <v>10</v>
      </c>
      <c r="E25" s="66">
        <v>31</v>
      </c>
      <c r="F25" s="67"/>
      <c r="G25" s="65">
        <f t="shared" si="0"/>
        <v>-11</v>
      </c>
      <c r="H25" s="66">
        <f t="shared" si="1"/>
        <v>-21</v>
      </c>
      <c r="I25" s="20">
        <f t="shared" si="2"/>
        <v>-0.84615384615384615</v>
      </c>
      <c r="J25" s="21">
        <f t="shared" si="3"/>
        <v>-0.67741935483870963</v>
      </c>
    </row>
    <row r="26" spans="1:10" x14ac:dyDescent="0.25">
      <c r="A26" s="7" t="s">
        <v>60</v>
      </c>
      <c r="B26" s="65">
        <v>37</v>
      </c>
      <c r="C26" s="66">
        <v>48</v>
      </c>
      <c r="D26" s="65">
        <v>76</v>
      </c>
      <c r="E26" s="66">
        <v>101</v>
      </c>
      <c r="F26" s="67"/>
      <c r="G26" s="65">
        <f t="shared" si="0"/>
        <v>-11</v>
      </c>
      <c r="H26" s="66">
        <f t="shared" si="1"/>
        <v>-25</v>
      </c>
      <c r="I26" s="20">
        <f t="shared" si="2"/>
        <v>-0.22916666666666666</v>
      </c>
      <c r="J26" s="21">
        <f t="shared" si="3"/>
        <v>-0.24752475247524752</v>
      </c>
    </row>
    <row r="27" spans="1:10" x14ac:dyDescent="0.25">
      <c r="A27" s="7" t="s">
        <v>62</v>
      </c>
      <c r="B27" s="65">
        <v>619</v>
      </c>
      <c r="C27" s="66">
        <v>537</v>
      </c>
      <c r="D27" s="65">
        <v>1750</v>
      </c>
      <c r="E27" s="66">
        <v>1498</v>
      </c>
      <c r="F27" s="67"/>
      <c r="G27" s="65">
        <f t="shared" si="0"/>
        <v>82</v>
      </c>
      <c r="H27" s="66">
        <f t="shared" si="1"/>
        <v>252</v>
      </c>
      <c r="I27" s="20">
        <f t="shared" si="2"/>
        <v>0.1527001862197393</v>
      </c>
      <c r="J27" s="21">
        <f t="shared" si="3"/>
        <v>0.16822429906542055</v>
      </c>
    </row>
    <row r="28" spans="1:10" x14ac:dyDescent="0.25">
      <c r="A28" s="7" t="s">
        <v>63</v>
      </c>
      <c r="B28" s="65">
        <v>0</v>
      </c>
      <c r="C28" s="66">
        <v>1</v>
      </c>
      <c r="D28" s="65">
        <v>1</v>
      </c>
      <c r="E28" s="66">
        <v>3</v>
      </c>
      <c r="F28" s="67"/>
      <c r="G28" s="65">
        <f t="shared" si="0"/>
        <v>-1</v>
      </c>
      <c r="H28" s="66">
        <f t="shared" si="1"/>
        <v>-2</v>
      </c>
      <c r="I28" s="20">
        <f t="shared" si="2"/>
        <v>-1</v>
      </c>
      <c r="J28" s="21">
        <f t="shared" si="3"/>
        <v>-0.66666666666666663</v>
      </c>
    </row>
    <row r="29" spans="1:10" x14ac:dyDescent="0.25">
      <c r="A29" s="7" t="s">
        <v>64</v>
      </c>
      <c r="B29" s="65">
        <v>58</v>
      </c>
      <c r="C29" s="66">
        <v>57</v>
      </c>
      <c r="D29" s="65">
        <v>108</v>
      </c>
      <c r="E29" s="66">
        <v>136</v>
      </c>
      <c r="F29" s="67"/>
      <c r="G29" s="65">
        <f t="shared" si="0"/>
        <v>1</v>
      </c>
      <c r="H29" s="66">
        <f t="shared" si="1"/>
        <v>-28</v>
      </c>
      <c r="I29" s="20">
        <f t="shared" si="2"/>
        <v>1.7543859649122806E-2</v>
      </c>
      <c r="J29" s="21">
        <f t="shared" si="3"/>
        <v>-0.20588235294117646</v>
      </c>
    </row>
    <row r="30" spans="1:10" x14ac:dyDescent="0.25">
      <c r="A30" s="7" t="s">
        <v>65</v>
      </c>
      <c r="B30" s="65">
        <v>128</v>
      </c>
      <c r="C30" s="66">
        <v>59</v>
      </c>
      <c r="D30" s="65">
        <v>307</v>
      </c>
      <c r="E30" s="66">
        <v>189</v>
      </c>
      <c r="F30" s="67"/>
      <c r="G30" s="65">
        <f t="shared" si="0"/>
        <v>69</v>
      </c>
      <c r="H30" s="66">
        <f t="shared" si="1"/>
        <v>118</v>
      </c>
      <c r="I30" s="20">
        <f t="shared" si="2"/>
        <v>1.1694915254237288</v>
      </c>
      <c r="J30" s="21">
        <f t="shared" si="3"/>
        <v>0.6243386243386243</v>
      </c>
    </row>
    <row r="31" spans="1:10" x14ac:dyDescent="0.25">
      <c r="A31" s="7" t="s">
        <v>66</v>
      </c>
      <c r="B31" s="65">
        <v>62</v>
      </c>
      <c r="C31" s="66">
        <v>58</v>
      </c>
      <c r="D31" s="65">
        <v>146</v>
      </c>
      <c r="E31" s="66">
        <v>161</v>
      </c>
      <c r="F31" s="67"/>
      <c r="G31" s="65">
        <f t="shared" si="0"/>
        <v>4</v>
      </c>
      <c r="H31" s="66">
        <f t="shared" si="1"/>
        <v>-15</v>
      </c>
      <c r="I31" s="20">
        <f t="shared" si="2"/>
        <v>6.8965517241379309E-2</v>
      </c>
      <c r="J31" s="21">
        <f t="shared" si="3"/>
        <v>-9.3167701863354033E-2</v>
      </c>
    </row>
    <row r="32" spans="1:10" x14ac:dyDescent="0.25">
      <c r="A32" s="7" t="s">
        <v>67</v>
      </c>
      <c r="B32" s="65">
        <v>0</v>
      </c>
      <c r="C32" s="66">
        <v>4</v>
      </c>
      <c r="D32" s="65">
        <v>4</v>
      </c>
      <c r="E32" s="66">
        <v>4</v>
      </c>
      <c r="F32" s="67"/>
      <c r="G32" s="65">
        <f t="shared" si="0"/>
        <v>-4</v>
      </c>
      <c r="H32" s="66">
        <f t="shared" si="1"/>
        <v>0</v>
      </c>
      <c r="I32" s="20">
        <f t="shared" si="2"/>
        <v>-1</v>
      </c>
      <c r="J32" s="21">
        <f t="shared" si="3"/>
        <v>0</v>
      </c>
    </row>
    <row r="33" spans="1:10" x14ac:dyDescent="0.25">
      <c r="A33" s="7" t="s">
        <v>70</v>
      </c>
      <c r="B33" s="65">
        <v>3</v>
      </c>
      <c r="C33" s="66">
        <v>6</v>
      </c>
      <c r="D33" s="65">
        <v>9</v>
      </c>
      <c r="E33" s="66">
        <v>16</v>
      </c>
      <c r="F33" s="67"/>
      <c r="G33" s="65">
        <f t="shared" si="0"/>
        <v>-3</v>
      </c>
      <c r="H33" s="66">
        <f t="shared" si="1"/>
        <v>-7</v>
      </c>
      <c r="I33" s="20">
        <f t="shared" si="2"/>
        <v>-0.5</v>
      </c>
      <c r="J33" s="21">
        <f t="shared" si="3"/>
        <v>-0.4375</v>
      </c>
    </row>
    <row r="34" spans="1:10" x14ac:dyDescent="0.25">
      <c r="A34" s="7" t="s">
        <v>71</v>
      </c>
      <c r="B34" s="65">
        <v>666</v>
      </c>
      <c r="C34" s="66">
        <v>848</v>
      </c>
      <c r="D34" s="65">
        <v>2071</v>
      </c>
      <c r="E34" s="66">
        <v>2439</v>
      </c>
      <c r="F34" s="67"/>
      <c r="G34" s="65">
        <f t="shared" si="0"/>
        <v>-182</v>
      </c>
      <c r="H34" s="66">
        <f t="shared" si="1"/>
        <v>-368</v>
      </c>
      <c r="I34" s="20">
        <f t="shared" si="2"/>
        <v>-0.21462264150943397</v>
      </c>
      <c r="J34" s="21">
        <f t="shared" si="3"/>
        <v>-0.15088150881508816</v>
      </c>
    </row>
    <row r="35" spans="1:10" x14ac:dyDescent="0.25">
      <c r="A35" s="7" t="s">
        <v>72</v>
      </c>
      <c r="B35" s="65">
        <v>72</v>
      </c>
      <c r="C35" s="66">
        <v>118</v>
      </c>
      <c r="D35" s="65">
        <v>308</v>
      </c>
      <c r="E35" s="66">
        <v>287</v>
      </c>
      <c r="F35" s="67"/>
      <c r="G35" s="65">
        <f t="shared" si="0"/>
        <v>-46</v>
      </c>
      <c r="H35" s="66">
        <f t="shared" si="1"/>
        <v>21</v>
      </c>
      <c r="I35" s="20">
        <f t="shared" si="2"/>
        <v>-0.38983050847457629</v>
      </c>
      <c r="J35" s="21">
        <f t="shared" si="3"/>
        <v>7.3170731707317069E-2</v>
      </c>
    </row>
    <row r="36" spans="1:10" x14ac:dyDescent="0.25">
      <c r="A36" s="7" t="s">
        <v>74</v>
      </c>
      <c r="B36" s="65">
        <v>15</v>
      </c>
      <c r="C36" s="66">
        <v>17</v>
      </c>
      <c r="D36" s="65">
        <v>60</v>
      </c>
      <c r="E36" s="66">
        <v>50</v>
      </c>
      <c r="F36" s="67"/>
      <c r="G36" s="65">
        <f t="shared" si="0"/>
        <v>-2</v>
      </c>
      <c r="H36" s="66">
        <f t="shared" si="1"/>
        <v>10</v>
      </c>
      <c r="I36" s="20">
        <f t="shared" si="2"/>
        <v>-0.11764705882352941</v>
      </c>
      <c r="J36" s="21">
        <f t="shared" si="3"/>
        <v>0.2</v>
      </c>
    </row>
    <row r="37" spans="1:10" x14ac:dyDescent="0.25">
      <c r="A37" s="7" t="s">
        <v>75</v>
      </c>
      <c r="B37" s="65">
        <v>622</v>
      </c>
      <c r="C37" s="66">
        <v>422</v>
      </c>
      <c r="D37" s="65">
        <v>1416</v>
      </c>
      <c r="E37" s="66">
        <v>1043</v>
      </c>
      <c r="F37" s="67"/>
      <c r="G37" s="65">
        <f t="shared" si="0"/>
        <v>200</v>
      </c>
      <c r="H37" s="66">
        <f t="shared" si="1"/>
        <v>373</v>
      </c>
      <c r="I37" s="20">
        <f t="shared" si="2"/>
        <v>0.47393364928909953</v>
      </c>
      <c r="J37" s="21">
        <f t="shared" si="3"/>
        <v>0.35762224352828381</v>
      </c>
    </row>
    <row r="38" spans="1:10" x14ac:dyDescent="0.25">
      <c r="A38" s="7" t="s">
        <v>76</v>
      </c>
      <c r="B38" s="65">
        <v>11</v>
      </c>
      <c r="C38" s="66">
        <v>16</v>
      </c>
      <c r="D38" s="65">
        <v>46</v>
      </c>
      <c r="E38" s="66">
        <v>65</v>
      </c>
      <c r="F38" s="67"/>
      <c r="G38" s="65">
        <f t="shared" ref="G38:G71" si="4">B38-C38</f>
        <v>-5</v>
      </c>
      <c r="H38" s="66">
        <f t="shared" ref="H38:H71" si="5">D38-E38</f>
        <v>-19</v>
      </c>
      <c r="I38" s="20">
        <f t="shared" ref="I38:I71" si="6">IF(C38=0, "-", IF(G38/C38&lt;10, G38/C38, "&gt;999%"))</f>
        <v>-0.3125</v>
      </c>
      <c r="J38" s="21">
        <f t="shared" ref="J38:J71" si="7">IF(E38=0, "-", IF(H38/E38&lt;10, H38/E38, "&gt;999%"))</f>
        <v>-0.29230769230769232</v>
      </c>
    </row>
    <row r="39" spans="1:10" x14ac:dyDescent="0.25">
      <c r="A39" s="7" t="s">
        <v>77</v>
      </c>
      <c r="B39" s="65">
        <v>798</v>
      </c>
      <c r="C39" s="66">
        <v>1070</v>
      </c>
      <c r="D39" s="65">
        <v>1931</v>
      </c>
      <c r="E39" s="66">
        <v>2904</v>
      </c>
      <c r="F39" s="67"/>
      <c r="G39" s="65">
        <f t="shared" si="4"/>
        <v>-272</v>
      </c>
      <c r="H39" s="66">
        <f t="shared" si="5"/>
        <v>-973</v>
      </c>
      <c r="I39" s="20">
        <f t="shared" si="6"/>
        <v>-0.25420560747663551</v>
      </c>
      <c r="J39" s="21">
        <f t="shared" si="7"/>
        <v>-0.33505509641873277</v>
      </c>
    </row>
    <row r="40" spans="1:10" x14ac:dyDescent="0.25">
      <c r="A40" s="7" t="s">
        <v>78</v>
      </c>
      <c r="B40" s="65">
        <v>362</v>
      </c>
      <c r="C40" s="66">
        <v>390</v>
      </c>
      <c r="D40" s="65">
        <v>731</v>
      </c>
      <c r="E40" s="66">
        <v>993</v>
      </c>
      <c r="F40" s="67"/>
      <c r="G40" s="65">
        <f t="shared" si="4"/>
        <v>-28</v>
      </c>
      <c r="H40" s="66">
        <f t="shared" si="5"/>
        <v>-262</v>
      </c>
      <c r="I40" s="20">
        <f t="shared" si="6"/>
        <v>-7.179487179487179E-2</v>
      </c>
      <c r="J40" s="21">
        <f t="shared" si="7"/>
        <v>-0.26384692849949648</v>
      </c>
    </row>
    <row r="41" spans="1:10" x14ac:dyDescent="0.25">
      <c r="A41" s="7" t="s">
        <v>79</v>
      </c>
      <c r="B41" s="65">
        <v>4</v>
      </c>
      <c r="C41" s="66">
        <v>10</v>
      </c>
      <c r="D41" s="65">
        <v>13</v>
      </c>
      <c r="E41" s="66">
        <v>18</v>
      </c>
      <c r="F41" s="67"/>
      <c r="G41" s="65">
        <f t="shared" si="4"/>
        <v>-6</v>
      </c>
      <c r="H41" s="66">
        <f t="shared" si="5"/>
        <v>-5</v>
      </c>
      <c r="I41" s="20">
        <f t="shared" si="6"/>
        <v>-0.6</v>
      </c>
      <c r="J41" s="21">
        <f t="shared" si="7"/>
        <v>-0.27777777777777779</v>
      </c>
    </row>
    <row r="42" spans="1:10" x14ac:dyDescent="0.25">
      <c r="A42" s="7" t="s">
        <v>80</v>
      </c>
      <c r="B42" s="65">
        <v>10</v>
      </c>
      <c r="C42" s="66">
        <v>0</v>
      </c>
      <c r="D42" s="65">
        <v>25</v>
      </c>
      <c r="E42" s="66">
        <v>0</v>
      </c>
      <c r="F42" s="67"/>
      <c r="G42" s="65">
        <f t="shared" si="4"/>
        <v>10</v>
      </c>
      <c r="H42" s="66">
        <f t="shared" si="5"/>
        <v>25</v>
      </c>
      <c r="I42" s="20" t="str">
        <f t="shared" si="6"/>
        <v>-</v>
      </c>
      <c r="J42" s="21" t="str">
        <f t="shared" si="7"/>
        <v>-</v>
      </c>
    </row>
    <row r="43" spans="1:10" x14ac:dyDescent="0.25">
      <c r="A43" s="7" t="s">
        <v>81</v>
      </c>
      <c r="B43" s="65">
        <v>20</v>
      </c>
      <c r="C43" s="66">
        <v>34</v>
      </c>
      <c r="D43" s="65">
        <v>106</v>
      </c>
      <c r="E43" s="66">
        <v>107</v>
      </c>
      <c r="F43" s="67"/>
      <c r="G43" s="65">
        <f t="shared" si="4"/>
        <v>-14</v>
      </c>
      <c r="H43" s="66">
        <f t="shared" si="5"/>
        <v>-1</v>
      </c>
      <c r="I43" s="20">
        <f t="shared" si="6"/>
        <v>-0.41176470588235292</v>
      </c>
      <c r="J43" s="21">
        <f t="shared" si="7"/>
        <v>-9.3457943925233638E-3</v>
      </c>
    </row>
    <row r="44" spans="1:10" x14ac:dyDescent="0.25">
      <c r="A44" s="7" t="s">
        <v>82</v>
      </c>
      <c r="B44" s="65">
        <v>43</v>
      </c>
      <c r="C44" s="66">
        <v>41</v>
      </c>
      <c r="D44" s="65">
        <v>151</v>
      </c>
      <c r="E44" s="66">
        <v>77</v>
      </c>
      <c r="F44" s="67"/>
      <c r="G44" s="65">
        <f t="shared" si="4"/>
        <v>2</v>
      </c>
      <c r="H44" s="66">
        <f t="shared" si="5"/>
        <v>74</v>
      </c>
      <c r="I44" s="20">
        <f t="shared" si="6"/>
        <v>4.878048780487805E-2</v>
      </c>
      <c r="J44" s="21">
        <f t="shared" si="7"/>
        <v>0.96103896103896103</v>
      </c>
    </row>
    <row r="45" spans="1:10" x14ac:dyDescent="0.25">
      <c r="A45" s="7" t="s">
        <v>83</v>
      </c>
      <c r="B45" s="65">
        <v>67</v>
      </c>
      <c r="C45" s="66">
        <v>66</v>
      </c>
      <c r="D45" s="65">
        <v>123</v>
      </c>
      <c r="E45" s="66">
        <v>229</v>
      </c>
      <c r="F45" s="67"/>
      <c r="G45" s="65">
        <f t="shared" si="4"/>
        <v>1</v>
      </c>
      <c r="H45" s="66">
        <f t="shared" si="5"/>
        <v>-106</v>
      </c>
      <c r="I45" s="20">
        <f t="shared" si="6"/>
        <v>1.5151515151515152E-2</v>
      </c>
      <c r="J45" s="21">
        <f t="shared" si="7"/>
        <v>-0.46288209606986902</v>
      </c>
    </row>
    <row r="46" spans="1:10" x14ac:dyDescent="0.25">
      <c r="A46" s="7" t="s">
        <v>84</v>
      </c>
      <c r="B46" s="65">
        <v>2</v>
      </c>
      <c r="C46" s="66">
        <v>3</v>
      </c>
      <c r="D46" s="65">
        <v>2</v>
      </c>
      <c r="E46" s="66">
        <v>4</v>
      </c>
      <c r="F46" s="67"/>
      <c r="G46" s="65">
        <f t="shared" si="4"/>
        <v>-1</v>
      </c>
      <c r="H46" s="66">
        <f t="shared" si="5"/>
        <v>-2</v>
      </c>
      <c r="I46" s="20">
        <f t="shared" si="6"/>
        <v>-0.33333333333333331</v>
      </c>
      <c r="J46" s="21">
        <f t="shared" si="7"/>
        <v>-0.5</v>
      </c>
    </row>
    <row r="47" spans="1:10" x14ac:dyDescent="0.25">
      <c r="A47" s="7" t="s">
        <v>86</v>
      </c>
      <c r="B47" s="65">
        <v>55</v>
      </c>
      <c r="C47" s="66">
        <v>32</v>
      </c>
      <c r="D47" s="65">
        <v>138</v>
      </c>
      <c r="E47" s="66">
        <v>72</v>
      </c>
      <c r="F47" s="67"/>
      <c r="G47" s="65">
        <f t="shared" si="4"/>
        <v>23</v>
      </c>
      <c r="H47" s="66">
        <f t="shared" si="5"/>
        <v>66</v>
      </c>
      <c r="I47" s="20">
        <f t="shared" si="6"/>
        <v>0.71875</v>
      </c>
      <c r="J47" s="21">
        <f t="shared" si="7"/>
        <v>0.91666666666666663</v>
      </c>
    </row>
    <row r="48" spans="1:10" x14ac:dyDescent="0.25">
      <c r="A48" s="7" t="s">
        <v>87</v>
      </c>
      <c r="B48" s="65">
        <v>60</v>
      </c>
      <c r="C48" s="66">
        <v>28</v>
      </c>
      <c r="D48" s="65">
        <v>184</v>
      </c>
      <c r="E48" s="66">
        <v>94</v>
      </c>
      <c r="F48" s="67"/>
      <c r="G48" s="65">
        <f t="shared" si="4"/>
        <v>32</v>
      </c>
      <c r="H48" s="66">
        <f t="shared" si="5"/>
        <v>90</v>
      </c>
      <c r="I48" s="20">
        <f t="shared" si="6"/>
        <v>1.1428571428571428</v>
      </c>
      <c r="J48" s="21">
        <f t="shared" si="7"/>
        <v>0.95744680851063835</v>
      </c>
    </row>
    <row r="49" spans="1:10" x14ac:dyDescent="0.25">
      <c r="A49" s="7" t="s">
        <v>88</v>
      </c>
      <c r="B49" s="65">
        <v>363</v>
      </c>
      <c r="C49" s="66">
        <v>339</v>
      </c>
      <c r="D49" s="65">
        <v>1029</v>
      </c>
      <c r="E49" s="66">
        <v>810</v>
      </c>
      <c r="F49" s="67"/>
      <c r="G49" s="65">
        <f t="shared" si="4"/>
        <v>24</v>
      </c>
      <c r="H49" s="66">
        <f t="shared" si="5"/>
        <v>219</v>
      </c>
      <c r="I49" s="20">
        <f t="shared" si="6"/>
        <v>7.0796460176991149E-2</v>
      </c>
      <c r="J49" s="21">
        <f t="shared" si="7"/>
        <v>0.27037037037037037</v>
      </c>
    </row>
    <row r="50" spans="1:10" x14ac:dyDescent="0.25">
      <c r="A50" s="7" t="s">
        <v>89</v>
      </c>
      <c r="B50" s="65">
        <v>146</v>
      </c>
      <c r="C50" s="66">
        <v>376</v>
      </c>
      <c r="D50" s="65">
        <v>530</v>
      </c>
      <c r="E50" s="66">
        <v>788</v>
      </c>
      <c r="F50" s="67"/>
      <c r="G50" s="65">
        <f t="shared" si="4"/>
        <v>-230</v>
      </c>
      <c r="H50" s="66">
        <f t="shared" si="5"/>
        <v>-258</v>
      </c>
      <c r="I50" s="20">
        <f t="shared" si="6"/>
        <v>-0.61170212765957444</v>
      </c>
      <c r="J50" s="21">
        <f t="shared" si="7"/>
        <v>-0.32741116751269034</v>
      </c>
    </row>
    <row r="51" spans="1:10" x14ac:dyDescent="0.25">
      <c r="A51" s="7" t="s">
        <v>90</v>
      </c>
      <c r="B51" s="65">
        <v>126</v>
      </c>
      <c r="C51" s="66">
        <v>380</v>
      </c>
      <c r="D51" s="65">
        <v>1001</v>
      </c>
      <c r="E51" s="66">
        <v>380</v>
      </c>
      <c r="F51" s="67"/>
      <c r="G51" s="65">
        <f t="shared" si="4"/>
        <v>-254</v>
      </c>
      <c r="H51" s="66">
        <f t="shared" si="5"/>
        <v>621</v>
      </c>
      <c r="I51" s="20">
        <f t="shared" si="6"/>
        <v>-0.66842105263157892</v>
      </c>
      <c r="J51" s="21">
        <f t="shared" si="7"/>
        <v>1.6342105263157896</v>
      </c>
    </row>
    <row r="52" spans="1:10" x14ac:dyDescent="0.25">
      <c r="A52" s="7" t="s">
        <v>91</v>
      </c>
      <c r="B52" s="65">
        <v>2095</v>
      </c>
      <c r="C52" s="66">
        <v>2730</v>
      </c>
      <c r="D52" s="65">
        <v>5699</v>
      </c>
      <c r="E52" s="66">
        <v>7068</v>
      </c>
      <c r="F52" s="67"/>
      <c r="G52" s="65">
        <f t="shared" si="4"/>
        <v>-635</v>
      </c>
      <c r="H52" s="66">
        <f t="shared" si="5"/>
        <v>-1369</v>
      </c>
      <c r="I52" s="20">
        <f t="shared" si="6"/>
        <v>-0.23260073260073261</v>
      </c>
      <c r="J52" s="21">
        <f t="shared" si="7"/>
        <v>-0.19368986983588002</v>
      </c>
    </row>
    <row r="53" spans="1:10" x14ac:dyDescent="0.25">
      <c r="A53" s="7" t="s">
        <v>93</v>
      </c>
      <c r="B53" s="65">
        <v>287</v>
      </c>
      <c r="C53" s="66">
        <v>196</v>
      </c>
      <c r="D53" s="65">
        <v>730</v>
      </c>
      <c r="E53" s="66">
        <v>455</v>
      </c>
      <c r="F53" s="67"/>
      <c r="G53" s="65">
        <f t="shared" si="4"/>
        <v>91</v>
      </c>
      <c r="H53" s="66">
        <f t="shared" si="5"/>
        <v>275</v>
      </c>
      <c r="I53" s="20">
        <f t="shared" si="6"/>
        <v>0.4642857142857143</v>
      </c>
      <c r="J53" s="21">
        <f t="shared" si="7"/>
        <v>0.60439560439560436</v>
      </c>
    </row>
    <row r="54" spans="1:10" x14ac:dyDescent="0.25">
      <c r="A54" s="7" t="s">
        <v>94</v>
      </c>
      <c r="B54" s="65">
        <v>36</v>
      </c>
      <c r="C54" s="66">
        <v>33</v>
      </c>
      <c r="D54" s="65">
        <v>160</v>
      </c>
      <c r="E54" s="66">
        <v>128</v>
      </c>
      <c r="F54" s="67"/>
      <c r="G54" s="65">
        <f t="shared" si="4"/>
        <v>3</v>
      </c>
      <c r="H54" s="66">
        <f t="shared" si="5"/>
        <v>32</v>
      </c>
      <c r="I54" s="20">
        <f t="shared" si="6"/>
        <v>9.0909090909090912E-2</v>
      </c>
      <c r="J54" s="21">
        <f t="shared" si="7"/>
        <v>0.25</v>
      </c>
    </row>
    <row r="55" spans="1:10" x14ac:dyDescent="0.25">
      <c r="A55" s="142" t="s">
        <v>41</v>
      </c>
      <c r="B55" s="143">
        <v>1</v>
      </c>
      <c r="C55" s="144">
        <v>0</v>
      </c>
      <c r="D55" s="143">
        <v>7</v>
      </c>
      <c r="E55" s="144">
        <v>5</v>
      </c>
      <c r="F55" s="145"/>
      <c r="G55" s="143">
        <f t="shared" si="4"/>
        <v>1</v>
      </c>
      <c r="H55" s="144">
        <f t="shared" si="5"/>
        <v>2</v>
      </c>
      <c r="I55" s="151" t="str">
        <f t="shared" si="6"/>
        <v>-</v>
      </c>
      <c r="J55" s="152">
        <f t="shared" si="7"/>
        <v>0.4</v>
      </c>
    </row>
    <row r="56" spans="1:10" x14ac:dyDescent="0.25">
      <c r="A56" s="7" t="s">
        <v>42</v>
      </c>
      <c r="B56" s="65">
        <v>0</v>
      </c>
      <c r="C56" s="66">
        <v>0</v>
      </c>
      <c r="D56" s="65">
        <v>0</v>
      </c>
      <c r="E56" s="66">
        <v>2</v>
      </c>
      <c r="F56" s="67"/>
      <c r="G56" s="65">
        <f t="shared" si="4"/>
        <v>0</v>
      </c>
      <c r="H56" s="66">
        <f t="shared" si="5"/>
        <v>-2</v>
      </c>
      <c r="I56" s="20" t="str">
        <f t="shared" si="6"/>
        <v>-</v>
      </c>
      <c r="J56" s="21">
        <f t="shared" si="7"/>
        <v>-1</v>
      </c>
    </row>
    <row r="57" spans="1:10" x14ac:dyDescent="0.25">
      <c r="A57" s="7" t="s">
        <v>47</v>
      </c>
      <c r="B57" s="65">
        <v>6</v>
      </c>
      <c r="C57" s="66">
        <v>10</v>
      </c>
      <c r="D57" s="65">
        <v>22</v>
      </c>
      <c r="E57" s="66">
        <v>18</v>
      </c>
      <c r="F57" s="67"/>
      <c r="G57" s="65">
        <f t="shared" si="4"/>
        <v>-4</v>
      </c>
      <c r="H57" s="66">
        <f t="shared" si="5"/>
        <v>4</v>
      </c>
      <c r="I57" s="20">
        <f t="shared" si="6"/>
        <v>-0.4</v>
      </c>
      <c r="J57" s="21">
        <f t="shared" si="7"/>
        <v>0.22222222222222221</v>
      </c>
    </row>
    <row r="58" spans="1:10" x14ac:dyDescent="0.25">
      <c r="A58" s="7" t="s">
        <v>48</v>
      </c>
      <c r="B58" s="65">
        <v>61</v>
      </c>
      <c r="C58" s="66">
        <v>52</v>
      </c>
      <c r="D58" s="65">
        <v>137</v>
      </c>
      <c r="E58" s="66">
        <v>138</v>
      </c>
      <c r="F58" s="67"/>
      <c r="G58" s="65">
        <f t="shared" si="4"/>
        <v>9</v>
      </c>
      <c r="H58" s="66">
        <f t="shared" si="5"/>
        <v>-1</v>
      </c>
      <c r="I58" s="20">
        <f t="shared" si="6"/>
        <v>0.17307692307692307</v>
      </c>
      <c r="J58" s="21">
        <f t="shared" si="7"/>
        <v>-7.246376811594203E-3</v>
      </c>
    </row>
    <row r="59" spans="1:10" x14ac:dyDescent="0.25">
      <c r="A59" s="7" t="s">
        <v>51</v>
      </c>
      <c r="B59" s="65">
        <v>49</v>
      </c>
      <c r="C59" s="66">
        <v>41</v>
      </c>
      <c r="D59" s="65">
        <v>107</v>
      </c>
      <c r="E59" s="66">
        <v>129</v>
      </c>
      <c r="F59" s="67"/>
      <c r="G59" s="65">
        <f t="shared" si="4"/>
        <v>8</v>
      </c>
      <c r="H59" s="66">
        <f t="shared" si="5"/>
        <v>-22</v>
      </c>
      <c r="I59" s="20">
        <f t="shared" si="6"/>
        <v>0.1951219512195122</v>
      </c>
      <c r="J59" s="21">
        <f t="shared" si="7"/>
        <v>-0.17054263565891473</v>
      </c>
    </row>
    <row r="60" spans="1:10" x14ac:dyDescent="0.25">
      <c r="A60" s="7" t="s">
        <v>54</v>
      </c>
      <c r="B60" s="65">
        <v>4</v>
      </c>
      <c r="C60" s="66">
        <v>0</v>
      </c>
      <c r="D60" s="65">
        <v>6</v>
      </c>
      <c r="E60" s="66">
        <v>6</v>
      </c>
      <c r="F60" s="67"/>
      <c r="G60" s="65">
        <f t="shared" si="4"/>
        <v>4</v>
      </c>
      <c r="H60" s="66">
        <f t="shared" si="5"/>
        <v>0</v>
      </c>
      <c r="I60" s="20" t="str">
        <f t="shared" si="6"/>
        <v>-</v>
      </c>
      <c r="J60" s="21">
        <f t="shared" si="7"/>
        <v>0</v>
      </c>
    </row>
    <row r="61" spans="1:10" x14ac:dyDescent="0.25">
      <c r="A61" s="7" t="s">
        <v>55</v>
      </c>
      <c r="B61" s="65">
        <v>0</v>
      </c>
      <c r="C61" s="66">
        <v>0</v>
      </c>
      <c r="D61" s="65">
        <v>0</v>
      </c>
      <c r="E61" s="66">
        <v>2</v>
      </c>
      <c r="F61" s="67"/>
      <c r="G61" s="65">
        <f t="shared" si="4"/>
        <v>0</v>
      </c>
      <c r="H61" s="66">
        <f t="shared" si="5"/>
        <v>-2</v>
      </c>
      <c r="I61" s="20" t="str">
        <f t="shared" si="6"/>
        <v>-</v>
      </c>
      <c r="J61" s="21">
        <f t="shared" si="7"/>
        <v>-1</v>
      </c>
    </row>
    <row r="62" spans="1:10" x14ac:dyDescent="0.25">
      <c r="A62" s="7" t="s">
        <v>56</v>
      </c>
      <c r="B62" s="65">
        <v>165</v>
      </c>
      <c r="C62" s="66">
        <v>122</v>
      </c>
      <c r="D62" s="65">
        <v>420</v>
      </c>
      <c r="E62" s="66">
        <v>323</v>
      </c>
      <c r="F62" s="67"/>
      <c r="G62" s="65">
        <f t="shared" si="4"/>
        <v>43</v>
      </c>
      <c r="H62" s="66">
        <f t="shared" si="5"/>
        <v>97</v>
      </c>
      <c r="I62" s="20">
        <f t="shared" si="6"/>
        <v>0.35245901639344263</v>
      </c>
      <c r="J62" s="21">
        <f t="shared" si="7"/>
        <v>0.30030959752321984</v>
      </c>
    </row>
    <row r="63" spans="1:10" x14ac:dyDescent="0.25">
      <c r="A63" s="7" t="s">
        <v>58</v>
      </c>
      <c r="B63" s="65">
        <v>11</v>
      </c>
      <c r="C63" s="66">
        <v>10</v>
      </c>
      <c r="D63" s="65">
        <v>26</v>
      </c>
      <c r="E63" s="66">
        <v>23</v>
      </c>
      <c r="F63" s="67"/>
      <c r="G63" s="65">
        <f t="shared" si="4"/>
        <v>1</v>
      </c>
      <c r="H63" s="66">
        <f t="shared" si="5"/>
        <v>3</v>
      </c>
      <c r="I63" s="20">
        <f t="shared" si="6"/>
        <v>0.1</v>
      </c>
      <c r="J63" s="21">
        <f t="shared" si="7"/>
        <v>0.13043478260869565</v>
      </c>
    </row>
    <row r="64" spans="1:10" x14ac:dyDescent="0.25">
      <c r="A64" s="7" t="s">
        <v>61</v>
      </c>
      <c r="B64" s="65">
        <v>22</v>
      </c>
      <c r="C64" s="66">
        <v>31</v>
      </c>
      <c r="D64" s="65">
        <v>63</v>
      </c>
      <c r="E64" s="66">
        <v>75</v>
      </c>
      <c r="F64" s="67"/>
      <c r="G64" s="65">
        <f t="shared" si="4"/>
        <v>-9</v>
      </c>
      <c r="H64" s="66">
        <f t="shared" si="5"/>
        <v>-12</v>
      </c>
      <c r="I64" s="20">
        <f t="shared" si="6"/>
        <v>-0.29032258064516131</v>
      </c>
      <c r="J64" s="21">
        <f t="shared" si="7"/>
        <v>-0.16</v>
      </c>
    </row>
    <row r="65" spans="1:10" x14ac:dyDescent="0.25">
      <c r="A65" s="7" t="s">
        <v>68</v>
      </c>
      <c r="B65" s="65">
        <v>10</v>
      </c>
      <c r="C65" s="66">
        <v>7</v>
      </c>
      <c r="D65" s="65">
        <v>21</v>
      </c>
      <c r="E65" s="66">
        <v>16</v>
      </c>
      <c r="F65" s="67"/>
      <c r="G65" s="65">
        <f t="shared" si="4"/>
        <v>3</v>
      </c>
      <c r="H65" s="66">
        <f t="shared" si="5"/>
        <v>5</v>
      </c>
      <c r="I65" s="20">
        <f t="shared" si="6"/>
        <v>0.42857142857142855</v>
      </c>
      <c r="J65" s="21">
        <f t="shared" si="7"/>
        <v>0.3125</v>
      </c>
    </row>
    <row r="66" spans="1:10" x14ac:dyDescent="0.25">
      <c r="A66" s="7" t="s">
        <v>69</v>
      </c>
      <c r="B66" s="65">
        <v>3</v>
      </c>
      <c r="C66" s="66">
        <v>17</v>
      </c>
      <c r="D66" s="65">
        <v>12</v>
      </c>
      <c r="E66" s="66">
        <v>42</v>
      </c>
      <c r="F66" s="67"/>
      <c r="G66" s="65">
        <f t="shared" si="4"/>
        <v>-14</v>
      </c>
      <c r="H66" s="66">
        <f t="shared" si="5"/>
        <v>-30</v>
      </c>
      <c r="I66" s="20">
        <f t="shared" si="6"/>
        <v>-0.82352941176470584</v>
      </c>
      <c r="J66" s="21">
        <f t="shared" si="7"/>
        <v>-0.7142857142857143</v>
      </c>
    </row>
    <row r="67" spans="1:10" x14ac:dyDescent="0.25">
      <c r="A67" s="7" t="s">
        <v>73</v>
      </c>
      <c r="B67" s="65">
        <v>6</v>
      </c>
      <c r="C67" s="66">
        <v>10</v>
      </c>
      <c r="D67" s="65">
        <v>16</v>
      </c>
      <c r="E67" s="66">
        <v>23</v>
      </c>
      <c r="F67" s="67"/>
      <c r="G67" s="65">
        <f t="shared" si="4"/>
        <v>-4</v>
      </c>
      <c r="H67" s="66">
        <f t="shared" si="5"/>
        <v>-7</v>
      </c>
      <c r="I67" s="20">
        <f t="shared" si="6"/>
        <v>-0.4</v>
      </c>
      <c r="J67" s="21">
        <f t="shared" si="7"/>
        <v>-0.30434782608695654</v>
      </c>
    </row>
    <row r="68" spans="1:10" x14ac:dyDescent="0.25">
      <c r="A68" s="7" t="s">
        <v>85</v>
      </c>
      <c r="B68" s="65">
        <v>19</v>
      </c>
      <c r="C68" s="66">
        <v>13</v>
      </c>
      <c r="D68" s="65">
        <v>48</v>
      </c>
      <c r="E68" s="66">
        <v>33</v>
      </c>
      <c r="F68" s="67"/>
      <c r="G68" s="65">
        <f t="shared" si="4"/>
        <v>6</v>
      </c>
      <c r="H68" s="66">
        <f t="shared" si="5"/>
        <v>15</v>
      </c>
      <c r="I68" s="20">
        <f t="shared" si="6"/>
        <v>0.46153846153846156</v>
      </c>
      <c r="J68" s="21">
        <f t="shared" si="7"/>
        <v>0.45454545454545453</v>
      </c>
    </row>
    <row r="69" spans="1:10" x14ac:dyDescent="0.25">
      <c r="A69" s="7" t="s">
        <v>92</v>
      </c>
      <c r="B69" s="65">
        <v>10</v>
      </c>
      <c r="C69" s="66">
        <v>10</v>
      </c>
      <c r="D69" s="65">
        <v>28</v>
      </c>
      <c r="E69" s="66">
        <v>23</v>
      </c>
      <c r="F69" s="67"/>
      <c r="G69" s="65">
        <f t="shared" si="4"/>
        <v>0</v>
      </c>
      <c r="H69" s="66">
        <f t="shared" si="5"/>
        <v>5</v>
      </c>
      <c r="I69" s="20">
        <f t="shared" si="6"/>
        <v>0</v>
      </c>
      <c r="J69" s="21">
        <f t="shared" si="7"/>
        <v>0.21739130434782608</v>
      </c>
    </row>
    <row r="70" spans="1:10" x14ac:dyDescent="0.25">
      <c r="A70" s="7" t="s">
        <v>95</v>
      </c>
      <c r="B70" s="65">
        <v>28</v>
      </c>
      <c r="C70" s="66">
        <v>14</v>
      </c>
      <c r="D70" s="65">
        <v>79</v>
      </c>
      <c r="E70" s="66">
        <v>58</v>
      </c>
      <c r="F70" s="67"/>
      <c r="G70" s="65">
        <f t="shared" si="4"/>
        <v>14</v>
      </c>
      <c r="H70" s="66">
        <f t="shared" si="5"/>
        <v>21</v>
      </c>
      <c r="I70" s="20">
        <f t="shared" si="6"/>
        <v>1</v>
      </c>
      <c r="J70" s="21">
        <f t="shared" si="7"/>
        <v>0.36206896551724138</v>
      </c>
    </row>
    <row r="71" spans="1:10" x14ac:dyDescent="0.25">
      <c r="A71" s="7" t="s">
        <v>96</v>
      </c>
      <c r="B71" s="65">
        <v>2</v>
      </c>
      <c r="C71" s="66">
        <v>0</v>
      </c>
      <c r="D71" s="65">
        <v>3</v>
      </c>
      <c r="E71" s="66">
        <v>3</v>
      </c>
      <c r="F71" s="67"/>
      <c r="G71" s="65">
        <f t="shared" si="4"/>
        <v>2</v>
      </c>
      <c r="H71" s="66">
        <f t="shared" si="5"/>
        <v>0</v>
      </c>
      <c r="I71" s="20" t="str">
        <f t="shared" si="6"/>
        <v>-</v>
      </c>
      <c r="J71" s="21">
        <f t="shared" si="7"/>
        <v>0</v>
      </c>
    </row>
    <row r="72" spans="1:10" x14ac:dyDescent="0.25">
      <c r="A72" s="1"/>
      <c r="B72" s="68"/>
      <c r="C72" s="69"/>
      <c r="D72" s="68"/>
      <c r="E72" s="69"/>
      <c r="F72" s="70"/>
      <c r="G72" s="68"/>
      <c r="H72" s="69"/>
      <c r="I72" s="5"/>
      <c r="J72" s="6"/>
    </row>
    <row r="73" spans="1:10" s="43" customFormat="1" x14ac:dyDescent="0.25">
      <c r="A73" s="27" t="s">
        <v>5</v>
      </c>
      <c r="B73" s="71">
        <f>SUM(B6:B72)</f>
        <v>10129</v>
      </c>
      <c r="C73" s="72">
        <f>SUM(C6:C72)</f>
        <v>10016</v>
      </c>
      <c r="D73" s="71">
        <f>SUM(D6:D72)</f>
        <v>27845</v>
      </c>
      <c r="E73" s="72">
        <f>SUM(E6:E72)</f>
        <v>26003</v>
      </c>
      <c r="F73" s="73"/>
      <c r="G73" s="71">
        <f>SUM(G6:G72)</f>
        <v>113</v>
      </c>
      <c r="H73" s="72">
        <f>SUM(H6:H72)</f>
        <v>1842</v>
      </c>
      <c r="I73" s="37">
        <f>IF(C73=0, 0, G73/C73)</f>
        <v>1.1281948881789138E-2</v>
      </c>
      <c r="J73" s="38">
        <f>IF(E73=0, 0, H73/E73)</f>
        <v>7.0837980233050032E-2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3"/>
  <sheetViews>
    <sheetView tabSelected="1" workbookViewId="0">
      <selection activeCell="M1" sqref="M1"/>
    </sheetView>
  </sheetViews>
  <sheetFormatPr defaultRowHeight="13.2" x14ac:dyDescent="0.25"/>
  <cols>
    <col min="1" max="1" width="25.77734375" bestFit="1" customWidth="1"/>
    <col min="2" max="5" width="10.21875" customWidth="1"/>
    <col min="6" max="6" width="1.77734375" customWidth="1"/>
    <col min="7" max="8" width="10.218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107</v>
      </c>
      <c r="B2" s="202" t="s">
        <v>98</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2023</v>
      </c>
      <c r="C5" s="58">
        <f>B5-1</f>
        <v>2022</v>
      </c>
      <c r="D5" s="57">
        <f>B5</f>
        <v>2023</v>
      </c>
      <c r="E5" s="58">
        <f>C5</f>
        <v>2022</v>
      </c>
      <c r="F5" s="64"/>
      <c r="G5" s="57" t="s">
        <v>4</v>
      </c>
      <c r="H5" s="58" t="s">
        <v>2</v>
      </c>
    </row>
    <row r="6" spans="1:8" x14ac:dyDescent="0.25">
      <c r="A6" s="7" t="s">
        <v>31</v>
      </c>
      <c r="B6" s="16">
        <v>0</v>
      </c>
      <c r="C6" s="17">
        <v>3.9936102236421703E-2</v>
      </c>
      <c r="D6" s="16">
        <v>2.5139163224995497E-2</v>
      </c>
      <c r="E6" s="17">
        <v>3.8457101103718798E-2</v>
      </c>
      <c r="F6" s="12"/>
      <c r="G6" s="10">
        <f t="shared" ref="G6:G37" si="0">B6-C6</f>
        <v>-3.9936102236421703E-2</v>
      </c>
      <c r="H6" s="11">
        <f t="shared" ref="H6:H37" si="1">D6-E6</f>
        <v>-1.3317937878723301E-2</v>
      </c>
    </row>
    <row r="7" spans="1:8" x14ac:dyDescent="0.25">
      <c r="A7" s="7" t="s">
        <v>32</v>
      </c>
      <c r="B7" s="16">
        <v>9.8726429065060708E-3</v>
      </c>
      <c r="C7" s="17">
        <v>1.99680511182109E-2</v>
      </c>
      <c r="D7" s="16">
        <v>7.1826180642844293E-3</v>
      </c>
      <c r="E7" s="17">
        <v>7.6914202207437601E-3</v>
      </c>
      <c r="F7" s="12"/>
      <c r="G7" s="10">
        <f t="shared" si="0"/>
        <v>-1.0095408211704829E-2</v>
      </c>
      <c r="H7" s="11">
        <f t="shared" si="1"/>
        <v>-5.0880215645933077E-4</v>
      </c>
    </row>
    <row r="8" spans="1:8" x14ac:dyDescent="0.25">
      <c r="A8" s="7" t="s">
        <v>33</v>
      </c>
      <c r="B8" s="16">
        <v>0.77006614670747398</v>
      </c>
      <c r="C8" s="17">
        <v>0.798722044728434</v>
      </c>
      <c r="D8" s="16">
        <v>0.91219249416412307</v>
      </c>
      <c r="E8" s="17">
        <v>0.61915932776987304</v>
      </c>
      <c r="F8" s="12"/>
      <c r="G8" s="10">
        <f t="shared" si="0"/>
        <v>-2.8655898020960024E-2</v>
      </c>
      <c r="H8" s="11">
        <f t="shared" si="1"/>
        <v>0.29303316639425003</v>
      </c>
    </row>
    <row r="9" spans="1:8" x14ac:dyDescent="0.25">
      <c r="A9" s="7" t="s">
        <v>34</v>
      </c>
      <c r="B9" s="16">
        <v>0</v>
      </c>
      <c r="C9" s="17">
        <v>9.9840255591054292E-3</v>
      </c>
      <c r="D9" s="16">
        <v>2.1547854192853301E-2</v>
      </c>
      <c r="E9" s="17">
        <v>2.6919970772603198E-2</v>
      </c>
      <c r="F9" s="12"/>
      <c r="G9" s="10">
        <f t="shared" si="0"/>
        <v>-9.9840255591054292E-3</v>
      </c>
      <c r="H9" s="11">
        <f t="shared" si="1"/>
        <v>-5.3721165797498971E-3</v>
      </c>
    </row>
    <row r="10" spans="1:8" x14ac:dyDescent="0.25">
      <c r="A10" s="7" t="s">
        <v>35</v>
      </c>
      <c r="B10" s="16">
        <v>1.4710237930694001</v>
      </c>
      <c r="C10" s="17">
        <v>1.0982428115015999</v>
      </c>
      <c r="D10" s="16">
        <v>1.21027114383193</v>
      </c>
      <c r="E10" s="17">
        <v>1.0652617005730101</v>
      </c>
      <c r="F10" s="12"/>
      <c r="G10" s="10">
        <f t="shared" si="0"/>
        <v>0.37278098156780026</v>
      </c>
      <c r="H10" s="11">
        <f t="shared" si="1"/>
        <v>0.14500944325891996</v>
      </c>
    </row>
    <row r="11" spans="1:8" x14ac:dyDescent="0.25">
      <c r="A11" s="7" t="s">
        <v>36</v>
      </c>
      <c r="B11" s="16">
        <v>0.97739164774410092</v>
      </c>
      <c r="C11" s="17">
        <v>0</v>
      </c>
      <c r="D11" s="16">
        <v>0.38427006643921696</v>
      </c>
      <c r="E11" s="17">
        <v>0</v>
      </c>
      <c r="F11" s="12"/>
      <c r="G11" s="10">
        <f t="shared" si="0"/>
        <v>0.97739164774410092</v>
      </c>
      <c r="H11" s="11">
        <f t="shared" si="1"/>
        <v>0.38427006643921696</v>
      </c>
    </row>
    <row r="12" spans="1:8" x14ac:dyDescent="0.25">
      <c r="A12" s="7" t="s">
        <v>37</v>
      </c>
      <c r="B12" s="16">
        <v>0.16783492941060302</v>
      </c>
      <c r="C12" s="17">
        <v>4.9920127795527194E-2</v>
      </c>
      <c r="D12" s="16">
        <v>0.26575686837852402</v>
      </c>
      <c r="E12" s="17">
        <v>8.0759912317809504E-2</v>
      </c>
      <c r="F12" s="12"/>
      <c r="G12" s="10">
        <f t="shared" si="0"/>
        <v>0.11791480161507582</v>
      </c>
      <c r="H12" s="11">
        <f t="shared" si="1"/>
        <v>0.18499695606071453</v>
      </c>
    </row>
    <row r="13" spans="1:8" x14ac:dyDescent="0.25">
      <c r="A13" s="7" t="s">
        <v>38</v>
      </c>
      <c r="B13" s="16">
        <v>0</v>
      </c>
      <c r="C13" s="17">
        <v>4.9920127795527194E-2</v>
      </c>
      <c r="D13" s="16">
        <v>0</v>
      </c>
      <c r="E13" s="17">
        <v>1.9228550551859399E-2</v>
      </c>
      <c r="F13" s="12"/>
      <c r="G13" s="10">
        <f t="shared" si="0"/>
        <v>-4.9920127795527194E-2</v>
      </c>
      <c r="H13" s="11">
        <f t="shared" si="1"/>
        <v>-1.9228550551859399E-2</v>
      </c>
    </row>
    <row r="14" spans="1:8" x14ac:dyDescent="0.25">
      <c r="A14" s="7" t="s">
        <v>39</v>
      </c>
      <c r="B14" s="16">
        <v>9.8726429065060708E-3</v>
      </c>
      <c r="C14" s="17">
        <v>2.9952076677316298E-2</v>
      </c>
      <c r="D14" s="16">
        <v>7.1826180642844293E-3</v>
      </c>
      <c r="E14" s="17">
        <v>1.9228550551859399E-2</v>
      </c>
      <c r="F14" s="12"/>
      <c r="G14" s="10">
        <f t="shared" si="0"/>
        <v>-2.0079433770810229E-2</v>
      </c>
      <c r="H14" s="11">
        <f t="shared" si="1"/>
        <v>-1.2045932487574969E-2</v>
      </c>
    </row>
    <row r="15" spans="1:8" x14ac:dyDescent="0.25">
      <c r="A15" s="7" t="s">
        <v>40</v>
      </c>
      <c r="B15" s="16">
        <v>0.19745285813012101</v>
      </c>
      <c r="C15" s="17">
        <v>0</v>
      </c>
      <c r="D15" s="16">
        <v>0.208295923864249</v>
      </c>
      <c r="E15" s="17">
        <v>0</v>
      </c>
      <c r="F15" s="12"/>
      <c r="G15" s="10">
        <f t="shared" si="0"/>
        <v>0.19745285813012101</v>
      </c>
      <c r="H15" s="11">
        <f t="shared" si="1"/>
        <v>0.208295923864249</v>
      </c>
    </row>
    <row r="16" spans="1:8" x14ac:dyDescent="0.25">
      <c r="A16" s="7" t="s">
        <v>43</v>
      </c>
      <c r="B16" s="16">
        <v>9.8726429065060708E-3</v>
      </c>
      <c r="C16" s="17">
        <v>2.9952076677316298E-2</v>
      </c>
      <c r="D16" s="16">
        <v>2.1547854192853301E-2</v>
      </c>
      <c r="E16" s="17">
        <v>2.6919970772603198E-2</v>
      </c>
      <c r="F16" s="12"/>
      <c r="G16" s="10">
        <f t="shared" si="0"/>
        <v>-2.0079433770810229E-2</v>
      </c>
      <c r="H16" s="11">
        <f t="shared" si="1"/>
        <v>-5.3721165797498971E-3</v>
      </c>
    </row>
    <row r="17" spans="1:8" x14ac:dyDescent="0.25">
      <c r="A17" s="7" t="s">
        <v>44</v>
      </c>
      <c r="B17" s="16">
        <v>6.9108500345542501E-2</v>
      </c>
      <c r="C17" s="17">
        <v>3.9936102236421703E-2</v>
      </c>
      <c r="D17" s="16">
        <v>7.5417489674986501E-2</v>
      </c>
      <c r="E17" s="17">
        <v>4.2302811214090699E-2</v>
      </c>
      <c r="F17" s="12"/>
      <c r="G17" s="10">
        <f t="shared" si="0"/>
        <v>2.9172398109120798E-2</v>
      </c>
      <c r="H17" s="11">
        <f t="shared" si="1"/>
        <v>3.3114678460895802E-2</v>
      </c>
    </row>
    <row r="18" spans="1:8" x14ac:dyDescent="0.25">
      <c r="A18" s="7" t="s">
        <v>45</v>
      </c>
      <c r="B18" s="16">
        <v>8.8853786158554604E-2</v>
      </c>
      <c r="C18" s="17">
        <v>1.99680511182109E-2</v>
      </c>
      <c r="D18" s="16">
        <v>8.6191416771413204E-2</v>
      </c>
      <c r="E18" s="17">
        <v>3.0765680882974999E-2</v>
      </c>
      <c r="F18" s="12"/>
      <c r="G18" s="10">
        <f t="shared" si="0"/>
        <v>6.8885735040343704E-2</v>
      </c>
      <c r="H18" s="11">
        <f t="shared" si="1"/>
        <v>5.5425735888438202E-2</v>
      </c>
    </row>
    <row r="19" spans="1:8" x14ac:dyDescent="0.25">
      <c r="A19" s="7" t="s">
        <v>46</v>
      </c>
      <c r="B19" s="16">
        <v>5.53855267054991</v>
      </c>
      <c r="C19" s="17">
        <v>3.6541533546325904</v>
      </c>
      <c r="D19" s="16">
        <v>7.92961034297001</v>
      </c>
      <c r="E19" s="17">
        <v>4.8379033188478298</v>
      </c>
      <c r="F19" s="12"/>
      <c r="G19" s="10">
        <f t="shared" si="0"/>
        <v>1.8843993159173196</v>
      </c>
      <c r="H19" s="11">
        <f t="shared" si="1"/>
        <v>3.0917070241221802</v>
      </c>
    </row>
    <row r="20" spans="1:8" x14ac:dyDescent="0.25">
      <c r="A20" s="7" t="s">
        <v>49</v>
      </c>
      <c r="B20" s="16">
        <v>1.97452858130121E-2</v>
      </c>
      <c r="C20" s="17">
        <v>9.9840255591054292E-3</v>
      </c>
      <c r="D20" s="16">
        <v>6.4643562578559896E-2</v>
      </c>
      <c r="E20" s="17">
        <v>4.2302811214090699E-2</v>
      </c>
      <c r="F20" s="12"/>
      <c r="G20" s="10">
        <f t="shared" si="0"/>
        <v>9.7612602539066708E-3</v>
      </c>
      <c r="H20" s="11">
        <f t="shared" si="1"/>
        <v>2.2340751364469197E-2</v>
      </c>
    </row>
    <row r="21" spans="1:8" x14ac:dyDescent="0.25">
      <c r="A21" s="7" t="s">
        <v>50</v>
      </c>
      <c r="B21" s="16">
        <v>2.51752394115905</v>
      </c>
      <c r="C21" s="17">
        <v>0.169728434504792</v>
      </c>
      <c r="D21" s="16">
        <v>2.52828155862812</v>
      </c>
      <c r="E21" s="17">
        <v>0.59223935699727004</v>
      </c>
      <c r="F21" s="12"/>
      <c r="G21" s="10">
        <f t="shared" si="0"/>
        <v>2.3477955066542582</v>
      </c>
      <c r="H21" s="11">
        <f t="shared" si="1"/>
        <v>1.9360422016308498</v>
      </c>
    </row>
    <row r="22" spans="1:8" x14ac:dyDescent="0.25">
      <c r="A22" s="7" t="s">
        <v>52</v>
      </c>
      <c r="B22" s="16">
        <v>1.8955474380491701</v>
      </c>
      <c r="C22" s="17">
        <v>1.3478434504792298</v>
      </c>
      <c r="D22" s="16">
        <v>1.4293409947925999</v>
      </c>
      <c r="E22" s="17">
        <v>1.40368419028574</v>
      </c>
      <c r="F22" s="12"/>
      <c r="G22" s="10">
        <f t="shared" si="0"/>
        <v>0.54770398756994032</v>
      </c>
      <c r="H22" s="11">
        <f t="shared" si="1"/>
        <v>2.565680450685992E-2</v>
      </c>
    </row>
    <row r="23" spans="1:8" x14ac:dyDescent="0.25">
      <c r="A23" s="7" t="s">
        <v>53</v>
      </c>
      <c r="B23" s="16">
        <v>9.625826833843421</v>
      </c>
      <c r="C23" s="17">
        <v>6.1900958466453702</v>
      </c>
      <c r="D23" s="16">
        <v>7.2508529358951304</v>
      </c>
      <c r="E23" s="17">
        <v>6.0839133946083095</v>
      </c>
      <c r="F23" s="12"/>
      <c r="G23" s="10">
        <f t="shared" si="0"/>
        <v>3.4357309871980508</v>
      </c>
      <c r="H23" s="11">
        <f t="shared" si="1"/>
        <v>1.1669395412868209</v>
      </c>
    </row>
    <row r="24" spans="1:8" x14ac:dyDescent="0.25">
      <c r="A24" s="7" t="s">
        <v>57</v>
      </c>
      <c r="B24" s="16">
        <v>5.88409517227762</v>
      </c>
      <c r="C24" s="17">
        <v>3.8837859424920103</v>
      </c>
      <c r="D24" s="16">
        <v>6.2488777159274607</v>
      </c>
      <c r="E24" s="17">
        <v>4.0379956158904706</v>
      </c>
      <c r="F24" s="12"/>
      <c r="G24" s="10">
        <f t="shared" si="0"/>
        <v>2.0003092297856098</v>
      </c>
      <c r="H24" s="11">
        <f t="shared" si="1"/>
        <v>2.21088210003699</v>
      </c>
    </row>
    <row r="25" spans="1:8" x14ac:dyDescent="0.25">
      <c r="A25" s="7" t="s">
        <v>59</v>
      </c>
      <c r="B25" s="16">
        <v>1.97452858130121E-2</v>
      </c>
      <c r="C25" s="17">
        <v>0.129792332268371</v>
      </c>
      <c r="D25" s="16">
        <v>3.5913090321422196E-2</v>
      </c>
      <c r="E25" s="17">
        <v>0.11921701342152799</v>
      </c>
      <c r="F25" s="12"/>
      <c r="G25" s="10">
        <f t="shared" si="0"/>
        <v>-0.1100470464553589</v>
      </c>
      <c r="H25" s="11">
        <f t="shared" si="1"/>
        <v>-8.3303923100105787E-2</v>
      </c>
    </row>
    <row r="26" spans="1:8" x14ac:dyDescent="0.25">
      <c r="A26" s="7" t="s">
        <v>60</v>
      </c>
      <c r="B26" s="16">
        <v>0.365287787540725</v>
      </c>
      <c r="C26" s="17">
        <v>0.47923322683706104</v>
      </c>
      <c r="D26" s="16">
        <v>0.27293948644280797</v>
      </c>
      <c r="E26" s="17">
        <v>0.38841672114755998</v>
      </c>
      <c r="F26" s="12"/>
      <c r="G26" s="10">
        <f t="shared" si="0"/>
        <v>-0.11394543929633605</v>
      </c>
      <c r="H26" s="11">
        <f t="shared" si="1"/>
        <v>-0.11547723470475202</v>
      </c>
    </row>
    <row r="27" spans="1:8" x14ac:dyDescent="0.25">
      <c r="A27" s="7" t="s">
        <v>62</v>
      </c>
      <c r="B27" s="16">
        <v>6.11116595912726</v>
      </c>
      <c r="C27" s="17">
        <v>5.3614217252396204</v>
      </c>
      <c r="D27" s="16">
        <v>6.2847908062488802</v>
      </c>
      <c r="E27" s="17">
        <v>5.7608737453370802</v>
      </c>
      <c r="F27" s="12"/>
      <c r="G27" s="10">
        <f t="shared" si="0"/>
        <v>0.74974423388763967</v>
      </c>
      <c r="H27" s="11">
        <f t="shared" si="1"/>
        <v>0.52391706091180001</v>
      </c>
    </row>
    <row r="28" spans="1:8" x14ac:dyDescent="0.25">
      <c r="A28" s="7" t="s">
        <v>63</v>
      </c>
      <c r="B28" s="16">
        <v>0</v>
      </c>
      <c r="C28" s="17">
        <v>9.9840255591054292E-3</v>
      </c>
      <c r="D28" s="16">
        <v>3.5913090321422203E-3</v>
      </c>
      <c r="E28" s="17">
        <v>1.15371303311156E-2</v>
      </c>
      <c r="F28" s="12"/>
      <c r="G28" s="10">
        <f t="shared" si="0"/>
        <v>-9.9840255591054292E-3</v>
      </c>
      <c r="H28" s="11">
        <f t="shared" si="1"/>
        <v>-7.9458212989733795E-3</v>
      </c>
    </row>
    <row r="29" spans="1:8" x14ac:dyDescent="0.25">
      <c r="A29" s="7" t="s">
        <v>64</v>
      </c>
      <c r="B29" s="16">
        <v>0.57261328857735194</v>
      </c>
      <c r="C29" s="17">
        <v>0.56908945686901002</v>
      </c>
      <c r="D29" s="16">
        <v>0.38786137547135902</v>
      </c>
      <c r="E29" s="17">
        <v>0.52301657501057597</v>
      </c>
      <c r="F29" s="12"/>
      <c r="G29" s="10">
        <f t="shared" si="0"/>
        <v>3.5238317083419179E-3</v>
      </c>
      <c r="H29" s="11">
        <f t="shared" si="1"/>
        <v>-0.13515519953921695</v>
      </c>
    </row>
    <row r="30" spans="1:8" x14ac:dyDescent="0.25">
      <c r="A30" s="7" t="s">
        <v>65</v>
      </c>
      <c r="B30" s="16">
        <v>1.2636982920327799</v>
      </c>
      <c r="C30" s="17">
        <v>0.58905750798722001</v>
      </c>
      <c r="D30" s="16">
        <v>1.1025318728676599</v>
      </c>
      <c r="E30" s="17">
        <v>0.72683921086028502</v>
      </c>
      <c r="F30" s="12"/>
      <c r="G30" s="10">
        <f t="shared" si="0"/>
        <v>0.67464078404555994</v>
      </c>
      <c r="H30" s="11">
        <f t="shared" si="1"/>
        <v>0.37569266200737483</v>
      </c>
    </row>
    <row r="31" spans="1:8" x14ac:dyDescent="0.25">
      <c r="A31" s="7" t="s">
        <v>66</v>
      </c>
      <c r="B31" s="16">
        <v>0.61210386020337604</v>
      </c>
      <c r="C31" s="17">
        <v>0.57907348242811496</v>
      </c>
      <c r="D31" s="16">
        <v>0.52433111869276394</v>
      </c>
      <c r="E31" s="17">
        <v>0.61915932776987304</v>
      </c>
      <c r="F31" s="12"/>
      <c r="G31" s="10">
        <f t="shared" si="0"/>
        <v>3.3030377775261077E-2</v>
      </c>
      <c r="H31" s="11">
        <f t="shared" si="1"/>
        <v>-9.4828209077109094E-2</v>
      </c>
    </row>
    <row r="32" spans="1:8" x14ac:dyDescent="0.25">
      <c r="A32" s="7" t="s">
        <v>67</v>
      </c>
      <c r="B32" s="16">
        <v>0</v>
      </c>
      <c r="C32" s="17">
        <v>3.9936102236421703E-2</v>
      </c>
      <c r="D32" s="16">
        <v>1.43652361285689E-2</v>
      </c>
      <c r="E32" s="17">
        <v>1.5382840441487499E-2</v>
      </c>
      <c r="F32" s="12"/>
      <c r="G32" s="10">
        <f t="shared" si="0"/>
        <v>-3.9936102236421703E-2</v>
      </c>
      <c r="H32" s="11">
        <f t="shared" si="1"/>
        <v>-1.0176043129185991E-3</v>
      </c>
    </row>
    <row r="33" spans="1:8" x14ac:dyDescent="0.25">
      <c r="A33" s="7" t="s">
        <v>70</v>
      </c>
      <c r="B33" s="16">
        <v>2.96179287195182E-2</v>
      </c>
      <c r="C33" s="17">
        <v>5.9904153354632596E-2</v>
      </c>
      <c r="D33" s="16">
        <v>3.2321781289279899E-2</v>
      </c>
      <c r="E33" s="17">
        <v>6.1531361765950095E-2</v>
      </c>
      <c r="F33" s="12"/>
      <c r="G33" s="10">
        <f t="shared" si="0"/>
        <v>-3.0286224635114396E-2</v>
      </c>
      <c r="H33" s="11">
        <f t="shared" si="1"/>
        <v>-2.9209580476670195E-2</v>
      </c>
    </row>
    <row r="34" spans="1:8" x14ac:dyDescent="0.25">
      <c r="A34" s="7" t="s">
        <v>71</v>
      </c>
      <c r="B34" s="16">
        <v>6.5751801757330401</v>
      </c>
      <c r="C34" s="17">
        <v>8.4664536741214107</v>
      </c>
      <c r="D34" s="16">
        <v>7.4376010055665294</v>
      </c>
      <c r="E34" s="17">
        <v>9.37968695919702</v>
      </c>
      <c r="F34" s="12"/>
      <c r="G34" s="10">
        <f t="shared" si="0"/>
        <v>-1.8912734983883706</v>
      </c>
      <c r="H34" s="11">
        <f t="shared" si="1"/>
        <v>-1.9420859536304906</v>
      </c>
    </row>
    <row r="35" spans="1:8" x14ac:dyDescent="0.25">
      <c r="A35" s="7" t="s">
        <v>72</v>
      </c>
      <c r="B35" s="16">
        <v>0.71083028926843705</v>
      </c>
      <c r="C35" s="17">
        <v>1.17811501597444</v>
      </c>
      <c r="D35" s="16">
        <v>1.1061231818998001</v>
      </c>
      <c r="E35" s="17">
        <v>1.1037188016767299</v>
      </c>
      <c r="F35" s="12"/>
      <c r="G35" s="10">
        <f t="shared" si="0"/>
        <v>-0.46728472670600296</v>
      </c>
      <c r="H35" s="11">
        <f t="shared" si="1"/>
        <v>2.4043802230702127E-3</v>
      </c>
    </row>
    <row r="36" spans="1:8" x14ac:dyDescent="0.25">
      <c r="A36" s="7" t="s">
        <v>74</v>
      </c>
      <c r="B36" s="16">
        <v>0.148089643597591</v>
      </c>
      <c r="C36" s="17">
        <v>0.169728434504792</v>
      </c>
      <c r="D36" s="16">
        <v>0.21547854192853302</v>
      </c>
      <c r="E36" s="17">
        <v>0.192285505518594</v>
      </c>
      <c r="F36" s="12"/>
      <c r="G36" s="10">
        <f t="shared" si="0"/>
        <v>-2.1638790907201E-2</v>
      </c>
      <c r="H36" s="11">
        <f t="shared" si="1"/>
        <v>2.3193036409939027E-2</v>
      </c>
    </row>
    <row r="37" spans="1:8" x14ac:dyDescent="0.25">
      <c r="A37" s="7" t="s">
        <v>75</v>
      </c>
      <c r="B37" s="16">
        <v>6.14078388784678</v>
      </c>
      <c r="C37" s="17">
        <v>4.2132587859424895</v>
      </c>
      <c r="D37" s="16">
        <v>5.0852935895133804</v>
      </c>
      <c r="E37" s="17">
        <v>4.0110756451178702</v>
      </c>
      <c r="F37" s="12"/>
      <c r="G37" s="10">
        <f t="shared" si="0"/>
        <v>1.9275251019042905</v>
      </c>
      <c r="H37" s="11">
        <f t="shared" si="1"/>
        <v>1.0742179443955102</v>
      </c>
    </row>
    <row r="38" spans="1:8" x14ac:dyDescent="0.25">
      <c r="A38" s="7" t="s">
        <v>76</v>
      </c>
      <c r="B38" s="16">
        <v>0.10859907197156701</v>
      </c>
      <c r="C38" s="17">
        <v>0.15974440894568701</v>
      </c>
      <c r="D38" s="16">
        <v>0.165200215478542</v>
      </c>
      <c r="E38" s="17">
        <v>0.24997115717417198</v>
      </c>
      <c r="F38" s="12"/>
      <c r="G38" s="10">
        <f t="shared" ref="G38:G71" si="2">B38-C38</f>
        <v>-5.1145336974119993E-2</v>
      </c>
      <c r="H38" s="11">
        <f t="shared" ref="H38:H71" si="3">D38-E38</f>
        <v>-8.4770941695629987E-2</v>
      </c>
    </row>
    <row r="39" spans="1:8" x14ac:dyDescent="0.25">
      <c r="A39" s="7" t="s">
        <v>77</v>
      </c>
      <c r="B39" s="16">
        <v>7.87836903939185</v>
      </c>
      <c r="C39" s="17">
        <v>10.6829073482428</v>
      </c>
      <c r="D39" s="16">
        <v>6.9348177410666203</v>
      </c>
      <c r="E39" s="17">
        <v>11.1679421605199</v>
      </c>
      <c r="F39" s="12"/>
      <c r="G39" s="10">
        <f t="shared" si="2"/>
        <v>-2.8045383088509501</v>
      </c>
      <c r="H39" s="11">
        <f t="shared" si="3"/>
        <v>-4.2331244194532793</v>
      </c>
    </row>
    <row r="40" spans="1:8" x14ac:dyDescent="0.25">
      <c r="A40" s="7" t="s">
        <v>78</v>
      </c>
      <c r="B40" s="16">
        <v>3.5738967321551995</v>
      </c>
      <c r="C40" s="17">
        <v>3.8937699680511204</v>
      </c>
      <c r="D40" s="16">
        <v>2.6252469024959599</v>
      </c>
      <c r="E40" s="17">
        <v>3.8187901395992796</v>
      </c>
      <c r="F40" s="12"/>
      <c r="G40" s="10">
        <f t="shared" si="2"/>
        <v>-0.31987323589592087</v>
      </c>
      <c r="H40" s="11">
        <f t="shared" si="3"/>
        <v>-1.1935432371033197</v>
      </c>
    </row>
    <row r="41" spans="1:8" x14ac:dyDescent="0.25">
      <c r="A41" s="7" t="s">
        <v>79</v>
      </c>
      <c r="B41" s="16">
        <v>3.9490571626024297E-2</v>
      </c>
      <c r="C41" s="17">
        <v>9.9840255591054305E-2</v>
      </c>
      <c r="D41" s="16">
        <v>4.6687017417848801E-2</v>
      </c>
      <c r="E41" s="17">
        <v>6.9222781986693807E-2</v>
      </c>
      <c r="F41" s="12"/>
      <c r="G41" s="10">
        <f t="shared" si="2"/>
        <v>-6.0349683965030008E-2</v>
      </c>
      <c r="H41" s="11">
        <f t="shared" si="3"/>
        <v>-2.2535764568845006E-2</v>
      </c>
    </row>
    <row r="42" spans="1:8" x14ac:dyDescent="0.25">
      <c r="A42" s="7" t="s">
        <v>80</v>
      </c>
      <c r="B42" s="16">
        <v>9.8726429065060697E-2</v>
      </c>
      <c r="C42" s="17">
        <v>0</v>
      </c>
      <c r="D42" s="16">
        <v>8.9782725803555397E-2</v>
      </c>
      <c r="E42" s="17">
        <v>0</v>
      </c>
      <c r="F42" s="12"/>
      <c r="G42" s="10">
        <f t="shared" si="2"/>
        <v>9.8726429065060697E-2</v>
      </c>
      <c r="H42" s="11">
        <f t="shared" si="3"/>
        <v>8.9782725803555397E-2</v>
      </c>
    </row>
    <row r="43" spans="1:8" x14ac:dyDescent="0.25">
      <c r="A43" s="7" t="s">
        <v>81</v>
      </c>
      <c r="B43" s="16">
        <v>0.19745285813012101</v>
      </c>
      <c r="C43" s="17">
        <v>0.33945686900958499</v>
      </c>
      <c r="D43" s="16">
        <v>0.38067875740707502</v>
      </c>
      <c r="E43" s="17">
        <v>0.41149098180979099</v>
      </c>
      <c r="F43" s="12"/>
      <c r="G43" s="10">
        <f t="shared" si="2"/>
        <v>-0.14200401087946399</v>
      </c>
      <c r="H43" s="11">
        <f t="shared" si="3"/>
        <v>-3.0812224402715971E-2</v>
      </c>
    </row>
    <row r="44" spans="1:8" x14ac:dyDescent="0.25">
      <c r="A44" s="7" t="s">
        <v>82</v>
      </c>
      <c r="B44" s="16">
        <v>0.42452364497976103</v>
      </c>
      <c r="C44" s="17">
        <v>0.40934504792332299</v>
      </c>
      <c r="D44" s="16">
        <v>0.54228766385347504</v>
      </c>
      <c r="E44" s="17">
        <v>0.29611967849863502</v>
      </c>
      <c r="F44" s="12"/>
      <c r="G44" s="10">
        <f t="shared" si="2"/>
        <v>1.5178597056438037E-2</v>
      </c>
      <c r="H44" s="11">
        <f t="shared" si="3"/>
        <v>0.24616798535484002</v>
      </c>
    </row>
    <row r="45" spans="1:8" x14ac:dyDescent="0.25">
      <c r="A45" s="7" t="s">
        <v>83</v>
      </c>
      <c r="B45" s="16">
        <v>0.66146707473590705</v>
      </c>
      <c r="C45" s="17">
        <v>0.65894568690095801</v>
      </c>
      <c r="D45" s="16">
        <v>0.44173101095349304</v>
      </c>
      <c r="E45" s="17">
        <v>0.88066761527516091</v>
      </c>
      <c r="F45" s="12"/>
      <c r="G45" s="10">
        <f t="shared" si="2"/>
        <v>2.5213878349490404E-3</v>
      </c>
      <c r="H45" s="11">
        <f t="shared" si="3"/>
        <v>-0.43893660432166787</v>
      </c>
    </row>
    <row r="46" spans="1:8" x14ac:dyDescent="0.25">
      <c r="A46" s="7" t="s">
        <v>84</v>
      </c>
      <c r="B46" s="16">
        <v>1.97452858130121E-2</v>
      </c>
      <c r="C46" s="17">
        <v>2.9952076677316298E-2</v>
      </c>
      <c r="D46" s="16">
        <v>7.1826180642844293E-3</v>
      </c>
      <c r="E46" s="17">
        <v>1.5382840441487499E-2</v>
      </c>
      <c r="F46" s="12"/>
      <c r="G46" s="10">
        <f t="shared" si="2"/>
        <v>-1.0206790864304198E-2</v>
      </c>
      <c r="H46" s="11">
        <f t="shared" si="3"/>
        <v>-8.2002223772030709E-3</v>
      </c>
    </row>
    <row r="47" spans="1:8" x14ac:dyDescent="0.25">
      <c r="A47" s="7" t="s">
        <v>86</v>
      </c>
      <c r="B47" s="16">
        <v>0.54299535985783398</v>
      </c>
      <c r="C47" s="17">
        <v>0.31948881789137401</v>
      </c>
      <c r="D47" s="16">
        <v>0.49560064643562596</v>
      </c>
      <c r="E47" s="17">
        <v>0.27689112794677501</v>
      </c>
      <c r="F47" s="12"/>
      <c r="G47" s="10">
        <f t="shared" si="2"/>
        <v>0.22350654196645997</v>
      </c>
      <c r="H47" s="11">
        <f t="shared" si="3"/>
        <v>0.21870951848885095</v>
      </c>
    </row>
    <row r="48" spans="1:8" x14ac:dyDescent="0.25">
      <c r="A48" s="7" t="s">
        <v>87</v>
      </c>
      <c r="B48" s="16">
        <v>0.59235857439036399</v>
      </c>
      <c r="C48" s="17">
        <v>0.27955271565495204</v>
      </c>
      <c r="D48" s="16">
        <v>0.66080086191416798</v>
      </c>
      <c r="E48" s="17">
        <v>0.36149675037495699</v>
      </c>
      <c r="F48" s="12"/>
      <c r="G48" s="10">
        <f t="shared" si="2"/>
        <v>0.31280585873541195</v>
      </c>
      <c r="H48" s="11">
        <f t="shared" si="3"/>
        <v>0.29930411153921099</v>
      </c>
    </row>
    <row r="49" spans="1:8" x14ac:dyDescent="0.25">
      <c r="A49" s="7" t="s">
        <v>88</v>
      </c>
      <c r="B49" s="16">
        <v>3.5837693750617001</v>
      </c>
      <c r="C49" s="17">
        <v>3.3845846645367397</v>
      </c>
      <c r="D49" s="16">
        <v>3.6954569940743398</v>
      </c>
      <c r="E49" s="17">
        <v>3.1150251894012202</v>
      </c>
      <c r="F49" s="12"/>
      <c r="G49" s="10">
        <f t="shared" si="2"/>
        <v>0.19918471052496045</v>
      </c>
      <c r="H49" s="11">
        <f t="shared" si="3"/>
        <v>0.58043180467311961</v>
      </c>
    </row>
    <row r="50" spans="1:8" x14ac:dyDescent="0.25">
      <c r="A50" s="7" t="s">
        <v>89</v>
      </c>
      <c r="B50" s="16">
        <v>1.4414058643498899</v>
      </c>
      <c r="C50" s="17">
        <v>3.7539936102236404</v>
      </c>
      <c r="D50" s="16">
        <v>1.9033937870353699</v>
      </c>
      <c r="E50" s="17">
        <v>3.0304195669730398</v>
      </c>
      <c r="F50" s="12"/>
      <c r="G50" s="10">
        <f t="shared" si="2"/>
        <v>-2.3125877458737505</v>
      </c>
      <c r="H50" s="11">
        <f t="shared" si="3"/>
        <v>-1.1270257799376699</v>
      </c>
    </row>
    <row r="51" spans="1:8" x14ac:dyDescent="0.25">
      <c r="A51" s="7" t="s">
        <v>90</v>
      </c>
      <c r="B51" s="16">
        <v>1.2439530062197701</v>
      </c>
      <c r="C51" s="17">
        <v>3.7939297124600597</v>
      </c>
      <c r="D51" s="16">
        <v>3.5949003411743599</v>
      </c>
      <c r="E51" s="17">
        <v>1.4613698419413099</v>
      </c>
      <c r="F51" s="12"/>
      <c r="G51" s="10">
        <f t="shared" si="2"/>
        <v>-2.5499767062402894</v>
      </c>
      <c r="H51" s="11">
        <f t="shared" si="3"/>
        <v>2.1335304992330499</v>
      </c>
    </row>
    <row r="52" spans="1:8" x14ac:dyDescent="0.25">
      <c r="A52" s="7" t="s">
        <v>91</v>
      </c>
      <c r="B52" s="16">
        <v>20.683186889130202</v>
      </c>
      <c r="C52" s="17">
        <v>27.256389776357796</v>
      </c>
      <c r="D52" s="16">
        <v>20.466870174178499</v>
      </c>
      <c r="E52" s="17">
        <v>27.181479060108398</v>
      </c>
      <c r="F52" s="12"/>
      <c r="G52" s="10">
        <f t="shared" si="2"/>
        <v>-6.5732028872275947</v>
      </c>
      <c r="H52" s="11">
        <f t="shared" si="3"/>
        <v>-6.7146088859298985</v>
      </c>
    </row>
    <row r="53" spans="1:8" x14ac:dyDescent="0.25">
      <c r="A53" s="7" t="s">
        <v>93</v>
      </c>
      <c r="B53" s="16">
        <v>2.8334485141672401</v>
      </c>
      <c r="C53" s="17">
        <v>1.9568690095846601</v>
      </c>
      <c r="D53" s="16">
        <v>2.6216555934638199</v>
      </c>
      <c r="E53" s="17">
        <v>1.74979810021921</v>
      </c>
      <c r="F53" s="12"/>
      <c r="G53" s="10">
        <f t="shared" si="2"/>
        <v>0.87657950458257994</v>
      </c>
      <c r="H53" s="11">
        <f t="shared" si="3"/>
        <v>0.87185749324460993</v>
      </c>
    </row>
    <row r="54" spans="1:8" x14ac:dyDescent="0.25">
      <c r="A54" s="7" t="s">
        <v>94</v>
      </c>
      <c r="B54" s="16">
        <v>0.35541514463421897</v>
      </c>
      <c r="C54" s="17">
        <v>0.329472843450479</v>
      </c>
      <c r="D54" s="16">
        <v>0.57460944514275503</v>
      </c>
      <c r="E54" s="17">
        <v>0.49225089412760104</v>
      </c>
      <c r="F54" s="12"/>
      <c r="G54" s="10">
        <f t="shared" si="2"/>
        <v>2.5942301183739969E-2</v>
      </c>
      <c r="H54" s="11">
        <f t="shared" si="3"/>
        <v>8.2358551015153991E-2</v>
      </c>
    </row>
    <row r="55" spans="1:8" x14ac:dyDescent="0.25">
      <c r="A55" s="142" t="s">
        <v>41</v>
      </c>
      <c r="B55" s="153">
        <v>9.8726429065060708E-3</v>
      </c>
      <c r="C55" s="154">
        <v>0</v>
      </c>
      <c r="D55" s="153">
        <v>2.5139163224995497E-2</v>
      </c>
      <c r="E55" s="154">
        <v>1.9228550551859399E-2</v>
      </c>
      <c r="F55" s="155"/>
      <c r="G55" s="156">
        <f t="shared" si="2"/>
        <v>9.8726429065060708E-3</v>
      </c>
      <c r="H55" s="157">
        <f t="shared" si="3"/>
        <v>5.9106126731360981E-3</v>
      </c>
    </row>
    <row r="56" spans="1:8" x14ac:dyDescent="0.25">
      <c r="A56" s="7" t="s">
        <v>42</v>
      </c>
      <c r="B56" s="16">
        <v>0</v>
      </c>
      <c r="C56" s="17">
        <v>0</v>
      </c>
      <c r="D56" s="16">
        <v>0</v>
      </c>
      <c r="E56" s="17">
        <v>7.6914202207437601E-3</v>
      </c>
      <c r="F56" s="12"/>
      <c r="G56" s="10">
        <f t="shared" si="2"/>
        <v>0</v>
      </c>
      <c r="H56" s="11">
        <f t="shared" si="3"/>
        <v>-7.6914202207437601E-3</v>
      </c>
    </row>
    <row r="57" spans="1:8" x14ac:dyDescent="0.25">
      <c r="A57" s="7" t="s">
        <v>47</v>
      </c>
      <c r="B57" s="16">
        <v>5.92358574390364E-2</v>
      </c>
      <c r="C57" s="17">
        <v>9.9840255591054305E-2</v>
      </c>
      <c r="D57" s="16">
        <v>7.9008798707128791E-2</v>
      </c>
      <c r="E57" s="17">
        <v>6.9222781986693807E-2</v>
      </c>
      <c r="F57" s="12"/>
      <c r="G57" s="10">
        <f t="shared" si="2"/>
        <v>-4.0604398152017905E-2</v>
      </c>
      <c r="H57" s="11">
        <f t="shared" si="3"/>
        <v>9.7860167204349841E-3</v>
      </c>
    </row>
    <row r="58" spans="1:8" x14ac:dyDescent="0.25">
      <c r="A58" s="7" t="s">
        <v>48</v>
      </c>
      <c r="B58" s="16">
        <v>0.60223121729687001</v>
      </c>
      <c r="C58" s="17">
        <v>0.51916932907348201</v>
      </c>
      <c r="D58" s="16">
        <v>0.49200933740348402</v>
      </c>
      <c r="E58" s="17">
        <v>0.53070799523131906</v>
      </c>
      <c r="F58" s="12"/>
      <c r="G58" s="10">
        <f t="shared" si="2"/>
        <v>8.3061888223388003E-2</v>
      </c>
      <c r="H58" s="11">
        <f t="shared" si="3"/>
        <v>-3.8698657827835048E-2</v>
      </c>
    </row>
    <row r="59" spans="1:8" x14ac:dyDescent="0.25">
      <c r="A59" s="7" t="s">
        <v>51</v>
      </c>
      <c r="B59" s="16">
        <v>0.483759502418798</v>
      </c>
      <c r="C59" s="17">
        <v>0.40934504792332299</v>
      </c>
      <c r="D59" s="16">
        <v>0.38427006643921696</v>
      </c>
      <c r="E59" s="17">
        <v>0.49609660423797297</v>
      </c>
      <c r="F59" s="12"/>
      <c r="G59" s="10">
        <f t="shared" si="2"/>
        <v>7.4414454495475013E-2</v>
      </c>
      <c r="H59" s="11">
        <f t="shared" si="3"/>
        <v>-0.11182653779875601</v>
      </c>
    </row>
    <row r="60" spans="1:8" x14ac:dyDescent="0.25">
      <c r="A60" s="7" t="s">
        <v>54</v>
      </c>
      <c r="B60" s="16">
        <v>3.9490571626024297E-2</v>
      </c>
      <c r="C60" s="17">
        <v>0</v>
      </c>
      <c r="D60" s="16">
        <v>2.1547854192853301E-2</v>
      </c>
      <c r="E60" s="17">
        <v>2.30742606622313E-2</v>
      </c>
      <c r="F60" s="12"/>
      <c r="G60" s="10">
        <f t="shared" si="2"/>
        <v>3.9490571626024297E-2</v>
      </c>
      <c r="H60" s="11">
        <f t="shared" si="3"/>
        <v>-1.5264064693779993E-3</v>
      </c>
    </row>
    <row r="61" spans="1:8" x14ac:dyDescent="0.25">
      <c r="A61" s="7" t="s">
        <v>55</v>
      </c>
      <c r="B61" s="16">
        <v>0</v>
      </c>
      <c r="C61" s="17">
        <v>0</v>
      </c>
      <c r="D61" s="16">
        <v>0</v>
      </c>
      <c r="E61" s="17">
        <v>7.6914202207437601E-3</v>
      </c>
      <c r="F61" s="12"/>
      <c r="G61" s="10">
        <f t="shared" si="2"/>
        <v>0</v>
      </c>
      <c r="H61" s="11">
        <f t="shared" si="3"/>
        <v>-7.6914202207437601E-3</v>
      </c>
    </row>
    <row r="62" spans="1:8" x14ac:dyDescent="0.25">
      <c r="A62" s="7" t="s">
        <v>56</v>
      </c>
      <c r="B62" s="16">
        <v>1.6289860795734998</v>
      </c>
      <c r="C62" s="17">
        <v>1.21805111821086</v>
      </c>
      <c r="D62" s="16">
        <v>1.5083497934997299</v>
      </c>
      <c r="E62" s="17">
        <v>1.24216436565012</v>
      </c>
      <c r="F62" s="12"/>
      <c r="G62" s="10">
        <f t="shared" si="2"/>
        <v>0.41093496136263985</v>
      </c>
      <c r="H62" s="11">
        <f t="shared" si="3"/>
        <v>0.26618542784960986</v>
      </c>
    </row>
    <row r="63" spans="1:8" x14ac:dyDescent="0.25">
      <c r="A63" s="7" t="s">
        <v>58</v>
      </c>
      <c r="B63" s="16">
        <v>0.10859907197156701</v>
      </c>
      <c r="C63" s="17">
        <v>9.9840255591054305E-2</v>
      </c>
      <c r="D63" s="16">
        <v>9.3374034835697603E-2</v>
      </c>
      <c r="E63" s="17">
        <v>8.8451332538553196E-2</v>
      </c>
      <c r="F63" s="12"/>
      <c r="G63" s="10">
        <f t="shared" si="2"/>
        <v>8.7588163805127073E-3</v>
      </c>
      <c r="H63" s="11">
        <f t="shared" si="3"/>
        <v>4.9227022971444073E-3</v>
      </c>
    </row>
    <row r="64" spans="1:8" x14ac:dyDescent="0.25">
      <c r="A64" s="7" t="s">
        <v>61</v>
      </c>
      <c r="B64" s="16">
        <v>0.21719814394313403</v>
      </c>
      <c r="C64" s="17">
        <v>0.30950479233226802</v>
      </c>
      <c r="D64" s="16">
        <v>0.22625246902495999</v>
      </c>
      <c r="E64" s="17">
        <v>0.28842825827789098</v>
      </c>
      <c r="F64" s="12"/>
      <c r="G64" s="10">
        <f t="shared" si="2"/>
        <v>-9.2306648389133994E-2</v>
      </c>
      <c r="H64" s="11">
        <f t="shared" si="3"/>
        <v>-6.2175789252930991E-2</v>
      </c>
    </row>
    <row r="65" spans="1:8" x14ac:dyDescent="0.25">
      <c r="A65" s="7" t="s">
        <v>68</v>
      </c>
      <c r="B65" s="16">
        <v>9.8726429065060697E-2</v>
      </c>
      <c r="C65" s="17">
        <v>6.9888178913738011E-2</v>
      </c>
      <c r="D65" s="16">
        <v>7.5417489674986501E-2</v>
      </c>
      <c r="E65" s="17">
        <v>6.1531361765950095E-2</v>
      </c>
      <c r="F65" s="12"/>
      <c r="G65" s="10">
        <f t="shared" si="2"/>
        <v>2.8838250151322686E-2</v>
      </c>
      <c r="H65" s="11">
        <f t="shared" si="3"/>
        <v>1.3886127909036407E-2</v>
      </c>
    </row>
    <row r="66" spans="1:8" x14ac:dyDescent="0.25">
      <c r="A66" s="7" t="s">
        <v>69</v>
      </c>
      <c r="B66" s="16">
        <v>2.96179287195182E-2</v>
      </c>
      <c r="C66" s="17">
        <v>0.169728434504792</v>
      </c>
      <c r="D66" s="16">
        <v>4.3095708385706602E-2</v>
      </c>
      <c r="E66" s="17">
        <v>0.16151982463561901</v>
      </c>
      <c r="F66" s="12"/>
      <c r="G66" s="10">
        <f t="shared" si="2"/>
        <v>-0.14011050578527379</v>
      </c>
      <c r="H66" s="11">
        <f t="shared" si="3"/>
        <v>-0.11842411624991241</v>
      </c>
    </row>
    <row r="67" spans="1:8" x14ac:dyDescent="0.25">
      <c r="A67" s="7" t="s">
        <v>73</v>
      </c>
      <c r="B67" s="16">
        <v>5.92358574390364E-2</v>
      </c>
      <c r="C67" s="17">
        <v>9.9840255591054305E-2</v>
      </c>
      <c r="D67" s="16">
        <v>5.7460944514275407E-2</v>
      </c>
      <c r="E67" s="17">
        <v>8.8451332538553196E-2</v>
      </c>
      <c r="F67" s="12"/>
      <c r="G67" s="10">
        <f t="shared" si="2"/>
        <v>-4.0604398152017905E-2</v>
      </c>
      <c r="H67" s="11">
        <f t="shared" si="3"/>
        <v>-3.0990388024277789E-2</v>
      </c>
    </row>
    <row r="68" spans="1:8" x14ac:dyDescent="0.25">
      <c r="A68" s="7" t="s">
        <v>85</v>
      </c>
      <c r="B68" s="16">
        <v>0.18758021522361501</v>
      </c>
      <c r="C68" s="17">
        <v>0.129792332268371</v>
      </c>
      <c r="D68" s="16">
        <v>0.17238283354282599</v>
      </c>
      <c r="E68" s="17">
        <v>0.126908433642272</v>
      </c>
      <c r="F68" s="12"/>
      <c r="G68" s="10">
        <f t="shared" si="2"/>
        <v>5.7787882955244008E-2</v>
      </c>
      <c r="H68" s="11">
        <f t="shared" si="3"/>
        <v>4.5474399900553991E-2</v>
      </c>
    </row>
    <row r="69" spans="1:8" x14ac:dyDescent="0.25">
      <c r="A69" s="7" t="s">
        <v>92</v>
      </c>
      <c r="B69" s="16">
        <v>9.8726429065060697E-2</v>
      </c>
      <c r="C69" s="17">
        <v>9.9840255591054305E-2</v>
      </c>
      <c r="D69" s="16">
        <v>0.10055665289998199</v>
      </c>
      <c r="E69" s="17">
        <v>8.8451332538553196E-2</v>
      </c>
      <c r="F69" s="12"/>
      <c r="G69" s="10">
        <f t="shared" si="2"/>
        <v>-1.1138265259936081E-3</v>
      </c>
      <c r="H69" s="11">
        <f t="shared" si="3"/>
        <v>1.2105320361428792E-2</v>
      </c>
    </row>
    <row r="70" spans="1:8" x14ac:dyDescent="0.25">
      <c r="A70" s="7" t="s">
        <v>95</v>
      </c>
      <c r="B70" s="16">
        <v>0.27643400138217</v>
      </c>
      <c r="C70" s="17">
        <v>0.13977635782747602</v>
      </c>
      <c r="D70" s="16">
        <v>0.28371341353923502</v>
      </c>
      <c r="E70" s="17">
        <v>0.22305118640156898</v>
      </c>
      <c r="F70" s="12"/>
      <c r="G70" s="10">
        <f t="shared" si="2"/>
        <v>0.13665764355469398</v>
      </c>
      <c r="H70" s="11">
        <f t="shared" si="3"/>
        <v>6.066222713766603E-2</v>
      </c>
    </row>
    <row r="71" spans="1:8" x14ac:dyDescent="0.25">
      <c r="A71" s="7" t="s">
        <v>96</v>
      </c>
      <c r="B71" s="16">
        <v>1.97452858130121E-2</v>
      </c>
      <c r="C71" s="17">
        <v>0</v>
      </c>
      <c r="D71" s="16">
        <v>1.07739270964266E-2</v>
      </c>
      <c r="E71" s="17">
        <v>1.15371303311156E-2</v>
      </c>
      <c r="F71" s="12"/>
      <c r="G71" s="10">
        <f t="shared" si="2"/>
        <v>1.97452858130121E-2</v>
      </c>
      <c r="H71" s="11">
        <f t="shared" si="3"/>
        <v>-7.6320323468899963E-4</v>
      </c>
    </row>
    <row r="72" spans="1:8" x14ac:dyDescent="0.25">
      <c r="A72" s="1"/>
      <c r="B72" s="18"/>
      <c r="C72" s="19"/>
      <c r="D72" s="18"/>
      <c r="E72" s="19"/>
      <c r="F72" s="15"/>
      <c r="G72" s="13"/>
      <c r="H72" s="14"/>
    </row>
    <row r="73" spans="1:8" s="43" customFormat="1" x14ac:dyDescent="0.25">
      <c r="A73" s="27" t="s">
        <v>5</v>
      </c>
      <c r="B73" s="44">
        <f>SUM(B6:B72)</f>
        <v>100.00000000000001</v>
      </c>
      <c r="C73" s="45">
        <f>SUM(C6:C72)</f>
        <v>99.999999999999901</v>
      </c>
      <c r="D73" s="44">
        <f>SUM(D6:D72)</f>
        <v>99.999999999999972</v>
      </c>
      <c r="E73" s="45">
        <f>SUM(E6:E72)</f>
        <v>99.999999999999915</v>
      </c>
      <c r="F73" s="49"/>
      <c r="G73" s="50">
        <f>SUM(G6:G72)</f>
        <v>5.0650456051570814E-14</v>
      </c>
      <c r="H73" s="51">
        <f>SUM(H6:H72)</f>
        <v>9.7860955450279619E-14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17.88671875" bestFit="1" customWidth="1"/>
    <col min="2" max="5" width="8.21875" customWidth="1"/>
    <col min="6" max="6" width="1.77734375" customWidth="1"/>
    <col min="7" max="10" width="8.2187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107</v>
      </c>
      <c r="B2" s="202" t="s">
        <v>98</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108</v>
      </c>
      <c r="B7" s="78">
        <f>SUM($B8:$B11)</f>
        <v>1468</v>
      </c>
      <c r="C7" s="79">
        <f>SUM($C8:$C11)</f>
        <v>1952</v>
      </c>
      <c r="D7" s="78">
        <f>SUM($D8:$D11)</f>
        <v>4686</v>
      </c>
      <c r="E7" s="79">
        <f>SUM($E8:$E11)</f>
        <v>4392</v>
      </c>
      <c r="F7" s="80"/>
      <c r="G7" s="78">
        <f>B7-C7</f>
        <v>-484</v>
      </c>
      <c r="H7" s="79">
        <f>D7-E7</f>
        <v>294</v>
      </c>
      <c r="I7" s="54">
        <f>IF(C7=0, "-", IF(G7/C7&lt;10, G7/C7, "&gt;999%"))</f>
        <v>-0.24795081967213115</v>
      </c>
      <c r="J7" s="55">
        <f>IF(E7=0, "-", IF(H7/E7&lt;10, H7/E7, "&gt;999%"))</f>
        <v>6.6939890710382519E-2</v>
      </c>
    </row>
    <row r="8" spans="1:10" x14ac:dyDescent="0.25">
      <c r="A8" s="158" t="s">
        <v>158</v>
      </c>
      <c r="B8" s="65">
        <v>953</v>
      </c>
      <c r="C8" s="66">
        <v>1207</v>
      </c>
      <c r="D8" s="65">
        <v>3005</v>
      </c>
      <c r="E8" s="66">
        <v>2727</v>
      </c>
      <c r="F8" s="67"/>
      <c r="G8" s="65">
        <f>B8-C8</f>
        <v>-254</v>
      </c>
      <c r="H8" s="66">
        <f>D8-E8</f>
        <v>278</v>
      </c>
      <c r="I8" s="8">
        <f>IF(C8=0, "-", IF(G8/C8&lt;10, G8/C8, "&gt;999%"))</f>
        <v>-0.21043910521955261</v>
      </c>
      <c r="J8" s="9">
        <f>IF(E8=0, "-", IF(H8/E8&lt;10, H8/E8, "&gt;999%"))</f>
        <v>0.10194352768610195</v>
      </c>
    </row>
    <row r="9" spans="1:10" x14ac:dyDescent="0.25">
      <c r="A9" s="158" t="s">
        <v>159</v>
      </c>
      <c r="B9" s="65">
        <v>390</v>
      </c>
      <c r="C9" s="66">
        <v>404</v>
      </c>
      <c r="D9" s="65">
        <v>1195</v>
      </c>
      <c r="E9" s="66">
        <v>937</v>
      </c>
      <c r="F9" s="67"/>
      <c r="G9" s="65">
        <f>B9-C9</f>
        <v>-14</v>
      </c>
      <c r="H9" s="66">
        <f>D9-E9</f>
        <v>258</v>
      </c>
      <c r="I9" s="8">
        <f>IF(C9=0, "-", IF(G9/C9&lt;10, G9/C9, "&gt;999%"))</f>
        <v>-3.4653465346534656E-2</v>
      </c>
      <c r="J9" s="9">
        <f>IF(E9=0, "-", IF(H9/E9&lt;10, H9/E9, "&gt;999%"))</f>
        <v>0.27534685165421557</v>
      </c>
    </row>
    <row r="10" spans="1:10" x14ac:dyDescent="0.25">
      <c r="A10" s="158" t="s">
        <v>160</v>
      </c>
      <c r="B10" s="65">
        <v>31</v>
      </c>
      <c r="C10" s="66">
        <v>62</v>
      </c>
      <c r="D10" s="65">
        <v>102</v>
      </c>
      <c r="E10" s="66">
        <v>181</v>
      </c>
      <c r="F10" s="67"/>
      <c r="G10" s="65">
        <f>B10-C10</f>
        <v>-31</v>
      </c>
      <c r="H10" s="66">
        <f>D10-E10</f>
        <v>-79</v>
      </c>
      <c r="I10" s="8">
        <f>IF(C10=0, "-", IF(G10/C10&lt;10, G10/C10, "&gt;999%"))</f>
        <v>-0.5</v>
      </c>
      <c r="J10" s="9">
        <f>IF(E10=0, "-", IF(H10/E10&lt;10, H10/E10, "&gt;999%"))</f>
        <v>-0.43646408839779005</v>
      </c>
    </row>
    <row r="11" spans="1:10" x14ac:dyDescent="0.25">
      <c r="A11" s="158" t="s">
        <v>161</v>
      </c>
      <c r="B11" s="65">
        <v>94</v>
      </c>
      <c r="C11" s="66">
        <v>279</v>
      </c>
      <c r="D11" s="65">
        <v>384</v>
      </c>
      <c r="E11" s="66">
        <v>547</v>
      </c>
      <c r="F11" s="67"/>
      <c r="G11" s="65">
        <f>B11-C11</f>
        <v>-185</v>
      </c>
      <c r="H11" s="66">
        <f>D11-E11</f>
        <v>-163</v>
      </c>
      <c r="I11" s="8">
        <f>IF(C11=0, "-", IF(G11/C11&lt;10, G11/C11, "&gt;999%"))</f>
        <v>-0.6630824372759857</v>
      </c>
      <c r="J11" s="9">
        <f>IF(E11=0, "-", IF(H11/E11&lt;10, H11/E11, "&gt;999%"))</f>
        <v>-0.29798903107861058</v>
      </c>
    </row>
    <row r="12" spans="1:10" x14ac:dyDescent="0.25">
      <c r="A12" s="7"/>
      <c r="B12" s="65"/>
      <c r="C12" s="66"/>
      <c r="D12" s="65"/>
      <c r="E12" s="66"/>
      <c r="F12" s="67"/>
      <c r="G12" s="65"/>
      <c r="H12" s="66"/>
      <c r="I12" s="8"/>
      <c r="J12" s="9"/>
    </row>
    <row r="13" spans="1:10" s="160" customFormat="1" x14ac:dyDescent="0.25">
      <c r="A13" s="159" t="s">
        <v>117</v>
      </c>
      <c r="B13" s="78">
        <f>SUM($B14:$B17)</f>
        <v>5788</v>
      </c>
      <c r="C13" s="79">
        <f>SUM($C14:$C17)</f>
        <v>4961</v>
      </c>
      <c r="D13" s="78">
        <f>SUM($D14:$D17)</f>
        <v>15051</v>
      </c>
      <c r="E13" s="79">
        <f>SUM($E14:$E17)</f>
        <v>13720</v>
      </c>
      <c r="F13" s="80"/>
      <c r="G13" s="78">
        <f>B13-C13</f>
        <v>827</v>
      </c>
      <c r="H13" s="79">
        <f>D13-E13</f>
        <v>1331</v>
      </c>
      <c r="I13" s="54">
        <f>IF(C13=0, "-", IF(G13/C13&lt;10, G13/C13, "&gt;999%"))</f>
        <v>0.16670026204394275</v>
      </c>
      <c r="J13" s="55">
        <f>IF(E13=0, "-", IF(H13/E13&lt;10, H13/E13, "&gt;999%"))</f>
        <v>9.7011661807580168E-2</v>
      </c>
    </row>
    <row r="14" spans="1:10" x14ac:dyDescent="0.25">
      <c r="A14" s="158" t="s">
        <v>158</v>
      </c>
      <c r="B14" s="65">
        <v>3776</v>
      </c>
      <c r="C14" s="66">
        <v>3254</v>
      </c>
      <c r="D14" s="65">
        <v>9644</v>
      </c>
      <c r="E14" s="66">
        <v>9119</v>
      </c>
      <c r="F14" s="67"/>
      <c r="G14" s="65">
        <f>B14-C14</f>
        <v>522</v>
      </c>
      <c r="H14" s="66">
        <f>D14-E14</f>
        <v>525</v>
      </c>
      <c r="I14" s="8">
        <f>IF(C14=0, "-", IF(G14/C14&lt;10, G14/C14, "&gt;999%"))</f>
        <v>0.1604179471419791</v>
      </c>
      <c r="J14" s="9">
        <f>IF(E14=0, "-", IF(H14/E14&lt;10, H14/E14, "&gt;999%"))</f>
        <v>5.7572102204189055E-2</v>
      </c>
    </row>
    <row r="15" spans="1:10" x14ac:dyDescent="0.25">
      <c r="A15" s="158" t="s">
        <v>159</v>
      </c>
      <c r="B15" s="65">
        <v>1447</v>
      </c>
      <c r="C15" s="66">
        <v>1208</v>
      </c>
      <c r="D15" s="65">
        <v>4114</v>
      </c>
      <c r="E15" s="66">
        <v>3580</v>
      </c>
      <c r="F15" s="67"/>
      <c r="G15" s="65">
        <f>B15-C15</f>
        <v>239</v>
      </c>
      <c r="H15" s="66">
        <f>D15-E15</f>
        <v>534</v>
      </c>
      <c r="I15" s="8">
        <f>IF(C15=0, "-", IF(G15/C15&lt;10, G15/C15, "&gt;999%"))</f>
        <v>0.19784768211920531</v>
      </c>
      <c r="J15" s="9">
        <f>IF(E15=0, "-", IF(H15/E15&lt;10, H15/E15, "&gt;999%"))</f>
        <v>0.14916201117318437</v>
      </c>
    </row>
    <row r="16" spans="1:10" x14ac:dyDescent="0.25">
      <c r="A16" s="158" t="s">
        <v>160</v>
      </c>
      <c r="B16" s="65">
        <v>102</v>
      </c>
      <c r="C16" s="66">
        <v>100</v>
      </c>
      <c r="D16" s="65">
        <v>280</v>
      </c>
      <c r="E16" s="66">
        <v>255</v>
      </c>
      <c r="F16" s="67"/>
      <c r="G16" s="65">
        <f>B16-C16</f>
        <v>2</v>
      </c>
      <c r="H16" s="66">
        <f>D16-E16</f>
        <v>25</v>
      </c>
      <c r="I16" s="8">
        <f>IF(C16=0, "-", IF(G16/C16&lt;10, G16/C16, "&gt;999%"))</f>
        <v>0.02</v>
      </c>
      <c r="J16" s="9">
        <f>IF(E16=0, "-", IF(H16/E16&lt;10, H16/E16, "&gt;999%"))</f>
        <v>9.8039215686274508E-2</v>
      </c>
    </row>
    <row r="17" spans="1:10" x14ac:dyDescent="0.25">
      <c r="A17" s="158" t="s">
        <v>161</v>
      </c>
      <c r="B17" s="65">
        <v>463</v>
      </c>
      <c r="C17" s="66">
        <v>399</v>
      </c>
      <c r="D17" s="65">
        <v>1013</v>
      </c>
      <c r="E17" s="66">
        <v>766</v>
      </c>
      <c r="F17" s="67"/>
      <c r="G17" s="65">
        <f>B17-C17</f>
        <v>64</v>
      </c>
      <c r="H17" s="66">
        <f>D17-E17</f>
        <v>247</v>
      </c>
      <c r="I17" s="8">
        <f>IF(C17=0, "-", IF(G17/C17&lt;10, G17/C17, "&gt;999%"))</f>
        <v>0.16040100250626566</v>
      </c>
      <c r="J17" s="9">
        <f>IF(E17=0, "-", IF(H17/E17&lt;10, H17/E17, "&gt;999%"))</f>
        <v>0.32245430809399478</v>
      </c>
    </row>
    <row r="18" spans="1:10" x14ac:dyDescent="0.25">
      <c r="A18" s="22"/>
      <c r="B18" s="74"/>
      <c r="C18" s="75"/>
      <c r="D18" s="74"/>
      <c r="E18" s="75"/>
      <c r="F18" s="76"/>
      <c r="G18" s="74"/>
      <c r="H18" s="75"/>
      <c r="I18" s="23"/>
      <c r="J18" s="24"/>
    </row>
    <row r="19" spans="1:10" s="160" customFormat="1" x14ac:dyDescent="0.25">
      <c r="A19" s="159" t="s">
        <v>123</v>
      </c>
      <c r="B19" s="78">
        <f>SUM($B20:$B23)</f>
        <v>2416</v>
      </c>
      <c r="C19" s="79">
        <f>SUM($C20:$C23)</f>
        <v>2739</v>
      </c>
      <c r="D19" s="78">
        <f>SUM($D20:$D23)</f>
        <v>6971</v>
      </c>
      <c r="E19" s="79">
        <f>SUM($E20:$E23)</f>
        <v>6900</v>
      </c>
      <c r="F19" s="80"/>
      <c r="G19" s="78">
        <f>B19-C19</f>
        <v>-323</v>
      </c>
      <c r="H19" s="79">
        <f>D19-E19</f>
        <v>71</v>
      </c>
      <c r="I19" s="54">
        <f>IF(C19=0, "-", IF(G19/C19&lt;10, G19/C19, "&gt;999%"))</f>
        <v>-0.11792625045637094</v>
      </c>
      <c r="J19" s="55">
        <f>IF(E19=0, "-", IF(H19/E19&lt;10, H19/E19, "&gt;999%"))</f>
        <v>1.0289855072463768E-2</v>
      </c>
    </row>
    <row r="20" spans="1:10" x14ac:dyDescent="0.25">
      <c r="A20" s="158" t="s">
        <v>158</v>
      </c>
      <c r="B20" s="65">
        <v>563</v>
      </c>
      <c r="C20" s="66">
        <v>682</v>
      </c>
      <c r="D20" s="65">
        <v>1862</v>
      </c>
      <c r="E20" s="66">
        <v>1831</v>
      </c>
      <c r="F20" s="67"/>
      <c r="G20" s="65">
        <f>B20-C20</f>
        <v>-119</v>
      </c>
      <c r="H20" s="66">
        <f>D20-E20</f>
        <v>31</v>
      </c>
      <c r="I20" s="8">
        <f>IF(C20=0, "-", IF(G20/C20&lt;10, G20/C20, "&gt;999%"))</f>
        <v>-0.1744868035190616</v>
      </c>
      <c r="J20" s="9">
        <f>IF(E20=0, "-", IF(H20/E20&lt;10, H20/E20, "&gt;999%"))</f>
        <v>1.6930638995084655E-2</v>
      </c>
    </row>
    <row r="21" spans="1:10" x14ac:dyDescent="0.25">
      <c r="A21" s="158" t="s">
        <v>159</v>
      </c>
      <c r="B21" s="65">
        <v>1479</v>
      </c>
      <c r="C21" s="66">
        <v>1606</v>
      </c>
      <c r="D21" s="65">
        <v>4104</v>
      </c>
      <c r="E21" s="66">
        <v>4161</v>
      </c>
      <c r="F21" s="67"/>
      <c r="G21" s="65">
        <f>B21-C21</f>
        <v>-127</v>
      </c>
      <c r="H21" s="66">
        <f>D21-E21</f>
        <v>-57</v>
      </c>
      <c r="I21" s="8">
        <f>IF(C21=0, "-", IF(G21/C21&lt;10, G21/C21, "&gt;999%"))</f>
        <v>-7.9078455790784555E-2</v>
      </c>
      <c r="J21" s="9">
        <f>IF(E21=0, "-", IF(H21/E21&lt;10, H21/E21, "&gt;999%"))</f>
        <v>-1.3698630136986301E-2</v>
      </c>
    </row>
    <row r="22" spans="1:10" x14ac:dyDescent="0.25">
      <c r="A22" s="158" t="s">
        <v>160</v>
      </c>
      <c r="B22" s="65">
        <v>140</v>
      </c>
      <c r="C22" s="66">
        <v>131</v>
      </c>
      <c r="D22" s="65">
        <v>361</v>
      </c>
      <c r="E22" s="66">
        <v>330</v>
      </c>
      <c r="F22" s="67"/>
      <c r="G22" s="65">
        <f>B22-C22</f>
        <v>9</v>
      </c>
      <c r="H22" s="66">
        <f>D22-E22</f>
        <v>31</v>
      </c>
      <c r="I22" s="8">
        <f>IF(C22=0, "-", IF(G22/C22&lt;10, G22/C22, "&gt;999%"))</f>
        <v>6.8702290076335881E-2</v>
      </c>
      <c r="J22" s="9">
        <f>IF(E22=0, "-", IF(H22/E22&lt;10, H22/E22, "&gt;999%"))</f>
        <v>9.3939393939393934E-2</v>
      </c>
    </row>
    <row r="23" spans="1:10" x14ac:dyDescent="0.25">
      <c r="A23" s="158" t="s">
        <v>161</v>
      </c>
      <c r="B23" s="65">
        <v>234</v>
      </c>
      <c r="C23" s="66">
        <v>320</v>
      </c>
      <c r="D23" s="65">
        <v>644</v>
      </c>
      <c r="E23" s="66">
        <v>578</v>
      </c>
      <c r="F23" s="67"/>
      <c r="G23" s="65">
        <f>B23-C23</f>
        <v>-86</v>
      </c>
      <c r="H23" s="66">
        <f>D23-E23</f>
        <v>66</v>
      </c>
      <c r="I23" s="8">
        <f>IF(C23=0, "-", IF(G23/C23&lt;10, G23/C23, "&gt;999%"))</f>
        <v>-0.26874999999999999</v>
      </c>
      <c r="J23" s="9">
        <f>IF(E23=0, "-", IF(H23/E23&lt;10, H23/E23, "&gt;999%"))</f>
        <v>0.11418685121107267</v>
      </c>
    </row>
    <row r="24" spans="1:10" x14ac:dyDescent="0.25">
      <c r="A24" s="7"/>
      <c r="B24" s="65"/>
      <c r="C24" s="66"/>
      <c r="D24" s="65"/>
      <c r="E24" s="66"/>
      <c r="F24" s="67"/>
      <c r="G24" s="65"/>
      <c r="H24" s="66"/>
      <c r="I24" s="8"/>
      <c r="J24" s="9"/>
    </row>
    <row r="25" spans="1:10" s="43" customFormat="1" x14ac:dyDescent="0.25">
      <c r="A25" s="53" t="s">
        <v>29</v>
      </c>
      <c r="B25" s="78">
        <f>SUM($B26:$B29)</f>
        <v>9672</v>
      </c>
      <c r="C25" s="79">
        <f>SUM($C26:$C29)</f>
        <v>9652</v>
      </c>
      <c r="D25" s="78">
        <f>SUM($D26:$D29)</f>
        <v>26708</v>
      </c>
      <c r="E25" s="79">
        <f>SUM($E26:$E29)</f>
        <v>25012</v>
      </c>
      <c r="F25" s="80"/>
      <c r="G25" s="78">
        <f>B25-C25</f>
        <v>20</v>
      </c>
      <c r="H25" s="79">
        <f>D25-E25</f>
        <v>1696</v>
      </c>
      <c r="I25" s="54">
        <f>IF(C25=0, "-", IF(G25/C25&lt;10, G25/C25, "&gt;999%"))</f>
        <v>2.0721094073767096E-3</v>
      </c>
      <c r="J25" s="55">
        <f>IF(E25=0, "-", IF(H25/E25&lt;10, H25/E25, "&gt;999%"))</f>
        <v>6.7807452422837033E-2</v>
      </c>
    </row>
    <row r="26" spans="1:10" x14ac:dyDescent="0.25">
      <c r="A26" s="158" t="s">
        <v>158</v>
      </c>
      <c r="B26" s="65">
        <v>5292</v>
      </c>
      <c r="C26" s="66">
        <v>5143</v>
      </c>
      <c r="D26" s="65">
        <v>14511</v>
      </c>
      <c r="E26" s="66">
        <v>13677</v>
      </c>
      <c r="F26" s="67"/>
      <c r="G26" s="65">
        <f>B26-C26</f>
        <v>149</v>
      </c>
      <c r="H26" s="66">
        <f>D26-E26</f>
        <v>834</v>
      </c>
      <c r="I26" s="8">
        <f>IF(C26=0, "-", IF(G26/C26&lt;10, G26/C26, "&gt;999%"))</f>
        <v>2.8971417460626092E-2</v>
      </c>
      <c r="J26" s="9">
        <f>IF(E26=0, "-", IF(H26/E26&lt;10, H26/E26, "&gt;999%"))</f>
        <v>6.0978284711559555E-2</v>
      </c>
    </row>
    <row r="27" spans="1:10" x14ac:dyDescent="0.25">
      <c r="A27" s="158" t="s">
        <v>159</v>
      </c>
      <c r="B27" s="65">
        <v>3316</v>
      </c>
      <c r="C27" s="66">
        <v>3218</v>
      </c>
      <c r="D27" s="65">
        <v>9413</v>
      </c>
      <c r="E27" s="66">
        <v>8678</v>
      </c>
      <c r="F27" s="67"/>
      <c r="G27" s="65">
        <f>B27-C27</f>
        <v>98</v>
      </c>
      <c r="H27" s="66">
        <f>D27-E27</f>
        <v>735</v>
      </c>
      <c r="I27" s="8">
        <f>IF(C27=0, "-", IF(G27/C27&lt;10, G27/C27, "&gt;999%"))</f>
        <v>3.0453697949036667E-2</v>
      </c>
      <c r="J27" s="9">
        <f>IF(E27=0, "-", IF(H27/E27&lt;10, H27/E27, "&gt;999%"))</f>
        <v>8.4696934777598529E-2</v>
      </c>
    </row>
    <row r="28" spans="1:10" x14ac:dyDescent="0.25">
      <c r="A28" s="158" t="s">
        <v>160</v>
      </c>
      <c r="B28" s="65">
        <v>273</v>
      </c>
      <c r="C28" s="66">
        <v>293</v>
      </c>
      <c r="D28" s="65">
        <v>743</v>
      </c>
      <c r="E28" s="66">
        <v>766</v>
      </c>
      <c r="F28" s="67"/>
      <c r="G28" s="65">
        <f>B28-C28</f>
        <v>-20</v>
      </c>
      <c r="H28" s="66">
        <f>D28-E28</f>
        <v>-23</v>
      </c>
      <c r="I28" s="8">
        <f>IF(C28=0, "-", IF(G28/C28&lt;10, G28/C28, "&gt;999%"))</f>
        <v>-6.8259385665529013E-2</v>
      </c>
      <c r="J28" s="9">
        <f>IF(E28=0, "-", IF(H28/E28&lt;10, H28/E28, "&gt;999%"))</f>
        <v>-3.0026109660574413E-2</v>
      </c>
    </row>
    <row r="29" spans="1:10" x14ac:dyDescent="0.25">
      <c r="A29" s="158" t="s">
        <v>161</v>
      </c>
      <c r="B29" s="65">
        <v>791</v>
      </c>
      <c r="C29" s="66">
        <v>998</v>
      </c>
      <c r="D29" s="65">
        <v>2041</v>
      </c>
      <c r="E29" s="66">
        <v>1891</v>
      </c>
      <c r="F29" s="67"/>
      <c r="G29" s="65">
        <f>B29-C29</f>
        <v>-207</v>
      </c>
      <c r="H29" s="66">
        <f>D29-E29</f>
        <v>150</v>
      </c>
      <c r="I29" s="8">
        <f>IF(C29=0, "-", IF(G29/C29&lt;10, G29/C29, "&gt;999%"))</f>
        <v>-0.20741482965931865</v>
      </c>
      <c r="J29" s="9">
        <f>IF(E29=0, "-", IF(H29/E29&lt;10, H29/E29, "&gt;999%"))</f>
        <v>7.9323109465891065E-2</v>
      </c>
    </row>
    <row r="30" spans="1:10" x14ac:dyDescent="0.25">
      <c r="A30" s="7"/>
      <c r="B30" s="65"/>
      <c r="C30" s="66"/>
      <c r="D30" s="65"/>
      <c r="E30" s="66"/>
      <c r="F30" s="67"/>
      <c r="G30" s="65"/>
      <c r="H30" s="66"/>
      <c r="I30" s="8"/>
      <c r="J30" s="9"/>
    </row>
    <row r="31" spans="1:10" s="43" customFormat="1" x14ac:dyDescent="0.25">
      <c r="A31" s="22" t="s">
        <v>124</v>
      </c>
      <c r="B31" s="78">
        <v>457</v>
      </c>
      <c r="C31" s="79">
        <v>364</v>
      </c>
      <c r="D31" s="78">
        <v>1137</v>
      </c>
      <c r="E31" s="79">
        <v>991</v>
      </c>
      <c r="F31" s="80"/>
      <c r="G31" s="78">
        <f>B31-C31</f>
        <v>93</v>
      </c>
      <c r="H31" s="79">
        <f>D31-E31</f>
        <v>146</v>
      </c>
      <c r="I31" s="54">
        <f>IF(C31=0, "-", IF(G31/C31&lt;10, G31/C31, "&gt;999%"))</f>
        <v>0.25549450549450547</v>
      </c>
      <c r="J31" s="55">
        <f>IF(E31=0, "-", IF(H31/E31&lt;10, H31/E31, "&gt;999%"))</f>
        <v>0.14732593340060546</v>
      </c>
    </row>
    <row r="32" spans="1:10" x14ac:dyDescent="0.25">
      <c r="A32" s="1"/>
      <c r="B32" s="68"/>
      <c r="C32" s="69"/>
      <c r="D32" s="68"/>
      <c r="E32" s="69"/>
      <c r="F32" s="70"/>
      <c r="G32" s="68"/>
      <c r="H32" s="69"/>
      <c r="I32" s="5"/>
      <c r="J32" s="6"/>
    </row>
    <row r="33" spans="1:10" s="43" customFormat="1" x14ac:dyDescent="0.25">
      <c r="A33" s="27" t="s">
        <v>5</v>
      </c>
      <c r="B33" s="71">
        <f>SUM(B26:B32)</f>
        <v>10129</v>
      </c>
      <c r="C33" s="77">
        <f>SUM(C26:C32)</f>
        <v>10016</v>
      </c>
      <c r="D33" s="71">
        <f>SUM(D26:D32)</f>
        <v>27845</v>
      </c>
      <c r="E33" s="77">
        <f>SUM(E26:E32)</f>
        <v>26003</v>
      </c>
      <c r="F33" s="73"/>
      <c r="G33" s="71">
        <f>B33-C33</f>
        <v>113</v>
      </c>
      <c r="H33" s="72">
        <f>D33-E33</f>
        <v>1842</v>
      </c>
      <c r="I33" s="37">
        <f>IF(C33=0, 0, G33/C33)</f>
        <v>1.1281948881789138E-2</v>
      </c>
      <c r="J33" s="38">
        <f>IF(E33=0, 0, H33/E33)</f>
        <v>7.0837980233050032E-2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zoomScaleNormal="100" workbookViewId="0">
      <selection activeCell="M1" sqref="M1"/>
    </sheetView>
  </sheetViews>
  <sheetFormatPr defaultRowHeight="13.2" x14ac:dyDescent="0.25"/>
  <cols>
    <col min="1" max="1" width="32.44140625" bestFit="1" customWidth="1"/>
    <col min="2" max="5" width="10.21875" customWidth="1"/>
    <col min="6" max="6" width="1.77734375" customWidth="1"/>
    <col min="7" max="10" width="10.218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107</v>
      </c>
      <c r="B2" s="202" t="s">
        <v>98</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108</v>
      </c>
      <c r="B7" s="65"/>
      <c r="C7" s="66"/>
      <c r="D7" s="65"/>
      <c r="E7" s="66"/>
      <c r="F7" s="67"/>
      <c r="G7" s="65"/>
      <c r="H7" s="66"/>
      <c r="I7" s="20"/>
      <c r="J7" s="21"/>
    </row>
    <row r="8" spans="1:10" x14ac:dyDescent="0.25">
      <c r="A8" s="158" t="s">
        <v>162</v>
      </c>
      <c r="B8" s="65">
        <v>68</v>
      </c>
      <c r="C8" s="66">
        <v>84</v>
      </c>
      <c r="D8" s="65">
        <v>320</v>
      </c>
      <c r="E8" s="66">
        <v>155</v>
      </c>
      <c r="F8" s="67"/>
      <c r="G8" s="65">
        <f>B8-C8</f>
        <v>-16</v>
      </c>
      <c r="H8" s="66">
        <f>D8-E8</f>
        <v>165</v>
      </c>
      <c r="I8" s="20">
        <f>IF(C8=0, "-", IF(G8/C8&lt;10, G8/C8, "&gt;999%"))</f>
        <v>-0.19047619047619047</v>
      </c>
      <c r="J8" s="21">
        <f>IF(E8=0, "-", IF(H8/E8&lt;10, H8/E8, "&gt;999%"))</f>
        <v>1.064516129032258</v>
      </c>
    </row>
    <row r="9" spans="1:10" x14ac:dyDescent="0.25">
      <c r="A9" s="158" t="s">
        <v>163</v>
      </c>
      <c r="B9" s="65">
        <v>62</v>
      </c>
      <c r="C9" s="66">
        <v>407</v>
      </c>
      <c r="D9" s="65">
        <v>777</v>
      </c>
      <c r="E9" s="66">
        <v>431</v>
      </c>
      <c r="F9" s="67"/>
      <c r="G9" s="65">
        <f>B9-C9</f>
        <v>-345</v>
      </c>
      <c r="H9" s="66">
        <f>D9-E9</f>
        <v>346</v>
      </c>
      <c r="I9" s="20">
        <f>IF(C9=0, "-", IF(G9/C9&lt;10, G9/C9, "&gt;999%"))</f>
        <v>-0.84766584766584763</v>
      </c>
      <c r="J9" s="21">
        <f>IF(E9=0, "-", IF(H9/E9&lt;10, H9/E9, "&gt;999%"))</f>
        <v>0.80278422273781902</v>
      </c>
    </row>
    <row r="10" spans="1:10" x14ac:dyDescent="0.25">
      <c r="A10" s="158" t="s">
        <v>164</v>
      </c>
      <c r="B10" s="65">
        <v>164</v>
      </c>
      <c r="C10" s="66">
        <v>213</v>
      </c>
      <c r="D10" s="65">
        <v>496</v>
      </c>
      <c r="E10" s="66">
        <v>682</v>
      </c>
      <c r="F10" s="67"/>
      <c r="G10" s="65">
        <f>B10-C10</f>
        <v>-49</v>
      </c>
      <c r="H10" s="66">
        <f>D10-E10</f>
        <v>-186</v>
      </c>
      <c r="I10" s="20">
        <f>IF(C10=0, "-", IF(G10/C10&lt;10, G10/C10, "&gt;999%"))</f>
        <v>-0.2300469483568075</v>
      </c>
      <c r="J10" s="21">
        <f>IF(E10=0, "-", IF(H10/E10&lt;10, H10/E10, "&gt;999%"))</f>
        <v>-0.27272727272727271</v>
      </c>
    </row>
    <row r="11" spans="1:10" x14ac:dyDescent="0.25">
      <c r="A11" s="158" t="s">
        <v>165</v>
      </c>
      <c r="B11" s="65">
        <v>1172</v>
      </c>
      <c r="C11" s="66">
        <v>1242</v>
      </c>
      <c r="D11" s="65">
        <v>3083</v>
      </c>
      <c r="E11" s="66">
        <v>3117</v>
      </c>
      <c r="F11" s="67"/>
      <c r="G11" s="65">
        <f>B11-C11</f>
        <v>-70</v>
      </c>
      <c r="H11" s="66">
        <f>D11-E11</f>
        <v>-34</v>
      </c>
      <c r="I11" s="20">
        <f>IF(C11=0, "-", IF(G11/C11&lt;10, G11/C11, "&gt;999%"))</f>
        <v>-5.6360708534621579E-2</v>
      </c>
      <c r="J11" s="21">
        <f>IF(E11=0, "-", IF(H11/E11&lt;10, H11/E11, "&gt;999%"))</f>
        <v>-1.0907924286172602E-2</v>
      </c>
    </row>
    <row r="12" spans="1:10" x14ac:dyDescent="0.25">
      <c r="A12" s="158" t="s">
        <v>166</v>
      </c>
      <c r="B12" s="65">
        <v>2</v>
      </c>
      <c r="C12" s="66">
        <v>6</v>
      </c>
      <c r="D12" s="65">
        <v>10</v>
      </c>
      <c r="E12" s="66">
        <v>7</v>
      </c>
      <c r="F12" s="67"/>
      <c r="G12" s="65">
        <f>B12-C12</f>
        <v>-4</v>
      </c>
      <c r="H12" s="66">
        <f>D12-E12</f>
        <v>3</v>
      </c>
      <c r="I12" s="20">
        <f>IF(C12=0, "-", IF(G12/C12&lt;10, G12/C12, "&gt;999%"))</f>
        <v>-0.66666666666666663</v>
      </c>
      <c r="J12" s="21">
        <f>IF(E12=0, "-", IF(H12/E12&lt;10, H12/E12, "&gt;999%"))</f>
        <v>0.42857142857142855</v>
      </c>
    </row>
    <row r="13" spans="1:10" x14ac:dyDescent="0.25">
      <c r="A13" s="7"/>
      <c r="B13" s="65"/>
      <c r="C13" s="66"/>
      <c r="D13" s="65"/>
      <c r="E13" s="66"/>
      <c r="F13" s="67"/>
      <c r="G13" s="65"/>
      <c r="H13" s="66"/>
      <c r="I13" s="20"/>
      <c r="J13" s="21"/>
    </row>
    <row r="14" spans="1:10" s="139" customFormat="1" x14ac:dyDescent="0.25">
      <c r="A14" s="159" t="s">
        <v>117</v>
      </c>
      <c r="B14" s="65"/>
      <c r="C14" s="66"/>
      <c r="D14" s="65"/>
      <c r="E14" s="66"/>
      <c r="F14" s="67"/>
      <c r="G14" s="65"/>
      <c r="H14" s="66"/>
      <c r="I14" s="20"/>
      <c r="J14" s="21"/>
    </row>
    <row r="15" spans="1:10" x14ac:dyDescent="0.25">
      <c r="A15" s="158" t="s">
        <v>162</v>
      </c>
      <c r="B15" s="65">
        <v>994</v>
      </c>
      <c r="C15" s="66">
        <v>1063</v>
      </c>
      <c r="D15" s="65">
        <v>3189</v>
      </c>
      <c r="E15" s="66">
        <v>3164</v>
      </c>
      <c r="F15" s="67"/>
      <c r="G15" s="65">
        <f>B15-C15</f>
        <v>-69</v>
      </c>
      <c r="H15" s="66">
        <f>D15-E15</f>
        <v>25</v>
      </c>
      <c r="I15" s="20">
        <f>IF(C15=0, "-", IF(G15/C15&lt;10, G15/C15, "&gt;999%"))</f>
        <v>-6.4910630291627469E-2</v>
      </c>
      <c r="J15" s="21">
        <f>IF(E15=0, "-", IF(H15/E15&lt;10, H15/E15, "&gt;999%"))</f>
        <v>7.9013906447534758E-3</v>
      </c>
    </row>
    <row r="16" spans="1:10" x14ac:dyDescent="0.25">
      <c r="A16" s="158" t="s">
        <v>163</v>
      </c>
      <c r="B16" s="65">
        <v>302</v>
      </c>
      <c r="C16" s="66">
        <v>59</v>
      </c>
      <c r="D16" s="65">
        <v>743</v>
      </c>
      <c r="E16" s="66">
        <v>113</v>
      </c>
      <c r="F16" s="67"/>
      <c r="G16" s="65">
        <f>B16-C16</f>
        <v>243</v>
      </c>
      <c r="H16" s="66">
        <f>D16-E16</f>
        <v>630</v>
      </c>
      <c r="I16" s="20">
        <f>IF(C16=0, "-", IF(G16/C16&lt;10, G16/C16, "&gt;999%"))</f>
        <v>4.1186440677966099</v>
      </c>
      <c r="J16" s="21">
        <f>IF(E16=0, "-", IF(H16/E16&lt;10, H16/E16, "&gt;999%"))</f>
        <v>5.5752212389380533</v>
      </c>
    </row>
    <row r="17" spans="1:10" x14ac:dyDescent="0.25">
      <c r="A17" s="158" t="s">
        <v>164</v>
      </c>
      <c r="B17" s="65">
        <v>461</v>
      </c>
      <c r="C17" s="66">
        <v>419</v>
      </c>
      <c r="D17" s="65">
        <v>1346</v>
      </c>
      <c r="E17" s="66">
        <v>1246</v>
      </c>
      <c r="F17" s="67"/>
      <c r="G17" s="65">
        <f>B17-C17</f>
        <v>42</v>
      </c>
      <c r="H17" s="66">
        <f>D17-E17</f>
        <v>100</v>
      </c>
      <c r="I17" s="20">
        <f>IF(C17=0, "-", IF(G17/C17&lt;10, G17/C17, "&gt;999%"))</f>
        <v>0.10023866348448687</v>
      </c>
      <c r="J17" s="21">
        <f>IF(E17=0, "-", IF(H17/E17&lt;10, H17/E17, "&gt;999%"))</f>
        <v>8.0256821829855537E-2</v>
      </c>
    </row>
    <row r="18" spans="1:10" x14ac:dyDescent="0.25">
      <c r="A18" s="158" t="s">
        <v>165</v>
      </c>
      <c r="B18" s="65">
        <v>3989</v>
      </c>
      <c r="C18" s="66">
        <v>3388</v>
      </c>
      <c r="D18" s="65">
        <v>9645</v>
      </c>
      <c r="E18" s="66">
        <v>9131</v>
      </c>
      <c r="F18" s="67"/>
      <c r="G18" s="65">
        <f>B18-C18</f>
        <v>601</v>
      </c>
      <c r="H18" s="66">
        <f>D18-E18</f>
        <v>514</v>
      </c>
      <c r="I18" s="20">
        <f>IF(C18=0, "-", IF(G18/C18&lt;10, G18/C18, "&gt;999%"))</f>
        <v>0.17739079102715466</v>
      </c>
      <c r="J18" s="21">
        <f>IF(E18=0, "-", IF(H18/E18&lt;10, H18/E18, "&gt;999%"))</f>
        <v>5.6291753367648668E-2</v>
      </c>
    </row>
    <row r="19" spans="1:10" x14ac:dyDescent="0.25">
      <c r="A19" s="158" t="s">
        <v>166</v>
      </c>
      <c r="B19" s="65">
        <v>42</v>
      </c>
      <c r="C19" s="66">
        <v>32</v>
      </c>
      <c r="D19" s="65">
        <v>128</v>
      </c>
      <c r="E19" s="66">
        <v>66</v>
      </c>
      <c r="F19" s="67"/>
      <c r="G19" s="65">
        <f>B19-C19</f>
        <v>10</v>
      </c>
      <c r="H19" s="66">
        <f>D19-E19</f>
        <v>62</v>
      </c>
      <c r="I19" s="20">
        <f>IF(C19=0, "-", IF(G19/C19&lt;10, G19/C19, "&gt;999%"))</f>
        <v>0.3125</v>
      </c>
      <c r="J19" s="21">
        <f>IF(E19=0, "-", IF(H19/E19&lt;10, H19/E19, "&gt;999%"))</f>
        <v>0.93939393939393945</v>
      </c>
    </row>
    <row r="20" spans="1:10" x14ac:dyDescent="0.25">
      <c r="A20" s="7"/>
      <c r="B20" s="65"/>
      <c r="C20" s="66"/>
      <c r="D20" s="65"/>
      <c r="E20" s="66"/>
      <c r="F20" s="67"/>
      <c r="G20" s="65"/>
      <c r="H20" s="66"/>
      <c r="I20" s="20"/>
      <c r="J20" s="21"/>
    </row>
    <row r="21" spans="1:10" s="139" customFormat="1" x14ac:dyDescent="0.25">
      <c r="A21" s="159" t="s">
        <v>123</v>
      </c>
      <c r="B21" s="65"/>
      <c r="C21" s="66"/>
      <c r="D21" s="65"/>
      <c r="E21" s="66"/>
      <c r="F21" s="67"/>
      <c r="G21" s="65"/>
      <c r="H21" s="66"/>
      <c r="I21" s="20"/>
      <c r="J21" s="21"/>
    </row>
    <row r="22" spans="1:10" x14ac:dyDescent="0.25">
      <c r="A22" s="158" t="s">
        <v>162</v>
      </c>
      <c r="B22" s="65">
        <v>2239</v>
      </c>
      <c r="C22" s="66">
        <v>2586</v>
      </c>
      <c r="D22" s="65">
        <v>6394</v>
      </c>
      <c r="E22" s="66">
        <v>6537</v>
      </c>
      <c r="F22" s="67"/>
      <c r="G22" s="65">
        <f>B22-C22</f>
        <v>-347</v>
      </c>
      <c r="H22" s="66">
        <f>D22-E22</f>
        <v>-143</v>
      </c>
      <c r="I22" s="20">
        <f>IF(C22=0, "-", IF(G22/C22&lt;10, G22/C22, "&gt;999%"))</f>
        <v>-0.13418406805877803</v>
      </c>
      <c r="J22" s="21">
        <f>IF(E22=0, "-", IF(H22/E22&lt;10, H22/E22, "&gt;999%"))</f>
        <v>-2.1875478048034268E-2</v>
      </c>
    </row>
    <row r="23" spans="1:10" x14ac:dyDescent="0.25">
      <c r="A23" s="158" t="s">
        <v>163</v>
      </c>
      <c r="B23" s="65">
        <v>4</v>
      </c>
      <c r="C23" s="66">
        <v>2</v>
      </c>
      <c r="D23" s="65">
        <v>4</v>
      </c>
      <c r="E23" s="66">
        <v>2</v>
      </c>
      <c r="F23" s="67"/>
      <c r="G23" s="65">
        <f>B23-C23</f>
        <v>2</v>
      </c>
      <c r="H23" s="66">
        <f>D23-E23</f>
        <v>2</v>
      </c>
      <c r="I23" s="20">
        <f>IF(C23=0, "-", IF(G23/C23&lt;10, G23/C23, "&gt;999%"))</f>
        <v>1</v>
      </c>
      <c r="J23" s="21">
        <f>IF(E23=0, "-", IF(H23/E23&lt;10, H23/E23, "&gt;999%"))</f>
        <v>1</v>
      </c>
    </row>
    <row r="24" spans="1:10" x14ac:dyDescent="0.25">
      <c r="A24" s="158" t="s">
        <v>165</v>
      </c>
      <c r="B24" s="65">
        <v>173</v>
      </c>
      <c r="C24" s="66">
        <v>151</v>
      </c>
      <c r="D24" s="65">
        <v>573</v>
      </c>
      <c r="E24" s="66">
        <v>361</v>
      </c>
      <c r="F24" s="67"/>
      <c r="G24" s="65">
        <f>B24-C24</f>
        <v>22</v>
      </c>
      <c r="H24" s="66">
        <f>D24-E24</f>
        <v>212</v>
      </c>
      <c r="I24" s="20">
        <f>IF(C24=0, "-", IF(G24/C24&lt;10, G24/C24, "&gt;999%"))</f>
        <v>0.14569536423841059</v>
      </c>
      <c r="J24" s="21">
        <f>IF(E24=0, "-", IF(H24/E24&lt;10, H24/E24, "&gt;999%"))</f>
        <v>0.58725761772853191</v>
      </c>
    </row>
    <row r="25" spans="1:10" x14ac:dyDescent="0.25">
      <c r="A25" s="7"/>
      <c r="B25" s="65"/>
      <c r="C25" s="66"/>
      <c r="D25" s="65"/>
      <c r="E25" s="66"/>
      <c r="F25" s="67"/>
      <c r="G25" s="65"/>
      <c r="H25" s="66"/>
      <c r="I25" s="20"/>
      <c r="J25" s="21"/>
    </row>
    <row r="26" spans="1:10" x14ac:dyDescent="0.25">
      <c r="A26" s="7" t="s">
        <v>124</v>
      </c>
      <c r="B26" s="65">
        <v>457</v>
      </c>
      <c r="C26" s="66">
        <v>364</v>
      </c>
      <c r="D26" s="65">
        <v>1137</v>
      </c>
      <c r="E26" s="66">
        <v>991</v>
      </c>
      <c r="F26" s="67"/>
      <c r="G26" s="65">
        <f>B26-C26</f>
        <v>93</v>
      </c>
      <c r="H26" s="66">
        <f>D26-E26</f>
        <v>146</v>
      </c>
      <c r="I26" s="20">
        <f>IF(C26=0, "-", IF(G26/C26&lt;10, G26/C26, "&gt;999%"))</f>
        <v>0.25549450549450547</v>
      </c>
      <c r="J26" s="21">
        <f>IF(E26=0, "-", IF(H26/E26&lt;10, H26/E26, "&gt;999%"))</f>
        <v>0.14732593340060546</v>
      </c>
    </row>
    <row r="27" spans="1:10" x14ac:dyDescent="0.25">
      <c r="A27" s="1"/>
      <c r="B27" s="68"/>
      <c r="C27" s="69"/>
      <c r="D27" s="68"/>
      <c r="E27" s="69"/>
      <c r="F27" s="70"/>
      <c r="G27" s="68"/>
      <c r="H27" s="69"/>
      <c r="I27" s="5"/>
      <c r="J27" s="6"/>
    </row>
    <row r="28" spans="1:10" s="43" customFormat="1" x14ac:dyDescent="0.25">
      <c r="A28" s="27" t="s">
        <v>5</v>
      </c>
      <c r="B28" s="71">
        <f>SUM(B6:B27)</f>
        <v>10129</v>
      </c>
      <c r="C28" s="77">
        <f>SUM(C6:C27)</f>
        <v>10016</v>
      </c>
      <c r="D28" s="71">
        <f>SUM(D6:D27)</f>
        <v>27845</v>
      </c>
      <c r="E28" s="77">
        <f>SUM(E6:E27)</f>
        <v>26003</v>
      </c>
      <c r="F28" s="73"/>
      <c r="G28" s="71">
        <f>B28-C28</f>
        <v>113</v>
      </c>
      <c r="H28" s="72">
        <f>D28-E28</f>
        <v>1842</v>
      </c>
      <c r="I28" s="37">
        <f>IF(C28=0, 0, G28/C28)</f>
        <v>1.1281948881789138E-2</v>
      </c>
      <c r="J28" s="38">
        <f>IF(E28=0, 0, H28/E28)</f>
        <v>7.0837980233050032E-2</v>
      </c>
    </row>
    <row r="29" spans="1:10" s="43" customFormat="1" x14ac:dyDescent="0.25">
      <c r="A29" s="22"/>
      <c r="B29" s="78"/>
      <c r="C29" s="98"/>
      <c r="D29" s="78"/>
      <c r="E29" s="98"/>
      <c r="F29" s="80"/>
      <c r="G29" s="78"/>
      <c r="H29" s="79"/>
      <c r="I29" s="54"/>
      <c r="J29" s="55"/>
    </row>
    <row r="30" spans="1:10" s="139" customFormat="1" x14ac:dyDescent="0.25">
      <c r="A30" s="161" t="s">
        <v>167</v>
      </c>
      <c r="B30" s="74"/>
      <c r="C30" s="75"/>
      <c r="D30" s="74"/>
      <c r="E30" s="75"/>
      <c r="F30" s="76"/>
      <c r="G30" s="74"/>
      <c r="H30" s="75"/>
      <c r="I30" s="23"/>
      <c r="J30" s="24"/>
    </row>
    <row r="31" spans="1:10" x14ac:dyDescent="0.25">
      <c r="A31" s="7" t="s">
        <v>162</v>
      </c>
      <c r="B31" s="65">
        <v>3301</v>
      </c>
      <c r="C31" s="66">
        <v>3733</v>
      </c>
      <c r="D31" s="65">
        <v>9903</v>
      </c>
      <c r="E31" s="66">
        <v>9856</v>
      </c>
      <c r="F31" s="67"/>
      <c r="G31" s="65">
        <f>B31-C31</f>
        <v>-432</v>
      </c>
      <c r="H31" s="66">
        <f>D31-E31</f>
        <v>47</v>
      </c>
      <c r="I31" s="20">
        <f>IF(C31=0, "-", IF(G31/C31&lt;10, G31/C31, "&gt;999%"))</f>
        <v>-0.11572461826948835</v>
      </c>
      <c r="J31" s="21">
        <f>IF(E31=0, "-", IF(H31/E31&lt;10, H31/E31, "&gt;999%"))</f>
        <v>4.768668831168831E-3</v>
      </c>
    </row>
    <row r="32" spans="1:10" x14ac:dyDescent="0.25">
      <c r="A32" s="7" t="s">
        <v>163</v>
      </c>
      <c r="B32" s="65">
        <v>368</v>
      </c>
      <c r="C32" s="66">
        <v>468</v>
      </c>
      <c r="D32" s="65">
        <v>1524</v>
      </c>
      <c r="E32" s="66">
        <v>546</v>
      </c>
      <c r="F32" s="67"/>
      <c r="G32" s="65">
        <f>B32-C32</f>
        <v>-100</v>
      </c>
      <c r="H32" s="66">
        <f>D32-E32</f>
        <v>978</v>
      </c>
      <c r="I32" s="20">
        <f>IF(C32=0, "-", IF(G32/C32&lt;10, G32/C32, "&gt;999%"))</f>
        <v>-0.21367521367521367</v>
      </c>
      <c r="J32" s="21">
        <f>IF(E32=0, "-", IF(H32/E32&lt;10, H32/E32, "&gt;999%"))</f>
        <v>1.7912087912087913</v>
      </c>
    </row>
    <row r="33" spans="1:10" x14ac:dyDescent="0.25">
      <c r="A33" s="7" t="s">
        <v>164</v>
      </c>
      <c r="B33" s="65">
        <v>625</v>
      </c>
      <c r="C33" s="66">
        <v>632</v>
      </c>
      <c r="D33" s="65">
        <v>1842</v>
      </c>
      <c r="E33" s="66">
        <v>1928</v>
      </c>
      <c r="F33" s="67"/>
      <c r="G33" s="65">
        <f>B33-C33</f>
        <v>-7</v>
      </c>
      <c r="H33" s="66">
        <f>D33-E33</f>
        <v>-86</v>
      </c>
      <c r="I33" s="20">
        <f>IF(C33=0, "-", IF(G33/C33&lt;10, G33/C33, "&gt;999%"))</f>
        <v>-1.1075949367088608E-2</v>
      </c>
      <c r="J33" s="21">
        <f>IF(E33=0, "-", IF(H33/E33&lt;10, H33/E33, "&gt;999%"))</f>
        <v>-4.4605809128630707E-2</v>
      </c>
    </row>
    <row r="34" spans="1:10" x14ac:dyDescent="0.25">
      <c r="A34" s="7" t="s">
        <v>165</v>
      </c>
      <c r="B34" s="65">
        <v>5334</v>
      </c>
      <c r="C34" s="66">
        <v>4781</v>
      </c>
      <c r="D34" s="65">
        <v>13301</v>
      </c>
      <c r="E34" s="66">
        <v>12609</v>
      </c>
      <c r="F34" s="67"/>
      <c r="G34" s="65">
        <f>B34-C34</f>
        <v>553</v>
      </c>
      <c r="H34" s="66">
        <f>D34-E34</f>
        <v>692</v>
      </c>
      <c r="I34" s="20">
        <f>IF(C34=0, "-", IF(G34/C34&lt;10, G34/C34, "&gt;999%"))</f>
        <v>0.11566617862371889</v>
      </c>
      <c r="J34" s="21">
        <f>IF(E34=0, "-", IF(H34/E34&lt;10, H34/E34, "&gt;999%"))</f>
        <v>5.4881433896423193E-2</v>
      </c>
    </row>
    <row r="35" spans="1:10" x14ac:dyDescent="0.25">
      <c r="A35" s="7" t="s">
        <v>166</v>
      </c>
      <c r="B35" s="65">
        <v>44</v>
      </c>
      <c r="C35" s="66">
        <v>38</v>
      </c>
      <c r="D35" s="65">
        <v>138</v>
      </c>
      <c r="E35" s="66">
        <v>73</v>
      </c>
      <c r="F35" s="67"/>
      <c r="G35" s="65">
        <f>B35-C35</f>
        <v>6</v>
      </c>
      <c r="H35" s="66">
        <f>D35-E35</f>
        <v>65</v>
      </c>
      <c r="I35" s="20">
        <f>IF(C35=0, "-", IF(G35/C35&lt;10, G35/C35, "&gt;999%"))</f>
        <v>0.15789473684210525</v>
      </c>
      <c r="J35" s="21">
        <f>IF(E35=0, "-", IF(H35/E35&lt;10, H35/E35, "&gt;999%"))</f>
        <v>0.8904109589041096</v>
      </c>
    </row>
    <row r="36" spans="1:10" x14ac:dyDescent="0.25">
      <c r="A36" s="7"/>
      <c r="B36" s="65"/>
      <c r="C36" s="66"/>
      <c r="D36" s="65"/>
      <c r="E36" s="66"/>
      <c r="F36" s="67"/>
      <c r="G36" s="65"/>
      <c r="H36" s="66"/>
      <c r="I36" s="20"/>
      <c r="J36" s="21"/>
    </row>
    <row r="37" spans="1:10" x14ac:dyDescent="0.25">
      <c r="A37" s="7" t="s">
        <v>124</v>
      </c>
      <c r="B37" s="65">
        <v>457</v>
      </c>
      <c r="C37" s="66">
        <v>364</v>
      </c>
      <c r="D37" s="65">
        <v>1137</v>
      </c>
      <c r="E37" s="66">
        <v>991</v>
      </c>
      <c r="F37" s="67"/>
      <c r="G37" s="65">
        <f>B37-C37</f>
        <v>93</v>
      </c>
      <c r="H37" s="66">
        <f>D37-E37</f>
        <v>146</v>
      </c>
      <c r="I37" s="20">
        <f>IF(C37=0, "-", IF(G37/C37&lt;10, G37/C37, "&gt;999%"))</f>
        <v>0.25549450549450547</v>
      </c>
      <c r="J37" s="21">
        <f>IF(E37=0, "-", IF(H37/E37&lt;10, H37/E37, "&gt;999%"))</f>
        <v>0.14732593340060546</v>
      </c>
    </row>
    <row r="38" spans="1:10" x14ac:dyDescent="0.25">
      <c r="A38" s="7"/>
      <c r="B38" s="65"/>
      <c r="C38" s="66"/>
      <c r="D38" s="65"/>
      <c r="E38" s="66"/>
      <c r="F38" s="67"/>
      <c r="G38" s="65"/>
      <c r="H38" s="66"/>
      <c r="I38" s="20"/>
      <c r="J38" s="21"/>
    </row>
    <row r="39" spans="1:10" s="43" customFormat="1" x14ac:dyDescent="0.25">
      <c r="A39" s="27" t="s">
        <v>5</v>
      </c>
      <c r="B39" s="71">
        <f>SUM(B29:B38)</f>
        <v>10129</v>
      </c>
      <c r="C39" s="77">
        <f>SUM(C29:C38)</f>
        <v>10016</v>
      </c>
      <c r="D39" s="71">
        <f>SUM(D29:D38)</f>
        <v>27845</v>
      </c>
      <c r="E39" s="77">
        <f>SUM(E29:E38)</f>
        <v>26003</v>
      </c>
      <c r="F39" s="73"/>
      <c r="G39" s="71">
        <f>B39-C39</f>
        <v>113</v>
      </c>
      <c r="H39" s="72">
        <f>D39-E39</f>
        <v>1842</v>
      </c>
      <c r="I39" s="37">
        <f>IF(C39=0, 0, G39/C39)</f>
        <v>1.1281948881789138E-2</v>
      </c>
      <c r="J39" s="38">
        <f>IF(E39=0, 0, H39/E39)</f>
        <v>7.0837980233050032E-2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zoomScaleNormal="100" workbookViewId="0">
      <selection activeCell="M1" sqref="M1"/>
    </sheetView>
  </sheetViews>
  <sheetFormatPr defaultRowHeight="13.2" x14ac:dyDescent="0.25"/>
  <cols>
    <col min="1" max="1" width="25.5546875" bestFit="1" customWidth="1"/>
    <col min="2" max="5" width="8.5546875" customWidth="1"/>
    <col min="6" max="6" width="1.77734375" customWidth="1"/>
    <col min="7" max="10" width="8.2187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107</v>
      </c>
      <c r="B2" s="202" t="s">
        <v>98</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195</v>
      </c>
      <c r="B15" s="65">
        <v>9</v>
      </c>
      <c r="C15" s="66">
        <v>51</v>
      </c>
      <c r="D15" s="65">
        <v>35</v>
      </c>
      <c r="E15" s="66">
        <v>87</v>
      </c>
      <c r="F15" s="67"/>
      <c r="G15" s="65">
        <f t="shared" ref="G15:G42" si="0">B15-C15</f>
        <v>-42</v>
      </c>
      <c r="H15" s="66">
        <f t="shared" ref="H15:H42" si="1">D15-E15</f>
        <v>-52</v>
      </c>
      <c r="I15" s="20">
        <f t="shared" ref="I15:I42" si="2">IF(C15=0, "-", IF(G15/C15&lt;10, G15/C15, "&gt;999%"))</f>
        <v>-0.82352941176470584</v>
      </c>
      <c r="J15" s="21">
        <f t="shared" ref="J15:J42" si="3">IF(E15=0, "-", IF(H15/E15&lt;10, H15/E15, "&gt;999%"))</f>
        <v>-0.5977011494252874</v>
      </c>
    </row>
    <row r="16" spans="1:10" x14ac:dyDescent="0.25">
      <c r="A16" s="7" t="s">
        <v>194</v>
      </c>
      <c r="B16" s="65">
        <v>5</v>
      </c>
      <c r="C16" s="66">
        <v>17</v>
      </c>
      <c r="D16" s="65">
        <v>17</v>
      </c>
      <c r="E16" s="66">
        <v>42</v>
      </c>
      <c r="F16" s="67"/>
      <c r="G16" s="65">
        <f t="shared" si="0"/>
        <v>-12</v>
      </c>
      <c r="H16" s="66">
        <f t="shared" si="1"/>
        <v>-25</v>
      </c>
      <c r="I16" s="20">
        <f t="shared" si="2"/>
        <v>-0.70588235294117652</v>
      </c>
      <c r="J16" s="21">
        <f t="shared" si="3"/>
        <v>-0.59523809523809523</v>
      </c>
    </row>
    <row r="17" spans="1:10" x14ac:dyDescent="0.25">
      <c r="A17" s="7" t="s">
        <v>193</v>
      </c>
      <c r="B17" s="65">
        <v>0</v>
      </c>
      <c r="C17" s="66">
        <v>3</v>
      </c>
      <c r="D17" s="65">
        <v>0</v>
      </c>
      <c r="E17" s="66">
        <v>33</v>
      </c>
      <c r="F17" s="67"/>
      <c r="G17" s="65">
        <f t="shared" si="0"/>
        <v>-3</v>
      </c>
      <c r="H17" s="66">
        <f t="shared" si="1"/>
        <v>-33</v>
      </c>
      <c r="I17" s="20">
        <f t="shared" si="2"/>
        <v>-1</v>
      </c>
      <c r="J17" s="21">
        <f t="shared" si="3"/>
        <v>-1</v>
      </c>
    </row>
    <row r="18" spans="1:10" x14ac:dyDescent="0.25">
      <c r="A18" s="7" t="s">
        <v>192</v>
      </c>
      <c r="B18" s="65">
        <v>1276</v>
      </c>
      <c r="C18" s="66">
        <v>911</v>
      </c>
      <c r="D18" s="65">
        <v>3714</v>
      </c>
      <c r="E18" s="66">
        <v>1862</v>
      </c>
      <c r="F18" s="67"/>
      <c r="G18" s="65">
        <f t="shared" si="0"/>
        <v>365</v>
      </c>
      <c r="H18" s="66">
        <f t="shared" si="1"/>
        <v>1852</v>
      </c>
      <c r="I18" s="20">
        <f t="shared" si="2"/>
        <v>0.40065861690450055</v>
      </c>
      <c r="J18" s="21">
        <f t="shared" si="3"/>
        <v>0.99462943071965626</v>
      </c>
    </row>
    <row r="19" spans="1:10" x14ac:dyDescent="0.25">
      <c r="A19" s="7" t="s">
        <v>191</v>
      </c>
      <c r="B19" s="65">
        <v>58</v>
      </c>
      <c r="C19" s="66">
        <v>43</v>
      </c>
      <c r="D19" s="65">
        <v>168</v>
      </c>
      <c r="E19" s="66">
        <v>100</v>
      </c>
      <c r="F19" s="67"/>
      <c r="G19" s="65">
        <f t="shared" si="0"/>
        <v>15</v>
      </c>
      <c r="H19" s="66">
        <f t="shared" si="1"/>
        <v>68</v>
      </c>
      <c r="I19" s="20">
        <f t="shared" si="2"/>
        <v>0.34883720930232559</v>
      </c>
      <c r="J19" s="21">
        <f t="shared" si="3"/>
        <v>0.68</v>
      </c>
    </row>
    <row r="20" spans="1:10" x14ac:dyDescent="0.25">
      <c r="A20" s="7" t="s">
        <v>190</v>
      </c>
      <c r="B20" s="65">
        <v>114</v>
      </c>
      <c r="C20" s="66">
        <v>90</v>
      </c>
      <c r="D20" s="65">
        <v>267</v>
      </c>
      <c r="E20" s="66">
        <v>230</v>
      </c>
      <c r="F20" s="67"/>
      <c r="G20" s="65">
        <f t="shared" si="0"/>
        <v>24</v>
      </c>
      <c r="H20" s="66">
        <f t="shared" si="1"/>
        <v>37</v>
      </c>
      <c r="I20" s="20">
        <f t="shared" si="2"/>
        <v>0.26666666666666666</v>
      </c>
      <c r="J20" s="21">
        <f t="shared" si="3"/>
        <v>0.16086956521739129</v>
      </c>
    </row>
    <row r="21" spans="1:10" x14ac:dyDescent="0.25">
      <c r="A21" s="7" t="s">
        <v>189</v>
      </c>
      <c r="B21" s="65">
        <v>0</v>
      </c>
      <c r="C21" s="66">
        <v>5</v>
      </c>
      <c r="D21" s="65">
        <v>0</v>
      </c>
      <c r="E21" s="66">
        <v>14</v>
      </c>
      <c r="F21" s="67"/>
      <c r="G21" s="65">
        <f t="shared" si="0"/>
        <v>-5</v>
      </c>
      <c r="H21" s="66">
        <f t="shared" si="1"/>
        <v>-14</v>
      </c>
      <c r="I21" s="20">
        <f t="shared" si="2"/>
        <v>-1</v>
      </c>
      <c r="J21" s="21">
        <f t="shared" si="3"/>
        <v>-1</v>
      </c>
    </row>
    <row r="22" spans="1:10" x14ac:dyDescent="0.25">
      <c r="A22" s="7" t="s">
        <v>188</v>
      </c>
      <c r="B22" s="65">
        <v>11</v>
      </c>
      <c r="C22" s="66">
        <v>45</v>
      </c>
      <c r="D22" s="65">
        <v>42</v>
      </c>
      <c r="E22" s="66">
        <v>114</v>
      </c>
      <c r="F22" s="67"/>
      <c r="G22" s="65">
        <f t="shared" si="0"/>
        <v>-34</v>
      </c>
      <c r="H22" s="66">
        <f t="shared" si="1"/>
        <v>-72</v>
      </c>
      <c r="I22" s="20">
        <f t="shared" si="2"/>
        <v>-0.75555555555555554</v>
      </c>
      <c r="J22" s="21">
        <f t="shared" si="3"/>
        <v>-0.63157894736842102</v>
      </c>
    </row>
    <row r="23" spans="1:10" x14ac:dyDescent="0.25">
      <c r="A23" s="7" t="s">
        <v>187</v>
      </c>
      <c r="B23" s="65">
        <v>229</v>
      </c>
      <c r="C23" s="66">
        <v>198</v>
      </c>
      <c r="D23" s="65">
        <v>715</v>
      </c>
      <c r="E23" s="66">
        <v>472</v>
      </c>
      <c r="F23" s="67"/>
      <c r="G23" s="65">
        <f t="shared" si="0"/>
        <v>31</v>
      </c>
      <c r="H23" s="66">
        <f t="shared" si="1"/>
        <v>243</v>
      </c>
      <c r="I23" s="20">
        <f t="shared" si="2"/>
        <v>0.15656565656565657</v>
      </c>
      <c r="J23" s="21">
        <f t="shared" si="3"/>
        <v>0.51483050847457623</v>
      </c>
    </row>
    <row r="24" spans="1:10" x14ac:dyDescent="0.25">
      <c r="A24" s="7" t="s">
        <v>186</v>
      </c>
      <c r="B24" s="65">
        <v>50</v>
      </c>
      <c r="C24" s="66">
        <v>46</v>
      </c>
      <c r="D24" s="65">
        <v>204</v>
      </c>
      <c r="E24" s="66">
        <v>108</v>
      </c>
      <c r="F24" s="67"/>
      <c r="G24" s="65">
        <f t="shared" si="0"/>
        <v>4</v>
      </c>
      <c r="H24" s="66">
        <f t="shared" si="1"/>
        <v>96</v>
      </c>
      <c r="I24" s="20">
        <f t="shared" si="2"/>
        <v>8.6956521739130432E-2</v>
      </c>
      <c r="J24" s="21">
        <f t="shared" si="3"/>
        <v>0.88888888888888884</v>
      </c>
    </row>
    <row r="25" spans="1:10" x14ac:dyDescent="0.25">
      <c r="A25" s="7" t="s">
        <v>185</v>
      </c>
      <c r="B25" s="65">
        <v>4</v>
      </c>
      <c r="C25" s="66">
        <v>209</v>
      </c>
      <c r="D25" s="65">
        <v>33</v>
      </c>
      <c r="E25" s="66">
        <v>262</v>
      </c>
      <c r="F25" s="67"/>
      <c r="G25" s="65">
        <f t="shared" si="0"/>
        <v>-205</v>
      </c>
      <c r="H25" s="66">
        <f t="shared" si="1"/>
        <v>-229</v>
      </c>
      <c r="I25" s="20">
        <f t="shared" si="2"/>
        <v>-0.98086124401913877</v>
      </c>
      <c r="J25" s="21">
        <f t="shared" si="3"/>
        <v>-0.87404580152671751</v>
      </c>
    </row>
    <row r="26" spans="1:10" x14ac:dyDescent="0.25">
      <c r="A26" s="7" t="s">
        <v>184</v>
      </c>
      <c r="B26" s="65">
        <v>4</v>
      </c>
      <c r="C26" s="66">
        <v>0</v>
      </c>
      <c r="D26" s="65">
        <v>24</v>
      </c>
      <c r="E26" s="66">
        <v>0</v>
      </c>
      <c r="F26" s="67"/>
      <c r="G26" s="65">
        <f t="shared" si="0"/>
        <v>4</v>
      </c>
      <c r="H26" s="66">
        <f t="shared" si="1"/>
        <v>24</v>
      </c>
      <c r="I26" s="20" t="str">
        <f t="shared" si="2"/>
        <v>-</v>
      </c>
      <c r="J26" s="21" t="str">
        <f t="shared" si="3"/>
        <v>-</v>
      </c>
    </row>
    <row r="27" spans="1:10" x14ac:dyDescent="0.25">
      <c r="A27" s="7" t="s">
        <v>183</v>
      </c>
      <c r="B27" s="65">
        <v>13</v>
      </c>
      <c r="C27" s="66">
        <v>19</v>
      </c>
      <c r="D27" s="65">
        <v>47</v>
      </c>
      <c r="E27" s="66">
        <v>53</v>
      </c>
      <c r="F27" s="67"/>
      <c r="G27" s="65">
        <f t="shared" si="0"/>
        <v>-6</v>
      </c>
      <c r="H27" s="66">
        <f t="shared" si="1"/>
        <v>-6</v>
      </c>
      <c r="I27" s="20">
        <f t="shared" si="2"/>
        <v>-0.31578947368421051</v>
      </c>
      <c r="J27" s="21">
        <f t="shared" si="3"/>
        <v>-0.11320754716981132</v>
      </c>
    </row>
    <row r="28" spans="1:10" x14ac:dyDescent="0.25">
      <c r="A28" s="7" t="s">
        <v>182</v>
      </c>
      <c r="B28" s="65">
        <v>3258</v>
      </c>
      <c r="C28" s="66">
        <v>3773</v>
      </c>
      <c r="D28" s="65">
        <v>8329</v>
      </c>
      <c r="E28" s="66">
        <v>10335</v>
      </c>
      <c r="F28" s="67"/>
      <c r="G28" s="65">
        <f t="shared" si="0"/>
        <v>-515</v>
      </c>
      <c r="H28" s="66">
        <f t="shared" si="1"/>
        <v>-2006</v>
      </c>
      <c r="I28" s="20">
        <f t="shared" si="2"/>
        <v>-0.13649615690432018</v>
      </c>
      <c r="J28" s="21">
        <f t="shared" si="3"/>
        <v>-0.19409772617319787</v>
      </c>
    </row>
    <row r="29" spans="1:10" x14ac:dyDescent="0.25">
      <c r="A29" s="7" t="s">
        <v>181</v>
      </c>
      <c r="B29" s="65">
        <v>1688</v>
      </c>
      <c r="C29" s="66">
        <v>1187</v>
      </c>
      <c r="D29" s="65">
        <v>3990</v>
      </c>
      <c r="E29" s="66">
        <v>3281</v>
      </c>
      <c r="F29" s="67"/>
      <c r="G29" s="65">
        <f t="shared" si="0"/>
        <v>501</v>
      </c>
      <c r="H29" s="66">
        <f t="shared" si="1"/>
        <v>709</v>
      </c>
      <c r="I29" s="20">
        <f t="shared" si="2"/>
        <v>0.42207245155855094</v>
      </c>
      <c r="J29" s="21">
        <f t="shared" si="3"/>
        <v>0.21609265467845168</v>
      </c>
    </row>
    <row r="30" spans="1:10" x14ac:dyDescent="0.25">
      <c r="A30" s="7" t="s">
        <v>180</v>
      </c>
      <c r="B30" s="65">
        <v>71</v>
      </c>
      <c r="C30" s="66">
        <v>40</v>
      </c>
      <c r="D30" s="65">
        <v>266</v>
      </c>
      <c r="E30" s="66">
        <v>140</v>
      </c>
      <c r="F30" s="67"/>
      <c r="G30" s="65">
        <f t="shared" si="0"/>
        <v>31</v>
      </c>
      <c r="H30" s="66">
        <f t="shared" si="1"/>
        <v>126</v>
      </c>
      <c r="I30" s="20">
        <f t="shared" si="2"/>
        <v>0.77500000000000002</v>
      </c>
      <c r="J30" s="21">
        <f t="shared" si="3"/>
        <v>0.9</v>
      </c>
    </row>
    <row r="31" spans="1:10" x14ac:dyDescent="0.25">
      <c r="A31" s="7" t="s">
        <v>178</v>
      </c>
      <c r="B31" s="65">
        <v>28</v>
      </c>
      <c r="C31" s="66">
        <v>13</v>
      </c>
      <c r="D31" s="65">
        <v>71</v>
      </c>
      <c r="E31" s="66">
        <v>30</v>
      </c>
      <c r="F31" s="67"/>
      <c r="G31" s="65">
        <f t="shared" si="0"/>
        <v>15</v>
      </c>
      <c r="H31" s="66">
        <f t="shared" si="1"/>
        <v>41</v>
      </c>
      <c r="I31" s="20">
        <f t="shared" si="2"/>
        <v>1.1538461538461537</v>
      </c>
      <c r="J31" s="21">
        <f t="shared" si="3"/>
        <v>1.3666666666666667</v>
      </c>
    </row>
    <row r="32" spans="1:10" x14ac:dyDescent="0.25">
      <c r="A32" s="7" t="s">
        <v>177</v>
      </c>
      <c r="B32" s="65">
        <v>92</v>
      </c>
      <c r="C32" s="66">
        <v>44</v>
      </c>
      <c r="D32" s="65">
        <v>175</v>
      </c>
      <c r="E32" s="66">
        <v>99</v>
      </c>
      <c r="F32" s="67"/>
      <c r="G32" s="65">
        <f t="shared" si="0"/>
        <v>48</v>
      </c>
      <c r="H32" s="66">
        <f t="shared" si="1"/>
        <v>76</v>
      </c>
      <c r="I32" s="20">
        <f t="shared" si="2"/>
        <v>1.0909090909090908</v>
      </c>
      <c r="J32" s="21">
        <f t="shared" si="3"/>
        <v>0.76767676767676762</v>
      </c>
    </row>
    <row r="33" spans="1:10" x14ac:dyDescent="0.25">
      <c r="A33" s="7" t="s">
        <v>176</v>
      </c>
      <c r="B33" s="65">
        <v>14</v>
      </c>
      <c r="C33" s="66">
        <v>9</v>
      </c>
      <c r="D33" s="65">
        <v>50</v>
      </c>
      <c r="E33" s="66">
        <v>19</v>
      </c>
      <c r="F33" s="67"/>
      <c r="G33" s="65">
        <f t="shared" si="0"/>
        <v>5</v>
      </c>
      <c r="H33" s="66">
        <f t="shared" si="1"/>
        <v>31</v>
      </c>
      <c r="I33" s="20">
        <f t="shared" si="2"/>
        <v>0.55555555555555558</v>
      </c>
      <c r="J33" s="21">
        <f t="shared" si="3"/>
        <v>1.631578947368421</v>
      </c>
    </row>
    <row r="34" spans="1:10" x14ac:dyDescent="0.25">
      <c r="A34" s="7" t="s">
        <v>175</v>
      </c>
      <c r="B34" s="65">
        <v>60</v>
      </c>
      <c r="C34" s="66">
        <v>33</v>
      </c>
      <c r="D34" s="65">
        <v>138</v>
      </c>
      <c r="E34" s="66">
        <v>91</v>
      </c>
      <c r="F34" s="67"/>
      <c r="G34" s="65">
        <f t="shared" si="0"/>
        <v>27</v>
      </c>
      <c r="H34" s="66">
        <f t="shared" si="1"/>
        <v>47</v>
      </c>
      <c r="I34" s="20">
        <f t="shared" si="2"/>
        <v>0.81818181818181823</v>
      </c>
      <c r="J34" s="21">
        <f t="shared" si="3"/>
        <v>0.51648351648351654</v>
      </c>
    </row>
    <row r="35" spans="1:10" x14ac:dyDescent="0.25">
      <c r="A35" s="7" t="s">
        <v>174</v>
      </c>
      <c r="B35" s="65">
        <v>28</v>
      </c>
      <c r="C35" s="66">
        <v>31</v>
      </c>
      <c r="D35" s="65">
        <v>101</v>
      </c>
      <c r="E35" s="66">
        <v>118</v>
      </c>
      <c r="F35" s="67"/>
      <c r="G35" s="65">
        <f t="shared" si="0"/>
        <v>-3</v>
      </c>
      <c r="H35" s="66">
        <f t="shared" si="1"/>
        <v>-17</v>
      </c>
      <c r="I35" s="20">
        <f t="shared" si="2"/>
        <v>-9.6774193548387094E-2</v>
      </c>
      <c r="J35" s="21">
        <f t="shared" si="3"/>
        <v>-0.1440677966101695</v>
      </c>
    </row>
    <row r="36" spans="1:10" x14ac:dyDescent="0.25">
      <c r="A36" s="7" t="s">
        <v>173</v>
      </c>
      <c r="B36" s="65">
        <v>101</v>
      </c>
      <c r="C36" s="66">
        <v>99</v>
      </c>
      <c r="D36" s="65">
        <v>273</v>
      </c>
      <c r="E36" s="66">
        <v>216</v>
      </c>
      <c r="F36" s="67"/>
      <c r="G36" s="65">
        <f t="shared" si="0"/>
        <v>2</v>
      </c>
      <c r="H36" s="66">
        <f t="shared" si="1"/>
        <v>57</v>
      </c>
      <c r="I36" s="20">
        <f t="shared" si="2"/>
        <v>2.0202020202020204E-2</v>
      </c>
      <c r="J36" s="21">
        <f t="shared" si="3"/>
        <v>0.2638888888888889</v>
      </c>
    </row>
    <row r="37" spans="1:10" x14ac:dyDescent="0.25">
      <c r="A37" s="7" t="s">
        <v>172</v>
      </c>
      <c r="B37" s="65">
        <v>1</v>
      </c>
      <c r="C37" s="66">
        <v>0</v>
      </c>
      <c r="D37" s="65">
        <v>15</v>
      </c>
      <c r="E37" s="66">
        <v>5</v>
      </c>
      <c r="F37" s="67"/>
      <c r="G37" s="65">
        <f t="shared" si="0"/>
        <v>1</v>
      </c>
      <c r="H37" s="66">
        <f t="shared" si="1"/>
        <v>10</v>
      </c>
      <c r="I37" s="20" t="str">
        <f t="shared" si="2"/>
        <v>-</v>
      </c>
      <c r="J37" s="21">
        <f t="shared" si="3"/>
        <v>2</v>
      </c>
    </row>
    <row r="38" spans="1:10" x14ac:dyDescent="0.25">
      <c r="A38" s="7" t="s">
        <v>171</v>
      </c>
      <c r="B38" s="65">
        <v>2311</v>
      </c>
      <c r="C38" s="66">
        <v>2597</v>
      </c>
      <c r="D38" s="65">
        <v>7296</v>
      </c>
      <c r="E38" s="66">
        <v>6870</v>
      </c>
      <c r="F38" s="67"/>
      <c r="G38" s="65">
        <f t="shared" si="0"/>
        <v>-286</v>
      </c>
      <c r="H38" s="66">
        <f t="shared" si="1"/>
        <v>426</v>
      </c>
      <c r="I38" s="20">
        <f t="shared" si="2"/>
        <v>-0.11012706969580285</v>
      </c>
      <c r="J38" s="21">
        <f t="shared" si="3"/>
        <v>6.2008733624454151E-2</v>
      </c>
    </row>
    <row r="39" spans="1:10" x14ac:dyDescent="0.25">
      <c r="A39" s="7" t="s">
        <v>170</v>
      </c>
      <c r="B39" s="65">
        <v>61</v>
      </c>
      <c r="C39" s="66">
        <v>26</v>
      </c>
      <c r="D39" s="65">
        <v>132</v>
      </c>
      <c r="E39" s="66">
        <v>55</v>
      </c>
      <c r="F39" s="67"/>
      <c r="G39" s="65">
        <f t="shared" si="0"/>
        <v>35</v>
      </c>
      <c r="H39" s="66">
        <f t="shared" si="1"/>
        <v>77</v>
      </c>
      <c r="I39" s="20">
        <f t="shared" si="2"/>
        <v>1.3461538461538463</v>
      </c>
      <c r="J39" s="21">
        <f t="shared" si="3"/>
        <v>1.4</v>
      </c>
    </row>
    <row r="40" spans="1:10" x14ac:dyDescent="0.25">
      <c r="A40" s="7" t="s">
        <v>168</v>
      </c>
      <c r="B40" s="65">
        <v>250</v>
      </c>
      <c r="C40" s="66">
        <v>190</v>
      </c>
      <c r="D40" s="65">
        <v>753</v>
      </c>
      <c r="E40" s="66">
        <v>454</v>
      </c>
      <c r="F40" s="67"/>
      <c r="G40" s="65">
        <f t="shared" si="0"/>
        <v>60</v>
      </c>
      <c r="H40" s="66">
        <f t="shared" si="1"/>
        <v>299</v>
      </c>
      <c r="I40" s="20">
        <f t="shared" si="2"/>
        <v>0.31578947368421051</v>
      </c>
      <c r="J40" s="21">
        <f t="shared" si="3"/>
        <v>0.65859030837004406</v>
      </c>
    </row>
    <row r="41" spans="1:10" x14ac:dyDescent="0.25">
      <c r="A41" s="7" t="s">
        <v>169</v>
      </c>
      <c r="B41" s="65">
        <v>0</v>
      </c>
      <c r="C41" s="66">
        <v>0</v>
      </c>
      <c r="D41" s="65">
        <v>1</v>
      </c>
      <c r="E41" s="66">
        <v>0</v>
      </c>
      <c r="F41" s="67"/>
      <c r="G41" s="65">
        <f t="shared" si="0"/>
        <v>0</v>
      </c>
      <c r="H41" s="66">
        <f t="shared" si="1"/>
        <v>1</v>
      </c>
      <c r="I41" s="20" t="str">
        <f t="shared" si="2"/>
        <v>-</v>
      </c>
      <c r="J41" s="21" t="str">
        <f t="shared" si="3"/>
        <v>-</v>
      </c>
    </row>
    <row r="42" spans="1:10" x14ac:dyDescent="0.25">
      <c r="A42" s="7" t="s">
        <v>179</v>
      </c>
      <c r="B42" s="65">
        <v>393</v>
      </c>
      <c r="C42" s="66">
        <v>337</v>
      </c>
      <c r="D42" s="65">
        <v>989</v>
      </c>
      <c r="E42" s="66">
        <v>913</v>
      </c>
      <c r="F42" s="67"/>
      <c r="G42" s="65">
        <f t="shared" si="0"/>
        <v>56</v>
      </c>
      <c r="H42" s="66">
        <f t="shared" si="1"/>
        <v>76</v>
      </c>
      <c r="I42" s="20">
        <f t="shared" si="2"/>
        <v>0.16617210682492581</v>
      </c>
      <c r="J42" s="21">
        <f t="shared" si="3"/>
        <v>8.3242059145673605E-2</v>
      </c>
    </row>
    <row r="43" spans="1:10" x14ac:dyDescent="0.25">
      <c r="A43" s="7"/>
      <c r="B43" s="65"/>
      <c r="C43" s="66"/>
      <c r="D43" s="65"/>
      <c r="E43" s="66"/>
      <c r="F43" s="67"/>
      <c r="G43" s="65"/>
      <c r="H43" s="66"/>
      <c r="I43" s="20"/>
      <c r="J43" s="21"/>
    </row>
    <row r="44" spans="1:10" s="43" customFormat="1" x14ac:dyDescent="0.25">
      <c r="A44" s="27" t="s">
        <v>28</v>
      </c>
      <c r="B44" s="71">
        <f>SUM(B15:B43)</f>
        <v>10129</v>
      </c>
      <c r="C44" s="72">
        <f>SUM(C15:C43)</f>
        <v>10016</v>
      </c>
      <c r="D44" s="71">
        <f>SUM(D15:D43)</f>
        <v>27845</v>
      </c>
      <c r="E44" s="72">
        <f>SUM(E15:E43)</f>
        <v>26003</v>
      </c>
      <c r="F44" s="73"/>
      <c r="G44" s="71">
        <f>B44-C44</f>
        <v>113</v>
      </c>
      <c r="H44" s="72">
        <f>D44-E44</f>
        <v>1842</v>
      </c>
      <c r="I44" s="37">
        <f>IF(C44=0, "-", G44/C44)</f>
        <v>1.1281948881789138E-2</v>
      </c>
      <c r="J44" s="38">
        <f>IF(E44=0, "-", H44/E44)</f>
        <v>7.0837980233050032E-2</v>
      </c>
    </row>
    <row r="45" spans="1:10" s="43" customFormat="1" x14ac:dyDescent="0.25">
      <c r="A45" s="27" t="s">
        <v>0</v>
      </c>
      <c r="B45" s="71">
        <f>B11+B44</f>
        <v>10129</v>
      </c>
      <c r="C45" s="77">
        <f>C11+C44</f>
        <v>10016</v>
      </c>
      <c r="D45" s="71">
        <f>D11+D44</f>
        <v>27845</v>
      </c>
      <c r="E45" s="77">
        <f>E11+E44</f>
        <v>26003</v>
      </c>
      <c r="F45" s="73"/>
      <c r="G45" s="71">
        <f>B45-C45</f>
        <v>113</v>
      </c>
      <c r="H45" s="72">
        <f>D45-E45</f>
        <v>1842</v>
      </c>
      <c r="I45" s="37">
        <f>IF(C45=0, "-", G45/C45)</f>
        <v>1.1281948881789138E-2</v>
      </c>
      <c r="J45" s="38">
        <f>IF(E45=0, "-", H45/E45)</f>
        <v>7.0837980233050032E-2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28"/>
  <sheetViews>
    <sheetView tabSelected="1" zoomScaleNormal="100" workbookViewId="0">
      <selection activeCell="M1" sqref="M1"/>
    </sheetView>
  </sheetViews>
  <sheetFormatPr defaultRowHeight="13.2" x14ac:dyDescent="0.25"/>
  <cols>
    <col min="1" max="1" width="29.8867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107</v>
      </c>
      <c r="B2" s="202" t="s">
        <v>98</v>
      </c>
      <c r="C2" s="198"/>
      <c r="D2" s="198"/>
      <c r="E2" s="203"/>
      <c r="F2" s="203"/>
      <c r="G2" s="203"/>
      <c r="H2" s="203"/>
      <c r="I2" s="203"/>
      <c r="J2" s="203"/>
      <c r="K2" s="203"/>
    </row>
    <row r="4" spans="1:11" ht="15.6" x14ac:dyDescent="0.3">
      <c r="A4" s="164" t="s">
        <v>109</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109</v>
      </c>
      <c r="B6" s="61" t="s">
        <v>12</v>
      </c>
      <c r="C6" s="62" t="s">
        <v>13</v>
      </c>
      <c r="D6" s="61" t="s">
        <v>12</v>
      </c>
      <c r="E6" s="63" t="s">
        <v>13</v>
      </c>
      <c r="F6" s="62" t="s">
        <v>12</v>
      </c>
      <c r="G6" s="62" t="s">
        <v>13</v>
      </c>
      <c r="H6" s="61" t="s">
        <v>12</v>
      </c>
      <c r="I6" s="63" t="s">
        <v>13</v>
      </c>
      <c r="J6" s="61"/>
      <c r="K6" s="63"/>
    </row>
    <row r="7" spans="1:11" x14ac:dyDescent="0.25">
      <c r="A7" s="7" t="s">
        <v>196</v>
      </c>
      <c r="B7" s="65">
        <v>7</v>
      </c>
      <c r="C7" s="34">
        <f>IF(B11=0, "-", B7/B11)</f>
        <v>8.9743589743589744E-2</v>
      </c>
      <c r="D7" s="65">
        <v>4</v>
      </c>
      <c r="E7" s="9">
        <f>IF(D11=0, "-", D7/D11)</f>
        <v>8.3333333333333329E-2</v>
      </c>
      <c r="F7" s="81">
        <v>21</v>
      </c>
      <c r="G7" s="34">
        <f>IF(F11=0, "-", F7/F11)</f>
        <v>0.11229946524064172</v>
      </c>
      <c r="H7" s="65">
        <v>11</v>
      </c>
      <c r="I7" s="9">
        <f>IF(H11=0, "-", H7/H11)</f>
        <v>6.6666666666666666E-2</v>
      </c>
      <c r="J7" s="8">
        <f>IF(D7=0, "-", IF((B7-D7)/D7&lt;10, (B7-D7)/D7, "&gt;999%"))</f>
        <v>0.75</v>
      </c>
      <c r="K7" s="9">
        <f>IF(H7=0, "-", IF((F7-H7)/H7&lt;10, (F7-H7)/H7, "&gt;999%"))</f>
        <v>0.90909090909090906</v>
      </c>
    </row>
    <row r="8" spans="1:11" x14ac:dyDescent="0.25">
      <c r="A8" s="7" t="s">
        <v>197</v>
      </c>
      <c r="B8" s="65">
        <v>71</v>
      </c>
      <c r="C8" s="34">
        <f>IF(B11=0, "-", B8/B11)</f>
        <v>0.91025641025641024</v>
      </c>
      <c r="D8" s="65">
        <v>32</v>
      </c>
      <c r="E8" s="9">
        <f>IF(D11=0, "-", D8/D11)</f>
        <v>0.66666666666666663</v>
      </c>
      <c r="F8" s="81">
        <v>166</v>
      </c>
      <c r="G8" s="34">
        <f>IF(F11=0, "-", F8/F11)</f>
        <v>0.88770053475935828</v>
      </c>
      <c r="H8" s="65">
        <v>96</v>
      </c>
      <c r="I8" s="9">
        <f>IF(H11=0, "-", H8/H11)</f>
        <v>0.58181818181818179</v>
      </c>
      <c r="J8" s="8">
        <f>IF(D8=0, "-", IF((B8-D8)/D8&lt;10, (B8-D8)/D8, "&gt;999%"))</f>
        <v>1.21875</v>
      </c>
      <c r="K8" s="9">
        <f>IF(H8=0, "-", IF((F8-H8)/H8&lt;10, (F8-H8)/H8, "&gt;999%"))</f>
        <v>0.72916666666666663</v>
      </c>
    </row>
    <row r="9" spans="1:11" x14ac:dyDescent="0.25">
      <c r="A9" s="7" t="s">
        <v>198</v>
      </c>
      <c r="B9" s="65">
        <v>0</v>
      </c>
      <c r="C9" s="34">
        <f>IF(B11=0, "-", B9/B11)</f>
        <v>0</v>
      </c>
      <c r="D9" s="65">
        <v>12</v>
      </c>
      <c r="E9" s="9">
        <f>IF(D11=0, "-", D9/D11)</f>
        <v>0.25</v>
      </c>
      <c r="F9" s="81">
        <v>0</v>
      </c>
      <c r="G9" s="34">
        <f>IF(F11=0, "-", F9/F11)</f>
        <v>0</v>
      </c>
      <c r="H9" s="65">
        <v>58</v>
      </c>
      <c r="I9" s="9">
        <f>IF(H11=0, "-", H9/H11)</f>
        <v>0.3515151515151515</v>
      </c>
      <c r="J9" s="8">
        <f>IF(D9=0, "-", IF((B9-D9)/D9&lt;10, (B9-D9)/D9, "&gt;999%"))</f>
        <v>-1</v>
      </c>
      <c r="K9" s="9">
        <f>IF(H9=0, "-", IF((F9-H9)/H9&lt;10, (F9-H9)/H9, "&gt;999%"))</f>
        <v>-1</v>
      </c>
    </row>
    <row r="10" spans="1:11" x14ac:dyDescent="0.25">
      <c r="A10" s="2"/>
      <c r="B10" s="68"/>
      <c r="C10" s="33"/>
      <c r="D10" s="68"/>
      <c r="E10" s="6"/>
      <c r="F10" s="82"/>
      <c r="G10" s="33"/>
      <c r="H10" s="68"/>
      <c r="I10" s="6"/>
      <c r="J10" s="5"/>
      <c r="K10" s="6"/>
    </row>
    <row r="11" spans="1:11" s="43" customFormat="1" x14ac:dyDescent="0.25">
      <c r="A11" s="162" t="s">
        <v>558</v>
      </c>
      <c r="B11" s="71">
        <f>SUM(B7:B10)</f>
        <v>78</v>
      </c>
      <c r="C11" s="40">
        <f>B11/10129</f>
        <v>7.7006614670747358E-3</v>
      </c>
      <c r="D11" s="71">
        <f>SUM(D7:D10)</f>
        <v>48</v>
      </c>
      <c r="E11" s="41">
        <f>D11/10016</f>
        <v>4.7923322683706068E-3</v>
      </c>
      <c r="F11" s="77">
        <f>SUM(F7:F10)</f>
        <v>187</v>
      </c>
      <c r="G11" s="42">
        <f>F11/27845</f>
        <v>6.715747890105944E-3</v>
      </c>
      <c r="H11" s="71">
        <f>SUM(H7:H10)</f>
        <v>165</v>
      </c>
      <c r="I11" s="41">
        <f>H11/26003</f>
        <v>6.3454216821136021E-3</v>
      </c>
      <c r="J11" s="37">
        <f>IF(D11=0, "-", IF((B11-D11)/D11&lt;10, (B11-D11)/D11, "&gt;999%"))</f>
        <v>0.625</v>
      </c>
      <c r="K11" s="38">
        <f>IF(H11=0, "-", IF((F11-H11)/H11&lt;10, (F11-H11)/H11, "&gt;999%"))</f>
        <v>0.13333333333333333</v>
      </c>
    </row>
    <row r="12" spans="1:11" x14ac:dyDescent="0.25">
      <c r="B12" s="83"/>
      <c r="D12" s="83"/>
      <c r="F12" s="83"/>
      <c r="H12" s="83"/>
    </row>
    <row r="13" spans="1:11" s="43" customFormat="1" x14ac:dyDescent="0.25">
      <c r="A13" s="162" t="s">
        <v>558</v>
      </c>
      <c r="B13" s="71">
        <v>78</v>
      </c>
      <c r="C13" s="40">
        <f>B13/10129</f>
        <v>7.7006614670747358E-3</v>
      </c>
      <c r="D13" s="71">
        <v>48</v>
      </c>
      <c r="E13" s="41">
        <f>D13/10016</f>
        <v>4.7923322683706068E-3</v>
      </c>
      <c r="F13" s="77">
        <v>187</v>
      </c>
      <c r="G13" s="42">
        <f>F13/27845</f>
        <v>6.715747890105944E-3</v>
      </c>
      <c r="H13" s="71">
        <v>165</v>
      </c>
      <c r="I13" s="41">
        <f>H13/26003</f>
        <v>6.3454216821136021E-3</v>
      </c>
      <c r="J13" s="37">
        <f>IF(D13=0, "-", IF((B13-D13)/D13&lt;10, (B13-D13)/D13, "&gt;999%"))</f>
        <v>0.625</v>
      </c>
      <c r="K13" s="38">
        <f>IF(H13=0, "-", IF((F13-H13)/H13&lt;10, (F13-H13)/H13, "&gt;999%"))</f>
        <v>0.13333333333333333</v>
      </c>
    </row>
    <row r="14" spans="1:11" x14ac:dyDescent="0.25">
      <c r="B14" s="83"/>
      <c r="D14" s="83"/>
      <c r="F14" s="83"/>
      <c r="H14" s="83"/>
    </row>
    <row r="15" spans="1:11" ht="15.6" x14ac:dyDescent="0.3">
      <c r="A15" s="164" t="s">
        <v>110</v>
      </c>
      <c r="B15" s="196" t="s">
        <v>1</v>
      </c>
      <c r="C15" s="200"/>
      <c r="D15" s="200"/>
      <c r="E15" s="197"/>
      <c r="F15" s="196" t="s">
        <v>14</v>
      </c>
      <c r="G15" s="200"/>
      <c r="H15" s="200"/>
      <c r="I15" s="197"/>
      <c r="J15" s="196" t="s">
        <v>15</v>
      </c>
      <c r="K15" s="197"/>
    </row>
    <row r="16" spans="1:11" x14ac:dyDescent="0.25">
      <c r="A16" s="22"/>
      <c r="B16" s="196">
        <f>VALUE(RIGHT($B$2, 4))</f>
        <v>2023</v>
      </c>
      <c r="C16" s="197"/>
      <c r="D16" s="196">
        <f>B16-1</f>
        <v>2022</v>
      </c>
      <c r="E16" s="204"/>
      <c r="F16" s="196">
        <f>B16</f>
        <v>2023</v>
      </c>
      <c r="G16" s="204"/>
      <c r="H16" s="196">
        <f>D16</f>
        <v>2022</v>
      </c>
      <c r="I16" s="204"/>
      <c r="J16" s="140" t="s">
        <v>4</v>
      </c>
      <c r="K16" s="141" t="s">
        <v>2</v>
      </c>
    </row>
    <row r="17" spans="1:11" x14ac:dyDescent="0.25">
      <c r="A17" s="163" t="s">
        <v>135</v>
      </c>
      <c r="B17" s="61" t="s">
        <v>12</v>
      </c>
      <c r="C17" s="62" t="s">
        <v>13</v>
      </c>
      <c r="D17" s="61" t="s">
        <v>12</v>
      </c>
      <c r="E17" s="63" t="s">
        <v>13</v>
      </c>
      <c r="F17" s="62" t="s">
        <v>12</v>
      </c>
      <c r="G17" s="62" t="s">
        <v>13</v>
      </c>
      <c r="H17" s="61" t="s">
        <v>12</v>
      </c>
      <c r="I17" s="63" t="s">
        <v>13</v>
      </c>
      <c r="J17" s="61"/>
      <c r="K17" s="63"/>
    </row>
    <row r="18" spans="1:11" x14ac:dyDescent="0.25">
      <c r="A18" s="7" t="s">
        <v>199</v>
      </c>
      <c r="B18" s="65">
        <v>3</v>
      </c>
      <c r="C18" s="34">
        <f>IF(B28=0, "-", B18/B28)</f>
        <v>9.6463022508038593E-3</v>
      </c>
      <c r="D18" s="65">
        <v>0</v>
      </c>
      <c r="E18" s="9">
        <f>IF(D28=0, "-", D18/D28)</f>
        <v>0</v>
      </c>
      <c r="F18" s="81">
        <v>11</v>
      </c>
      <c r="G18" s="34">
        <f>IF(F28=0, "-", F18/F28)</f>
        <v>1.2304250559284116E-2</v>
      </c>
      <c r="H18" s="65">
        <v>0</v>
      </c>
      <c r="I18" s="9">
        <f>IF(H28=0, "-", H18/H28)</f>
        <v>0</v>
      </c>
      <c r="J18" s="8" t="str">
        <f t="shared" ref="J18:J26" si="0">IF(D18=0, "-", IF((B18-D18)/D18&lt;10, (B18-D18)/D18, "&gt;999%"))</f>
        <v>-</v>
      </c>
      <c r="K18" s="9" t="str">
        <f t="shared" ref="K18:K26" si="1">IF(H18=0, "-", IF((F18-H18)/H18&lt;10, (F18-H18)/H18, "&gt;999%"))</f>
        <v>-</v>
      </c>
    </row>
    <row r="19" spans="1:11" x14ac:dyDescent="0.25">
      <c r="A19" s="7" t="s">
        <v>200</v>
      </c>
      <c r="B19" s="65">
        <v>20</v>
      </c>
      <c r="C19" s="34">
        <f>IF(B28=0, "-", B19/B28)</f>
        <v>6.4308681672025719E-2</v>
      </c>
      <c r="D19" s="65">
        <v>2</v>
      </c>
      <c r="E19" s="9">
        <f>IF(D28=0, "-", D19/D28)</f>
        <v>4.3383947939262474E-3</v>
      </c>
      <c r="F19" s="81">
        <v>34</v>
      </c>
      <c r="G19" s="34">
        <f>IF(F28=0, "-", F19/F28)</f>
        <v>3.803131991051454E-2</v>
      </c>
      <c r="H19" s="65">
        <v>13</v>
      </c>
      <c r="I19" s="9">
        <f>IF(H28=0, "-", H19/H28)</f>
        <v>1.2572533849129593E-2</v>
      </c>
      <c r="J19" s="8">
        <f t="shared" si="0"/>
        <v>9</v>
      </c>
      <c r="K19" s="9">
        <f t="shared" si="1"/>
        <v>1.6153846153846154</v>
      </c>
    </row>
    <row r="20" spans="1:11" x14ac:dyDescent="0.25">
      <c r="A20" s="7" t="s">
        <v>201</v>
      </c>
      <c r="B20" s="65">
        <v>40</v>
      </c>
      <c r="C20" s="34">
        <f>IF(B28=0, "-", B20/B28)</f>
        <v>0.12861736334405144</v>
      </c>
      <c r="D20" s="65">
        <v>40</v>
      </c>
      <c r="E20" s="9">
        <f>IF(D28=0, "-", D20/D28)</f>
        <v>8.6767895878524945E-2</v>
      </c>
      <c r="F20" s="81">
        <v>119</v>
      </c>
      <c r="G20" s="34">
        <f>IF(F28=0, "-", F20/F28)</f>
        <v>0.13310961968680091</v>
      </c>
      <c r="H20" s="65">
        <v>81</v>
      </c>
      <c r="I20" s="9">
        <f>IF(H28=0, "-", H20/H28)</f>
        <v>7.8336557059961315E-2</v>
      </c>
      <c r="J20" s="8">
        <f t="shared" si="0"/>
        <v>0</v>
      </c>
      <c r="K20" s="9">
        <f t="shared" si="1"/>
        <v>0.46913580246913578</v>
      </c>
    </row>
    <row r="21" spans="1:11" x14ac:dyDescent="0.25">
      <c r="A21" s="7" t="s">
        <v>202</v>
      </c>
      <c r="B21" s="65">
        <v>15</v>
      </c>
      <c r="C21" s="34">
        <f>IF(B28=0, "-", B21/B28)</f>
        <v>4.8231511254019289E-2</v>
      </c>
      <c r="D21" s="65">
        <v>19</v>
      </c>
      <c r="E21" s="9">
        <f>IF(D28=0, "-", D21/D28)</f>
        <v>4.1214750542299353E-2</v>
      </c>
      <c r="F21" s="81">
        <v>94</v>
      </c>
      <c r="G21" s="34">
        <f>IF(F28=0, "-", F21/F28)</f>
        <v>0.10514541387024609</v>
      </c>
      <c r="H21" s="65">
        <v>100</v>
      </c>
      <c r="I21" s="9">
        <f>IF(H28=0, "-", H21/H28)</f>
        <v>9.6711798839458407E-2</v>
      </c>
      <c r="J21" s="8">
        <f t="shared" si="0"/>
        <v>-0.21052631578947367</v>
      </c>
      <c r="K21" s="9">
        <f t="shared" si="1"/>
        <v>-0.06</v>
      </c>
    </row>
    <row r="22" spans="1:11" x14ac:dyDescent="0.25">
      <c r="A22" s="7" t="s">
        <v>203</v>
      </c>
      <c r="B22" s="65">
        <v>164</v>
      </c>
      <c r="C22" s="34">
        <f>IF(B28=0, "-", B22/B28)</f>
        <v>0.52733118971061088</v>
      </c>
      <c r="D22" s="65">
        <v>140</v>
      </c>
      <c r="E22" s="9">
        <f>IF(D28=0, "-", D22/D28)</f>
        <v>0.3036876355748373</v>
      </c>
      <c r="F22" s="81">
        <v>393</v>
      </c>
      <c r="G22" s="34">
        <f>IF(F28=0, "-", F22/F28)</f>
        <v>0.43959731543624159</v>
      </c>
      <c r="H22" s="65">
        <v>372</v>
      </c>
      <c r="I22" s="9">
        <f>IF(H28=0, "-", H22/H28)</f>
        <v>0.35976789168278528</v>
      </c>
      <c r="J22" s="8">
        <f t="shared" si="0"/>
        <v>0.17142857142857143</v>
      </c>
      <c r="K22" s="9">
        <f t="shared" si="1"/>
        <v>5.6451612903225805E-2</v>
      </c>
    </row>
    <row r="23" spans="1:11" x14ac:dyDescent="0.25">
      <c r="A23" s="7" t="s">
        <v>204</v>
      </c>
      <c r="B23" s="65">
        <v>4</v>
      </c>
      <c r="C23" s="34">
        <f>IF(B28=0, "-", B23/B28)</f>
        <v>1.2861736334405145E-2</v>
      </c>
      <c r="D23" s="65">
        <v>209</v>
      </c>
      <c r="E23" s="9">
        <f>IF(D28=0, "-", D23/D28)</f>
        <v>0.45336225596529284</v>
      </c>
      <c r="F23" s="81">
        <v>33</v>
      </c>
      <c r="G23" s="34">
        <f>IF(F28=0, "-", F23/F28)</f>
        <v>3.6912751677852351E-2</v>
      </c>
      <c r="H23" s="65">
        <v>262</v>
      </c>
      <c r="I23" s="9">
        <f>IF(H28=0, "-", H23/H28)</f>
        <v>0.25338491295938104</v>
      </c>
      <c r="J23" s="8">
        <f t="shared" si="0"/>
        <v>-0.98086124401913877</v>
      </c>
      <c r="K23" s="9">
        <f t="shared" si="1"/>
        <v>-0.87404580152671751</v>
      </c>
    </row>
    <row r="24" spans="1:11" x14ac:dyDescent="0.25">
      <c r="A24" s="7" t="s">
        <v>205</v>
      </c>
      <c r="B24" s="65">
        <v>41</v>
      </c>
      <c r="C24" s="34">
        <f>IF(B28=0, "-", B24/B28)</f>
        <v>0.13183279742765272</v>
      </c>
      <c r="D24" s="65">
        <v>30</v>
      </c>
      <c r="E24" s="9">
        <f>IF(D28=0, "-", D24/D28)</f>
        <v>6.5075921908893705E-2</v>
      </c>
      <c r="F24" s="81">
        <v>145</v>
      </c>
      <c r="G24" s="34">
        <f>IF(F28=0, "-", F24/F28)</f>
        <v>0.1621923937360179</v>
      </c>
      <c r="H24" s="65">
        <v>79</v>
      </c>
      <c r="I24" s="9">
        <f>IF(H28=0, "-", H24/H28)</f>
        <v>7.6402321083172145E-2</v>
      </c>
      <c r="J24" s="8">
        <f t="shared" si="0"/>
        <v>0.36666666666666664</v>
      </c>
      <c r="K24" s="9">
        <f t="shared" si="1"/>
        <v>0.83544303797468356</v>
      </c>
    </row>
    <row r="25" spans="1:11" x14ac:dyDescent="0.25">
      <c r="A25" s="7" t="s">
        <v>206</v>
      </c>
      <c r="B25" s="65">
        <v>19</v>
      </c>
      <c r="C25" s="34">
        <f>IF(B28=0, "-", B25/B28)</f>
        <v>6.1093247588424437E-2</v>
      </c>
      <c r="D25" s="65">
        <v>20</v>
      </c>
      <c r="E25" s="9">
        <f>IF(D28=0, "-", D25/D28)</f>
        <v>4.3383947939262472E-2</v>
      </c>
      <c r="F25" s="81">
        <v>57</v>
      </c>
      <c r="G25" s="34">
        <f>IF(F28=0, "-", F25/F28)</f>
        <v>6.3758389261744972E-2</v>
      </c>
      <c r="H25" s="65">
        <v>85</v>
      </c>
      <c r="I25" s="9">
        <f>IF(H28=0, "-", H25/H28)</f>
        <v>8.2205029013539654E-2</v>
      </c>
      <c r="J25" s="8">
        <f t="shared" si="0"/>
        <v>-0.05</v>
      </c>
      <c r="K25" s="9">
        <f t="shared" si="1"/>
        <v>-0.32941176470588235</v>
      </c>
    </row>
    <row r="26" spans="1:11" x14ac:dyDescent="0.25">
      <c r="A26" s="7" t="s">
        <v>207</v>
      </c>
      <c r="B26" s="65">
        <v>5</v>
      </c>
      <c r="C26" s="34">
        <f>IF(B28=0, "-", B26/B28)</f>
        <v>1.607717041800643E-2</v>
      </c>
      <c r="D26" s="65">
        <v>1</v>
      </c>
      <c r="E26" s="9">
        <f>IF(D28=0, "-", D26/D28)</f>
        <v>2.1691973969631237E-3</v>
      </c>
      <c r="F26" s="81">
        <v>8</v>
      </c>
      <c r="G26" s="34">
        <f>IF(F28=0, "-", F26/F28)</f>
        <v>8.948545861297539E-3</v>
      </c>
      <c r="H26" s="65">
        <v>42</v>
      </c>
      <c r="I26" s="9">
        <f>IF(H28=0, "-", H26/H28)</f>
        <v>4.0618955512572531E-2</v>
      </c>
      <c r="J26" s="8">
        <f t="shared" si="0"/>
        <v>4</v>
      </c>
      <c r="K26" s="9">
        <f t="shared" si="1"/>
        <v>-0.80952380952380953</v>
      </c>
    </row>
    <row r="27" spans="1:11" x14ac:dyDescent="0.25">
      <c r="A27" s="2"/>
      <c r="B27" s="68"/>
      <c r="C27" s="33"/>
      <c r="D27" s="68"/>
      <c r="E27" s="6"/>
      <c r="F27" s="82"/>
      <c r="G27" s="33"/>
      <c r="H27" s="68"/>
      <c r="I27" s="6"/>
      <c r="J27" s="5"/>
      <c r="K27" s="6"/>
    </row>
    <row r="28" spans="1:11" s="43" customFormat="1" x14ac:dyDescent="0.25">
      <c r="A28" s="162" t="s">
        <v>557</v>
      </c>
      <c r="B28" s="71">
        <f>SUM(B18:B27)</f>
        <v>311</v>
      </c>
      <c r="C28" s="40">
        <f>B28/10129</f>
        <v>3.0703919439233882E-2</v>
      </c>
      <c r="D28" s="71">
        <f>SUM(D18:D27)</f>
        <v>461</v>
      </c>
      <c r="E28" s="41">
        <f>D28/10016</f>
        <v>4.6026357827476036E-2</v>
      </c>
      <c r="F28" s="77">
        <f>SUM(F18:F27)</f>
        <v>894</v>
      </c>
      <c r="G28" s="42">
        <f>F28/27845</f>
        <v>3.2106302747351406E-2</v>
      </c>
      <c r="H28" s="71">
        <f>SUM(H18:H27)</f>
        <v>1034</v>
      </c>
      <c r="I28" s="41">
        <f>H28/26003</f>
        <v>3.9764642541245239E-2</v>
      </c>
      <c r="J28" s="37">
        <f>IF(D28=0, "-", IF((B28-D28)/D28&lt;10, (B28-D28)/D28, "&gt;999%"))</f>
        <v>-0.32537960954446854</v>
      </c>
      <c r="K28" s="38">
        <f>IF(H28=0, "-", IF((F28-H28)/H28&lt;10, (F28-H28)/H28, "&gt;999%"))</f>
        <v>-0.13539651837524178</v>
      </c>
    </row>
    <row r="29" spans="1:11" x14ac:dyDescent="0.25">
      <c r="B29" s="83"/>
      <c r="D29" s="83"/>
      <c r="F29" s="83"/>
      <c r="H29" s="83"/>
    </row>
    <row r="30" spans="1:11" x14ac:dyDescent="0.25">
      <c r="A30" s="163" t="s">
        <v>136</v>
      </c>
      <c r="B30" s="61" t="s">
        <v>12</v>
      </c>
      <c r="C30" s="62" t="s">
        <v>13</v>
      </c>
      <c r="D30" s="61" t="s">
        <v>12</v>
      </c>
      <c r="E30" s="63" t="s">
        <v>13</v>
      </c>
      <c r="F30" s="62" t="s">
        <v>12</v>
      </c>
      <c r="G30" s="62" t="s">
        <v>13</v>
      </c>
      <c r="H30" s="61" t="s">
        <v>12</v>
      </c>
      <c r="I30" s="63" t="s">
        <v>13</v>
      </c>
      <c r="J30" s="61"/>
      <c r="K30" s="63"/>
    </row>
    <row r="31" spans="1:11" x14ac:dyDescent="0.25">
      <c r="A31" s="7" t="s">
        <v>208</v>
      </c>
      <c r="B31" s="65">
        <v>2</v>
      </c>
      <c r="C31" s="34">
        <f>IF(B36=0, "-", B31/B36)</f>
        <v>0.22222222222222221</v>
      </c>
      <c r="D31" s="65">
        <v>9</v>
      </c>
      <c r="E31" s="9">
        <f>IF(D36=0, "-", D31/D36)</f>
        <v>0.52941176470588236</v>
      </c>
      <c r="F31" s="81">
        <v>3</v>
      </c>
      <c r="G31" s="34">
        <f>IF(F36=0, "-", F31/F36)</f>
        <v>0.1</v>
      </c>
      <c r="H31" s="65">
        <v>14</v>
      </c>
      <c r="I31" s="9">
        <f>IF(H36=0, "-", H31/H36)</f>
        <v>0.31818181818181818</v>
      </c>
      <c r="J31" s="8">
        <f>IF(D31=0, "-", IF((B31-D31)/D31&lt;10, (B31-D31)/D31, "&gt;999%"))</f>
        <v>-0.77777777777777779</v>
      </c>
      <c r="K31" s="9">
        <f>IF(H31=0, "-", IF((F31-H31)/H31&lt;10, (F31-H31)/H31, "&gt;999%"))</f>
        <v>-0.7857142857142857</v>
      </c>
    </row>
    <row r="32" spans="1:11" x14ac:dyDescent="0.25">
      <c r="A32" s="7" t="s">
        <v>209</v>
      </c>
      <c r="B32" s="65">
        <v>0</v>
      </c>
      <c r="C32" s="34">
        <f>IF(B36=0, "-", B32/B36)</f>
        <v>0</v>
      </c>
      <c r="D32" s="65">
        <v>1</v>
      </c>
      <c r="E32" s="9">
        <f>IF(D36=0, "-", D32/D36)</f>
        <v>5.8823529411764705E-2</v>
      </c>
      <c r="F32" s="81">
        <v>0</v>
      </c>
      <c r="G32" s="34">
        <f>IF(F36=0, "-", F32/F36)</f>
        <v>0</v>
      </c>
      <c r="H32" s="65">
        <v>1</v>
      </c>
      <c r="I32" s="9">
        <f>IF(H36=0, "-", H32/H36)</f>
        <v>2.2727272727272728E-2</v>
      </c>
      <c r="J32" s="8">
        <f>IF(D32=0, "-", IF((B32-D32)/D32&lt;10, (B32-D32)/D32, "&gt;999%"))</f>
        <v>-1</v>
      </c>
      <c r="K32" s="9">
        <f>IF(H32=0, "-", IF((F32-H32)/H32&lt;10, (F32-H32)/H32, "&gt;999%"))</f>
        <v>-1</v>
      </c>
    </row>
    <row r="33" spans="1:11" x14ac:dyDescent="0.25">
      <c r="A33" s="7" t="s">
        <v>210</v>
      </c>
      <c r="B33" s="65">
        <v>4</v>
      </c>
      <c r="C33" s="34">
        <f>IF(B36=0, "-", B33/B36)</f>
        <v>0.44444444444444442</v>
      </c>
      <c r="D33" s="65">
        <v>7</v>
      </c>
      <c r="E33" s="9">
        <f>IF(D36=0, "-", D33/D36)</f>
        <v>0.41176470588235292</v>
      </c>
      <c r="F33" s="81">
        <v>21</v>
      </c>
      <c r="G33" s="34">
        <f>IF(F36=0, "-", F33/F36)</f>
        <v>0.7</v>
      </c>
      <c r="H33" s="65">
        <v>29</v>
      </c>
      <c r="I33" s="9">
        <f>IF(H36=0, "-", H33/H36)</f>
        <v>0.65909090909090906</v>
      </c>
      <c r="J33" s="8">
        <f>IF(D33=0, "-", IF((B33-D33)/D33&lt;10, (B33-D33)/D33, "&gt;999%"))</f>
        <v>-0.42857142857142855</v>
      </c>
      <c r="K33" s="9">
        <f>IF(H33=0, "-", IF((F33-H33)/H33&lt;10, (F33-H33)/H33, "&gt;999%"))</f>
        <v>-0.27586206896551724</v>
      </c>
    </row>
    <row r="34" spans="1:11" x14ac:dyDescent="0.25">
      <c r="A34" s="7" t="s">
        <v>211</v>
      </c>
      <c r="B34" s="65">
        <v>3</v>
      </c>
      <c r="C34" s="34">
        <f>IF(B36=0, "-", B34/B36)</f>
        <v>0.33333333333333331</v>
      </c>
      <c r="D34" s="65">
        <v>0</v>
      </c>
      <c r="E34" s="9">
        <f>IF(D36=0, "-", D34/D36)</f>
        <v>0</v>
      </c>
      <c r="F34" s="81">
        <v>6</v>
      </c>
      <c r="G34" s="34">
        <f>IF(F36=0, "-", F34/F36)</f>
        <v>0.2</v>
      </c>
      <c r="H34" s="65">
        <v>0</v>
      </c>
      <c r="I34" s="9">
        <f>IF(H36=0, "-", H34/H36)</f>
        <v>0</v>
      </c>
      <c r="J34" s="8" t="str">
        <f>IF(D34=0, "-", IF((B34-D34)/D34&lt;10, (B34-D34)/D34, "&gt;999%"))</f>
        <v>-</v>
      </c>
      <c r="K34" s="9" t="str">
        <f>IF(H34=0, "-", IF((F34-H34)/H34&lt;10, (F34-H34)/H34, "&gt;999%"))</f>
        <v>-</v>
      </c>
    </row>
    <row r="35" spans="1:11" x14ac:dyDescent="0.25">
      <c r="A35" s="2"/>
      <c r="B35" s="68"/>
      <c r="C35" s="33"/>
      <c r="D35" s="68"/>
      <c r="E35" s="6"/>
      <c r="F35" s="82"/>
      <c r="G35" s="33"/>
      <c r="H35" s="68"/>
      <c r="I35" s="6"/>
      <c r="J35" s="5"/>
      <c r="K35" s="6"/>
    </row>
    <row r="36" spans="1:11" s="43" customFormat="1" x14ac:dyDescent="0.25">
      <c r="A36" s="162" t="s">
        <v>556</v>
      </c>
      <c r="B36" s="71">
        <f>SUM(B31:B35)</f>
        <v>9</v>
      </c>
      <c r="C36" s="40">
        <f>B36/10129</f>
        <v>8.885378615855464E-4</v>
      </c>
      <c r="D36" s="71">
        <f>SUM(D31:D35)</f>
        <v>17</v>
      </c>
      <c r="E36" s="41">
        <f>D36/10016</f>
        <v>1.6972843450479233E-3</v>
      </c>
      <c r="F36" s="77">
        <f>SUM(F31:F35)</f>
        <v>30</v>
      </c>
      <c r="G36" s="42">
        <f>F36/27845</f>
        <v>1.0773927096426647E-3</v>
      </c>
      <c r="H36" s="71">
        <f>SUM(H31:H35)</f>
        <v>44</v>
      </c>
      <c r="I36" s="41">
        <f>H36/26003</f>
        <v>1.6921124485636272E-3</v>
      </c>
      <c r="J36" s="37">
        <f>IF(D36=0, "-", IF((B36-D36)/D36&lt;10, (B36-D36)/D36, "&gt;999%"))</f>
        <v>-0.47058823529411764</v>
      </c>
      <c r="K36" s="38">
        <f>IF(H36=0, "-", IF((F36-H36)/H36&lt;10, (F36-H36)/H36, "&gt;999%"))</f>
        <v>-0.31818181818181818</v>
      </c>
    </row>
    <row r="37" spans="1:11" x14ac:dyDescent="0.25">
      <c r="B37" s="83"/>
      <c r="D37" s="83"/>
      <c r="F37" s="83"/>
      <c r="H37" s="83"/>
    </row>
    <row r="38" spans="1:11" s="43" customFormat="1" x14ac:dyDescent="0.25">
      <c r="A38" s="162" t="s">
        <v>555</v>
      </c>
      <c r="B38" s="71">
        <v>320</v>
      </c>
      <c r="C38" s="40">
        <f>B38/10129</f>
        <v>3.1592457300819429E-2</v>
      </c>
      <c r="D38" s="71">
        <v>478</v>
      </c>
      <c r="E38" s="41">
        <f>D38/10016</f>
        <v>4.7723642172523964E-2</v>
      </c>
      <c r="F38" s="77">
        <v>924</v>
      </c>
      <c r="G38" s="42">
        <f>F38/27845</f>
        <v>3.3183695456994074E-2</v>
      </c>
      <c r="H38" s="71">
        <v>1078</v>
      </c>
      <c r="I38" s="41">
        <f>H38/26003</f>
        <v>4.1456754989808865E-2</v>
      </c>
      <c r="J38" s="37">
        <f>IF(D38=0, "-", IF((B38-D38)/D38&lt;10, (B38-D38)/D38, "&gt;999%"))</f>
        <v>-0.33054393305439328</v>
      </c>
      <c r="K38" s="38">
        <f>IF(H38=0, "-", IF((F38-H38)/H38&lt;10, (F38-H38)/H38, "&gt;999%"))</f>
        <v>-0.14285714285714285</v>
      </c>
    </row>
    <row r="39" spans="1:11" x14ac:dyDescent="0.25">
      <c r="B39" s="83"/>
      <c r="D39" s="83"/>
      <c r="F39" s="83"/>
      <c r="H39" s="83"/>
    </row>
    <row r="40" spans="1:11" ht="15.6" x14ac:dyDescent="0.3">
      <c r="A40" s="164" t="s">
        <v>111</v>
      </c>
      <c r="B40" s="196" t="s">
        <v>1</v>
      </c>
      <c r="C40" s="200"/>
      <c r="D40" s="200"/>
      <c r="E40" s="197"/>
      <c r="F40" s="196" t="s">
        <v>14</v>
      </c>
      <c r="G40" s="200"/>
      <c r="H40" s="200"/>
      <c r="I40" s="197"/>
      <c r="J40" s="196" t="s">
        <v>15</v>
      </c>
      <c r="K40" s="197"/>
    </row>
    <row r="41" spans="1:11" x14ac:dyDescent="0.25">
      <c r="A41" s="22"/>
      <c r="B41" s="196">
        <f>VALUE(RIGHT($B$2, 4))</f>
        <v>2023</v>
      </c>
      <c r="C41" s="197"/>
      <c r="D41" s="196">
        <f>B41-1</f>
        <v>2022</v>
      </c>
      <c r="E41" s="204"/>
      <c r="F41" s="196">
        <f>B41</f>
        <v>2023</v>
      </c>
      <c r="G41" s="204"/>
      <c r="H41" s="196">
        <f>D41</f>
        <v>2022</v>
      </c>
      <c r="I41" s="204"/>
      <c r="J41" s="140" t="s">
        <v>4</v>
      </c>
      <c r="K41" s="141" t="s">
        <v>2</v>
      </c>
    </row>
    <row r="42" spans="1:11" x14ac:dyDescent="0.25">
      <c r="A42" s="163" t="s">
        <v>137</v>
      </c>
      <c r="B42" s="61" t="s">
        <v>12</v>
      </c>
      <c r="C42" s="62" t="s">
        <v>13</v>
      </c>
      <c r="D42" s="61" t="s">
        <v>12</v>
      </c>
      <c r="E42" s="63" t="s">
        <v>13</v>
      </c>
      <c r="F42" s="62" t="s">
        <v>12</v>
      </c>
      <c r="G42" s="62" t="s">
        <v>13</v>
      </c>
      <c r="H42" s="61" t="s">
        <v>12</v>
      </c>
      <c r="I42" s="63" t="s">
        <v>13</v>
      </c>
      <c r="J42" s="61"/>
      <c r="K42" s="63"/>
    </row>
    <row r="43" spans="1:11" x14ac:dyDescent="0.25">
      <c r="A43" s="7" t="s">
        <v>212</v>
      </c>
      <c r="B43" s="65">
        <v>340</v>
      </c>
      <c r="C43" s="34">
        <f>IF(B52=0, "-", B43/B52)</f>
        <v>0.57529610829103217</v>
      </c>
      <c r="D43" s="65">
        <v>249</v>
      </c>
      <c r="E43" s="9">
        <f>IF(D52=0, "-", D43/D52)</f>
        <v>0.39028213166144199</v>
      </c>
      <c r="F43" s="81">
        <v>662</v>
      </c>
      <c r="G43" s="34">
        <f>IF(F52=0, "-", F43/F52)</f>
        <v>0.46456140350877195</v>
      </c>
      <c r="H43" s="65">
        <v>540</v>
      </c>
      <c r="I43" s="9">
        <f>IF(H52=0, "-", H43/H52)</f>
        <v>0.32886723507917176</v>
      </c>
      <c r="J43" s="8">
        <f t="shared" ref="J43:J50" si="2">IF(D43=0, "-", IF((B43-D43)/D43&lt;10, (B43-D43)/D43, "&gt;999%"))</f>
        <v>0.36546184738955823</v>
      </c>
      <c r="K43" s="9">
        <f t="shared" ref="K43:K50" si="3">IF(H43=0, "-", IF((F43-H43)/H43&lt;10, (F43-H43)/H43, "&gt;999%"))</f>
        <v>0.22592592592592592</v>
      </c>
    </row>
    <row r="44" spans="1:11" x14ac:dyDescent="0.25">
      <c r="A44" s="7" t="s">
        <v>213</v>
      </c>
      <c r="B44" s="65">
        <v>0</v>
      </c>
      <c r="C44" s="34">
        <f>IF(B52=0, "-", B44/B52)</f>
        <v>0</v>
      </c>
      <c r="D44" s="65">
        <v>8</v>
      </c>
      <c r="E44" s="9">
        <f>IF(D52=0, "-", D44/D52)</f>
        <v>1.2539184952978056E-2</v>
      </c>
      <c r="F44" s="81">
        <v>1</v>
      </c>
      <c r="G44" s="34">
        <f>IF(F52=0, "-", F44/F52)</f>
        <v>7.0175438596491223E-4</v>
      </c>
      <c r="H44" s="65">
        <v>15</v>
      </c>
      <c r="I44" s="9">
        <f>IF(H52=0, "-", H44/H52)</f>
        <v>9.1352009744214372E-3</v>
      </c>
      <c r="J44" s="8">
        <f t="shared" si="2"/>
        <v>-1</v>
      </c>
      <c r="K44" s="9">
        <f t="shared" si="3"/>
        <v>-0.93333333333333335</v>
      </c>
    </row>
    <row r="45" spans="1:11" x14ac:dyDescent="0.25">
      <c r="A45" s="7" t="s">
        <v>214</v>
      </c>
      <c r="B45" s="65">
        <v>36</v>
      </c>
      <c r="C45" s="34">
        <f>IF(B52=0, "-", B45/B52)</f>
        <v>6.0913705583756347E-2</v>
      </c>
      <c r="D45" s="65">
        <v>109</v>
      </c>
      <c r="E45" s="9">
        <f>IF(D52=0, "-", D45/D52)</f>
        <v>0.17084639498432602</v>
      </c>
      <c r="F45" s="81">
        <v>88</v>
      </c>
      <c r="G45" s="34">
        <f>IF(F52=0, "-", F45/F52)</f>
        <v>6.1754385964912284E-2</v>
      </c>
      <c r="H45" s="65">
        <v>319</v>
      </c>
      <c r="I45" s="9">
        <f>IF(H52=0, "-", H45/H52)</f>
        <v>0.19427527405602923</v>
      </c>
      <c r="J45" s="8">
        <f t="shared" si="2"/>
        <v>-0.66972477064220182</v>
      </c>
      <c r="K45" s="9">
        <f t="shared" si="3"/>
        <v>-0.72413793103448276</v>
      </c>
    </row>
    <row r="46" spans="1:11" x14ac:dyDescent="0.25">
      <c r="A46" s="7" t="s">
        <v>215</v>
      </c>
      <c r="B46" s="65">
        <v>75</v>
      </c>
      <c r="C46" s="34">
        <f>IF(B52=0, "-", B46/B52)</f>
        <v>0.12690355329949238</v>
      </c>
      <c r="D46" s="65">
        <v>51</v>
      </c>
      <c r="E46" s="9">
        <f>IF(D52=0, "-", D46/D52)</f>
        <v>7.9937304075235111E-2</v>
      </c>
      <c r="F46" s="81">
        <v>192</v>
      </c>
      <c r="G46" s="34">
        <f>IF(F52=0, "-", F46/F52)</f>
        <v>0.13473684210526315</v>
      </c>
      <c r="H46" s="65">
        <v>189</v>
      </c>
      <c r="I46" s="9">
        <f>IF(H52=0, "-", H46/H52)</f>
        <v>0.11510353227771011</v>
      </c>
      <c r="J46" s="8">
        <f t="shared" si="2"/>
        <v>0.47058823529411764</v>
      </c>
      <c r="K46" s="9">
        <f t="shared" si="3"/>
        <v>1.5873015873015872E-2</v>
      </c>
    </row>
    <row r="47" spans="1:11" x14ac:dyDescent="0.25">
      <c r="A47" s="7" t="s">
        <v>216</v>
      </c>
      <c r="B47" s="65">
        <v>2</v>
      </c>
      <c r="C47" s="34">
        <f>IF(B52=0, "-", B47/B52)</f>
        <v>3.3840947546531302E-3</v>
      </c>
      <c r="D47" s="65">
        <v>1</v>
      </c>
      <c r="E47" s="9">
        <f>IF(D52=0, "-", D47/D52)</f>
        <v>1.567398119122257E-3</v>
      </c>
      <c r="F47" s="81">
        <v>4</v>
      </c>
      <c r="G47" s="34">
        <f>IF(F52=0, "-", F47/F52)</f>
        <v>2.8070175438596489E-3</v>
      </c>
      <c r="H47" s="65">
        <v>5</v>
      </c>
      <c r="I47" s="9">
        <f>IF(H52=0, "-", H47/H52)</f>
        <v>3.0450669914738123E-3</v>
      </c>
      <c r="J47" s="8">
        <f t="shared" si="2"/>
        <v>1</v>
      </c>
      <c r="K47" s="9">
        <f t="shared" si="3"/>
        <v>-0.2</v>
      </c>
    </row>
    <row r="48" spans="1:11" x14ac:dyDescent="0.25">
      <c r="A48" s="7" t="s">
        <v>217</v>
      </c>
      <c r="B48" s="65">
        <v>32</v>
      </c>
      <c r="C48" s="34">
        <f>IF(B52=0, "-", B48/B52)</f>
        <v>5.4145516074450083E-2</v>
      </c>
      <c r="D48" s="65">
        <v>26</v>
      </c>
      <c r="E48" s="9">
        <f>IF(D52=0, "-", D48/D52)</f>
        <v>4.0752351097178681E-2</v>
      </c>
      <c r="F48" s="81">
        <v>72</v>
      </c>
      <c r="G48" s="34">
        <f>IF(F52=0, "-", F48/F52)</f>
        <v>5.0526315789473683E-2</v>
      </c>
      <c r="H48" s="65">
        <v>67</v>
      </c>
      <c r="I48" s="9">
        <f>IF(H52=0, "-", H48/H52)</f>
        <v>4.0803897685749088E-2</v>
      </c>
      <c r="J48" s="8">
        <f t="shared" si="2"/>
        <v>0.23076923076923078</v>
      </c>
      <c r="K48" s="9">
        <f t="shared" si="3"/>
        <v>7.4626865671641784E-2</v>
      </c>
    </row>
    <row r="49" spans="1:11" x14ac:dyDescent="0.25">
      <c r="A49" s="7" t="s">
        <v>218</v>
      </c>
      <c r="B49" s="65">
        <v>106</v>
      </c>
      <c r="C49" s="34">
        <f>IF(B52=0, "-", B49/B52)</f>
        <v>0.17935702199661591</v>
      </c>
      <c r="D49" s="65">
        <v>191</v>
      </c>
      <c r="E49" s="9">
        <f>IF(D52=0, "-", D49/D52)</f>
        <v>0.29937304075235111</v>
      </c>
      <c r="F49" s="81">
        <v>406</v>
      </c>
      <c r="G49" s="34">
        <f>IF(F52=0, "-", F49/F52)</f>
        <v>0.28491228070175439</v>
      </c>
      <c r="H49" s="65">
        <v>500</v>
      </c>
      <c r="I49" s="9">
        <f>IF(H52=0, "-", H49/H52)</f>
        <v>0.30450669914738127</v>
      </c>
      <c r="J49" s="8">
        <f t="shared" si="2"/>
        <v>-0.44502617801047123</v>
      </c>
      <c r="K49" s="9">
        <f t="shared" si="3"/>
        <v>-0.188</v>
      </c>
    </row>
    <row r="50" spans="1:11" x14ac:dyDescent="0.25">
      <c r="A50" s="7" t="s">
        <v>219</v>
      </c>
      <c r="B50" s="65">
        <v>0</v>
      </c>
      <c r="C50" s="34">
        <f>IF(B52=0, "-", B50/B52)</f>
        <v>0</v>
      </c>
      <c r="D50" s="65">
        <v>3</v>
      </c>
      <c r="E50" s="9">
        <f>IF(D52=0, "-", D50/D52)</f>
        <v>4.7021943573667714E-3</v>
      </c>
      <c r="F50" s="81">
        <v>0</v>
      </c>
      <c r="G50" s="34">
        <f>IF(F52=0, "-", F50/F52)</f>
        <v>0</v>
      </c>
      <c r="H50" s="65">
        <v>7</v>
      </c>
      <c r="I50" s="9">
        <f>IF(H52=0, "-", H50/H52)</f>
        <v>4.2630937880633376E-3</v>
      </c>
      <c r="J50" s="8">
        <f t="shared" si="2"/>
        <v>-1</v>
      </c>
      <c r="K50" s="9">
        <f t="shared" si="3"/>
        <v>-1</v>
      </c>
    </row>
    <row r="51" spans="1:11" x14ac:dyDescent="0.25">
      <c r="A51" s="2"/>
      <c r="B51" s="68"/>
      <c r="C51" s="33"/>
      <c r="D51" s="68"/>
      <c r="E51" s="6"/>
      <c r="F51" s="82"/>
      <c r="G51" s="33"/>
      <c r="H51" s="68"/>
      <c r="I51" s="6"/>
      <c r="J51" s="5"/>
      <c r="K51" s="6"/>
    </row>
    <row r="52" spans="1:11" s="43" customFormat="1" x14ac:dyDescent="0.25">
      <c r="A52" s="162" t="s">
        <v>554</v>
      </c>
      <c r="B52" s="71">
        <f>SUM(B43:B51)</f>
        <v>591</v>
      </c>
      <c r="C52" s="40">
        <f>B52/10129</f>
        <v>5.834731957745088E-2</v>
      </c>
      <c r="D52" s="71">
        <f>SUM(D43:D51)</f>
        <v>638</v>
      </c>
      <c r="E52" s="41">
        <f>D52/10016</f>
        <v>6.3698083067092653E-2</v>
      </c>
      <c r="F52" s="77">
        <f>SUM(F43:F51)</f>
        <v>1425</v>
      </c>
      <c r="G52" s="42">
        <f>F52/27845</f>
        <v>5.1176153708026577E-2</v>
      </c>
      <c r="H52" s="71">
        <f>SUM(H43:H51)</f>
        <v>1642</v>
      </c>
      <c r="I52" s="41">
        <f>H52/26003</f>
        <v>6.3146560012306271E-2</v>
      </c>
      <c r="J52" s="37">
        <f>IF(D52=0, "-", IF((B52-D52)/D52&lt;10, (B52-D52)/D52, "&gt;999%"))</f>
        <v>-7.3667711598746077E-2</v>
      </c>
      <c r="K52" s="38">
        <f>IF(H52=0, "-", IF((F52-H52)/H52&lt;10, (F52-H52)/H52, "&gt;999%"))</f>
        <v>-0.13215590742996347</v>
      </c>
    </row>
    <row r="53" spans="1:11" x14ac:dyDescent="0.25">
      <c r="B53" s="83"/>
      <c r="D53" s="83"/>
      <c r="F53" s="83"/>
      <c r="H53" s="83"/>
    </row>
    <row r="54" spans="1:11" x14ac:dyDescent="0.25">
      <c r="A54" s="163" t="s">
        <v>138</v>
      </c>
      <c r="B54" s="61" t="s">
        <v>12</v>
      </c>
      <c r="C54" s="62" t="s">
        <v>13</v>
      </c>
      <c r="D54" s="61" t="s">
        <v>12</v>
      </c>
      <c r="E54" s="63" t="s">
        <v>13</v>
      </c>
      <c r="F54" s="62" t="s">
        <v>12</v>
      </c>
      <c r="G54" s="62" t="s">
        <v>13</v>
      </c>
      <c r="H54" s="61" t="s">
        <v>12</v>
      </c>
      <c r="I54" s="63" t="s">
        <v>13</v>
      </c>
      <c r="J54" s="61"/>
      <c r="K54" s="63"/>
    </row>
    <row r="55" spans="1:11" x14ac:dyDescent="0.25">
      <c r="A55" s="7" t="s">
        <v>220</v>
      </c>
      <c r="B55" s="65">
        <v>6</v>
      </c>
      <c r="C55" s="34">
        <f>IF(B71=0, "-", B55/B71)</f>
        <v>7.792207792207792E-2</v>
      </c>
      <c r="D55" s="65">
        <v>9</v>
      </c>
      <c r="E55" s="9">
        <f>IF(D71=0, "-", D55/D71)</f>
        <v>0.17647058823529413</v>
      </c>
      <c r="F55" s="81">
        <v>30</v>
      </c>
      <c r="G55" s="34">
        <f>IF(F71=0, "-", F55/F71)</f>
        <v>0.11194029850746269</v>
      </c>
      <c r="H55" s="65">
        <v>11</v>
      </c>
      <c r="I55" s="9">
        <f>IF(H71=0, "-", H55/H71)</f>
        <v>8.943089430894309E-2</v>
      </c>
      <c r="J55" s="8">
        <f t="shared" ref="J55:J69" si="4">IF(D55=0, "-", IF((B55-D55)/D55&lt;10, (B55-D55)/D55, "&gt;999%"))</f>
        <v>-0.33333333333333331</v>
      </c>
      <c r="K55" s="9">
        <f t="shared" ref="K55:K69" si="5">IF(H55=0, "-", IF((F55-H55)/H55&lt;10, (F55-H55)/H55, "&gt;999%"))</f>
        <v>1.7272727272727273</v>
      </c>
    </row>
    <row r="56" spans="1:11" x14ac:dyDescent="0.25">
      <c r="A56" s="7" t="s">
        <v>221</v>
      </c>
      <c r="B56" s="65">
        <v>16</v>
      </c>
      <c r="C56" s="34">
        <f>IF(B71=0, "-", B56/B71)</f>
        <v>0.20779220779220781</v>
      </c>
      <c r="D56" s="65">
        <v>8</v>
      </c>
      <c r="E56" s="9">
        <f>IF(D71=0, "-", D56/D71)</f>
        <v>0.15686274509803921</v>
      </c>
      <c r="F56" s="81">
        <v>37</v>
      </c>
      <c r="G56" s="34">
        <f>IF(F71=0, "-", F56/F71)</f>
        <v>0.13805970149253732</v>
      </c>
      <c r="H56" s="65">
        <v>12</v>
      </c>
      <c r="I56" s="9">
        <f>IF(H71=0, "-", H56/H71)</f>
        <v>9.7560975609756101E-2</v>
      </c>
      <c r="J56" s="8">
        <f t="shared" si="4"/>
        <v>1</v>
      </c>
      <c r="K56" s="9">
        <f t="shared" si="5"/>
        <v>2.0833333333333335</v>
      </c>
    </row>
    <row r="57" spans="1:11" x14ac:dyDescent="0.25">
      <c r="A57" s="7" t="s">
        <v>222</v>
      </c>
      <c r="B57" s="65">
        <v>9</v>
      </c>
      <c r="C57" s="34">
        <f>IF(B71=0, "-", B57/B71)</f>
        <v>0.11688311688311688</v>
      </c>
      <c r="D57" s="65">
        <v>1</v>
      </c>
      <c r="E57" s="9">
        <f>IF(D71=0, "-", D57/D71)</f>
        <v>1.9607843137254902E-2</v>
      </c>
      <c r="F57" s="81">
        <v>31</v>
      </c>
      <c r="G57" s="34">
        <f>IF(F71=0, "-", F57/F71)</f>
        <v>0.11567164179104478</v>
      </c>
      <c r="H57" s="65">
        <v>7</v>
      </c>
      <c r="I57" s="9">
        <f>IF(H71=0, "-", H57/H71)</f>
        <v>5.6910569105691054E-2</v>
      </c>
      <c r="J57" s="8">
        <f t="shared" si="4"/>
        <v>8</v>
      </c>
      <c r="K57" s="9">
        <f t="shared" si="5"/>
        <v>3.4285714285714284</v>
      </c>
    </row>
    <row r="58" spans="1:11" x14ac:dyDescent="0.25">
      <c r="A58" s="7" t="s">
        <v>223</v>
      </c>
      <c r="B58" s="65">
        <v>1</v>
      </c>
      <c r="C58" s="34">
        <f>IF(B71=0, "-", B58/B71)</f>
        <v>1.2987012987012988E-2</v>
      </c>
      <c r="D58" s="65">
        <v>0</v>
      </c>
      <c r="E58" s="9">
        <f>IF(D71=0, "-", D58/D71)</f>
        <v>0</v>
      </c>
      <c r="F58" s="81">
        <v>1</v>
      </c>
      <c r="G58" s="34">
        <f>IF(F71=0, "-", F58/F71)</f>
        <v>3.7313432835820895E-3</v>
      </c>
      <c r="H58" s="65">
        <v>0</v>
      </c>
      <c r="I58" s="9">
        <f>IF(H71=0, "-", H58/H71)</f>
        <v>0</v>
      </c>
      <c r="J58" s="8" t="str">
        <f t="shared" si="4"/>
        <v>-</v>
      </c>
      <c r="K58" s="9" t="str">
        <f t="shared" si="5"/>
        <v>-</v>
      </c>
    </row>
    <row r="59" spans="1:11" x14ac:dyDescent="0.25">
      <c r="A59" s="7" t="s">
        <v>224</v>
      </c>
      <c r="B59" s="65">
        <v>1</v>
      </c>
      <c r="C59" s="34">
        <f>IF(B71=0, "-", B59/B71)</f>
        <v>1.2987012987012988E-2</v>
      </c>
      <c r="D59" s="65">
        <v>0</v>
      </c>
      <c r="E59" s="9">
        <f>IF(D71=0, "-", D59/D71)</f>
        <v>0</v>
      </c>
      <c r="F59" s="81">
        <v>8</v>
      </c>
      <c r="G59" s="34">
        <f>IF(F71=0, "-", F59/F71)</f>
        <v>2.9850746268656716E-2</v>
      </c>
      <c r="H59" s="65">
        <v>0</v>
      </c>
      <c r="I59" s="9">
        <f>IF(H71=0, "-", H59/H71)</f>
        <v>0</v>
      </c>
      <c r="J59" s="8" t="str">
        <f t="shared" si="4"/>
        <v>-</v>
      </c>
      <c r="K59" s="9" t="str">
        <f t="shared" si="5"/>
        <v>-</v>
      </c>
    </row>
    <row r="60" spans="1:11" x14ac:dyDescent="0.25">
      <c r="A60" s="7" t="s">
        <v>225</v>
      </c>
      <c r="B60" s="65">
        <v>0</v>
      </c>
      <c r="C60" s="34">
        <f>IF(B71=0, "-", B60/B71)</f>
        <v>0</v>
      </c>
      <c r="D60" s="65">
        <v>1</v>
      </c>
      <c r="E60" s="9">
        <f>IF(D71=0, "-", D60/D71)</f>
        <v>1.9607843137254902E-2</v>
      </c>
      <c r="F60" s="81">
        <v>4</v>
      </c>
      <c r="G60" s="34">
        <f>IF(F71=0, "-", F60/F71)</f>
        <v>1.4925373134328358E-2</v>
      </c>
      <c r="H60" s="65">
        <v>2</v>
      </c>
      <c r="I60" s="9">
        <f>IF(H71=0, "-", H60/H71)</f>
        <v>1.6260162601626018E-2</v>
      </c>
      <c r="J60" s="8">
        <f t="shared" si="4"/>
        <v>-1</v>
      </c>
      <c r="K60" s="9">
        <f t="shared" si="5"/>
        <v>1</v>
      </c>
    </row>
    <row r="61" spans="1:11" x14ac:dyDescent="0.25">
      <c r="A61" s="7" t="s">
        <v>226</v>
      </c>
      <c r="B61" s="65">
        <v>17</v>
      </c>
      <c r="C61" s="34">
        <f>IF(B71=0, "-", B61/B71)</f>
        <v>0.22077922077922077</v>
      </c>
      <c r="D61" s="65">
        <v>6</v>
      </c>
      <c r="E61" s="9">
        <f>IF(D71=0, "-", D61/D71)</f>
        <v>0.11764705882352941</v>
      </c>
      <c r="F61" s="81">
        <v>28</v>
      </c>
      <c r="G61" s="34">
        <f>IF(F71=0, "-", F61/F71)</f>
        <v>0.1044776119402985</v>
      </c>
      <c r="H61" s="65">
        <v>19</v>
      </c>
      <c r="I61" s="9">
        <f>IF(H71=0, "-", H61/H71)</f>
        <v>0.15447154471544716</v>
      </c>
      <c r="J61" s="8">
        <f t="shared" si="4"/>
        <v>1.8333333333333333</v>
      </c>
      <c r="K61" s="9">
        <f t="shared" si="5"/>
        <v>0.47368421052631576</v>
      </c>
    </row>
    <row r="62" spans="1:11" x14ac:dyDescent="0.25">
      <c r="A62" s="7" t="s">
        <v>227</v>
      </c>
      <c r="B62" s="65">
        <v>4</v>
      </c>
      <c r="C62" s="34">
        <f>IF(B71=0, "-", B62/B71)</f>
        <v>5.1948051948051951E-2</v>
      </c>
      <c r="D62" s="65">
        <v>14</v>
      </c>
      <c r="E62" s="9">
        <f>IF(D71=0, "-", D62/D71)</f>
        <v>0.27450980392156865</v>
      </c>
      <c r="F62" s="81">
        <v>22</v>
      </c>
      <c r="G62" s="34">
        <f>IF(F71=0, "-", F62/F71)</f>
        <v>8.2089552238805971E-2</v>
      </c>
      <c r="H62" s="65">
        <v>28</v>
      </c>
      <c r="I62" s="9">
        <f>IF(H71=0, "-", H62/H71)</f>
        <v>0.22764227642276422</v>
      </c>
      <c r="J62" s="8">
        <f t="shared" si="4"/>
        <v>-0.7142857142857143</v>
      </c>
      <c r="K62" s="9">
        <f t="shared" si="5"/>
        <v>-0.21428571428571427</v>
      </c>
    </row>
    <row r="63" spans="1:11" x14ac:dyDescent="0.25">
      <c r="A63" s="7" t="s">
        <v>228</v>
      </c>
      <c r="B63" s="65">
        <v>0</v>
      </c>
      <c r="C63" s="34">
        <f>IF(B71=0, "-", B63/B71)</f>
        <v>0</v>
      </c>
      <c r="D63" s="65">
        <v>0</v>
      </c>
      <c r="E63" s="9">
        <f>IF(D71=0, "-", D63/D71)</f>
        <v>0</v>
      </c>
      <c r="F63" s="81">
        <v>2</v>
      </c>
      <c r="G63" s="34">
        <f>IF(F71=0, "-", F63/F71)</f>
        <v>7.462686567164179E-3</v>
      </c>
      <c r="H63" s="65">
        <v>3</v>
      </c>
      <c r="I63" s="9">
        <f>IF(H71=0, "-", H63/H71)</f>
        <v>2.4390243902439025E-2</v>
      </c>
      <c r="J63" s="8" t="str">
        <f t="shared" si="4"/>
        <v>-</v>
      </c>
      <c r="K63" s="9">
        <f t="shared" si="5"/>
        <v>-0.33333333333333331</v>
      </c>
    </row>
    <row r="64" spans="1:11" x14ac:dyDescent="0.25">
      <c r="A64" s="7" t="s">
        <v>229</v>
      </c>
      <c r="B64" s="65">
        <v>0</v>
      </c>
      <c r="C64" s="34">
        <f>IF(B71=0, "-", B64/B71)</f>
        <v>0</v>
      </c>
      <c r="D64" s="65">
        <v>2</v>
      </c>
      <c r="E64" s="9">
        <f>IF(D71=0, "-", D64/D71)</f>
        <v>3.9215686274509803E-2</v>
      </c>
      <c r="F64" s="81">
        <v>0</v>
      </c>
      <c r="G64" s="34">
        <f>IF(F71=0, "-", F64/F71)</f>
        <v>0</v>
      </c>
      <c r="H64" s="65">
        <v>7</v>
      </c>
      <c r="I64" s="9">
        <f>IF(H71=0, "-", H64/H71)</f>
        <v>5.6910569105691054E-2</v>
      </c>
      <c r="J64" s="8">
        <f t="shared" si="4"/>
        <v>-1</v>
      </c>
      <c r="K64" s="9">
        <f t="shared" si="5"/>
        <v>-1</v>
      </c>
    </row>
    <row r="65" spans="1:11" x14ac:dyDescent="0.25">
      <c r="A65" s="7" t="s">
        <v>230</v>
      </c>
      <c r="B65" s="65">
        <v>2</v>
      </c>
      <c r="C65" s="34">
        <f>IF(B71=0, "-", B65/B71)</f>
        <v>2.5974025974025976E-2</v>
      </c>
      <c r="D65" s="65">
        <v>3</v>
      </c>
      <c r="E65" s="9">
        <f>IF(D71=0, "-", D65/D71)</f>
        <v>5.8823529411764705E-2</v>
      </c>
      <c r="F65" s="81">
        <v>10</v>
      </c>
      <c r="G65" s="34">
        <f>IF(F71=0, "-", F65/F71)</f>
        <v>3.7313432835820892E-2</v>
      </c>
      <c r="H65" s="65">
        <v>9</v>
      </c>
      <c r="I65" s="9">
        <f>IF(H71=0, "-", H65/H71)</f>
        <v>7.3170731707317069E-2</v>
      </c>
      <c r="J65" s="8">
        <f t="shared" si="4"/>
        <v>-0.33333333333333331</v>
      </c>
      <c r="K65" s="9">
        <f t="shared" si="5"/>
        <v>0.1111111111111111</v>
      </c>
    </row>
    <row r="66" spans="1:11" x14ac:dyDescent="0.25">
      <c r="A66" s="7" t="s">
        <v>231</v>
      </c>
      <c r="B66" s="65">
        <v>1</v>
      </c>
      <c r="C66" s="34">
        <f>IF(B71=0, "-", B66/B71)</f>
        <v>1.2987012987012988E-2</v>
      </c>
      <c r="D66" s="65">
        <v>0</v>
      </c>
      <c r="E66" s="9">
        <f>IF(D71=0, "-", D66/D71)</f>
        <v>0</v>
      </c>
      <c r="F66" s="81">
        <v>2</v>
      </c>
      <c r="G66" s="34">
        <f>IF(F71=0, "-", F66/F71)</f>
        <v>7.462686567164179E-3</v>
      </c>
      <c r="H66" s="65">
        <v>0</v>
      </c>
      <c r="I66" s="9">
        <f>IF(H71=0, "-", H66/H71)</f>
        <v>0</v>
      </c>
      <c r="J66" s="8" t="str">
        <f t="shared" si="4"/>
        <v>-</v>
      </c>
      <c r="K66" s="9" t="str">
        <f t="shared" si="5"/>
        <v>-</v>
      </c>
    </row>
    <row r="67" spans="1:11" x14ac:dyDescent="0.25">
      <c r="A67" s="7" t="s">
        <v>232</v>
      </c>
      <c r="B67" s="65">
        <v>0</v>
      </c>
      <c r="C67" s="34">
        <f>IF(B71=0, "-", B67/B71)</f>
        <v>0</v>
      </c>
      <c r="D67" s="65">
        <v>1</v>
      </c>
      <c r="E67" s="9">
        <f>IF(D71=0, "-", D67/D71)</f>
        <v>1.9607843137254902E-2</v>
      </c>
      <c r="F67" s="81">
        <v>0</v>
      </c>
      <c r="G67" s="34">
        <f>IF(F71=0, "-", F67/F71)</f>
        <v>0</v>
      </c>
      <c r="H67" s="65">
        <v>2</v>
      </c>
      <c r="I67" s="9">
        <f>IF(H71=0, "-", H67/H71)</f>
        <v>1.6260162601626018E-2</v>
      </c>
      <c r="J67" s="8">
        <f t="shared" si="4"/>
        <v>-1</v>
      </c>
      <c r="K67" s="9">
        <f t="shared" si="5"/>
        <v>-1</v>
      </c>
    </row>
    <row r="68" spans="1:11" x14ac:dyDescent="0.25">
      <c r="A68" s="7" t="s">
        <v>233</v>
      </c>
      <c r="B68" s="65">
        <v>12</v>
      </c>
      <c r="C68" s="34">
        <f>IF(B71=0, "-", B68/B71)</f>
        <v>0.15584415584415584</v>
      </c>
      <c r="D68" s="65">
        <v>0</v>
      </c>
      <c r="E68" s="9">
        <f>IF(D71=0, "-", D68/D71)</f>
        <v>0</v>
      </c>
      <c r="F68" s="81">
        <v>58</v>
      </c>
      <c r="G68" s="34">
        <f>IF(F71=0, "-", F68/F71)</f>
        <v>0.21641791044776118</v>
      </c>
      <c r="H68" s="65">
        <v>0</v>
      </c>
      <c r="I68" s="9">
        <f>IF(H71=0, "-", H68/H71)</f>
        <v>0</v>
      </c>
      <c r="J68" s="8" t="str">
        <f t="shared" si="4"/>
        <v>-</v>
      </c>
      <c r="K68" s="9" t="str">
        <f t="shared" si="5"/>
        <v>-</v>
      </c>
    </row>
    <row r="69" spans="1:11" x14ac:dyDescent="0.25">
      <c r="A69" s="7" t="s">
        <v>234</v>
      </c>
      <c r="B69" s="65">
        <v>8</v>
      </c>
      <c r="C69" s="34">
        <f>IF(B71=0, "-", B69/B71)</f>
        <v>0.1038961038961039</v>
      </c>
      <c r="D69" s="65">
        <v>6</v>
      </c>
      <c r="E69" s="9">
        <f>IF(D71=0, "-", D69/D71)</f>
        <v>0.11764705882352941</v>
      </c>
      <c r="F69" s="81">
        <v>35</v>
      </c>
      <c r="G69" s="34">
        <f>IF(F71=0, "-", F69/F71)</f>
        <v>0.13059701492537312</v>
      </c>
      <c r="H69" s="65">
        <v>23</v>
      </c>
      <c r="I69" s="9">
        <f>IF(H71=0, "-", H69/H71)</f>
        <v>0.18699186991869918</v>
      </c>
      <c r="J69" s="8">
        <f t="shared" si="4"/>
        <v>0.33333333333333331</v>
      </c>
      <c r="K69" s="9">
        <f t="shared" si="5"/>
        <v>0.52173913043478259</v>
      </c>
    </row>
    <row r="70" spans="1:11" x14ac:dyDescent="0.25">
      <c r="A70" s="2"/>
      <c r="B70" s="68"/>
      <c r="C70" s="33"/>
      <c r="D70" s="68"/>
      <c r="E70" s="6"/>
      <c r="F70" s="82"/>
      <c r="G70" s="33"/>
      <c r="H70" s="68"/>
      <c r="I70" s="6"/>
      <c r="J70" s="5"/>
      <c r="K70" s="6"/>
    </row>
    <row r="71" spans="1:11" s="43" customFormat="1" x14ac:dyDescent="0.25">
      <c r="A71" s="162" t="s">
        <v>553</v>
      </c>
      <c r="B71" s="71">
        <f>SUM(B55:B70)</f>
        <v>77</v>
      </c>
      <c r="C71" s="40">
        <f>B71/10129</f>
        <v>7.601935038009675E-3</v>
      </c>
      <c r="D71" s="71">
        <f>SUM(D55:D70)</f>
        <v>51</v>
      </c>
      <c r="E71" s="41">
        <f>D71/10016</f>
        <v>5.0918530351437702E-3</v>
      </c>
      <c r="F71" s="77">
        <f>SUM(F55:F70)</f>
        <v>268</v>
      </c>
      <c r="G71" s="42">
        <f>F71/27845</f>
        <v>9.6247082061411381E-3</v>
      </c>
      <c r="H71" s="71">
        <f>SUM(H55:H70)</f>
        <v>123</v>
      </c>
      <c r="I71" s="41">
        <f>H71/26003</f>
        <v>4.7302234357574123E-3</v>
      </c>
      <c r="J71" s="37">
        <f>IF(D71=0, "-", IF((B71-D71)/D71&lt;10, (B71-D71)/D71, "&gt;999%"))</f>
        <v>0.50980392156862742</v>
      </c>
      <c r="K71" s="38">
        <f>IF(H71=0, "-", IF((F71-H71)/H71&lt;10, (F71-H71)/H71, "&gt;999%"))</f>
        <v>1.1788617886178863</v>
      </c>
    </row>
    <row r="72" spans="1:11" x14ac:dyDescent="0.25">
      <c r="B72" s="83"/>
      <c r="D72" s="83"/>
      <c r="F72" s="83"/>
      <c r="H72" s="83"/>
    </row>
    <row r="73" spans="1:11" s="43" customFormat="1" x14ac:dyDescent="0.25">
      <c r="A73" s="162" t="s">
        <v>552</v>
      </c>
      <c r="B73" s="71">
        <v>668</v>
      </c>
      <c r="C73" s="40">
        <f>B73/10129</f>
        <v>6.5949254615460556E-2</v>
      </c>
      <c r="D73" s="71">
        <v>689</v>
      </c>
      <c r="E73" s="41">
        <f>D73/10016</f>
        <v>6.8789936102236424E-2</v>
      </c>
      <c r="F73" s="77">
        <v>1693</v>
      </c>
      <c r="G73" s="42">
        <f>F73/27845</f>
        <v>6.0800861914167711E-2</v>
      </c>
      <c r="H73" s="71">
        <v>1765</v>
      </c>
      <c r="I73" s="41">
        <f>H73/26003</f>
        <v>6.7876783448063679E-2</v>
      </c>
      <c r="J73" s="37">
        <f>IF(D73=0, "-", IF((B73-D73)/D73&lt;10, (B73-D73)/D73, "&gt;999%"))</f>
        <v>-3.0478955007256895E-2</v>
      </c>
      <c r="K73" s="38">
        <f>IF(H73=0, "-", IF((F73-H73)/H73&lt;10, (F73-H73)/H73, "&gt;999%"))</f>
        <v>-4.0793201133144476E-2</v>
      </c>
    </row>
    <row r="74" spans="1:11" x14ac:dyDescent="0.25">
      <c r="B74" s="83"/>
      <c r="D74" s="83"/>
      <c r="F74" s="83"/>
      <c r="H74" s="83"/>
    </row>
    <row r="75" spans="1:11" ht="15.6" x14ac:dyDescent="0.3">
      <c r="A75" s="164" t="s">
        <v>112</v>
      </c>
      <c r="B75" s="196" t="s">
        <v>1</v>
      </c>
      <c r="C75" s="200"/>
      <c r="D75" s="200"/>
      <c r="E75" s="197"/>
      <c r="F75" s="196" t="s">
        <v>14</v>
      </c>
      <c r="G75" s="200"/>
      <c r="H75" s="200"/>
      <c r="I75" s="197"/>
      <c r="J75" s="196" t="s">
        <v>15</v>
      </c>
      <c r="K75" s="197"/>
    </row>
    <row r="76" spans="1:11" x14ac:dyDescent="0.25">
      <c r="A76" s="22"/>
      <c r="B76" s="196">
        <f>VALUE(RIGHT($B$2, 4))</f>
        <v>2023</v>
      </c>
      <c r="C76" s="197"/>
      <c r="D76" s="196">
        <f>B76-1</f>
        <v>2022</v>
      </c>
      <c r="E76" s="204"/>
      <c r="F76" s="196">
        <f>B76</f>
        <v>2023</v>
      </c>
      <c r="G76" s="204"/>
      <c r="H76" s="196">
        <f>D76</f>
        <v>2022</v>
      </c>
      <c r="I76" s="204"/>
      <c r="J76" s="140" t="s">
        <v>4</v>
      </c>
      <c r="K76" s="141" t="s">
        <v>2</v>
      </c>
    </row>
    <row r="77" spans="1:11" x14ac:dyDescent="0.25">
      <c r="A77" s="163" t="s">
        <v>139</v>
      </c>
      <c r="B77" s="61" t="s">
        <v>12</v>
      </c>
      <c r="C77" s="62" t="s">
        <v>13</v>
      </c>
      <c r="D77" s="61" t="s">
        <v>12</v>
      </c>
      <c r="E77" s="63" t="s">
        <v>13</v>
      </c>
      <c r="F77" s="62" t="s">
        <v>12</v>
      </c>
      <c r="G77" s="62" t="s">
        <v>13</v>
      </c>
      <c r="H77" s="61" t="s">
        <v>12</v>
      </c>
      <c r="I77" s="63" t="s">
        <v>13</v>
      </c>
      <c r="J77" s="61"/>
      <c r="K77" s="63"/>
    </row>
    <row r="78" spans="1:11" x14ac:dyDescent="0.25">
      <c r="A78" s="7" t="s">
        <v>235</v>
      </c>
      <c r="B78" s="65">
        <v>0</v>
      </c>
      <c r="C78" s="34">
        <f>IF(B85=0, "-", B78/B85)</f>
        <v>0</v>
      </c>
      <c r="D78" s="65">
        <v>0</v>
      </c>
      <c r="E78" s="9">
        <f>IF(D85=0, "-", D78/D85)</f>
        <v>0</v>
      </c>
      <c r="F78" s="81">
        <v>5</v>
      </c>
      <c r="G78" s="34">
        <f>IF(F85=0, "-", F78/F85)</f>
        <v>1.9920318725099601E-2</v>
      </c>
      <c r="H78" s="65">
        <v>3</v>
      </c>
      <c r="I78" s="9">
        <f>IF(H85=0, "-", H78/H85)</f>
        <v>8.0645161290322578E-3</v>
      </c>
      <c r="J78" s="8" t="str">
        <f t="shared" ref="J78:J83" si="6">IF(D78=0, "-", IF((B78-D78)/D78&lt;10, (B78-D78)/D78, "&gt;999%"))</f>
        <v>-</v>
      </c>
      <c r="K78" s="9">
        <f t="shared" ref="K78:K83" si="7">IF(H78=0, "-", IF((F78-H78)/H78&lt;10, (F78-H78)/H78, "&gt;999%"))</f>
        <v>0.66666666666666663</v>
      </c>
    </row>
    <row r="79" spans="1:11" x14ac:dyDescent="0.25">
      <c r="A79" s="7" t="s">
        <v>236</v>
      </c>
      <c r="B79" s="65">
        <v>2</v>
      </c>
      <c r="C79" s="34">
        <f>IF(B85=0, "-", B79/B85)</f>
        <v>1.9607843137254902E-2</v>
      </c>
      <c r="D79" s="65">
        <v>4</v>
      </c>
      <c r="E79" s="9">
        <f>IF(D85=0, "-", D79/D85)</f>
        <v>0.04</v>
      </c>
      <c r="F79" s="81">
        <v>6</v>
      </c>
      <c r="G79" s="34">
        <f>IF(F85=0, "-", F79/F85)</f>
        <v>2.3904382470119521E-2</v>
      </c>
      <c r="H79" s="65">
        <v>12</v>
      </c>
      <c r="I79" s="9">
        <f>IF(H85=0, "-", H79/H85)</f>
        <v>3.2258064516129031E-2</v>
      </c>
      <c r="J79" s="8">
        <f t="shared" si="6"/>
        <v>-0.5</v>
      </c>
      <c r="K79" s="9">
        <f t="shared" si="7"/>
        <v>-0.5</v>
      </c>
    </row>
    <row r="80" spans="1:11" x14ac:dyDescent="0.25">
      <c r="A80" s="7" t="s">
        <v>237</v>
      </c>
      <c r="B80" s="65">
        <v>11</v>
      </c>
      <c r="C80" s="34">
        <f>IF(B85=0, "-", B80/B85)</f>
        <v>0.10784313725490197</v>
      </c>
      <c r="D80" s="65">
        <v>5</v>
      </c>
      <c r="E80" s="9">
        <f>IF(D85=0, "-", D80/D85)</f>
        <v>0.05</v>
      </c>
      <c r="F80" s="81">
        <v>34</v>
      </c>
      <c r="G80" s="34">
        <f>IF(F85=0, "-", F80/F85)</f>
        <v>0.13545816733067728</v>
      </c>
      <c r="H80" s="65">
        <v>23</v>
      </c>
      <c r="I80" s="9">
        <f>IF(H85=0, "-", H80/H85)</f>
        <v>6.1827956989247312E-2</v>
      </c>
      <c r="J80" s="8">
        <f t="shared" si="6"/>
        <v>1.2</v>
      </c>
      <c r="K80" s="9">
        <f t="shared" si="7"/>
        <v>0.47826086956521741</v>
      </c>
    </row>
    <row r="81" spans="1:11" x14ac:dyDescent="0.25">
      <c r="A81" s="7" t="s">
        <v>238</v>
      </c>
      <c r="B81" s="65">
        <v>8</v>
      </c>
      <c r="C81" s="34">
        <f>IF(B85=0, "-", B81/B85)</f>
        <v>7.8431372549019607E-2</v>
      </c>
      <c r="D81" s="65">
        <v>11</v>
      </c>
      <c r="E81" s="9">
        <f>IF(D85=0, "-", D81/D85)</f>
        <v>0.11</v>
      </c>
      <c r="F81" s="81">
        <v>23</v>
      </c>
      <c r="G81" s="34">
        <f>IF(F85=0, "-", F81/F85)</f>
        <v>9.1633466135458169E-2</v>
      </c>
      <c r="H81" s="65">
        <v>20</v>
      </c>
      <c r="I81" s="9">
        <f>IF(H85=0, "-", H81/H85)</f>
        <v>5.3763440860215055E-2</v>
      </c>
      <c r="J81" s="8">
        <f t="shared" si="6"/>
        <v>-0.27272727272727271</v>
      </c>
      <c r="K81" s="9">
        <f t="shared" si="7"/>
        <v>0.15</v>
      </c>
    </row>
    <row r="82" spans="1:11" x14ac:dyDescent="0.25">
      <c r="A82" s="7" t="s">
        <v>239</v>
      </c>
      <c r="B82" s="65">
        <v>75</v>
      </c>
      <c r="C82" s="34">
        <f>IF(B85=0, "-", B82/B85)</f>
        <v>0.73529411764705888</v>
      </c>
      <c r="D82" s="65">
        <v>72</v>
      </c>
      <c r="E82" s="9">
        <f>IF(D85=0, "-", D82/D85)</f>
        <v>0.72</v>
      </c>
      <c r="F82" s="81">
        <v>171</v>
      </c>
      <c r="G82" s="34">
        <f>IF(F85=0, "-", F82/F85)</f>
        <v>0.68127490039840632</v>
      </c>
      <c r="H82" s="65">
        <v>301</v>
      </c>
      <c r="I82" s="9">
        <f>IF(H85=0, "-", H82/H85)</f>
        <v>0.80913978494623651</v>
      </c>
      <c r="J82" s="8">
        <f t="shared" si="6"/>
        <v>4.1666666666666664E-2</v>
      </c>
      <c r="K82" s="9">
        <f t="shared" si="7"/>
        <v>-0.43189368770764119</v>
      </c>
    </row>
    <row r="83" spans="1:11" x14ac:dyDescent="0.25">
      <c r="A83" s="7" t="s">
        <v>240</v>
      </c>
      <c r="B83" s="65">
        <v>6</v>
      </c>
      <c r="C83" s="34">
        <f>IF(B85=0, "-", B83/B85)</f>
        <v>5.8823529411764705E-2</v>
      </c>
      <c r="D83" s="65">
        <v>8</v>
      </c>
      <c r="E83" s="9">
        <f>IF(D85=0, "-", D83/D85)</f>
        <v>0.08</v>
      </c>
      <c r="F83" s="81">
        <v>12</v>
      </c>
      <c r="G83" s="34">
        <f>IF(F85=0, "-", F83/F85)</f>
        <v>4.7808764940239043E-2</v>
      </c>
      <c r="H83" s="65">
        <v>13</v>
      </c>
      <c r="I83" s="9">
        <f>IF(H85=0, "-", H83/H85)</f>
        <v>3.4946236559139782E-2</v>
      </c>
      <c r="J83" s="8">
        <f t="shared" si="6"/>
        <v>-0.25</v>
      </c>
      <c r="K83" s="9">
        <f t="shared" si="7"/>
        <v>-7.6923076923076927E-2</v>
      </c>
    </row>
    <row r="84" spans="1:11" x14ac:dyDescent="0.25">
      <c r="A84" s="2"/>
      <c r="B84" s="68"/>
      <c r="C84" s="33"/>
      <c r="D84" s="68"/>
      <c r="E84" s="6"/>
      <c r="F84" s="82"/>
      <c r="G84" s="33"/>
      <c r="H84" s="68"/>
      <c r="I84" s="6"/>
      <c r="J84" s="5"/>
      <c r="K84" s="6"/>
    </row>
    <row r="85" spans="1:11" s="43" customFormat="1" x14ac:dyDescent="0.25">
      <c r="A85" s="162" t="s">
        <v>551</v>
      </c>
      <c r="B85" s="71">
        <f>SUM(B78:B84)</f>
        <v>102</v>
      </c>
      <c r="C85" s="40">
        <f>B85/10129</f>
        <v>1.0070095764636192E-2</v>
      </c>
      <c r="D85" s="71">
        <f>SUM(D78:D84)</f>
        <v>100</v>
      </c>
      <c r="E85" s="41">
        <f>D85/10016</f>
        <v>9.9840255591054309E-3</v>
      </c>
      <c r="F85" s="77">
        <f>SUM(F78:F84)</f>
        <v>251</v>
      </c>
      <c r="G85" s="42">
        <f>F85/27845</f>
        <v>9.0141856706769611E-3</v>
      </c>
      <c r="H85" s="71">
        <f>SUM(H78:H84)</f>
        <v>372</v>
      </c>
      <c r="I85" s="41">
        <f>H85/26003</f>
        <v>1.4306041610583395E-2</v>
      </c>
      <c r="J85" s="37">
        <f>IF(D85=0, "-", IF((B85-D85)/D85&lt;10, (B85-D85)/D85, "&gt;999%"))</f>
        <v>0.02</v>
      </c>
      <c r="K85" s="38">
        <f>IF(H85=0, "-", IF((F85-H85)/H85&lt;10, (F85-H85)/H85, "&gt;999%"))</f>
        <v>-0.32526881720430106</v>
      </c>
    </row>
    <row r="86" spans="1:11" x14ac:dyDescent="0.25">
      <c r="B86" s="83"/>
      <c r="D86" s="83"/>
      <c r="F86" s="83"/>
      <c r="H86" s="83"/>
    </row>
    <row r="87" spans="1:11" x14ac:dyDescent="0.25">
      <c r="A87" s="163" t="s">
        <v>140</v>
      </c>
      <c r="B87" s="61" t="s">
        <v>12</v>
      </c>
      <c r="C87" s="62" t="s">
        <v>13</v>
      </c>
      <c r="D87" s="61" t="s">
        <v>12</v>
      </c>
      <c r="E87" s="63" t="s">
        <v>13</v>
      </c>
      <c r="F87" s="62" t="s">
        <v>12</v>
      </c>
      <c r="G87" s="62" t="s">
        <v>13</v>
      </c>
      <c r="H87" s="61" t="s">
        <v>12</v>
      </c>
      <c r="I87" s="63" t="s">
        <v>13</v>
      </c>
      <c r="J87" s="61"/>
      <c r="K87" s="63"/>
    </row>
    <row r="88" spans="1:11" x14ac:dyDescent="0.25">
      <c r="A88" s="7" t="s">
        <v>241</v>
      </c>
      <c r="B88" s="65">
        <v>0</v>
      </c>
      <c r="C88" s="34">
        <f>IF(B107=0, "-", B88/B107)</f>
        <v>0</v>
      </c>
      <c r="D88" s="65">
        <v>3</v>
      </c>
      <c r="E88" s="9">
        <f>IF(D107=0, "-", D88/D107)</f>
        <v>6.8649885583524023E-3</v>
      </c>
      <c r="F88" s="81">
        <v>4</v>
      </c>
      <c r="G88" s="34">
        <f>IF(F107=0, "-", F88/F107)</f>
        <v>4.2689434364994666E-3</v>
      </c>
      <c r="H88" s="65">
        <v>5</v>
      </c>
      <c r="I88" s="9">
        <f>IF(H107=0, "-", H88/H107)</f>
        <v>9.5419847328244278E-3</v>
      </c>
      <c r="J88" s="8">
        <f t="shared" ref="J88:J105" si="8">IF(D88=0, "-", IF((B88-D88)/D88&lt;10, (B88-D88)/D88, "&gt;999%"))</f>
        <v>-1</v>
      </c>
      <c r="K88" s="9">
        <f t="shared" ref="K88:K105" si="9">IF(H88=0, "-", IF((F88-H88)/H88&lt;10, (F88-H88)/H88, "&gt;999%"))</f>
        <v>-0.2</v>
      </c>
    </row>
    <row r="89" spans="1:11" x14ac:dyDescent="0.25">
      <c r="A89" s="7" t="s">
        <v>242</v>
      </c>
      <c r="B89" s="65">
        <v>1</v>
      </c>
      <c r="C89" s="34">
        <f>IF(B107=0, "-", B89/B107)</f>
        <v>0.01</v>
      </c>
      <c r="D89" s="65">
        <v>2</v>
      </c>
      <c r="E89" s="9">
        <f>IF(D107=0, "-", D89/D107)</f>
        <v>4.5766590389016018E-3</v>
      </c>
      <c r="F89" s="81">
        <v>14</v>
      </c>
      <c r="G89" s="34">
        <f>IF(F107=0, "-", F89/F107)</f>
        <v>1.4941302027748132E-2</v>
      </c>
      <c r="H89" s="65">
        <v>2</v>
      </c>
      <c r="I89" s="9">
        <f>IF(H107=0, "-", H89/H107)</f>
        <v>3.8167938931297708E-3</v>
      </c>
      <c r="J89" s="8">
        <f t="shared" si="8"/>
        <v>-0.5</v>
      </c>
      <c r="K89" s="9">
        <f t="shared" si="9"/>
        <v>6</v>
      </c>
    </row>
    <row r="90" spans="1:11" x14ac:dyDescent="0.25">
      <c r="A90" s="7" t="s">
        <v>243</v>
      </c>
      <c r="B90" s="65">
        <v>0</v>
      </c>
      <c r="C90" s="34">
        <f>IF(B107=0, "-", B90/B107)</f>
        <v>0</v>
      </c>
      <c r="D90" s="65">
        <v>4</v>
      </c>
      <c r="E90" s="9">
        <f>IF(D107=0, "-", D90/D107)</f>
        <v>9.1533180778032037E-3</v>
      </c>
      <c r="F90" s="81">
        <v>10</v>
      </c>
      <c r="G90" s="34">
        <f>IF(F107=0, "-", F90/F107)</f>
        <v>1.0672358591248666E-2</v>
      </c>
      <c r="H90" s="65">
        <v>4</v>
      </c>
      <c r="I90" s="9">
        <f>IF(H107=0, "-", H90/H107)</f>
        <v>7.6335877862595417E-3</v>
      </c>
      <c r="J90" s="8">
        <f t="shared" si="8"/>
        <v>-1</v>
      </c>
      <c r="K90" s="9">
        <f t="shared" si="9"/>
        <v>1.5</v>
      </c>
    </row>
    <row r="91" spans="1:11" x14ac:dyDescent="0.25">
      <c r="A91" s="7" t="s">
        <v>244</v>
      </c>
      <c r="B91" s="65">
        <v>10</v>
      </c>
      <c r="C91" s="34">
        <f>IF(B107=0, "-", B91/B107)</f>
        <v>0.1</v>
      </c>
      <c r="D91" s="65">
        <v>5</v>
      </c>
      <c r="E91" s="9">
        <f>IF(D107=0, "-", D91/D107)</f>
        <v>1.1441647597254004E-2</v>
      </c>
      <c r="F91" s="81">
        <v>34</v>
      </c>
      <c r="G91" s="34">
        <f>IF(F107=0, "-", F91/F107)</f>
        <v>3.6286019210245463E-2</v>
      </c>
      <c r="H91" s="65">
        <v>22</v>
      </c>
      <c r="I91" s="9">
        <f>IF(H107=0, "-", H91/H107)</f>
        <v>4.1984732824427481E-2</v>
      </c>
      <c r="J91" s="8">
        <f t="shared" si="8"/>
        <v>1</v>
      </c>
      <c r="K91" s="9">
        <f t="shared" si="9"/>
        <v>0.54545454545454541</v>
      </c>
    </row>
    <row r="92" spans="1:11" x14ac:dyDescent="0.25">
      <c r="A92" s="7" t="s">
        <v>245</v>
      </c>
      <c r="B92" s="65">
        <v>8</v>
      </c>
      <c r="C92" s="34">
        <f>IF(B107=0, "-", B92/B107)</f>
        <v>0.08</v>
      </c>
      <c r="D92" s="65">
        <v>3</v>
      </c>
      <c r="E92" s="9">
        <f>IF(D107=0, "-", D92/D107)</f>
        <v>6.8649885583524023E-3</v>
      </c>
      <c r="F92" s="81">
        <v>19</v>
      </c>
      <c r="G92" s="34">
        <f>IF(F107=0, "-", F92/F107)</f>
        <v>2.0277481323372464E-2</v>
      </c>
      <c r="H92" s="65">
        <v>6</v>
      </c>
      <c r="I92" s="9">
        <f>IF(H107=0, "-", H92/H107)</f>
        <v>1.1450381679389313E-2</v>
      </c>
      <c r="J92" s="8">
        <f t="shared" si="8"/>
        <v>1.6666666666666667</v>
      </c>
      <c r="K92" s="9">
        <f t="shared" si="9"/>
        <v>2.1666666666666665</v>
      </c>
    </row>
    <row r="93" spans="1:11" x14ac:dyDescent="0.25">
      <c r="A93" s="7" t="s">
        <v>246</v>
      </c>
      <c r="B93" s="65">
        <v>0</v>
      </c>
      <c r="C93" s="34">
        <f>IF(B107=0, "-", B93/B107)</f>
        <v>0</v>
      </c>
      <c r="D93" s="65">
        <v>8</v>
      </c>
      <c r="E93" s="9">
        <f>IF(D107=0, "-", D93/D107)</f>
        <v>1.8306636155606407E-2</v>
      </c>
      <c r="F93" s="81">
        <v>0</v>
      </c>
      <c r="G93" s="34">
        <f>IF(F107=0, "-", F93/F107)</f>
        <v>0</v>
      </c>
      <c r="H93" s="65">
        <v>8</v>
      </c>
      <c r="I93" s="9">
        <f>IF(H107=0, "-", H93/H107)</f>
        <v>1.5267175572519083E-2</v>
      </c>
      <c r="J93" s="8">
        <f t="shared" si="8"/>
        <v>-1</v>
      </c>
      <c r="K93" s="9">
        <f t="shared" si="9"/>
        <v>-1</v>
      </c>
    </row>
    <row r="94" spans="1:11" x14ac:dyDescent="0.25">
      <c r="A94" s="7" t="s">
        <v>247</v>
      </c>
      <c r="B94" s="65">
        <v>0</v>
      </c>
      <c r="C94" s="34">
        <f>IF(B107=0, "-", B94/B107)</f>
        <v>0</v>
      </c>
      <c r="D94" s="65">
        <v>0</v>
      </c>
      <c r="E94" s="9">
        <f>IF(D107=0, "-", D94/D107)</f>
        <v>0</v>
      </c>
      <c r="F94" s="81">
        <v>2</v>
      </c>
      <c r="G94" s="34">
        <f>IF(F107=0, "-", F94/F107)</f>
        <v>2.1344717182497333E-3</v>
      </c>
      <c r="H94" s="65">
        <v>1</v>
      </c>
      <c r="I94" s="9">
        <f>IF(H107=0, "-", H94/H107)</f>
        <v>1.9083969465648854E-3</v>
      </c>
      <c r="J94" s="8" t="str">
        <f t="shared" si="8"/>
        <v>-</v>
      </c>
      <c r="K94" s="9">
        <f t="shared" si="9"/>
        <v>1</v>
      </c>
    </row>
    <row r="95" spans="1:11" x14ac:dyDescent="0.25">
      <c r="A95" s="7" t="s">
        <v>248</v>
      </c>
      <c r="B95" s="65">
        <v>8</v>
      </c>
      <c r="C95" s="34">
        <f>IF(B107=0, "-", B95/B107)</f>
        <v>0.08</v>
      </c>
      <c r="D95" s="65">
        <v>0</v>
      </c>
      <c r="E95" s="9">
        <f>IF(D107=0, "-", D95/D107)</f>
        <v>0</v>
      </c>
      <c r="F95" s="81">
        <v>8</v>
      </c>
      <c r="G95" s="34">
        <f>IF(F107=0, "-", F95/F107)</f>
        <v>8.5378868729989333E-3</v>
      </c>
      <c r="H95" s="65">
        <v>0</v>
      </c>
      <c r="I95" s="9">
        <f>IF(H107=0, "-", H95/H107)</f>
        <v>0</v>
      </c>
      <c r="J95" s="8" t="str">
        <f t="shared" si="8"/>
        <v>-</v>
      </c>
      <c r="K95" s="9" t="str">
        <f t="shared" si="9"/>
        <v>-</v>
      </c>
    </row>
    <row r="96" spans="1:11" x14ac:dyDescent="0.25">
      <c r="A96" s="7" t="s">
        <v>249</v>
      </c>
      <c r="B96" s="65">
        <v>1</v>
      </c>
      <c r="C96" s="34">
        <f>IF(B107=0, "-", B96/B107)</f>
        <v>0.01</v>
      </c>
      <c r="D96" s="65">
        <v>0</v>
      </c>
      <c r="E96" s="9">
        <f>IF(D107=0, "-", D96/D107)</f>
        <v>0</v>
      </c>
      <c r="F96" s="81">
        <v>3</v>
      </c>
      <c r="G96" s="34">
        <f>IF(F107=0, "-", F96/F107)</f>
        <v>3.2017075773745998E-3</v>
      </c>
      <c r="H96" s="65">
        <v>2</v>
      </c>
      <c r="I96" s="9">
        <f>IF(H107=0, "-", H96/H107)</f>
        <v>3.8167938931297708E-3</v>
      </c>
      <c r="J96" s="8" t="str">
        <f t="shared" si="8"/>
        <v>-</v>
      </c>
      <c r="K96" s="9">
        <f t="shared" si="9"/>
        <v>0.5</v>
      </c>
    </row>
    <row r="97" spans="1:11" x14ac:dyDescent="0.25">
      <c r="A97" s="7" t="s">
        <v>250</v>
      </c>
      <c r="B97" s="65">
        <v>7</v>
      </c>
      <c r="C97" s="34">
        <f>IF(B107=0, "-", B97/B107)</f>
        <v>7.0000000000000007E-2</v>
      </c>
      <c r="D97" s="65">
        <v>11</v>
      </c>
      <c r="E97" s="9">
        <f>IF(D107=0, "-", D97/D107)</f>
        <v>2.5171624713958809E-2</v>
      </c>
      <c r="F97" s="81">
        <v>22</v>
      </c>
      <c r="G97" s="34">
        <f>IF(F107=0, "-", F97/F107)</f>
        <v>2.3479188900747065E-2</v>
      </c>
      <c r="H97" s="65">
        <v>30</v>
      </c>
      <c r="I97" s="9">
        <f>IF(H107=0, "-", H97/H107)</f>
        <v>5.7251908396946563E-2</v>
      </c>
      <c r="J97" s="8">
        <f t="shared" si="8"/>
        <v>-0.36363636363636365</v>
      </c>
      <c r="K97" s="9">
        <f t="shared" si="9"/>
        <v>-0.26666666666666666</v>
      </c>
    </row>
    <row r="98" spans="1:11" x14ac:dyDescent="0.25">
      <c r="A98" s="7" t="s">
        <v>251</v>
      </c>
      <c r="B98" s="65">
        <v>5</v>
      </c>
      <c r="C98" s="34">
        <f>IF(B107=0, "-", B98/B107)</f>
        <v>0.05</v>
      </c>
      <c r="D98" s="65">
        <v>9</v>
      </c>
      <c r="E98" s="9">
        <f>IF(D107=0, "-", D98/D107)</f>
        <v>2.0594965675057208E-2</v>
      </c>
      <c r="F98" s="81">
        <v>54</v>
      </c>
      <c r="G98" s="34">
        <f>IF(F107=0, "-", F98/F107)</f>
        <v>5.7630736392742798E-2</v>
      </c>
      <c r="H98" s="65">
        <v>19</v>
      </c>
      <c r="I98" s="9">
        <f>IF(H107=0, "-", H98/H107)</f>
        <v>3.6259541984732822E-2</v>
      </c>
      <c r="J98" s="8">
        <f t="shared" si="8"/>
        <v>-0.44444444444444442</v>
      </c>
      <c r="K98" s="9">
        <f t="shared" si="9"/>
        <v>1.8421052631578947</v>
      </c>
    </row>
    <row r="99" spans="1:11" x14ac:dyDescent="0.25">
      <c r="A99" s="7" t="s">
        <v>252</v>
      </c>
      <c r="B99" s="65">
        <v>8</v>
      </c>
      <c r="C99" s="34">
        <f>IF(B107=0, "-", B99/B107)</f>
        <v>0.08</v>
      </c>
      <c r="D99" s="65">
        <v>7</v>
      </c>
      <c r="E99" s="9">
        <f>IF(D107=0, "-", D99/D107)</f>
        <v>1.6018306636155607E-2</v>
      </c>
      <c r="F99" s="81">
        <v>26</v>
      </c>
      <c r="G99" s="34">
        <f>IF(F107=0, "-", F99/F107)</f>
        <v>2.7748132337246531E-2</v>
      </c>
      <c r="H99" s="65">
        <v>30</v>
      </c>
      <c r="I99" s="9">
        <f>IF(H107=0, "-", H99/H107)</f>
        <v>5.7251908396946563E-2</v>
      </c>
      <c r="J99" s="8">
        <f t="shared" si="8"/>
        <v>0.14285714285714285</v>
      </c>
      <c r="K99" s="9">
        <f t="shared" si="9"/>
        <v>-0.13333333333333333</v>
      </c>
    </row>
    <row r="100" spans="1:11" x14ac:dyDescent="0.25">
      <c r="A100" s="7" t="s">
        <v>253</v>
      </c>
      <c r="B100" s="65">
        <v>0</v>
      </c>
      <c r="C100" s="34">
        <f>IF(B107=0, "-", B100/B107)</f>
        <v>0</v>
      </c>
      <c r="D100" s="65">
        <v>1</v>
      </c>
      <c r="E100" s="9">
        <f>IF(D107=0, "-", D100/D107)</f>
        <v>2.2883295194508009E-3</v>
      </c>
      <c r="F100" s="81">
        <v>0</v>
      </c>
      <c r="G100" s="34">
        <f>IF(F107=0, "-", F100/F107)</f>
        <v>0</v>
      </c>
      <c r="H100" s="65">
        <v>4</v>
      </c>
      <c r="I100" s="9">
        <f>IF(H107=0, "-", H100/H107)</f>
        <v>7.6335877862595417E-3</v>
      </c>
      <c r="J100" s="8">
        <f t="shared" si="8"/>
        <v>-1</v>
      </c>
      <c r="K100" s="9">
        <f t="shared" si="9"/>
        <v>-1</v>
      </c>
    </row>
    <row r="101" spans="1:11" x14ac:dyDescent="0.25">
      <c r="A101" s="7" t="s">
        <v>254</v>
      </c>
      <c r="B101" s="65">
        <v>10</v>
      </c>
      <c r="C101" s="34">
        <f>IF(B107=0, "-", B101/B107)</f>
        <v>0.1</v>
      </c>
      <c r="D101" s="65">
        <v>0</v>
      </c>
      <c r="E101" s="9">
        <f>IF(D107=0, "-", D101/D107)</f>
        <v>0</v>
      </c>
      <c r="F101" s="81">
        <v>25</v>
      </c>
      <c r="G101" s="34">
        <f>IF(F107=0, "-", F101/F107)</f>
        <v>2.6680896478121666E-2</v>
      </c>
      <c r="H101" s="65">
        <v>0</v>
      </c>
      <c r="I101" s="9">
        <f>IF(H107=0, "-", H101/H107)</f>
        <v>0</v>
      </c>
      <c r="J101" s="8" t="str">
        <f t="shared" si="8"/>
        <v>-</v>
      </c>
      <c r="K101" s="9" t="str">
        <f t="shared" si="9"/>
        <v>-</v>
      </c>
    </row>
    <row r="102" spans="1:11" x14ac:dyDescent="0.25">
      <c r="A102" s="7" t="s">
        <v>255</v>
      </c>
      <c r="B102" s="65">
        <v>32</v>
      </c>
      <c r="C102" s="34">
        <f>IF(B107=0, "-", B102/B107)</f>
        <v>0.32</v>
      </c>
      <c r="D102" s="65">
        <v>380</v>
      </c>
      <c r="E102" s="9">
        <f>IF(D107=0, "-", D102/D107)</f>
        <v>0.86956521739130432</v>
      </c>
      <c r="F102" s="81">
        <v>702</v>
      </c>
      <c r="G102" s="34">
        <f>IF(F107=0, "-", F102/F107)</f>
        <v>0.74919957310565632</v>
      </c>
      <c r="H102" s="65">
        <v>380</v>
      </c>
      <c r="I102" s="9">
        <f>IF(H107=0, "-", H102/H107)</f>
        <v>0.72519083969465647</v>
      </c>
      <c r="J102" s="8">
        <f t="shared" si="8"/>
        <v>-0.91578947368421049</v>
      </c>
      <c r="K102" s="9">
        <f t="shared" si="9"/>
        <v>0.84736842105263155</v>
      </c>
    </row>
    <row r="103" spans="1:11" x14ac:dyDescent="0.25">
      <c r="A103" s="7" t="s">
        <v>256</v>
      </c>
      <c r="B103" s="65">
        <v>10</v>
      </c>
      <c r="C103" s="34">
        <f>IF(B107=0, "-", B103/B107)</f>
        <v>0.1</v>
      </c>
      <c r="D103" s="65">
        <v>3</v>
      </c>
      <c r="E103" s="9">
        <f>IF(D107=0, "-", D103/D107)</f>
        <v>6.8649885583524023E-3</v>
      </c>
      <c r="F103" s="81">
        <v>14</v>
      </c>
      <c r="G103" s="34">
        <f>IF(F107=0, "-", F103/F107)</f>
        <v>1.4941302027748132E-2</v>
      </c>
      <c r="H103" s="65">
        <v>6</v>
      </c>
      <c r="I103" s="9">
        <f>IF(H107=0, "-", H103/H107)</f>
        <v>1.1450381679389313E-2</v>
      </c>
      <c r="J103" s="8">
        <f t="shared" si="8"/>
        <v>2.3333333333333335</v>
      </c>
      <c r="K103" s="9">
        <f t="shared" si="9"/>
        <v>1.3333333333333333</v>
      </c>
    </row>
    <row r="104" spans="1:11" x14ac:dyDescent="0.25">
      <c r="A104" s="7" t="s">
        <v>257</v>
      </c>
      <c r="B104" s="65">
        <v>0</v>
      </c>
      <c r="C104" s="34">
        <f>IF(B107=0, "-", B104/B107)</f>
        <v>0</v>
      </c>
      <c r="D104" s="65">
        <v>1</v>
      </c>
      <c r="E104" s="9">
        <f>IF(D107=0, "-", D104/D107)</f>
        <v>2.2883295194508009E-3</v>
      </c>
      <c r="F104" s="81">
        <v>0</v>
      </c>
      <c r="G104" s="34">
        <f>IF(F107=0, "-", F104/F107)</f>
        <v>0</v>
      </c>
      <c r="H104" s="65">
        <v>2</v>
      </c>
      <c r="I104" s="9">
        <f>IF(H107=0, "-", H104/H107)</f>
        <v>3.8167938931297708E-3</v>
      </c>
      <c r="J104" s="8">
        <f t="shared" si="8"/>
        <v>-1</v>
      </c>
      <c r="K104" s="9">
        <f t="shared" si="9"/>
        <v>-1</v>
      </c>
    </row>
    <row r="105" spans="1:11" x14ac:dyDescent="0.25">
      <c r="A105" s="7" t="s">
        <v>258</v>
      </c>
      <c r="B105" s="65">
        <v>0</v>
      </c>
      <c r="C105" s="34">
        <f>IF(B107=0, "-", B105/B107)</f>
        <v>0</v>
      </c>
      <c r="D105" s="65">
        <v>0</v>
      </c>
      <c r="E105" s="9">
        <f>IF(D107=0, "-", D105/D107)</f>
        <v>0</v>
      </c>
      <c r="F105" s="81">
        <v>0</v>
      </c>
      <c r="G105" s="34">
        <f>IF(F107=0, "-", F105/F107)</f>
        <v>0</v>
      </c>
      <c r="H105" s="65">
        <v>3</v>
      </c>
      <c r="I105" s="9">
        <f>IF(H107=0, "-", H105/H107)</f>
        <v>5.7251908396946565E-3</v>
      </c>
      <c r="J105" s="8" t="str">
        <f t="shared" si="8"/>
        <v>-</v>
      </c>
      <c r="K105" s="9">
        <f t="shared" si="9"/>
        <v>-1</v>
      </c>
    </row>
    <row r="106" spans="1:11" x14ac:dyDescent="0.25">
      <c r="A106" s="2"/>
      <c r="B106" s="68"/>
      <c r="C106" s="33"/>
      <c r="D106" s="68"/>
      <c r="E106" s="6"/>
      <c r="F106" s="82"/>
      <c r="G106" s="33"/>
      <c r="H106" s="68"/>
      <c r="I106" s="6"/>
      <c r="J106" s="5"/>
      <c r="K106" s="6"/>
    </row>
    <row r="107" spans="1:11" s="43" customFormat="1" x14ac:dyDescent="0.25">
      <c r="A107" s="162" t="s">
        <v>550</v>
      </c>
      <c r="B107" s="71">
        <f>SUM(B88:B106)</f>
        <v>100</v>
      </c>
      <c r="C107" s="40">
        <f>B107/10129</f>
        <v>9.8726429065060725E-3</v>
      </c>
      <c r="D107" s="71">
        <f>SUM(D88:D106)</f>
        <v>437</v>
      </c>
      <c r="E107" s="41">
        <f>D107/10016</f>
        <v>4.3630191693290736E-2</v>
      </c>
      <c r="F107" s="77">
        <f>SUM(F88:F106)</f>
        <v>937</v>
      </c>
      <c r="G107" s="42">
        <f>F107/27845</f>
        <v>3.3650565631172559E-2</v>
      </c>
      <c r="H107" s="71">
        <f>SUM(H88:H106)</f>
        <v>524</v>
      </c>
      <c r="I107" s="41">
        <f>H107/26003</f>
        <v>2.0151520978348651E-2</v>
      </c>
      <c r="J107" s="37">
        <f>IF(D107=0, "-", IF((B107-D107)/D107&lt;10, (B107-D107)/D107, "&gt;999%"))</f>
        <v>-0.77116704805491987</v>
      </c>
      <c r="K107" s="38">
        <f>IF(H107=0, "-", IF((F107-H107)/H107&lt;10, (F107-H107)/H107, "&gt;999%"))</f>
        <v>0.78816793893129766</v>
      </c>
    </row>
    <row r="108" spans="1:11" x14ac:dyDescent="0.25">
      <c r="B108" s="83"/>
      <c r="D108" s="83"/>
      <c r="F108" s="83"/>
      <c r="H108" s="83"/>
    </row>
    <row r="109" spans="1:11" s="43" customFormat="1" x14ac:dyDescent="0.25">
      <c r="A109" s="162" t="s">
        <v>549</v>
      </c>
      <c r="B109" s="71">
        <v>202</v>
      </c>
      <c r="C109" s="40">
        <f>B109/10129</f>
        <v>1.9942738671142265E-2</v>
      </c>
      <c r="D109" s="71">
        <v>537</v>
      </c>
      <c r="E109" s="41">
        <f>D109/10016</f>
        <v>5.3614217252396165E-2</v>
      </c>
      <c r="F109" s="77">
        <v>1188</v>
      </c>
      <c r="G109" s="42">
        <f>F109/27845</f>
        <v>4.2664751301849525E-2</v>
      </c>
      <c r="H109" s="71">
        <v>896</v>
      </c>
      <c r="I109" s="41">
        <f>H109/26003</f>
        <v>3.4457562588932046E-2</v>
      </c>
      <c r="J109" s="37">
        <f>IF(D109=0, "-", IF((B109-D109)/D109&lt;10, (B109-D109)/D109, "&gt;999%"))</f>
        <v>-0.62383612662942267</v>
      </c>
      <c r="K109" s="38">
        <f>IF(H109=0, "-", IF((F109-H109)/H109&lt;10, (F109-H109)/H109, "&gt;999%"))</f>
        <v>0.32589285714285715</v>
      </c>
    </row>
    <row r="110" spans="1:11" x14ac:dyDescent="0.25">
      <c r="B110" s="83"/>
      <c r="D110" s="83"/>
      <c r="F110" s="83"/>
      <c r="H110" s="83"/>
    </row>
    <row r="111" spans="1:11" ht="15.6" x14ac:dyDescent="0.3">
      <c r="A111" s="164" t="s">
        <v>113</v>
      </c>
      <c r="B111" s="196" t="s">
        <v>1</v>
      </c>
      <c r="C111" s="200"/>
      <c r="D111" s="200"/>
      <c r="E111" s="197"/>
      <c r="F111" s="196" t="s">
        <v>14</v>
      </c>
      <c r="G111" s="200"/>
      <c r="H111" s="200"/>
      <c r="I111" s="197"/>
      <c r="J111" s="196" t="s">
        <v>15</v>
      </c>
      <c r="K111" s="197"/>
    </row>
    <row r="112" spans="1:11" x14ac:dyDescent="0.25">
      <c r="A112" s="22"/>
      <c r="B112" s="196">
        <f>VALUE(RIGHT($B$2, 4))</f>
        <v>2023</v>
      </c>
      <c r="C112" s="197"/>
      <c r="D112" s="196">
        <f>B112-1</f>
        <v>2022</v>
      </c>
      <c r="E112" s="204"/>
      <c r="F112" s="196">
        <f>B112</f>
        <v>2023</v>
      </c>
      <c r="G112" s="204"/>
      <c r="H112" s="196">
        <f>D112</f>
        <v>2022</v>
      </c>
      <c r="I112" s="204"/>
      <c r="J112" s="140" t="s">
        <v>4</v>
      </c>
      <c r="K112" s="141" t="s">
        <v>2</v>
      </c>
    </row>
    <row r="113" spans="1:11" x14ac:dyDescent="0.25">
      <c r="A113" s="163" t="s">
        <v>141</v>
      </c>
      <c r="B113" s="61" t="s">
        <v>12</v>
      </c>
      <c r="C113" s="62" t="s">
        <v>13</v>
      </c>
      <c r="D113" s="61" t="s">
        <v>12</v>
      </c>
      <c r="E113" s="63" t="s">
        <v>13</v>
      </c>
      <c r="F113" s="62" t="s">
        <v>12</v>
      </c>
      <c r="G113" s="62" t="s">
        <v>13</v>
      </c>
      <c r="H113" s="61" t="s">
        <v>12</v>
      </c>
      <c r="I113" s="63" t="s">
        <v>13</v>
      </c>
      <c r="J113" s="61"/>
      <c r="K113" s="63"/>
    </row>
    <row r="114" spans="1:11" x14ac:dyDescent="0.25">
      <c r="A114" s="7" t="s">
        <v>259</v>
      </c>
      <c r="B114" s="65">
        <v>1</v>
      </c>
      <c r="C114" s="34">
        <f>IF(B118=0, "-", B114/B118)</f>
        <v>3.2258064516129031E-2</v>
      </c>
      <c r="D114" s="65">
        <v>0</v>
      </c>
      <c r="E114" s="9">
        <f>IF(D118=0, "-", D114/D118)</f>
        <v>0</v>
      </c>
      <c r="F114" s="81">
        <v>2</v>
      </c>
      <c r="G114" s="34">
        <f>IF(F118=0, "-", F114/F118)</f>
        <v>2.6666666666666668E-2</v>
      </c>
      <c r="H114" s="65">
        <v>0</v>
      </c>
      <c r="I114" s="9">
        <f>IF(H118=0, "-", H114/H118)</f>
        <v>0</v>
      </c>
      <c r="J114" s="8" t="str">
        <f>IF(D114=0, "-", IF((B114-D114)/D114&lt;10, (B114-D114)/D114, "&gt;999%"))</f>
        <v>-</v>
      </c>
      <c r="K114" s="9" t="str">
        <f>IF(H114=0, "-", IF((F114-H114)/H114&lt;10, (F114-H114)/H114, "&gt;999%"))</f>
        <v>-</v>
      </c>
    </row>
    <row r="115" spans="1:11" x14ac:dyDescent="0.25">
      <c r="A115" s="7" t="s">
        <v>260</v>
      </c>
      <c r="B115" s="65">
        <v>25</v>
      </c>
      <c r="C115" s="34">
        <f>IF(B118=0, "-", B115/B118)</f>
        <v>0.80645161290322576</v>
      </c>
      <c r="D115" s="65">
        <v>26</v>
      </c>
      <c r="E115" s="9">
        <f>IF(D118=0, "-", D115/D118)</f>
        <v>0.8125</v>
      </c>
      <c r="F115" s="81">
        <v>54</v>
      </c>
      <c r="G115" s="34">
        <f>IF(F118=0, "-", F115/F118)</f>
        <v>0.72</v>
      </c>
      <c r="H115" s="65">
        <v>88</v>
      </c>
      <c r="I115" s="9">
        <f>IF(H118=0, "-", H115/H118)</f>
        <v>0.83809523809523812</v>
      </c>
      <c r="J115" s="8">
        <f>IF(D115=0, "-", IF((B115-D115)/D115&lt;10, (B115-D115)/D115, "&gt;999%"))</f>
        <v>-3.8461538461538464E-2</v>
      </c>
      <c r="K115" s="9">
        <f>IF(H115=0, "-", IF((F115-H115)/H115&lt;10, (F115-H115)/H115, "&gt;999%"))</f>
        <v>-0.38636363636363635</v>
      </c>
    </row>
    <row r="116" spans="1:11" x14ac:dyDescent="0.25">
      <c r="A116" s="7" t="s">
        <v>261</v>
      </c>
      <c r="B116" s="65">
        <v>5</v>
      </c>
      <c r="C116" s="34">
        <f>IF(B118=0, "-", B116/B118)</f>
        <v>0.16129032258064516</v>
      </c>
      <c r="D116" s="65">
        <v>6</v>
      </c>
      <c r="E116" s="9">
        <f>IF(D118=0, "-", D116/D118)</f>
        <v>0.1875</v>
      </c>
      <c r="F116" s="81">
        <v>19</v>
      </c>
      <c r="G116" s="34">
        <f>IF(F118=0, "-", F116/F118)</f>
        <v>0.25333333333333335</v>
      </c>
      <c r="H116" s="65">
        <v>17</v>
      </c>
      <c r="I116" s="9">
        <f>IF(H118=0, "-", H116/H118)</f>
        <v>0.16190476190476191</v>
      </c>
      <c r="J116" s="8">
        <f>IF(D116=0, "-", IF((B116-D116)/D116&lt;10, (B116-D116)/D116, "&gt;999%"))</f>
        <v>-0.16666666666666666</v>
      </c>
      <c r="K116" s="9">
        <f>IF(H116=0, "-", IF((F116-H116)/H116&lt;10, (F116-H116)/H116, "&gt;999%"))</f>
        <v>0.11764705882352941</v>
      </c>
    </row>
    <row r="117" spans="1:11" x14ac:dyDescent="0.25">
      <c r="A117" s="2"/>
      <c r="B117" s="68"/>
      <c r="C117" s="33"/>
      <c r="D117" s="68"/>
      <c r="E117" s="6"/>
      <c r="F117" s="82"/>
      <c r="G117" s="33"/>
      <c r="H117" s="68"/>
      <c r="I117" s="6"/>
      <c r="J117" s="5"/>
      <c r="K117" s="6"/>
    </row>
    <row r="118" spans="1:11" s="43" customFormat="1" x14ac:dyDescent="0.25">
      <c r="A118" s="162" t="s">
        <v>548</v>
      </c>
      <c r="B118" s="71">
        <f>SUM(B114:B117)</f>
        <v>31</v>
      </c>
      <c r="C118" s="40">
        <f>B118/10129</f>
        <v>3.0605193010168823E-3</v>
      </c>
      <c r="D118" s="71">
        <f>SUM(D114:D117)</f>
        <v>32</v>
      </c>
      <c r="E118" s="41">
        <f>D118/10016</f>
        <v>3.1948881789137379E-3</v>
      </c>
      <c r="F118" s="77">
        <f>SUM(F114:F117)</f>
        <v>75</v>
      </c>
      <c r="G118" s="42">
        <f>F118/27845</f>
        <v>2.6934817741066618E-3</v>
      </c>
      <c r="H118" s="71">
        <f>SUM(H114:H117)</f>
        <v>105</v>
      </c>
      <c r="I118" s="41">
        <f>H118/26003</f>
        <v>4.037995615890474E-3</v>
      </c>
      <c r="J118" s="37">
        <f>IF(D118=0, "-", IF((B118-D118)/D118&lt;10, (B118-D118)/D118, "&gt;999%"))</f>
        <v>-3.125E-2</v>
      </c>
      <c r="K118" s="38">
        <f>IF(H118=0, "-", IF((F118-H118)/H118&lt;10, (F118-H118)/H118, "&gt;999%"))</f>
        <v>-0.2857142857142857</v>
      </c>
    </row>
    <row r="119" spans="1:11" x14ac:dyDescent="0.25">
      <c r="B119" s="83"/>
      <c r="D119" s="83"/>
      <c r="F119" s="83"/>
      <c r="H119" s="83"/>
    </row>
    <row r="120" spans="1:11" x14ac:dyDescent="0.25">
      <c r="A120" s="163" t="s">
        <v>142</v>
      </c>
      <c r="B120" s="61" t="s">
        <v>12</v>
      </c>
      <c r="C120" s="62" t="s">
        <v>13</v>
      </c>
      <c r="D120" s="61" t="s">
        <v>12</v>
      </c>
      <c r="E120" s="63" t="s">
        <v>13</v>
      </c>
      <c r="F120" s="62" t="s">
        <v>12</v>
      </c>
      <c r="G120" s="62" t="s">
        <v>13</v>
      </c>
      <c r="H120" s="61" t="s">
        <v>12</v>
      </c>
      <c r="I120" s="63" t="s">
        <v>13</v>
      </c>
      <c r="J120" s="61"/>
      <c r="K120" s="63"/>
    </row>
    <row r="121" spans="1:11" x14ac:dyDescent="0.25">
      <c r="A121" s="7" t="s">
        <v>262</v>
      </c>
      <c r="B121" s="65">
        <v>1</v>
      </c>
      <c r="C121" s="34">
        <f>IF(B131=0, "-", B121/B131)</f>
        <v>0.1</v>
      </c>
      <c r="D121" s="65">
        <v>1</v>
      </c>
      <c r="E121" s="9">
        <f>IF(D131=0, "-", D121/D131)</f>
        <v>9.0909090909090912E-2</v>
      </c>
      <c r="F121" s="81">
        <v>4</v>
      </c>
      <c r="G121" s="34">
        <f>IF(F131=0, "-", F121/F131)</f>
        <v>0.1111111111111111</v>
      </c>
      <c r="H121" s="65">
        <v>1</v>
      </c>
      <c r="I121" s="9">
        <f>IF(H131=0, "-", H121/H131)</f>
        <v>3.3333333333333333E-2</v>
      </c>
      <c r="J121" s="8">
        <f t="shared" ref="J121:J129" si="10">IF(D121=0, "-", IF((B121-D121)/D121&lt;10, (B121-D121)/D121, "&gt;999%"))</f>
        <v>0</v>
      </c>
      <c r="K121" s="9">
        <f t="shared" ref="K121:K129" si="11">IF(H121=0, "-", IF((F121-H121)/H121&lt;10, (F121-H121)/H121, "&gt;999%"))</f>
        <v>3</v>
      </c>
    </row>
    <row r="122" spans="1:11" x14ac:dyDescent="0.25">
      <c r="A122" s="7" t="s">
        <v>263</v>
      </c>
      <c r="B122" s="65">
        <v>0</v>
      </c>
      <c r="C122" s="34">
        <f>IF(B131=0, "-", B122/B131)</f>
        <v>0</v>
      </c>
      <c r="D122" s="65">
        <v>0</v>
      </c>
      <c r="E122" s="9">
        <f>IF(D131=0, "-", D122/D131)</f>
        <v>0</v>
      </c>
      <c r="F122" s="81">
        <v>2</v>
      </c>
      <c r="G122" s="34">
        <f>IF(F131=0, "-", F122/F131)</f>
        <v>5.5555555555555552E-2</v>
      </c>
      <c r="H122" s="65">
        <v>1</v>
      </c>
      <c r="I122" s="9">
        <f>IF(H131=0, "-", H122/H131)</f>
        <v>3.3333333333333333E-2</v>
      </c>
      <c r="J122" s="8" t="str">
        <f t="shared" si="10"/>
        <v>-</v>
      </c>
      <c r="K122" s="9">
        <f t="shared" si="11"/>
        <v>1</v>
      </c>
    </row>
    <row r="123" spans="1:11" x14ac:dyDescent="0.25">
      <c r="A123" s="7" t="s">
        <v>264</v>
      </c>
      <c r="B123" s="65">
        <v>4</v>
      </c>
      <c r="C123" s="34">
        <f>IF(B131=0, "-", B123/B131)</f>
        <v>0.4</v>
      </c>
      <c r="D123" s="65">
        <v>0</v>
      </c>
      <c r="E123" s="9">
        <f>IF(D131=0, "-", D123/D131)</f>
        <v>0</v>
      </c>
      <c r="F123" s="81">
        <v>10</v>
      </c>
      <c r="G123" s="34">
        <f>IF(F131=0, "-", F123/F131)</f>
        <v>0.27777777777777779</v>
      </c>
      <c r="H123" s="65">
        <v>0</v>
      </c>
      <c r="I123" s="9">
        <f>IF(H131=0, "-", H123/H131)</f>
        <v>0</v>
      </c>
      <c r="J123" s="8" t="str">
        <f t="shared" si="10"/>
        <v>-</v>
      </c>
      <c r="K123" s="9" t="str">
        <f t="shared" si="11"/>
        <v>-</v>
      </c>
    </row>
    <row r="124" spans="1:11" x14ac:dyDescent="0.25">
      <c r="A124" s="7" t="s">
        <v>265</v>
      </c>
      <c r="B124" s="65">
        <v>1</v>
      </c>
      <c r="C124" s="34">
        <f>IF(B131=0, "-", B124/B131)</f>
        <v>0.1</v>
      </c>
      <c r="D124" s="65">
        <v>1</v>
      </c>
      <c r="E124" s="9">
        <f>IF(D131=0, "-", D124/D131)</f>
        <v>9.0909090909090912E-2</v>
      </c>
      <c r="F124" s="81">
        <v>2</v>
      </c>
      <c r="G124" s="34">
        <f>IF(F131=0, "-", F124/F131)</f>
        <v>5.5555555555555552E-2</v>
      </c>
      <c r="H124" s="65">
        <v>3</v>
      </c>
      <c r="I124" s="9">
        <f>IF(H131=0, "-", H124/H131)</f>
        <v>0.1</v>
      </c>
      <c r="J124" s="8">
        <f t="shared" si="10"/>
        <v>0</v>
      </c>
      <c r="K124" s="9">
        <f t="shared" si="11"/>
        <v>-0.33333333333333331</v>
      </c>
    </row>
    <row r="125" spans="1:11" x14ac:dyDescent="0.25">
      <c r="A125" s="7" t="s">
        <v>266</v>
      </c>
      <c r="B125" s="65">
        <v>0</v>
      </c>
      <c r="C125" s="34">
        <f>IF(B131=0, "-", B125/B131)</f>
        <v>0</v>
      </c>
      <c r="D125" s="65">
        <v>0</v>
      </c>
      <c r="E125" s="9">
        <f>IF(D131=0, "-", D125/D131)</f>
        <v>0</v>
      </c>
      <c r="F125" s="81">
        <v>0</v>
      </c>
      <c r="G125" s="34">
        <f>IF(F131=0, "-", F125/F131)</f>
        <v>0</v>
      </c>
      <c r="H125" s="65">
        <v>1</v>
      </c>
      <c r="I125" s="9">
        <f>IF(H131=0, "-", H125/H131)</f>
        <v>3.3333333333333333E-2</v>
      </c>
      <c r="J125" s="8" t="str">
        <f t="shared" si="10"/>
        <v>-</v>
      </c>
      <c r="K125" s="9">
        <f t="shared" si="11"/>
        <v>-1</v>
      </c>
    </row>
    <row r="126" spans="1:11" x14ac:dyDescent="0.25">
      <c r="A126" s="7" t="s">
        <v>267</v>
      </c>
      <c r="B126" s="65">
        <v>0</v>
      </c>
      <c r="C126" s="34">
        <f>IF(B131=0, "-", B126/B131)</f>
        <v>0</v>
      </c>
      <c r="D126" s="65">
        <v>1</v>
      </c>
      <c r="E126" s="9">
        <f>IF(D131=0, "-", D126/D131)</f>
        <v>9.0909090909090912E-2</v>
      </c>
      <c r="F126" s="81">
        <v>1</v>
      </c>
      <c r="G126" s="34">
        <f>IF(F131=0, "-", F126/F131)</f>
        <v>2.7777777777777776E-2</v>
      </c>
      <c r="H126" s="65">
        <v>3</v>
      </c>
      <c r="I126" s="9">
        <f>IF(H131=0, "-", H126/H131)</f>
        <v>0.1</v>
      </c>
      <c r="J126" s="8">
        <f t="shared" si="10"/>
        <v>-1</v>
      </c>
      <c r="K126" s="9">
        <f t="shared" si="11"/>
        <v>-0.66666666666666663</v>
      </c>
    </row>
    <row r="127" spans="1:11" x14ac:dyDescent="0.25">
      <c r="A127" s="7" t="s">
        <v>268</v>
      </c>
      <c r="B127" s="65">
        <v>2</v>
      </c>
      <c r="C127" s="34">
        <f>IF(B131=0, "-", B127/B131)</f>
        <v>0.2</v>
      </c>
      <c r="D127" s="65">
        <v>1</v>
      </c>
      <c r="E127" s="9">
        <f>IF(D131=0, "-", D127/D131)</f>
        <v>9.0909090909090912E-2</v>
      </c>
      <c r="F127" s="81">
        <v>5</v>
      </c>
      <c r="G127" s="34">
        <f>IF(F131=0, "-", F127/F131)</f>
        <v>0.1388888888888889</v>
      </c>
      <c r="H127" s="65">
        <v>5</v>
      </c>
      <c r="I127" s="9">
        <f>IF(H131=0, "-", H127/H131)</f>
        <v>0.16666666666666666</v>
      </c>
      <c r="J127" s="8">
        <f t="shared" si="10"/>
        <v>1</v>
      </c>
      <c r="K127" s="9">
        <f t="shared" si="11"/>
        <v>0</v>
      </c>
    </row>
    <row r="128" spans="1:11" x14ac:dyDescent="0.25">
      <c r="A128" s="7" t="s">
        <v>269</v>
      </c>
      <c r="B128" s="65">
        <v>1</v>
      </c>
      <c r="C128" s="34">
        <f>IF(B131=0, "-", B128/B131)</f>
        <v>0.1</v>
      </c>
      <c r="D128" s="65">
        <v>0</v>
      </c>
      <c r="E128" s="9">
        <f>IF(D131=0, "-", D128/D131)</f>
        <v>0</v>
      </c>
      <c r="F128" s="81">
        <v>4</v>
      </c>
      <c r="G128" s="34">
        <f>IF(F131=0, "-", F128/F131)</f>
        <v>0.1111111111111111</v>
      </c>
      <c r="H128" s="65">
        <v>0</v>
      </c>
      <c r="I128" s="9">
        <f>IF(H131=0, "-", H128/H131)</f>
        <v>0</v>
      </c>
      <c r="J128" s="8" t="str">
        <f t="shared" si="10"/>
        <v>-</v>
      </c>
      <c r="K128" s="9" t="str">
        <f t="shared" si="11"/>
        <v>-</v>
      </c>
    </row>
    <row r="129" spans="1:11" x14ac:dyDescent="0.25">
      <c r="A129" s="7" t="s">
        <v>270</v>
      </c>
      <c r="B129" s="65">
        <v>1</v>
      </c>
      <c r="C129" s="34">
        <f>IF(B131=0, "-", B129/B131)</f>
        <v>0.1</v>
      </c>
      <c r="D129" s="65">
        <v>7</v>
      </c>
      <c r="E129" s="9">
        <f>IF(D131=0, "-", D129/D131)</f>
        <v>0.63636363636363635</v>
      </c>
      <c r="F129" s="81">
        <v>8</v>
      </c>
      <c r="G129" s="34">
        <f>IF(F131=0, "-", F129/F131)</f>
        <v>0.22222222222222221</v>
      </c>
      <c r="H129" s="65">
        <v>16</v>
      </c>
      <c r="I129" s="9">
        <f>IF(H131=0, "-", H129/H131)</f>
        <v>0.53333333333333333</v>
      </c>
      <c r="J129" s="8">
        <f t="shared" si="10"/>
        <v>-0.8571428571428571</v>
      </c>
      <c r="K129" s="9">
        <f t="shared" si="11"/>
        <v>-0.5</v>
      </c>
    </row>
    <row r="130" spans="1:11" x14ac:dyDescent="0.25">
      <c r="A130" s="2"/>
      <c r="B130" s="68"/>
      <c r="C130" s="33"/>
      <c r="D130" s="68"/>
      <c r="E130" s="6"/>
      <c r="F130" s="82"/>
      <c r="G130" s="33"/>
      <c r="H130" s="68"/>
      <c r="I130" s="6"/>
      <c r="J130" s="5"/>
      <c r="K130" s="6"/>
    </row>
    <row r="131" spans="1:11" s="43" customFormat="1" x14ac:dyDescent="0.25">
      <c r="A131" s="162" t="s">
        <v>547</v>
      </c>
      <c r="B131" s="71">
        <f>SUM(B121:B130)</f>
        <v>10</v>
      </c>
      <c r="C131" s="40">
        <f>B131/10129</f>
        <v>9.8726429065060716E-4</v>
      </c>
      <c r="D131" s="71">
        <f>SUM(D121:D130)</f>
        <v>11</v>
      </c>
      <c r="E131" s="41">
        <f>D131/10016</f>
        <v>1.0982428115015974E-3</v>
      </c>
      <c r="F131" s="77">
        <f>SUM(F121:F130)</f>
        <v>36</v>
      </c>
      <c r="G131" s="42">
        <f>F131/27845</f>
        <v>1.2928712515711978E-3</v>
      </c>
      <c r="H131" s="71">
        <f>SUM(H121:H130)</f>
        <v>30</v>
      </c>
      <c r="I131" s="41">
        <f>H131/26003</f>
        <v>1.1537130331115641E-3</v>
      </c>
      <c r="J131" s="37">
        <f>IF(D131=0, "-", IF((B131-D131)/D131&lt;10, (B131-D131)/D131, "&gt;999%"))</f>
        <v>-9.0909090909090912E-2</v>
      </c>
      <c r="K131" s="38">
        <f>IF(H131=0, "-", IF((F131-H131)/H131&lt;10, (F131-H131)/H131, "&gt;999%"))</f>
        <v>0.2</v>
      </c>
    </row>
    <row r="132" spans="1:11" x14ac:dyDescent="0.25">
      <c r="B132" s="83"/>
      <c r="D132" s="83"/>
      <c r="F132" s="83"/>
      <c r="H132" s="83"/>
    </row>
    <row r="133" spans="1:11" s="43" customFormat="1" x14ac:dyDescent="0.25">
      <c r="A133" s="162" t="s">
        <v>546</v>
      </c>
      <c r="B133" s="71">
        <v>41</v>
      </c>
      <c r="C133" s="40">
        <f>B133/10129</f>
        <v>4.0477835916674894E-3</v>
      </c>
      <c r="D133" s="71">
        <v>43</v>
      </c>
      <c r="E133" s="41">
        <f>D133/10016</f>
        <v>4.2931309904153357E-3</v>
      </c>
      <c r="F133" s="77">
        <v>111</v>
      </c>
      <c r="G133" s="42">
        <f>F133/27845</f>
        <v>3.9863530256778598E-3</v>
      </c>
      <c r="H133" s="71">
        <v>135</v>
      </c>
      <c r="I133" s="41">
        <f>H133/26003</f>
        <v>5.1917086490020385E-3</v>
      </c>
      <c r="J133" s="37">
        <f>IF(D133=0, "-", IF((B133-D133)/D133&lt;10, (B133-D133)/D133, "&gt;999%"))</f>
        <v>-4.6511627906976744E-2</v>
      </c>
      <c r="K133" s="38">
        <f>IF(H133=0, "-", IF((F133-H133)/H133&lt;10, (F133-H133)/H133, "&gt;999%"))</f>
        <v>-0.17777777777777778</v>
      </c>
    </row>
    <row r="134" spans="1:11" x14ac:dyDescent="0.25">
      <c r="B134" s="83"/>
      <c r="D134" s="83"/>
      <c r="F134" s="83"/>
      <c r="H134" s="83"/>
    </row>
    <row r="135" spans="1:11" ht="15.6" x14ac:dyDescent="0.3">
      <c r="A135" s="164" t="s">
        <v>114</v>
      </c>
      <c r="B135" s="196" t="s">
        <v>1</v>
      </c>
      <c r="C135" s="200"/>
      <c r="D135" s="200"/>
      <c r="E135" s="197"/>
      <c r="F135" s="196" t="s">
        <v>14</v>
      </c>
      <c r="G135" s="200"/>
      <c r="H135" s="200"/>
      <c r="I135" s="197"/>
      <c r="J135" s="196" t="s">
        <v>15</v>
      </c>
      <c r="K135" s="197"/>
    </row>
    <row r="136" spans="1:11" x14ac:dyDescent="0.25">
      <c r="A136" s="22"/>
      <c r="B136" s="196">
        <f>VALUE(RIGHT($B$2, 4))</f>
        <v>2023</v>
      </c>
      <c r="C136" s="197"/>
      <c r="D136" s="196">
        <f>B136-1</f>
        <v>2022</v>
      </c>
      <c r="E136" s="204"/>
      <c r="F136" s="196">
        <f>B136</f>
        <v>2023</v>
      </c>
      <c r="G136" s="204"/>
      <c r="H136" s="196">
        <f>D136</f>
        <v>2022</v>
      </c>
      <c r="I136" s="204"/>
      <c r="J136" s="140" t="s">
        <v>4</v>
      </c>
      <c r="K136" s="141" t="s">
        <v>2</v>
      </c>
    </row>
    <row r="137" spans="1:11" x14ac:dyDescent="0.25">
      <c r="A137" s="163" t="s">
        <v>143</v>
      </c>
      <c r="B137" s="61" t="s">
        <v>12</v>
      </c>
      <c r="C137" s="62" t="s">
        <v>13</v>
      </c>
      <c r="D137" s="61" t="s">
        <v>12</v>
      </c>
      <c r="E137" s="63" t="s">
        <v>13</v>
      </c>
      <c r="F137" s="62" t="s">
        <v>12</v>
      </c>
      <c r="G137" s="62" t="s">
        <v>13</v>
      </c>
      <c r="H137" s="61" t="s">
        <v>12</v>
      </c>
      <c r="I137" s="63" t="s">
        <v>13</v>
      </c>
      <c r="J137" s="61"/>
      <c r="K137" s="63"/>
    </row>
    <row r="138" spans="1:11" x14ac:dyDescent="0.25">
      <c r="A138" s="7" t="s">
        <v>271</v>
      </c>
      <c r="B138" s="65">
        <v>0</v>
      </c>
      <c r="C138" s="34" t="str">
        <f>IF(B140=0, "-", B138/B140)</f>
        <v>-</v>
      </c>
      <c r="D138" s="65">
        <v>5</v>
      </c>
      <c r="E138" s="9">
        <f>IF(D140=0, "-", D138/D140)</f>
        <v>1</v>
      </c>
      <c r="F138" s="81">
        <v>0</v>
      </c>
      <c r="G138" s="34" t="str">
        <f>IF(F140=0, "-", F138/F140)</f>
        <v>-</v>
      </c>
      <c r="H138" s="65">
        <v>5</v>
      </c>
      <c r="I138" s="9">
        <f>IF(H140=0, "-", H138/H140)</f>
        <v>1</v>
      </c>
      <c r="J138" s="8">
        <f>IF(D138=0, "-", IF((B138-D138)/D138&lt;10, (B138-D138)/D138, "&gt;999%"))</f>
        <v>-1</v>
      </c>
      <c r="K138" s="9">
        <f>IF(H138=0, "-", IF((F138-H138)/H138&lt;10, (F138-H138)/H138, "&gt;999%"))</f>
        <v>-1</v>
      </c>
    </row>
    <row r="139" spans="1:11" x14ac:dyDescent="0.25">
      <c r="A139" s="2"/>
      <c r="B139" s="68"/>
      <c r="C139" s="33"/>
      <c r="D139" s="68"/>
      <c r="E139" s="6"/>
      <c r="F139" s="82"/>
      <c r="G139" s="33"/>
      <c r="H139" s="68"/>
      <c r="I139" s="6"/>
      <c r="J139" s="5"/>
      <c r="K139" s="6"/>
    </row>
    <row r="140" spans="1:11" s="43" customFormat="1" x14ac:dyDescent="0.25">
      <c r="A140" s="162" t="s">
        <v>545</v>
      </c>
      <c r="B140" s="71">
        <f>SUM(B138:B139)</f>
        <v>0</v>
      </c>
      <c r="C140" s="40">
        <f>B140/10129</f>
        <v>0</v>
      </c>
      <c r="D140" s="71">
        <f>SUM(D138:D139)</f>
        <v>5</v>
      </c>
      <c r="E140" s="41">
        <f>D140/10016</f>
        <v>4.9920127795527154E-4</v>
      </c>
      <c r="F140" s="77">
        <f>SUM(F138:F139)</f>
        <v>0</v>
      </c>
      <c r="G140" s="42">
        <f>F140/27845</f>
        <v>0</v>
      </c>
      <c r="H140" s="71">
        <f>SUM(H138:H139)</f>
        <v>5</v>
      </c>
      <c r="I140" s="41">
        <f>H140/26003</f>
        <v>1.9228550551859402E-4</v>
      </c>
      <c r="J140" s="37">
        <f>IF(D140=0, "-", IF((B140-D140)/D140&lt;10, (B140-D140)/D140, "&gt;999%"))</f>
        <v>-1</v>
      </c>
      <c r="K140" s="38">
        <f>IF(H140=0, "-", IF((F140-H140)/H140&lt;10, (F140-H140)/H140, "&gt;999%"))</f>
        <v>-1</v>
      </c>
    </row>
    <row r="141" spans="1:11" x14ac:dyDescent="0.25">
      <c r="B141" s="83"/>
      <c r="D141" s="83"/>
      <c r="F141" s="83"/>
      <c r="H141" s="83"/>
    </row>
    <row r="142" spans="1:11" x14ac:dyDescent="0.25">
      <c r="A142" s="163" t="s">
        <v>144</v>
      </c>
      <c r="B142" s="61" t="s">
        <v>12</v>
      </c>
      <c r="C142" s="62" t="s">
        <v>13</v>
      </c>
      <c r="D142" s="61" t="s">
        <v>12</v>
      </c>
      <c r="E142" s="63" t="s">
        <v>13</v>
      </c>
      <c r="F142" s="62" t="s">
        <v>12</v>
      </c>
      <c r="G142" s="62" t="s">
        <v>13</v>
      </c>
      <c r="H142" s="61" t="s">
        <v>12</v>
      </c>
      <c r="I142" s="63" t="s">
        <v>13</v>
      </c>
      <c r="J142" s="61"/>
      <c r="K142" s="63"/>
    </row>
    <row r="143" spans="1:11" x14ac:dyDescent="0.25">
      <c r="A143" s="7" t="s">
        <v>272</v>
      </c>
      <c r="B143" s="65">
        <v>0</v>
      </c>
      <c r="C143" s="34">
        <f>IF(B151=0, "-", B143/B151)</f>
        <v>0</v>
      </c>
      <c r="D143" s="65">
        <v>0</v>
      </c>
      <c r="E143" s="9">
        <f>IF(D151=0, "-", D143/D151)</f>
        <v>0</v>
      </c>
      <c r="F143" s="81">
        <v>0</v>
      </c>
      <c r="G143" s="34">
        <f>IF(F151=0, "-", F143/F151)</f>
        <v>0</v>
      </c>
      <c r="H143" s="65">
        <v>1</v>
      </c>
      <c r="I143" s="9">
        <f>IF(H151=0, "-", H143/H151)</f>
        <v>0.1111111111111111</v>
      </c>
      <c r="J143" s="8" t="str">
        <f t="shared" ref="J143:J149" si="12">IF(D143=0, "-", IF((B143-D143)/D143&lt;10, (B143-D143)/D143, "&gt;999%"))</f>
        <v>-</v>
      </c>
      <c r="K143" s="9">
        <f t="shared" ref="K143:K149" si="13">IF(H143=0, "-", IF((F143-H143)/H143&lt;10, (F143-H143)/H143, "&gt;999%"))</f>
        <v>-1</v>
      </c>
    </row>
    <row r="144" spans="1:11" x14ac:dyDescent="0.25">
      <c r="A144" s="7" t="s">
        <v>273</v>
      </c>
      <c r="B144" s="65">
        <v>0</v>
      </c>
      <c r="C144" s="34">
        <f>IF(B151=0, "-", B144/B151)</f>
        <v>0</v>
      </c>
      <c r="D144" s="65">
        <v>0</v>
      </c>
      <c r="E144" s="9">
        <f>IF(D151=0, "-", D144/D151)</f>
        <v>0</v>
      </c>
      <c r="F144" s="81">
        <v>2</v>
      </c>
      <c r="G144" s="34">
        <f>IF(F151=0, "-", F144/F151)</f>
        <v>0.2857142857142857</v>
      </c>
      <c r="H144" s="65">
        <v>0</v>
      </c>
      <c r="I144" s="9">
        <f>IF(H151=0, "-", H144/H151)</f>
        <v>0</v>
      </c>
      <c r="J144" s="8" t="str">
        <f t="shared" si="12"/>
        <v>-</v>
      </c>
      <c r="K144" s="9" t="str">
        <f t="shared" si="13"/>
        <v>-</v>
      </c>
    </row>
    <row r="145" spans="1:11" x14ac:dyDescent="0.25">
      <c r="A145" s="7" t="s">
        <v>274</v>
      </c>
      <c r="B145" s="65">
        <v>0</v>
      </c>
      <c r="C145" s="34">
        <f>IF(B151=0, "-", B145/B151)</f>
        <v>0</v>
      </c>
      <c r="D145" s="65">
        <v>0</v>
      </c>
      <c r="E145" s="9">
        <f>IF(D151=0, "-", D145/D151)</f>
        <v>0</v>
      </c>
      <c r="F145" s="81">
        <v>1</v>
      </c>
      <c r="G145" s="34">
        <f>IF(F151=0, "-", F145/F151)</f>
        <v>0.14285714285714285</v>
      </c>
      <c r="H145" s="65">
        <v>0</v>
      </c>
      <c r="I145" s="9">
        <f>IF(H151=0, "-", H145/H151)</f>
        <v>0</v>
      </c>
      <c r="J145" s="8" t="str">
        <f t="shared" si="12"/>
        <v>-</v>
      </c>
      <c r="K145" s="9" t="str">
        <f t="shared" si="13"/>
        <v>-</v>
      </c>
    </row>
    <row r="146" spans="1:11" x14ac:dyDescent="0.25">
      <c r="A146" s="7" t="s">
        <v>275</v>
      </c>
      <c r="B146" s="65">
        <v>0</v>
      </c>
      <c r="C146" s="34">
        <f>IF(B151=0, "-", B146/B151)</f>
        <v>0</v>
      </c>
      <c r="D146" s="65">
        <v>0</v>
      </c>
      <c r="E146" s="9">
        <f>IF(D151=0, "-", D146/D151)</f>
        <v>0</v>
      </c>
      <c r="F146" s="81">
        <v>1</v>
      </c>
      <c r="G146" s="34">
        <f>IF(F151=0, "-", F146/F151)</f>
        <v>0.14285714285714285</v>
      </c>
      <c r="H146" s="65">
        <v>0</v>
      </c>
      <c r="I146" s="9">
        <f>IF(H151=0, "-", H146/H151)</f>
        <v>0</v>
      </c>
      <c r="J146" s="8" t="str">
        <f t="shared" si="12"/>
        <v>-</v>
      </c>
      <c r="K146" s="9" t="str">
        <f t="shared" si="13"/>
        <v>-</v>
      </c>
    </row>
    <row r="147" spans="1:11" x14ac:dyDescent="0.25">
      <c r="A147" s="7" t="s">
        <v>276</v>
      </c>
      <c r="B147" s="65">
        <v>1</v>
      </c>
      <c r="C147" s="34">
        <f>IF(B151=0, "-", B147/B151)</f>
        <v>0.5</v>
      </c>
      <c r="D147" s="65">
        <v>1</v>
      </c>
      <c r="E147" s="9">
        <f>IF(D151=0, "-", D147/D151)</f>
        <v>0.5</v>
      </c>
      <c r="F147" s="81">
        <v>2</v>
      </c>
      <c r="G147" s="34">
        <f>IF(F151=0, "-", F147/F151)</f>
        <v>0.2857142857142857</v>
      </c>
      <c r="H147" s="65">
        <v>5</v>
      </c>
      <c r="I147" s="9">
        <f>IF(H151=0, "-", H147/H151)</f>
        <v>0.55555555555555558</v>
      </c>
      <c r="J147" s="8">
        <f t="shared" si="12"/>
        <v>0</v>
      </c>
      <c r="K147" s="9">
        <f t="shared" si="13"/>
        <v>-0.6</v>
      </c>
    </row>
    <row r="148" spans="1:11" x14ac:dyDescent="0.25">
      <c r="A148" s="7" t="s">
        <v>277</v>
      </c>
      <c r="B148" s="65">
        <v>0</v>
      </c>
      <c r="C148" s="34">
        <f>IF(B151=0, "-", B148/B151)</f>
        <v>0</v>
      </c>
      <c r="D148" s="65">
        <v>0</v>
      </c>
      <c r="E148" s="9">
        <f>IF(D151=0, "-", D148/D151)</f>
        <v>0</v>
      </c>
      <c r="F148" s="81">
        <v>0</v>
      </c>
      <c r="G148" s="34">
        <f>IF(F151=0, "-", F148/F151)</f>
        <v>0</v>
      </c>
      <c r="H148" s="65">
        <v>2</v>
      </c>
      <c r="I148" s="9">
        <f>IF(H151=0, "-", H148/H151)</f>
        <v>0.22222222222222221</v>
      </c>
      <c r="J148" s="8" t="str">
        <f t="shared" si="12"/>
        <v>-</v>
      </c>
      <c r="K148" s="9">
        <f t="shared" si="13"/>
        <v>-1</v>
      </c>
    </row>
    <row r="149" spans="1:11" x14ac:dyDescent="0.25">
      <c r="A149" s="7" t="s">
        <v>278</v>
      </c>
      <c r="B149" s="65">
        <v>1</v>
      </c>
      <c r="C149" s="34">
        <f>IF(B151=0, "-", B149/B151)</f>
        <v>0.5</v>
      </c>
      <c r="D149" s="65">
        <v>1</v>
      </c>
      <c r="E149" s="9">
        <f>IF(D151=0, "-", D149/D151)</f>
        <v>0.5</v>
      </c>
      <c r="F149" s="81">
        <v>1</v>
      </c>
      <c r="G149" s="34">
        <f>IF(F151=0, "-", F149/F151)</f>
        <v>0.14285714285714285</v>
      </c>
      <c r="H149" s="65">
        <v>1</v>
      </c>
      <c r="I149" s="9">
        <f>IF(H151=0, "-", H149/H151)</f>
        <v>0.1111111111111111</v>
      </c>
      <c r="J149" s="8">
        <f t="shared" si="12"/>
        <v>0</v>
      </c>
      <c r="K149" s="9">
        <f t="shared" si="13"/>
        <v>0</v>
      </c>
    </row>
    <row r="150" spans="1:11" x14ac:dyDescent="0.25">
      <c r="A150" s="2"/>
      <c r="B150" s="68"/>
      <c r="C150" s="33"/>
      <c r="D150" s="68"/>
      <c r="E150" s="6"/>
      <c r="F150" s="82"/>
      <c r="G150" s="33"/>
      <c r="H150" s="68"/>
      <c r="I150" s="6"/>
      <c r="J150" s="5"/>
      <c r="K150" s="6"/>
    </row>
    <row r="151" spans="1:11" s="43" customFormat="1" x14ac:dyDescent="0.25">
      <c r="A151" s="162" t="s">
        <v>544</v>
      </c>
      <c r="B151" s="71">
        <f>SUM(B143:B150)</f>
        <v>2</v>
      </c>
      <c r="C151" s="40">
        <f>B151/10129</f>
        <v>1.9745285813012144E-4</v>
      </c>
      <c r="D151" s="71">
        <f>SUM(D143:D150)</f>
        <v>2</v>
      </c>
      <c r="E151" s="41">
        <f>D151/10016</f>
        <v>1.9968051118210862E-4</v>
      </c>
      <c r="F151" s="77">
        <f>SUM(F143:F150)</f>
        <v>7</v>
      </c>
      <c r="G151" s="42">
        <f>F151/27845</f>
        <v>2.5139163224995509E-4</v>
      </c>
      <c r="H151" s="71">
        <f>SUM(H143:H150)</f>
        <v>9</v>
      </c>
      <c r="I151" s="41">
        <f>H151/26003</f>
        <v>3.4611390993346923E-4</v>
      </c>
      <c r="J151" s="37">
        <f>IF(D151=0, "-", IF((B151-D151)/D151&lt;10, (B151-D151)/D151, "&gt;999%"))</f>
        <v>0</v>
      </c>
      <c r="K151" s="38">
        <f>IF(H151=0, "-", IF((F151-H151)/H151&lt;10, (F151-H151)/H151, "&gt;999%"))</f>
        <v>-0.22222222222222221</v>
      </c>
    </row>
    <row r="152" spans="1:11" x14ac:dyDescent="0.25">
      <c r="B152" s="83"/>
      <c r="D152" s="83"/>
      <c r="F152" s="83"/>
      <c r="H152" s="83"/>
    </row>
    <row r="153" spans="1:11" s="43" customFormat="1" x14ac:dyDescent="0.25">
      <c r="A153" s="162" t="s">
        <v>543</v>
      </c>
      <c r="B153" s="71">
        <v>2</v>
      </c>
      <c r="C153" s="40">
        <f>B153/10129</f>
        <v>1.9745285813012144E-4</v>
      </c>
      <c r="D153" s="71">
        <v>7</v>
      </c>
      <c r="E153" s="41">
        <f>D153/10016</f>
        <v>6.9888178913738016E-4</v>
      </c>
      <c r="F153" s="77">
        <v>7</v>
      </c>
      <c r="G153" s="42">
        <f>F153/27845</f>
        <v>2.5139163224995509E-4</v>
      </c>
      <c r="H153" s="71">
        <v>14</v>
      </c>
      <c r="I153" s="41">
        <f>H153/26003</f>
        <v>5.3839941545206322E-4</v>
      </c>
      <c r="J153" s="37">
        <f>IF(D153=0, "-", IF((B153-D153)/D153&lt;10, (B153-D153)/D153, "&gt;999%"))</f>
        <v>-0.7142857142857143</v>
      </c>
      <c r="K153" s="38">
        <f>IF(H153=0, "-", IF((F153-H153)/H153&lt;10, (F153-H153)/H153, "&gt;999%"))</f>
        <v>-0.5</v>
      </c>
    </row>
    <row r="154" spans="1:11" x14ac:dyDescent="0.25">
      <c r="B154" s="83"/>
      <c r="D154" s="83"/>
      <c r="F154" s="83"/>
      <c r="H154" s="83"/>
    </row>
    <row r="155" spans="1:11" ht="15.6" x14ac:dyDescent="0.3">
      <c r="A155" s="164" t="s">
        <v>115</v>
      </c>
      <c r="B155" s="196" t="s">
        <v>1</v>
      </c>
      <c r="C155" s="200"/>
      <c r="D155" s="200"/>
      <c r="E155" s="197"/>
      <c r="F155" s="196" t="s">
        <v>14</v>
      </c>
      <c r="G155" s="200"/>
      <c r="H155" s="200"/>
      <c r="I155" s="197"/>
      <c r="J155" s="196" t="s">
        <v>15</v>
      </c>
      <c r="K155" s="197"/>
    </row>
    <row r="156" spans="1:11" x14ac:dyDescent="0.25">
      <c r="A156" s="22"/>
      <c r="B156" s="196">
        <f>VALUE(RIGHT($B$2, 4))</f>
        <v>2023</v>
      </c>
      <c r="C156" s="197"/>
      <c r="D156" s="196">
        <f>B156-1</f>
        <v>2022</v>
      </c>
      <c r="E156" s="204"/>
      <c r="F156" s="196">
        <f>B156</f>
        <v>2023</v>
      </c>
      <c r="G156" s="204"/>
      <c r="H156" s="196">
        <f>D156</f>
        <v>2022</v>
      </c>
      <c r="I156" s="204"/>
      <c r="J156" s="140" t="s">
        <v>4</v>
      </c>
      <c r="K156" s="141" t="s">
        <v>2</v>
      </c>
    </row>
    <row r="157" spans="1:11" x14ac:dyDescent="0.25">
      <c r="A157" s="163" t="s">
        <v>145</v>
      </c>
      <c r="B157" s="61" t="s">
        <v>12</v>
      </c>
      <c r="C157" s="62" t="s">
        <v>13</v>
      </c>
      <c r="D157" s="61" t="s">
        <v>12</v>
      </c>
      <c r="E157" s="63" t="s">
        <v>13</v>
      </c>
      <c r="F157" s="62" t="s">
        <v>12</v>
      </c>
      <c r="G157" s="62" t="s">
        <v>13</v>
      </c>
      <c r="H157" s="61" t="s">
        <v>12</v>
      </c>
      <c r="I157" s="63" t="s">
        <v>13</v>
      </c>
      <c r="J157" s="61"/>
      <c r="K157" s="63"/>
    </row>
    <row r="158" spans="1:11" x14ac:dyDescent="0.25">
      <c r="A158" s="7" t="s">
        <v>279</v>
      </c>
      <c r="B158" s="65">
        <v>0</v>
      </c>
      <c r="C158" s="34">
        <f>IF(B167=0, "-", B158/B167)</f>
        <v>0</v>
      </c>
      <c r="D158" s="65">
        <v>8</v>
      </c>
      <c r="E158" s="9">
        <f>IF(D167=0, "-", D158/D167)</f>
        <v>8.4210526315789472E-2</v>
      </c>
      <c r="F158" s="81">
        <v>0</v>
      </c>
      <c r="G158" s="34">
        <f>IF(F167=0, "-", F158/F167)</f>
        <v>0</v>
      </c>
      <c r="H158" s="65">
        <v>30</v>
      </c>
      <c r="I158" s="9">
        <f>IF(H167=0, "-", H158/H167)</f>
        <v>0.15075376884422109</v>
      </c>
      <c r="J158" s="8">
        <f t="shared" ref="J158:J165" si="14">IF(D158=0, "-", IF((B158-D158)/D158&lt;10, (B158-D158)/D158, "&gt;999%"))</f>
        <v>-1</v>
      </c>
      <c r="K158" s="9">
        <f t="shared" ref="K158:K165" si="15">IF(H158=0, "-", IF((F158-H158)/H158&lt;10, (F158-H158)/H158, "&gt;999%"))</f>
        <v>-1</v>
      </c>
    </row>
    <row r="159" spans="1:11" x14ac:dyDescent="0.25">
      <c r="A159" s="7" t="s">
        <v>280</v>
      </c>
      <c r="B159" s="65">
        <v>3</v>
      </c>
      <c r="C159" s="34">
        <f>IF(B167=0, "-", B159/B167)</f>
        <v>3.7037037037037035E-2</v>
      </c>
      <c r="D159" s="65">
        <v>18</v>
      </c>
      <c r="E159" s="9">
        <f>IF(D167=0, "-", D159/D167)</f>
        <v>0.18947368421052632</v>
      </c>
      <c r="F159" s="81">
        <v>15</v>
      </c>
      <c r="G159" s="34">
        <f>IF(F167=0, "-", F159/F167)</f>
        <v>4.065040650406504E-2</v>
      </c>
      <c r="H159" s="65">
        <v>38</v>
      </c>
      <c r="I159" s="9">
        <f>IF(H167=0, "-", H159/H167)</f>
        <v>0.19095477386934673</v>
      </c>
      <c r="J159" s="8">
        <f t="shared" si="14"/>
        <v>-0.83333333333333337</v>
      </c>
      <c r="K159" s="9">
        <f t="shared" si="15"/>
        <v>-0.60526315789473684</v>
      </c>
    </row>
    <row r="160" spans="1:11" x14ac:dyDescent="0.25">
      <c r="A160" s="7" t="s">
        <v>281</v>
      </c>
      <c r="B160" s="65">
        <v>74</v>
      </c>
      <c r="C160" s="34">
        <f>IF(B167=0, "-", B160/B167)</f>
        <v>0.9135802469135802</v>
      </c>
      <c r="D160" s="65">
        <v>66</v>
      </c>
      <c r="E160" s="9">
        <f>IF(D167=0, "-", D160/D167)</f>
        <v>0.69473684210526321</v>
      </c>
      <c r="F160" s="81">
        <v>330</v>
      </c>
      <c r="G160" s="34">
        <f>IF(F167=0, "-", F160/F167)</f>
        <v>0.89430894308943087</v>
      </c>
      <c r="H160" s="65">
        <v>117</v>
      </c>
      <c r="I160" s="9">
        <f>IF(H167=0, "-", H160/H167)</f>
        <v>0.5879396984924623</v>
      </c>
      <c r="J160" s="8">
        <f t="shared" si="14"/>
        <v>0.12121212121212122</v>
      </c>
      <c r="K160" s="9">
        <f t="shared" si="15"/>
        <v>1.8205128205128205</v>
      </c>
    </row>
    <row r="161" spans="1:11" x14ac:dyDescent="0.25">
      <c r="A161" s="7" t="s">
        <v>282</v>
      </c>
      <c r="B161" s="65">
        <v>0</v>
      </c>
      <c r="C161" s="34">
        <f>IF(B167=0, "-", B161/B167)</f>
        <v>0</v>
      </c>
      <c r="D161" s="65">
        <v>1</v>
      </c>
      <c r="E161" s="9">
        <f>IF(D167=0, "-", D161/D167)</f>
        <v>1.0526315789473684E-2</v>
      </c>
      <c r="F161" s="81">
        <v>0</v>
      </c>
      <c r="G161" s="34">
        <f>IF(F167=0, "-", F161/F167)</f>
        <v>0</v>
      </c>
      <c r="H161" s="65">
        <v>8</v>
      </c>
      <c r="I161" s="9">
        <f>IF(H167=0, "-", H161/H167)</f>
        <v>4.0201005025125629E-2</v>
      </c>
      <c r="J161" s="8">
        <f t="shared" si="14"/>
        <v>-1</v>
      </c>
      <c r="K161" s="9">
        <f t="shared" si="15"/>
        <v>-1</v>
      </c>
    </row>
    <row r="162" spans="1:11" x14ac:dyDescent="0.25">
      <c r="A162" s="7" t="s">
        <v>283</v>
      </c>
      <c r="B162" s="65">
        <v>0</v>
      </c>
      <c r="C162" s="34">
        <f>IF(B167=0, "-", B162/B167)</f>
        <v>0</v>
      </c>
      <c r="D162" s="65">
        <v>0</v>
      </c>
      <c r="E162" s="9">
        <f>IF(D167=0, "-", D162/D167)</f>
        <v>0</v>
      </c>
      <c r="F162" s="81">
        <v>8</v>
      </c>
      <c r="G162" s="34">
        <f>IF(F167=0, "-", F162/F167)</f>
        <v>2.1680216802168022E-2</v>
      </c>
      <c r="H162" s="65">
        <v>0</v>
      </c>
      <c r="I162" s="9">
        <f>IF(H167=0, "-", H162/H167)</f>
        <v>0</v>
      </c>
      <c r="J162" s="8" t="str">
        <f t="shared" si="14"/>
        <v>-</v>
      </c>
      <c r="K162" s="9" t="str">
        <f t="shared" si="15"/>
        <v>-</v>
      </c>
    </row>
    <row r="163" spans="1:11" x14ac:dyDescent="0.25">
      <c r="A163" s="7" t="s">
        <v>284</v>
      </c>
      <c r="B163" s="65">
        <v>0</v>
      </c>
      <c r="C163" s="34">
        <f>IF(B167=0, "-", B163/B167)</f>
        <v>0</v>
      </c>
      <c r="D163" s="65">
        <v>1</v>
      </c>
      <c r="E163" s="9">
        <f>IF(D167=0, "-", D163/D167)</f>
        <v>1.0526315789473684E-2</v>
      </c>
      <c r="F163" s="81">
        <v>2</v>
      </c>
      <c r="G163" s="34">
        <f>IF(F167=0, "-", F163/F167)</f>
        <v>5.4200542005420054E-3</v>
      </c>
      <c r="H163" s="65">
        <v>4</v>
      </c>
      <c r="I163" s="9">
        <f>IF(H167=0, "-", H163/H167)</f>
        <v>2.0100502512562814E-2</v>
      </c>
      <c r="J163" s="8">
        <f t="shared" si="14"/>
        <v>-1</v>
      </c>
      <c r="K163" s="9">
        <f t="shared" si="15"/>
        <v>-0.5</v>
      </c>
    </row>
    <row r="164" spans="1:11" x14ac:dyDescent="0.25">
      <c r="A164" s="7" t="s">
        <v>285</v>
      </c>
      <c r="B164" s="65">
        <v>0</v>
      </c>
      <c r="C164" s="34">
        <f>IF(B167=0, "-", B164/B167)</f>
        <v>0</v>
      </c>
      <c r="D164" s="65">
        <v>1</v>
      </c>
      <c r="E164" s="9">
        <f>IF(D167=0, "-", D164/D167)</f>
        <v>1.0526315789473684E-2</v>
      </c>
      <c r="F164" s="81">
        <v>0</v>
      </c>
      <c r="G164" s="34">
        <f>IF(F167=0, "-", F164/F167)</f>
        <v>0</v>
      </c>
      <c r="H164" s="65">
        <v>1</v>
      </c>
      <c r="I164" s="9">
        <f>IF(H167=0, "-", H164/H167)</f>
        <v>5.0251256281407036E-3</v>
      </c>
      <c r="J164" s="8">
        <f t="shared" si="14"/>
        <v>-1</v>
      </c>
      <c r="K164" s="9">
        <f t="shared" si="15"/>
        <v>-1</v>
      </c>
    </row>
    <row r="165" spans="1:11" x14ac:dyDescent="0.25">
      <c r="A165" s="7" t="s">
        <v>286</v>
      </c>
      <c r="B165" s="65">
        <v>4</v>
      </c>
      <c r="C165" s="34">
        <f>IF(B167=0, "-", B165/B167)</f>
        <v>4.9382716049382713E-2</v>
      </c>
      <c r="D165" s="65">
        <v>0</v>
      </c>
      <c r="E165" s="9">
        <f>IF(D167=0, "-", D165/D167)</f>
        <v>0</v>
      </c>
      <c r="F165" s="81">
        <v>14</v>
      </c>
      <c r="G165" s="34">
        <f>IF(F167=0, "-", F165/F167)</f>
        <v>3.7940379403794036E-2</v>
      </c>
      <c r="H165" s="65">
        <v>1</v>
      </c>
      <c r="I165" s="9">
        <f>IF(H167=0, "-", H165/H167)</f>
        <v>5.0251256281407036E-3</v>
      </c>
      <c r="J165" s="8" t="str">
        <f t="shared" si="14"/>
        <v>-</v>
      </c>
      <c r="K165" s="9" t="str">
        <f t="shared" si="15"/>
        <v>&gt;999%</v>
      </c>
    </row>
    <row r="166" spans="1:11" x14ac:dyDescent="0.25">
      <c r="A166" s="2"/>
      <c r="B166" s="68"/>
      <c r="C166" s="33"/>
      <c r="D166" s="68"/>
      <c r="E166" s="6"/>
      <c r="F166" s="82"/>
      <c r="G166" s="33"/>
      <c r="H166" s="68"/>
      <c r="I166" s="6"/>
      <c r="J166" s="5"/>
      <c r="K166" s="6"/>
    </row>
    <row r="167" spans="1:11" s="43" customFormat="1" x14ac:dyDescent="0.25">
      <c r="A167" s="162" t="s">
        <v>542</v>
      </c>
      <c r="B167" s="71">
        <f>SUM(B158:B166)</f>
        <v>81</v>
      </c>
      <c r="C167" s="40">
        <f>B167/10129</f>
        <v>7.9968407542699172E-3</v>
      </c>
      <c r="D167" s="71">
        <f>SUM(D158:D166)</f>
        <v>95</v>
      </c>
      <c r="E167" s="41">
        <f>D167/10016</f>
        <v>9.4848242811501598E-3</v>
      </c>
      <c r="F167" s="77">
        <f>SUM(F158:F166)</f>
        <v>369</v>
      </c>
      <c r="G167" s="42">
        <f>F167/27845</f>
        <v>1.3251930328604776E-2</v>
      </c>
      <c r="H167" s="71">
        <f>SUM(H158:H166)</f>
        <v>199</v>
      </c>
      <c r="I167" s="41">
        <f>H167/26003</f>
        <v>7.6529631196400414E-3</v>
      </c>
      <c r="J167" s="37">
        <f>IF(D167=0, "-", IF((B167-D167)/D167&lt;10, (B167-D167)/D167, "&gt;999%"))</f>
        <v>-0.14736842105263157</v>
      </c>
      <c r="K167" s="38">
        <f>IF(H167=0, "-", IF((F167-H167)/H167&lt;10, (F167-H167)/H167, "&gt;999%"))</f>
        <v>0.85427135678391963</v>
      </c>
    </row>
    <row r="168" spans="1:11" x14ac:dyDescent="0.25">
      <c r="B168" s="83"/>
      <c r="D168" s="83"/>
      <c r="F168" s="83"/>
      <c r="H168" s="83"/>
    </row>
    <row r="169" spans="1:11" x14ac:dyDescent="0.25">
      <c r="A169" s="163" t="s">
        <v>146</v>
      </c>
      <c r="B169" s="61" t="s">
        <v>12</v>
      </c>
      <c r="C169" s="62" t="s">
        <v>13</v>
      </c>
      <c r="D169" s="61" t="s">
        <v>12</v>
      </c>
      <c r="E169" s="63" t="s">
        <v>13</v>
      </c>
      <c r="F169" s="62" t="s">
        <v>12</v>
      </c>
      <c r="G169" s="62" t="s">
        <v>13</v>
      </c>
      <c r="H169" s="61" t="s">
        <v>12</v>
      </c>
      <c r="I169" s="63" t="s">
        <v>13</v>
      </c>
      <c r="J169" s="61"/>
      <c r="K169" s="63"/>
    </row>
    <row r="170" spans="1:11" x14ac:dyDescent="0.25">
      <c r="A170" s="7" t="s">
        <v>287</v>
      </c>
      <c r="B170" s="65">
        <v>1</v>
      </c>
      <c r="C170" s="34">
        <f>IF(B176=0, "-", B170/B176)</f>
        <v>0.33333333333333331</v>
      </c>
      <c r="D170" s="65">
        <v>0</v>
      </c>
      <c r="E170" s="9">
        <f>IF(D176=0, "-", D170/D176)</f>
        <v>0</v>
      </c>
      <c r="F170" s="81">
        <v>1</v>
      </c>
      <c r="G170" s="34">
        <f>IF(F176=0, "-", F170/F176)</f>
        <v>0.14285714285714285</v>
      </c>
      <c r="H170" s="65">
        <v>0</v>
      </c>
      <c r="I170" s="9">
        <f>IF(H176=0, "-", H170/H176)</f>
        <v>0</v>
      </c>
      <c r="J170" s="8" t="str">
        <f>IF(D170=0, "-", IF((B170-D170)/D170&lt;10, (B170-D170)/D170, "&gt;999%"))</f>
        <v>-</v>
      </c>
      <c r="K170" s="9" t="str">
        <f>IF(H170=0, "-", IF((F170-H170)/H170&lt;10, (F170-H170)/H170, "&gt;999%"))</f>
        <v>-</v>
      </c>
    </row>
    <row r="171" spans="1:11" x14ac:dyDescent="0.25">
      <c r="A171" s="7" t="s">
        <v>288</v>
      </c>
      <c r="B171" s="65">
        <v>0</v>
      </c>
      <c r="C171" s="34">
        <f>IF(B176=0, "-", B171/B176)</f>
        <v>0</v>
      </c>
      <c r="D171" s="65">
        <v>1</v>
      </c>
      <c r="E171" s="9">
        <f>IF(D176=0, "-", D171/D176)</f>
        <v>0.2</v>
      </c>
      <c r="F171" s="81">
        <v>0</v>
      </c>
      <c r="G171" s="34">
        <f>IF(F176=0, "-", F171/F176)</f>
        <v>0</v>
      </c>
      <c r="H171" s="65">
        <v>3</v>
      </c>
      <c r="I171" s="9">
        <f>IF(H176=0, "-", H171/H176)</f>
        <v>0.2</v>
      </c>
      <c r="J171" s="8">
        <f>IF(D171=0, "-", IF((B171-D171)/D171&lt;10, (B171-D171)/D171, "&gt;999%"))</f>
        <v>-1</v>
      </c>
      <c r="K171" s="9">
        <f>IF(H171=0, "-", IF((F171-H171)/H171&lt;10, (F171-H171)/H171, "&gt;999%"))</f>
        <v>-1</v>
      </c>
    </row>
    <row r="172" spans="1:11" x14ac:dyDescent="0.25">
      <c r="A172" s="7" t="s">
        <v>289</v>
      </c>
      <c r="B172" s="65">
        <v>1</v>
      </c>
      <c r="C172" s="34">
        <f>IF(B176=0, "-", B172/B176)</f>
        <v>0.33333333333333331</v>
      </c>
      <c r="D172" s="65">
        <v>0</v>
      </c>
      <c r="E172" s="9">
        <f>IF(D176=0, "-", D172/D176)</f>
        <v>0</v>
      </c>
      <c r="F172" s="81">
        <v>3</v>
      </c>
      <c r="G172" s="34">
        <f>IF(F176=0, "-", F172/F176)</f>
        <v>0.42857142857142855</v>
      </c>
      <c r="H172" s="65">
        <v>4</v>
      </c>
      <c r="I172" s="9">
        <f>IF(H176=0, "-", H172/H176)</f>
        <v>0.26666666666666666</v>
      </c>
      <c r="J172" s="8" t="str">
        <f>IF(D172=0, "-", IF((B172-D172)/D172&lt;10, (B172-D172)/D172, "&gt;999%"))</f>
        <v>-</v>
      </c>
      <c r="K172" s="9">
        <f>IF(H172=0, "-", IF((F172-H172)/H172&lt;10, (F172-H172)/H172, "&gt;999%"))</f>
        <v>-0.25</v>
      </c>
    </row>
    <row r="173" spans="1:11" x14ac:dyDescent="0.25">
      <c r="A173" s="7" t="s">
        <v>290</v>
      </c>
      <c r="B173" s="65">
        <v>1</v>
      </c>
      <c r="C173" s="34">
        <f>IF(B176=0, "-", B173/B176)</f>
        <v>0.33333333333333331</v>
      </c>
      <c r="D173" s="65">
        <v>0</v>
      </c>
      <c r="E173" s="9">
        <f>IF(D176=0, "-", D173/D176)</f>
        <v>0</v>
      </c>
      <c r="F173" s="81">
        <v>2</v>
      </c>
      <c r="G173" s="34">
        <f>IF(F176=0, "-", F173/F176)</f>
        <v>0.2857142857142857</v>
      </c>
      <c r="H173" s="65">
        <v>0</v>
      </c>
      <c r="I173" s="9">
        <f>IF(H176=0, "-", H173/H176)</f>
        <v>0</v>
      </c>
      <c r="J173" s="8" t="str">
        <f>IF(D173=0, "-", IF((B173-D173)/D173&lt;10, (B173-D173)/D173, "&gt;999%"))</f>
        <v>-</v>
      </c>
      <c r="K173" s="9" t="str">
        <f>IF(H173=0, "-", IF((F173-H173)/H173&lt;10, (F173-H173)/H173, "&gt;999%"))</f>
        <v>-</v>
      </c>
    </row>
    <row r="174" spans="1:11" x14ac:dyDescent="0.25">
      <c r="A174" s="7" t="s">
        <v>291</v>
      </c>
      <c r="B174" s="65">
        <v>0</v>
      </c>
      <c r="C174" s="34">
        <f>IF(B176=0, "-", B174/B176)</f>
        <v>0</v>
      </c>
      <c r="D174" s="65">
        <v>4</v>
      </c>
      <c r="E174" s="9">
        <f>IF(D176=0, "-", D174/D176)</f>
        <v>0.8</v>
      </c>
      <c r="F174" s="81">
        <v>1</v>
      </c>
      <c r="G174" s="34">
        <f>IF(F176=0, "-", F174/F176)</f>
        <v>0.14285714285714285</v>
      </c>
      <c r="H174" s="65">
        <v>8</v>
      </c>
      <c r="I174" s="9">
        <f>IF(H176=0, "-", H174/H176)</f>
        <v>0.53333333333333333</v>
      </c>
      <c r="J174" s="8">
        <f>IF(D174=0, "-", IF((B174-D174)/D174&lt;10, (B174-D174)/D174, "&gt;999%"))</f>
        <v>-1</v>
      </c>
      <c r="K174" s="9">
        <f>IF(H174=0, "-", IF((F174-H174)/H174&lt;10, (F174-H174)/H174, "&gt;999%"))</f>
        <v>-0.875</v>
      </c>
    </row>
    <row r="175" spans="1:11" x14ac:dyDescent="0.25">
      <c r="A175" s="2"/>
      <c r="B175" s="68"/>
      <c r="C175" s="33"/>
      <c r="D175" s="68"/>
      <c r="E175" s="6"/>
      <c r="F175" s="82"/>
      <c r="G175" s="33"/>
      <c r="H175" s="68"/>
      <c r="I175" s="6"/>
      <c r="J175" s="5"/>
      <c r="K175" s="6"/>
    </row>
    <row r="176" spans="1:11" s="43" customFormat="1" x14ac:dyDescent="0.25">
      <c r="A176" s="162" t="s">
        <v>541</v>
      </c>
      <c r="B176" s="71">
        <f>SUM(B170:B175)</f>
        <v>3</v>
      </c>
      <c r="C176" s="40">
        <f>B176/10129</f>
        <v>2.9617928719518217E-4</v>
      </c>
      <c r="D176" s="71">
        <f>SUM(D170:D175)</f>
        <v>5</v>
      </c>
      <c r="E176" s="41">
        <f>D176/10016</f>
        <v>4.9920127795527154E-4</v>
      </c>
      <c r="F176" s="77">
        <f>SUM(F170:F175)</f>
        <v>7</v>
      </c>
      <c r="G176" s="42">
        <f>F176/27845</f>
        <v>2.5139163224995509E-4</v>
      </c>
      <c r="H176" s="71">
        <f>SUM(H170:H175)</f>
        <v>15</v>
      </c>
      <c r="I176" s="41">
        <f>H176/26003</f>
        <v>5.7685651655578203E-4</v>
      </c>
      <c r="J176" s="37">
        <f>IF(D176=0, "-", IF((B176-D176)/D176&lt;10, (B176-D176)/D176, "&gt;999%"))</f>
        <v>-0.4</v>
      </c>
      <c r="K176" s="38">
        <f>IF(H176=0, "-", IF((F176-H176)/H176&lt;10, (F176-H176)/H176, "&gt;999%"))</f>
        <v>-0.53333333333333333</v>
      </c>
    </row>
    <row r="177" spans="1:11" x14ac:dyDescent="0.25">
      <c r="B177" s="83"/>
      <c r="D177" s="83"/>
      <c r="F177" s="83"/>
      <c r="H177" s="83"/>
    </row>
    <row r="178" spans="1:11" s="43" customFormat="1" x14ac:dyDescent="0.25">
      <c r="A178" s="162" t="s">
        <v>540</v>
      </c>
      <c r="B178" s="71">
        <v>84</v>
      </c>
      <c r="C178" s="40">
        <f>B178/10129</f>
        <v>8.2930200414651004E-3</v>
      </c>
      <c r="D178" s="71">
        <v>100</v>
      </c>
      <c r="E178" s="41">
        <f>D178/10016</f>
        <v>9.9840255591054309E-3</v>
      </c>
      <c r="F178" s="77">
        <v>376</v>
      </c>
      <c r="G178" s="42">
        <f>F178/27845</f>
        <v>1.3503321960854731E-2</v>
      </c>
      <c r="H178" s="71">
        <v>214</v>
      </c>
      <c r="I178" s="41">
        <f>H178/26003</f>
        <v>8.2298196361958228E-3</v>
      </c>
      <c r="J178" s="37">
        <f>IF(D178=0, "-", IF((B178-D178)/D178&lt;10, (B178-D178)/D178, "&gt;999%"))</f>
        <v>-0.16</v>
      </c>
      <c r="K178" s="38">
        <f>IF(H178=0, "-", IF((F178-H178)/H178&lt;10, (F178-H178)/H178, "&gt;999%"))</f>
        <v>0.7570093457943925</v>
      </c>
    </row>
    <row r="179" spans="1:11" x14ac:dyDescent="0.25">
      <c r="B179" s="83"/>
      <c r="D179" s="83"/>
      <c r="F179" s="83"/>
      <c r="H179" s="83"/>
    </row>
    <row r="180" spans="1:11" ht="15.6" x14ac:dyDescent="0.3">
      <c r="A180" s="164" t="s">
        <v>116</v>
      </c>
      <c r="B180" s="196" t="s">
        <v>1</v>
      </c>
      <c r="C180" s="200"/>
      <c r="D180" s="200"/>
      <c r="E180" s="197"/>
      <c r="F180" s="196" t="s">
        <v>14</v>
      </c>
      <c r="G180" s="200"/>
      <c r="H180" s="200"/>
      <c r="I180" s="197"/>
      <c r="J180" s="196" t="s">
        <v>15</v>
      </c>
      <c r="K180" s="197"/>
    </row>
    <row r="181" spans="1:11" x14ac:dyDescent="0.25">
      <c r="A181" s="22"/>
      <c r="B181" s="196">
        <f>VALUE(RIGHT($B$2, 4))</f>
        <v>2023</v>
      </c>
      <c r="C181" s="197"/>
      <c r="D181" s="196">
        <f>B181-1</f>
        <v>2022</v>
      </c>
      <c r="E181" s="204"/>
      <c r="F181" s="196">
        <f>B181</f>
        <v>2023</v>
      </c>
      <c r="G181" s="204"/>
      <c r="H181" s="196">
        <f>D181</f>
        <v>2022</v>
      </c>
      <c r="I181" s="204"/>
      <c r="J181" s="140" t="s">
        <v>4</v>
      </c>
      <c r="K181" s="141" t="s">
        <v>2</v>
      </c>
    </row>
    <row r="182" spans="1:11" x14ac:dyDescent="0.25">
      <c r="A182" s="163" t="s">
        <v>147</v>
      </c>
      <c r="B182" s="61" t="s">
        <v>12</v>
      </c>
      <c r="C182" s="62" t="s">
        <v>13</v>
      </c>
      <c r="D182" s="61" t="s">
        <v>12</v>
      </c>
      <c r="E182" s="63" t="s">
        <v>13</v>
      </c>
      <c r="F182" s="62" t="s">
        <v>12</v>
      </c>
      <c r="G182" s="62" t="s">
        <v>13</v>
      </c>
      <c r="H182" s="61" t="s">
        <v>12</v>
      </c>
      <c r="I182" s="63" t="s">
        <v>13</v>
      </c>
      <c r="J182" s="61"/>
      <c r="K182" s="63"/>
    </row>
    <row r="183" spans="1:11" x14ac:dyDescent="0.25">
      <c r="A183" s="7" t="s">
        <v>292</v>
      </c>
      <c r="B183" s="65">
        <v>8</v>
      </c>
      <c r="C183" s="34">
        <f>IF(B192=0, "-", B183/B192)</f>
        <v>0.14285714285714285</v>
      </c>
      <c r="D183" s="65">
        <v>1</v>
      </c>
      <c r="E183" s="9">
        <f>IF(D192=0, "-", D183/D192)</f>
        <v>4.3478260869565216E-2</v>
      </c>
      <c r="F183" s="81">
        <v>14</v>
      </c>
      <c r="G183" s="34">
        <f>IF(F192=0, "-", F183/F192)</f>
        <v>0.10218978102189781</v>
      </c>
      <c r="H183" s="65">
        <v>9</v>
      </c>
      <c r="I183" s="9">
        <f>IF(H192=0, "-", H183/H192)</f>
        <v>0.13846153846153847</v>
      </c>
      <c r="J183" s="8">
        <f t="shared" ref="J183:J190" si="16">IF(D183=0, "-", IF((B183-D183)/D183&lt;10, (B183-D183)/D183, "&gt;999%"))</f>
        <v>7</v>
      </c>
      <c r="K183" s="9">
        <f t="shared" ref="K183:K190" si="17">IF(H183=0, "-", IF((F183-H183)/H183&lt;10, (F183-H183)/H183, "&gt;999%"))</f>
        <v>0.55555555555555558</v>
      </c>
    </row>
    <row r="184" spans="1:11" x14ac:dyDescent="0.25">
      <c r="A184" s="7" t="s">
        <v>293</v>
      </c>
      <c r="B184" s="65">
        <v>21</v>
      </c>
      <c r="C184" s="34">
        <f>IF(B192=0, "-", B184/B192)</f>
        <v>0.375</v>
      </c>
      <c r="D184" s="65">
        <v>15</v>
      </c>
      <c r="E184" s="9">
        <f>IF(D192=0, "-", D184/D192)</f>
        <v>0.65217391304347827</v>
      </c>
      <c r="F184" s="81">
        <v>39</v>
      </c>
      <c r="G184" s="34">
        <f>IF(F192=0, "-", F184/F192)</f>
        <v>0.28467153284671531</v>
      </c>
      <c r="H184" s="65">
        <v>32</v>
      </c>
      <c r="I184" s="9">
        <f>IF(H192=0, "-", H184/H192)</f>
        <v>0.49230769230769234</v>
      </c>
      <c r="J184" s="8">
        <f t="shared" si="16"/>
        <v>0.4</v>
      </c>
      <c r="K184" s="9">
        <f t="shared" si="17"/>
        <v>0.21875</v>
      </c>
    </row>
    <row r="185" spans="1:11" x14ac:dyDescent="0.25">
      <c r="A185" s="7" t="s">
        <v>294</v>
      </c>
      <c r="B185" s="65">
        <v>2</v>
      </c>
      <c r="C185" s="34">
        <f>IF(B192=0, "-", B185/B192)</f>
        <v>3.5714285714285712E-2</v>
      </c>
      <c r="D185" s="65">
        <v>0</v>
      </c>
      <c r="E185" s="9">
        <f>IF(D192=0, "-", D185/D192)</f>
        <v>0</v>
      </c>
      <c r="F185" s="81">
        <v>8</v>
      </c>
      <c r="G185" s="34">
        <f>IF(F192=0, "-", F185/F192)</f>
        <v>5.8394160583941604E-2</v>
      </c>
      <c r="H185" s="65">
        <v>7</v>
      </c>
      <c r="I185" s="9">
        <f>IF(H192=0, "-", H185/H192)</f>
        <v>0.1076923076923077</v>
      </c>
      <c r="J185" s="8" t="str">
        <f t="shared" si="16"/>
        <v>-</v>
      </c>
      <c r="K185" s="9">
        <f t="shared" si="17"/>
        <v>0.14285714285714285</v>
      </c>
    </row>
    <row r="186" spans="1:11" x14ac:dyDescent="0.25">
      <c r="A186" s="7" t="s">
        <v>295</v>
      </c>
      <c r="B186" s="65">
        <v>1</v>
      </c>
      <c r="C186" s="34">
        <f>IF(B192=0, "-", B186/B192)</f>
        <v>1.7857142857142856E-2</v>
      </c>
      <c r="D186" s="65">
        <v>2</v>
      </c>
      <c r="E186" s="9">
        <f>IF(D192=0, "-", D186/D192)</f>
        <v>8.6956521739130432E-2</v>
      </c>
      <c r="F186" s="81">
        <v>4</v>
      </c>
      <c r="G186" s="34">
        <f>IF(F192=0, "-", F186/F192)</f>
        <v>2.9197080291970802E-2</v>
      </c>
      <c r="H186" s="65">
        <v>5</v>
      </c>
      <c r="I186" s="9">
        <f>IF(H192=0, "-", H186/H192)</f>
        <v>7.6923076923076927E-2</v>
      </c>
      <c r="J186" s="8">
        <f t="shared" si="16"/>
        <v>-0.5</v>
      </c>
      <c r="K186" s="9">
        <f t="shared" si="17"/>
        <v>-0.2</v>
      </c>
    </row>
    <row r="187" spans="1:11" x14ac:dyDescent="0.25">
      <c r="A187" s="7" t="s">
        <v>296</v>
      </c>
      <c r="B187" s="65">
        <v>0</v>
      </c>
      <c r="C187" s="34">
        <f>IF(B192=0, "-", B187/B192)</f>
        <v>0</v>
      </c>
      <c r="D187" s="65">
        <v>0</v>
      </c>
      <c r="E187" s="9">
        <f>IF(D192=0, "-", D187/D192)</f>
        <v>0</v>
      </c>
      <c r="F187" s="81">
        <v>0</v>
      </c>
      <c r="G187" s="34">
        <f>IF(F192=0, "-", F187/F192)</f>
        <v>0</v>
      </c>
      <c r="H187" s="65">
        <v>1</v>
      </c>
      <c r="I187" s="9">
        <f>IF(H192=0, "-", H187/H192)</f>
        <v>1.5384615384615385E-2</v>
      </c>
      <c r="J187" s="8" t="str">
        <f t="shared" si="16"/>
        <v>-</v>
      </c>
      <c r="K187" s="9">
        <f t="shared" si="17"/>
        <v>-1</v>
      </c>
    </row>
    <row r="188" spans="1:11" x14ac:dyDescent="0.25">
      <c r="A188" s="7" t="s">
        <v>297</v>
      </c>
      <c r="B188" s="65">
        <v>2</v>
      </c>
      <c r="C188" s="34">
        <f>IF(B192=0, "-", B188/B192)</f>
        <v>3.5714285714285712E-2</v>
      </c>
      <c r="D188" s="65">
        <v>0</v>
      </c>
      <c r="E188" s="9">
        <f>IF(D192=0, "-", D188/D192)</f>
        <v>0</v>
      </c>
      <c r="F188" s="81">
        <v>9</v>
      </c>
      <c r="G188" s="34">
        <f>IF(F192=0, "-", F188/F192)</f>
        <v>6.569343065693431E-2</v>
      </c>
      <c r="H188" s="65">
        <v>0</v>
      </c>
      <c r="I188" s="9">
        <f>IF(H192=0, "-", H188/H192)</f>
        <v>0</v>
      </c>
      <c r="J188" s="8" t="str">
        <f t="shared" si="16"/>
        <v>-</v>
      </c>
      <c r="K188" s="9" t="str">
        <f t="shared" si="17"/>
        <v>-</v>
      </c>
    </row>
    <row r="189" spans="1:11" x14ac:dyDescent="0.25">
      <c r="A189" s="7" t="s">
        <v>298</v>
      </c>
      <c r="B189" s="65">
        <v>12</v>
      </c>
      <c r="C189" s="34">
        <f>IF(B192=0, "-", B189/B192)</f>
        <v>0.21428571428571427</v>
      </c>
      <c r="D189" s="65">
        <v>5</v>
      </c>
      <c r="E189" s="9">
        <f>IF(D192=0, "-", D189/D192)</f>
        <v>0.21739130434782608</v>
      </c>
      <c r="F189" s="81">
        <v>43</v>
      </c>
      <c r="G189" s="34">
        <f>IF(F192=0, "-", F189/F192)</f>
        <v>0.31386861313868614</v>
      </c>
      <c r="H189" s="65">
        <v>11</v>
      </c>
      <c r="I189" s="9">
        <f>IF(H192=0, "-", H189/H192)</f>
        <v>0.16923076923076924</v>
      </c>
      <c r="J189" s="8">
        <f t="shared" si="16"/>
        <v>1.4</v>
      </c>
      <c r="K189" s="9">
        <f t="shared" si="17"/>
        <v>2.9090909090909092</v>
      </c>
    </row>
    <row r="190" spans="1:11" x14ac:dyDescent="0.25">
      <c r="A190" s="7" t="s">
        <v>299</v>
      </c>
      <c r="B190" s="65">
        <v>10</v>
      </c>
      <c r="C190" s="34">
        <f>IF(B192=0, "-", B190/B192)</f>
        <v>0.17857142857142858</v>
      </c>
      <c r="D190" s="65">
        <v>0</v>
      </c>
      <c r="E190" s="9">
        <f>IF(D192=0, "-", D190/D192)</f>
        <v>0</v>
      </c>
      <c r="F190" s="81">
        <v>20</v>
      </c>
      <c r="G190" s="34">
        <f>IF(F192=0, "-", F190/F192)</f>
        <v>0.145985401459854</v>
      </c>
      <c r="H190" s="65">
        <v>0</v>
      </c>
      <c r="I190" s="9">
        <f>IF(H192=0, "-", H190/H192)</f>
        <v>0</v>
      </c>
      <c r="J190" s="8" t="str">
        <f t="shared" si="16"/>
        <v>-</v>
      </c>
      <c r="K190" s="9" t="str">
        <f t="shared" si="17"/>
        <v>-</v>
      </c>
    </row>
    <row r="191" spans="1:11" x14ac:dyDescent="0.25">
      <c r="A191" s="2"/>
      <c r="B191" s="68"/>
      <c r="C191" s="33"/>
      <c r="D191" s="68"/>
      <c r="E191" s="6"/>
      <c r="F191" s="82"/>
      <c r="G191" s="33"/>
      <c r="H191" s="68"/>
      <c r="I191" s="6"/>
      <c r="J191" s="5"/>
      <c r="K191" s="6"/>
    </row>
    <row r="192" spans="1:11" s="43" customFormat="1" x14ac:dyDescent="0.25">
      <c r="A192" s="162" t="s">
        <v>539</v>
      </c>
      <c r="B192" s="71">
        <f>SUM(B183:B191)</f>
        <v>56</v>
      </c>
      <c r="C192" s="40">
        <f>B192/10129</f>
        <v>5.5286800276433999E-3</v>
      </c>
      <c r="D192" s="71">
        <f>SUM(D183:D191)</f>
        <v>23</v>
      </c>
      <c r="E192" s="41">
        <f>D192/10016</f>
        <v>2.2963258785942491E-3</v>
      </c>
      <c r="F192" s="77">
        <f>SUM(F183:F191)</f>
        <v>137</v>
      </c>
      <c r="G192" s="42">
        <f>F192/27845</f>
        <v>4.9200933740348356E-3</v>
      </c>
      <c r="H192" s="71">
        <f>SUM(H183:H191)</f>
        <v>65</v>
      </c>
      <c r="I192" s="41">
        <f>H192/26003</f>
        <v>2.4997115717417221E-3</v>
      </c>
      <c r="J192" s="37">
        <f>IF(D192=0, "-", IF((B192-D192)/D192&lt;10, (B192-D192)/D192, "&gt;999%"))</f>
        <v>1.4347826086956521</v>
      </c>
      <c r="K192" s="38">
        <f>IF(H192=0, "-", IF((F192-H192)/H192&lt;10, (F192-H192)/H192, "&gt;999%"))</f>
        <v>1.1076923076923078</v>
      </c>
    </row>
    <row r="193" spans="1:11" x14ac:dyDescent="0.25">
      <c r="B193" s="83"/>
      <c r="D193" s="83"/>
      <c r="F193" s="83"/>
      <c r="H193" s="83"/>
    </row>
    <row r="194" spans="1:11" x14ac:dyDescent="0.25">
      <c r="A194" s="163" t="s">
        <v>148</v>
      </c>
      <c r="B194" s="61" t="s">
        <v>12</v>
      </c>
      <c r="C194" s="62" t="s">
        <v>13</v>
      </c>
      <c r="D194" s="61" t="s">
        <v>12</v>
      </c>
      <c r="E194" s="63" t="s">
        <v>13</v>
      </c>
      <c r="F194" s="62" t="s">
        <v>12</v>
      </c>
      <c r="G194" s="62" t="s">
        <v>13</v>
      </c>
      <c r="H194" s="61" t="s">
        <v>12</v>
      </c>
      <c r="I194" s="63" t="s">
        <v>13</v>
      </c>
      <c r="J194" s="61"/>
      <c r="K194" s="63"/>
    </row>
    <row r="195" spans="1:11" x14ac:dyDescent="0.25">
      <c r="A195" s="7" t="s">
        <v>300</v>
      </c>
      <c r="B195" s="65">
        <v>0</v>
      </c>
      <c r="C195" s="34">
        <f>IF(B208=0, "-", B195/B208)</f>
        <v>0</v>
      </c>
      <c r="D195" s="65">
        <v>1</v>
      </c>
      <c r="E195" s="9">
        <f>IF(D208=0, "-", D195/D208)</f>
        <v>6.25E-2</v>
      </c>
      <c r="F195" s="81">
        <v>1</v>
      </c>
      <c r="G195" s="34">
        <f>IF(F208=0, "-", F195/F208)</f>
        <v>2.0833333333333332E-2</v>
      </c>
      <c r="H195" s="65">
        <v>1</v>
      </c>
      <c r="I195" s="9">
        <f>IF(H208=0, "-", H195/H208)</f>
        <v>2.9411764705882353E-2</v>
      </c>
      <c r="J195" s="8">
        <f t="shared" ref="J195:J206" si="18">IF(D195=0, "-", IF((B195-D195)/D195&lt;10, (B195-D195)/D195, "&gt;999%"))</f>
        <v>-1</v>
      </c>
      <c r="K195" s="9">
        <f t="shared" ref="K195:K206" si="19">IF(H195=0, "-", IF((F195-H195)/H195&lt;10, (F195-H195)/H195, "&gt;999%"))</f>
        <v>0</v>
      </c>
    </row>
    <row r="196" spans="1:11" x14ac:dyDescent="0.25">
      <c r="A196" s="7" t="s">
        <v>301</v>
      </c>
      <c r="B196" s="65">
        <v>1</v>
      </c>
      <c r="C196" s="34">
        <f>IF(B208=0, "-", B196/B208)</f>
        <v>7.1428571428571425E-2</v>
      </c>
      <c r="D196" s="65">
        <v>0</v>
      </c>
      <c r="E196" s="9">
        <f>IF(D208=0, "-", D196/D208)</f>
        <v>0</v>
      </c>
      <c r="F196" s="81">
        <v>2</v>
      </c>
      <c r="G196" s="34">
        <f>IF(F208=0, "-", F196/F208)</f>
        <v>4.1666666666666664E-2</v>
      </c>
      <c r="H196" s="65">
        <v>0</v>
      </c>
      <c r="I196" s="9">
        <f>IF(H208=0, "-", H196/H208)</f>
        <v>0</v>
      </c>
      <c r="J196" s="8" t="str">
        <f t="shared" si="18"/>
        <v>-</v>
      </c>
      <c r="K196" s="9" t="str">
        <f t="shared" si="19"/>
        <v>-</v>
      </c>
    </row>
    <row r="197" spans="1:11" x14ac:dyDescent="0.25">
      <c r="A197" s="7" t="s">
        <v>302</v>
      </c>
      <c r="B197" s="65">
        <v>3</v>
      </c>
      <c r="C197" s="34">
        <f>IF(B208=0, "-", B197/B208)</f>
        <v>0.21428571428571427</v>
      </c>
      <c r="D197" s="65">
        <v>7</v>
      </c>
      <c r="E197" s="9">
        <f>IF(D208=0, "-", D197/D208)</f>
        <v>0.4375</v>
      </c>
      <c r="F197" s="81">
        <v>12</v>
      </c>
      <c r="G197" s="34">
        <f>IF(F208=0, "-", F197/F208)</f>
        <v>0.25</v>
      </c>
      <c r="H197" s="65">
        <v>13</v>
      </c>
      <c r="I197" s="9">
        <f>IF(H208=0, "-", H197/H208)</f>
        <v>0.38235294117647056</v>
      </c>
      <c r="J197" s="8">
        <f t="shared" si="18"/>
        <v>-0.5714285714285714</v>
      </c>
      <c r="K197" s="9">
        <f t="shared" si="19"/>
        <v>-7.6923076923076927E-2</v>
      </c>
    </row>
    <row r="198" spans="1:11" x14ac:dyDescent="0.25">
      <c r="A198" s="7" t="s">
        <v>303</v>
      </c>
      <c r="B198" s="65">
        <v>2</v>
      </c>
      <c r="C198" s="34">
        <f>IF(B208=0, "-", B198/B208)</f>
        <v>0.14285714285714285</v>
      </c>
      <c r="D198" s="65">
        <v>0</v>
      </c>
      <c r="E198" s="9">
        <f>IF(D208=0, "-", D198/D208)</f>
        <v>0</v>
      </c>
      <c r="F198" s="81">
        <v>3</v>
      </c>
      <c r="G198" s="34">
        <f>IF(F208=0, "-", F198/F208)</f>
        <v>6.25E-2</v>
      </c>
      <c r="H198" s="65">
        <v>2</v>
      </c>
      <c r="I198" s="9">
        <f>IF(H208=0, "-", H198/H208)</f>
        <v>5.8823529411764705E-2</v>
      </c>
      <c r="J198" s="8" t="str">
        <f t="shared" si="18"/>
        <v>-</v>
      </c>
      <c r="K198" s="9">
        <f t="shared" si="19"/>
        <v>0.5</v>
      </c>
    </row>
    <row r="199" spans="1:11" x14ac:dyDescent="0.25">
      <c r="A199" s="7" t="s">
        <v>304</v>
      </c>
      <c r="B199" s="65">
        <v>1</v>
      </c>
      <c r="C199" s="34">
        <f>IF(B208=0, "-", B199/B208)</f>
        <v>7.1428571428571425E-2</v>
      </c>
      <c r="D199" s="65">
        <v>0</v>
      </c>
      <c r="E199" s="9">
        <f>IF(D208=0, "-", D199/D208)</f>
        <v>0</v>
      </c>
      <c r="F199" s="81">
        <v>3</v>
      </c>
      <c r="G199" s="34">
        <f>IF(F208=0, "-", F199/F208)</f>
        <v>6.25E-2</v>
      </c>
      <c r="H199" s="65">
        <v>0</v>
      </c>
      <c r="I199" s="9">
        <f>IF(H208=0, "-", H199/H208)</f>
        <v>0</v>
      </c>
      <c r="J199" s="8" t="str">
        <f t="shared" si="18"/>
        <v>-</v>
      </c>
      <c r="K199" s="9" t="str">
        <f t="shared" si="19"/>
        <v>-</v>
      </c>
    </row>
    <row r="200" spans="1:11" x14ac:dyDescent="0.25">
      <c r="A200" s="7" t="s">
        <v>305</v>
      </c>
      <c r="B200" s="65">
        <v>0</v>
      </c>
      <c r="C200" s="34">
        <f>IF(B208=0, "-", B200/B208)</f>
        <v>0</v>
      </c>
      <c r="D200" s="65">
        <v>0</v>
      </c>
      <c r="E200" s="9">
        <f>IF(D208=0, "-", D200/D208)</f>
        <v>0</v>
      </c>
      <c r="F200" s="81">
        <v>4</v>
      </c>
      <c r="G200" s="34">
        <f>IF(F208=0, "-", F200/F208)</f>
        <v>8.3333333333333329E-2</v>
      </c>
      <c r="H200" s="65">
        <v>0</v>
      </c>
      <c r="I200" s="9">
        <f>IF(H208=0, "-", H200/H208)</f>
        <v>0</v>
      </c>
      <c r="J200" s="8" t="str">
        <f t="shared" si="18"/>
        <v>-</v>
      </c>
      <c r="K200" s="9" t="str">
        <f t="shared" si="19"/>
        <v>-</v>
      </c>
    </row>
    <row r="201" spans="1:11" x14ac:dyDescent="0.25">
      <c r="A201" s="7" t="s">
        <v>306</v>
      </c>
      <c r="B201" s="65">
        <v>0</v>
      </c>
      <c r="C201" s="34">
        <f>IF(B208=0, "-", B201/B208)</f>
        <v>0</v>
      </c>
      <c r="D201" s="65">
        <v>4</v>
      </c>
      <c r="E201" s="9">
        <f>IF(D208=0, "-", D201/D208)</f>
        <v>0.25</v>
      </c>
      <c r="F201" s="81">
        <v>0</v>
      </c>
      <c r="G201" s="34">
        <f>IF(F208=0, "-", F201/F208)</f>
        <v>0</v>
      </c>
      <c r="H201" s="65">
        <v>4</v>
      </c>
      <c r="I201" s="9">
        <f>IF(H208=0, "-", H201/H208)</f>
        <v>0.11764705882352941</v>
      </c>
      <c r="J201" s="8">
        <f t="shared" si="18"/>
        <v>-1</v>
      </c>
      <c r="K201" s="9">
        <f t="shared" si="19"/>
        <v>-1</v>
      </c>
    </row>
    <row r="202" spans="1:11" x14ac:dyDescent="0.25">
      <c r="A202" s="7" t="s">
        <v>307</v>
      </c>
      <c r="B202" s="65">
        <v>2</v>
      </c>
      <c r="C202" s="34">
        <f>IF(B208=0, "-", B202/B208)</f>
        <v>0.14285714285714285</v>
      </c>
      <c r="D202" s="65">
        <v>2</v>
      </c>
      <c r="E202" s="9">
        <f>IF(D208=0, "-", D202/D208)</f>
        <v>0.125</v>
      </c>
      <c r="F202" s="81">
        <v>13</v>
      </c>
      <c r="G202" s="34">
        <f>IF(F208=0, "-", F202/F208)</f>
        <v>0.27083333333333331</v>
      </c>
      <c r="H202" s="65">
        <v>3</v>
      </c>
      <c r="I202" s="9">
        <f>IF(H208=0, "-", H202/H208)</f>
        <v>8.8235294117647065E-2</v>
      </c>
      <c r="J202" s="8">
        <f t="shared" si="18"/>
        <v>0</v>
      </c>
      <c r="K202" s="9">
        <f t="shared" si="19"/>
        <v>3.3333333333333335</v>
      </c>
    </row>
    <row r="203" spans="1:11" x14ac:dyDescent="0.25">
      <c r="A203" s="7" t="s">
        <v>308</v>
      </c>
      <c r="B203" s="65">
        <v>0</v>
      </c>
      <c r="C203" s="34">
        <f>IF(B208=0, "-", B203/B208)</f>
        <v>0</v>
      </c>
      <c r="D203" s="65">
        <v>0</v>
      </c>
      <c r="E203" s="9">
        <f>IF(D208=0, "-", D203/D208)</f>
        <v>0</v>
      </c>
      <c r="F203" s="81">
        <v>1</v>
      </c>
      <c r="G203" s="34">
        <f>IF(F208=0, "-", F203/F208)</f>
        <v>2.0833333333333332E-2</v>
      </c>
      <c r="H203" s="65">
        <v>5</v>
      </c>
      <c r="I203" s="9">
        <f>IF(H208=0, "-", H203/H208)</f>
        <v>0.14705882352941177</v>
      </c>
      <c r="J203" s="8" t="str">
        <f t="shared" si="18"/>
        <v>-</v>
      </c>
      <c r="K203" s="9">
        <f t="shared" si="19"/>
        <v>-0.8</v>
      </c>
    </row>
    <row r="204" spans="1:11" x14ac:dyDescent="0.25">
      <c r="A204" s="7" t="s">
        <v>309</v>
      </c>
      <c r="B204" s="65">
        <v>1</v>
      </c>
      <c r="C204" s="34">
        <f>IF(B208=0, "-", B204/B208)</f>
        <v>7.1428571428571425E-2</v>
      </c>
      <c r="D204" s="65">
        <v>1</v>
      </c>
      <c r="E204" s="9">
        <f>IF(D208=0, "-", D204/D208)</f>
        <v>6.25E-2</v>
      </c>
      <c r="F204" s="81">
        <v>1</v>
      </c>
      <c r="G204" s="34">
        <f>IF(F208=0, "-", F204/F208)</f>
        <v>2.0833333333333332E-2</v>
      </c>
      <c r="H204" s="65">
        <v>2</v>
      </c>
      <c r="I204" s="9">
        <f>IF(H208=0, "-", H204/H208)</f>
        <v>5.8823529411764705E-2</v>
      </c>
      <c r="J204" s="8">
        <f t="shared" si="18"/>
        <v>0</v>
      </c>
      <c r="K204" s="9">
        <f t="shared" si="19"/>
        <v>-0.5</v>
      </c>
    </row>
    <row r="205" spans="1:11" x14ac:dyDescent="0.25">
      <c r="A205" s="7" t="s">
        <v>310</v>
      </c>
      <c r="B205" s="65">
        <v>1</v>
      </c>
      <c r="C205" s="34">
        <f>IF(B208=0, "-", B205/B208)</f>
        <v>7.1428571428571425E-2</v>
      </c>
      <c r="D205" s="65">
        <v>0</v>
      </c>
      <c r="E205" s="9">
        <f>IF(D208=0, "-", D205/D208)</f>
        <v>0</v>
      </c>
      <c r="F205" s="81">
        <v>3</v>
      </c>
      <c r="G205" s="34">
        <f>IF(F208=0, "-", F205/F208)</f>
        <v>6.25E-2</v>
      </c>
      <c r="H205" s="65">
        <v>2</v>
      </c>
      <c r="I205" s="9">
        <f>IF(H208=0, "-", H205/H208)</f>
        <v>5.8823529411764705E-2</v>
      </c>
      <c r="J205" s="8" t="str">
        <f t="shared" si="18"/>
        <v>-</v>
      </c>
      <c r="K205" s="9">
        <f t="shared" si="19"/>
        <v>0.5</v>
      </c>
    </row>
    <row r="206" spans="1:11" x14ac:dyDescent="0.25">
      <c r="A206" s="7" t="s">
        <v>311</v>
      </c>
      <c r="B206" s="65">
        <v>3</v>
      </c>
      <c r="C206" s="34">
        <f>IF(B208=0, "-", B206/B208)</f>
        <v>0.21428571428571427</v>
      </c>
      <c r="D206" s="65">
        <v>1</v>
      </c>
      <c r="E206" s="9">
        <f>IF(D208=0, "-", D206/D208)</f>
        <v>6.25E-2</v>
      </c>
      <c r="F206" s="81">
        <v>5</v>
      </c>
      <c r="G206" s="34">
        <f>IF(F208=0, "-", F206/F208)</f>
        <v>0.10416666666666667</v>
      </c>
      <c r="H206" s="65">
        <v>2</v>
      </c>
      <c r="I206" s="9">
        <f>IF(H208=0, "-", H206/H208)</f>
        <v>5.8823529411764705E-2</v>
      </c>
      <c r="J206" s="8">
        <f t="shared" si="18"/>
        <v>2</v>
      </c>
      <c r="K206" s="9">
        <f t="shared" si="19"/>
        <v>1.5</v>
      </c>
    </row>
    <row r="207" spans="1:11" x14ac:dyDescent="0.25">
      <c r="A207" s="2"/>
      <c r="B207" s="68"/>
      <c r="C207" s="33"/>
      <c r="D207" s="68"/>
      <c r="E207" s="6"/>
      <c r="F207" s="82"/>
      <c r="G207" s="33"/>
      <c r="H207" s="68"/>
      <c r="I207" s="6"/>
      <c r="J207" s="5"/>
      <c r="K207" s="6"/>
    </row>
    <row r="208" spans="1:11" s="43" customFormat="1" x14ac:dyDescent="0.25">
      <c r="A208" s="162" t="s">
        <v>538</v>
      </c>
      <c r="B208" s="71">
        <f>SUM(B195:B207)</f>
        <v>14</v>
      </c>
      <c r="C208" s="40">
        <f>B208/10129</f>
        <v>1.38217000691085E-3</v>
      </c>
      <c r="D208" s="71">
        <f>SUM(D195:D207)</f>
        <v>16</v>
      </c>
      <c r="E208" s="41">
        <f>D208/10016</f>
        <v>1.5974440894568689E-3</v>
      </c>
      <c r="F208" s="77">
        <f>SUM(F195:F207)</f>
        <v>48</v>
      </c>
      <c r="G208" s="42">
        <f>F208/27845</f>
        <v>1.7238283354282637E-3</v>
      </c>
      <c r="H208" s="71">
        <f>SUM(H195:H207)</f>
        <v>34</v>
      </c>
      <c r="I208" s="41">
        <f>H208/26003</f>
        <v>1.3075414375264393E-3</v>
      </c>
      <c r="J208" s="37">
        <f>IF(D208=0, "-", IF((B208-D208)/D208&lt;10, (B208-D208)/D208, "&gt;999%"))</f>
        <v>-0.125</v>
      </c>
      <c r="K208" s="38">
        <f>IF(H208=0, "-", IF((F208-H208)/H208&lt;10, (F208-H208)/H208, "&gt;999%"))</f>
        <v>0.41176470588235292</v>
      </c>
    </row>
    <row r="209" spans="1:11" x14ac:dyDescent="0.25">
      <c r="B209" s="83"/>
      <c r="D209" s="83"/>
      <c r="F209" s="83"/>
      <c r="H209" s="83"/>
    </row>
    <row r="210" spans="1:11" x14ac:dyDescent="0.25">
      <c r="A210" s="163" t="s">
        <v>149</v>
      </c>
      <c r="B210" s="61" t="s">
        <v>12</v>
      </c>
      <c r="C210" s="62" t="s">
        <v>13</v>
      </c>
      <c r="D210" s="61" t="s">
        <v>12</v>
      </c>
      <c r="E210" s="63" t="s">
        <v>13</v>
      </c>
      <c r="F210" s="62" t="s">
        <v>12</v>
      </c>
      <c r="G210" s="62" t="s">
        <v>13</v>
      </c>
      <c r="H210" s="61" t="s">
        <v>12</v>
      </c>
      <c r="I210" s="63" t="s">
        <v>13</v>
      </c>
      <c r="J210" s="61"/>
      <c r="K210" s="63"/>
    </row>
    <row r="211" spans="1:11" x14ac:dyDescent="0.25">
      <c r="A211" s="7" t="s">
        <v>312</v>
      </c>
      <c r="B211" s="65">
        <v>1</v>
      </c>
      <c r="C211" s="34">
        <f>IF(B220=0, "-", B211/B220)</f>
        <v>0.33333333333333331</v>
      </c>
      <c r="D211" s="65">
        <v>2</v>
      </c>
      <c r="E211" s="9">
        <f>IF(D220=0, "-", D211/D220)</f>
        <v>0.18181818181818182</v>
      </c>
      <c r="F211" s="81">
        <v>1</v>
      </c>
      <c r="G211" s="34">
        <f>IF(F220=0, "-", F211/F220)</f>
        <v>6.6666666666666666E-2</v>
      </c>
      <c r="H211" s="65">
        <v>2</v>
      </c>
      <c r="I211" s="9">
        <f>IF(H220=0, "-", H211/H220)</f>
        <v>7.6923076923076927E-2</v>
      </c>
      <c r="J211" s="8">
        <f t="shared" ref="J211:J218" si="20">IF(D211=0, "-", IF((B211-D211)/D211&lt;10, (B211-D211)/D211, "&gt;999%"))</f>
        <v>-0.5</v>
      </c>
      <c r="K211" s="9">
        <f t="shared" ref="K211:K218" si="21">IF(H211=0, "-", IF((F211-H211)/H211&lt;10, (F211-H211)/H211, "&gt;999%"))</f>
        <v>-0.5</v>
      </c>
    </row>
    <row r="212" spans="1:11" x14ac:dyDescent="0.25">
      <c r="A212" s="7" t="s">
        <v>313</v>
      </c>
      <c r="B212" s="65">
        <v>0</v>
      </c>
      <c r="C212" s="34">
        <f>IF(B220=0, "-", B212/B220)</f>
        <v>0</v>
      </c>
      <c r="D212" s="65">
        <v>1</v>
      </c>
      <c r="E212" s="9">
        <f>IF(D220=0, "-", D212/D220)</f>
        <v>9.0909090909090912E-2</v>
      </c>
      <c r="F212" s="81">
        <v>2</v>
      </c>
      <c r="G212" s="34">
        <f>IF(F220=0, "-", F212/F220)</f>
        <v>0.13333333333333333</v>
      </c>
      <c r="H212" s="65">
        <v>6</v>
      </c>
      <c r="I212" s="9">
        <f>IF(H220=0, "-", H212/H220)</f>
        <v>0.23076923076923078</v>
      </c>
      <c r="J212" s="8">
        <f t="shared" si="20"/>
        <v>-1</v>
      </c>
      <c r="K212" s="9">
        <f t="shared" si="21"/>
        <v>-0.66666666666666663</v>
      </c>
    </row>
    <row r="213" spans="1:11" x14ac:dyDescent="0.25">
      <c r="A213" s="7" t="s">
        <v>314</v>
      </c>
      <c r="B213" s="65">
        <v>0</v>
      </c>
      <c r="C213" s="34">
        <f>IF(B220=0, "-", B213/B220)</f>
        <v>0</v>
      </c>
      <c r="D213" s="65">
        <v>1</v>
      </c>
      <c r="E213" s="9">
        <f>IF(D220=0, "-", D213/D220)</f>
        <v>9.0909090909090912E-2</v>
      </c>
      <c r="F213" s="81">
        <v>0</v>
      </c>
      <c r="G213" s="34">
        <f>IF(F220=0, "-", F213/F220)</f>
        <v>0</v>
      </c>
      <c r="H213" s="65">
        <v>1</v>
      </c>
      <c r="I213" s="9">
        <f>IF(H220=0, "-", H213/H220)</f>
        <v>3.8461538461538464E-2</v>
      </c>
      <c r="J213" s="8">
        <f t="shared" si="20"/>
        <v>-1</v>
      </c>
      <c r="K213" s="9">
        <f t="shared" si="21"/>
        <v>-1</v>
      </c>
    </row>
    <row r="214" spans="1:11" x14ac:dyDescent="0.25">
      <c r="A214" s="7" t="s">
        <v>315</v>
      </c>
      <c r="B214" s="65">
        <v>1</v>
      </c>
      <c r="C214" s="34">
        <f>IF(B220=0, "-", B214/B220)</f>
        <v>0.33333333333333331</v>
      </c>
      <c r="D214" s="65">
        <v>3</v>
      </c>
      <c r="E214" s="9">
        <f>IF(D220=0, "-", D214/D220)</f>
        <v>0.27272727272727271</v>
      </c>
      <c r="F214" s="81">
        <v>6</v>
      </c>
      <c r="G214" s="34">
        <f>IF(F220=0, "-", F214/F220)</f>
        <v>0.4</v>
      </c>
      <c r="H214" s="65">
        <v>7</v>
      </c>
      <c r="I214" s="9">
        <f>IF(H220=0, "-", H214/H220)</f>
        <v>0.26923076923076922</v>
      </c>
      <c r="J214" s="8">
        <f t="shared" si="20"/>
        <v>-0.66666666666666663</v>
      </c>
      <c r="K214" s="9">
        <f t="shared" si="21"/>
        <v>-0.14285714285714285</v>
      </c>
    </row>
    <row r="215" spans="1:11" x14ac:dyDescent="0.25">
      <c r="A215" s="7" t="s">
        <v>316</v>
      </c>
      <c r="B215" s="65">
        <v>0</v>
      </c>
      <c r="C215" s="34">
        <f>IF(B220=0, "-", B215/B220)</f>
        <v>0</v>
      </c>
      <c r="D215" s="65">
        <v>0</v>
      </c>
      <c r="E215" s="9">
        <f>IF(D220=0, "-", D215/D220)</f>
        <v>0</v>
      </c>
      <c r="F215" s="81">
        <v>1</v>
      </c>
      <c r="G215" s="34">
        <f>IF(F220=0, "-", F215/F220)</f>
        <v>6.6666666666666666E-2</v>
      </c>
      <c r="H215" s="65">
        <v>0</v>
      </c>
      <c r="I215" s="9">
        <f>IF(H220=0, "-", H215/H220)</f>
        <v>0</v>
      </c>
      <c r="J215" s="8" t="str">
        <f t="shared" si="20"/>
        <v>-</v>
      </c>
      <c r="K215" s="9" t="str">
        <f t="shared" si="21"/>
        <v>-</v>
      </c>
    </row>
    <row r="216" spans="1:11" x14ac:dyDescent="0.25">
      <c r="A216" s="7" t="s">
        <v>317</v>
      </c>
      <c r="B216" s="65">
        <v>1</v>
      </c>
      <c r="C216" s="34">
        <f>IF(B220=0, "-", B216/B220)</f>
        <v>0.33333333333333331</v>
      </c>
      <c r="D216" s="65">
        <v>0</v>
      </c>
      <c r="E216" s="9">
        <f>IF(D220=0, "-", D216/D220)</f>
        <v>0</v>
      </c>
      <c r="F216" s="81">
        <v>1</v>
      </c>
      <c r="G216" s="34">
        <f>IF(F220=0, "-", F216/F220)</f>
        <v>6.6666666666666666E-2</v>
      </c>
      <c r="H216" s="65">
        <v>0</v>
      </c>
      <c r="I216" s="9">
        <f>IF(H220=0, "-", H216/H220)</f>
        <v>0</v>
      </c>
      <c r="J216" s="8" t="str">
        <f t="shared" si="20"/>
        <v>-</v>
      </c>
      <c r="K216" s="9" t="str">
        <f t="shared" si="21"/>
        <v>-</v>
      </c>
    </row>
    <row r="217" spans="1:11" x14ac:dyDescent="0.25">
      <c r="A217" s="7" t="s">
        <v>318</v>
      </c>
      <c r="B217" s="65">
        <v>0</v>
      </c>
      <c r="C217" s="34">
        <f>IF(B220=0, "-", B217/B220)</f>
        <v>0</v>
      </c>
      <c r="D217" s="65">
        <v>2</v>
      </c>
      <c r="E217" s="9">
        <f>IF(D220=0, "-", D217/D220)</f>
        <v>0.18181818181818182</v>
      </c>
      <c r="F217" s="81">
        <v>4</v>
      </c>
      <c r="G217" s="34">
        <f>IF(F220=0, "-", F217/F220)</f>
        <v>0.26666666666666666</v>
      </c>
      <c r="H217" s="65">
        <v>7</v>
      </c>
      <c r="I217" s="9">
        <f>IF(H220=0, "-", H217/H220)</f>
        <v>0.26923076923076922</v>
      </c>
      <c r="J217" s="8">
        <f t="shared" si="20"/>
        <v>-1</v>
      </c>
      <c r="K217" s="9">
        <f t="shared" si="21"/>
        <v>-0.42857142857142855</v>
      </c>
    </row>
    <row r="218" spans="1:11" x14ac:dyDescent="0.25">
      <c r="A218" s="7" t="s">
        <v>319</v>
      </c>
      <c r="B218" s="65">
        <v>0</v>
      </c>
      <c r="C218" s="34">
        <f>IF(B220=0, "-", B218/B220)</f>
        <v>0</v>
      </c>
      <c r="D218" s="65">
        <v>2</v>
      </c>
      <c r="E218" s="9">
        <f>IF(D220=0, "-", D218/D220)</f>
        <v>0.18181818181818182</v>
      </c>
      <c r="F218" s="81">
        <v>0</v>
      </c>
      <c r="G218" s="34">
        <f>IF(F220=0, "-", F218/F220)</f>
        <v>0</v>
      </c>
      <c r="H218" s="65">
        <v>3</v>
      </c>
      <c r="I218" s="9">
        <f>IF(H220=0, "-", H218/H220)</f>
        <v>0.11538461538461539</v>
      </c>
      <c r="J218" s="8">
        <f t="shared" si="20"/>
        <v>-1</v>
      </c>
      <c r="K218" s="9">
        <f t="shared" si="21"/>
        <v>-1</v>
      </c>
    </row>
    <row r="219" spans="1:11" x14ac:dyDescent="0.25">
      <c r="A219" s="2"/>
      <c r="B219" s="68"/>
      <c r="C219" s="33"/>
      <c r="D219" s="68"/>
      <c r="E219" s="6"/>
      <c r="F219" s="82"/>
      <c r="G219" s="33"/>
      <c r="H219" s="68"/>
      <c r="I219" s="6"/>
      <c r="J219" s="5"/>
      <c r="K219" s="6"/>
    </row>
    <row r="220" spans="1:11" s="43" customFormat="1" x14ac:dyDescent="0.25">
      <c r="A220" s="162" t="s">
        <v>537</v>
      </c>
      <c r="B220" s="71">
        <f>SUM(B211:B219)</f>
        <v>3</v>
      </c>
      <c r="C220" s="40">
        <f>B220/10129</f>
        <v>2.9617928719518217E-4</v>
      </c>
      <c r="D220" s="71">
        <f>SUM(D211:D219)</f>
        <v>11</v>
      </c>
      <c r="E220" s="41">
        <f>D220/10016</f>
        <v>1.0982428115015974E-3</v>
      </c>
      <c r="F220" s="77">
        <f>SUM(F211:F219)</f>
        <v>15</v>
      </c>
      <c r="G220" s="42">
        <f>F220/27845</f>
        <v>5.3869635482133233E-4</v>
      </c>
      <c r="H220" s="71">
        <f>SUM(H211:H219)</f>
        <v>26</v>
      </c>
      <c r="I220" s="41">
        <f>H220/26003</f>
        <v>9.9988462869668882E-4</v>
      </c>
      <c r="J220" s="37">
        <f>IF(D220=0, "-", IF((B220-D220)/D220&lt;10, (B220-D220)/D220, "&gt;999%"))</f>
        <v>-0.72727272727272729</v>
      </c>
      <c r="K220" s="38">
        <f>IF(H220=0, "-", IF((F220-H220)/H220&lt;10, (F220-H220)/H220, "&gt;999%"))</f>
        <v>-0.42307692307692307</v>
      </c>
    </row>
    <row r="221" spans="1:11" x14ac:dyDescent="0.25">
      <c r="B221" s="83"/>
      <c r="D221" s="83"/>
      <c r="F221" s="83"/>
      <c r="H221" s="83"/>
    </row>
    <row r="222" spans="1:11" s="43" customFormat="1" x14ac:dyDescent="0.25">
      <c r="A222" s="162" t="s">
        <v>536</v>
      </c>
      <c r="B222" s="71">
        <v>73</v>
      </c>
      <c r="C222" s="40">
        <f>B222/10129</f>
        <v>7.207029321749432E-3</v>
      </c>
      <c r="D222" s="71">
        <v>50</v>
      </c>
      <c r="E222" s="41">
        <f>D222/10016</f>
        <v>4.9920127795527154E-3</v>
      </c>
      <c r="F222" s="77">
        <v>200</v>
      </c>
      <c r="G222" s="42">
        <f>F222/27845</f>
        <v>7.1826180642844319E-3</v>
      </c>
      <c r="H222" s="71">
        <v>125</v>
      </c>
      <c r="I222" s="41">
        <f>H222/26003</f>
        <v>4.8071376379648506E-3</v>
      </c>
      <c r="J222" s="37">
        <f>IF(D222=0, "-", IF((B222-D222)/D222&lt;10, (B222-D222)/D222, "&gt;999%"))</f>
        <v>0.46</v>
      </c>
      <c r="K222" s="38">
        <f>IF(H222=0, "-", IF((F222-H222)/H222&lt;10, (F222-H222)/H222, "&gt;999%"))</f>
        <v>0.6</v>
      </c>
    </row>
    <row r="223" spans="1:11" x14ac:dyDescent="0.25">
      <c r="B223" s="83"/>
      <c r="D223" s="83"/>
      <c r="F223" s="83"/>
      <c r="H223" s="83"/>
    </row>
    <row r="224" spans="1:11" x14ac:dyDescent="0.25">
      <c r="A224" s="27" t="s">
        <v>534</v>
      </c>
      <c r="B224" s="71">
        <f>B228-B226</f>
        <v>1250</v>
      </c>
      <c r="C224" s="40">
        <f>B224/10129</f>
        <v>0.1234080363313259</v>
      </c>
      <c r="D224" s="71">
        <f>D228-D226</f>
        <v>1402</v>
      </c>
      <c r="E224" s="41">
        <f>D224/10016</f>
        <v>0.13997603833865815</v>
      </c>
      <c r="F224" s="77">
        <f>F228-F226</f>
        <v>3338</v>
      </c>
      <c r="G224" s="42">
        <f>F224/27845</f>
        <v>0.11987789549290716</v>
      </c>
      <c r="H224" s="71">
        <f>H228-H226</f>
        <v>3587</v>
      </c>
      <c r="I224" s="41">
        <f>H224/26003</f>
        <v>0.13794562165903934</v>
      </c>
      <c r="J224" s="37">
        <f>IF(D224=0, "-", IF((B224-D224)/D224&lt;10, (B224-D224)/D224, "&gt;999%"))</f>
        <v>-0.10841654778887304</v>
      </c>
      <c r="K224" s="38">
        <f>IF(H224=0, "-", IF((F224-H224)/H224&lt;10, (F224-H224)/H224, "&gt;999%"))</f>
        <v>-6.9417340395873994E-2</v>
      </c>
    </row>
    <row r="225" spans="1:11" x14ac:dyDescent="0.25">
      <c r="A225" s="27"/>
      <c r="B225" s="71"/>
      <c r="C225" s="40"/>
      <c r="D225" s="71"/>
      <c r="E225" s="41"/>
      <c r="F225" s="77"/>
      <c r="G225" s="42"/>
      <c r="H225" s="71"/>
      <c r="I225" s="41"/>
      <c r="J225" s="37"/>
      <c r="K225" s="38"/>
    </row>
    <row r="226" spans="1:11" x14ac:dyDescent="0.25">
      <c r="A226" s="27" t="s">
        <v>535</v>
      </c>
      <c r="B226" s="71">
        <v>218</v>
      </c>
      <c r="C226" s="40">
        <f>B226/10129</f>
        <v>2.1522361536183237E-2</v>
      </c>
      <c r="D226" s="71">
        <v>550</v>
      </c>
      <c r="E226" s="41">
        <f>D226/10016</f>
        <v>5.4912140575079871E-2</v>
      </c>
      <c r="F226" s="77">
        <v>1348</v>
      </c>
      <c r="G226" s="42">
        <f>F226/27845</f>
        <v>4.8410845753277067E-2</v>
      </c>
      <c r="H226" s="71">
        <v>805</v>
      </c>
      <c r="I226" s="41">
        <f>H226/26003</f>
        <v>3.0957966388493637E-2</v>
      </c>
      <c r="J226" s="37">
        <f>IF(D226=0, "-", IF((B226-D226)/D226&lt;10, (B226-D226)/D226, "&gt;999%"))</f>
        <v>-0.60363636363636364</v>
      </c>
      <c r="K226" s="38">
        <f>IF(H226=0, "-", IF((F226-H226)/H226&lt;10, (F226-H226)/H226, "&gt;999%"))</f>
        <v>0.67453416149068324</v>
      </c>
    </row>
    <row r="227" spans="1:11" x14ac:dyDescent="0.25">
      <c r="A227" s="27"/>
      <c r="B227" s="71"/>
      <c r="C227" s="40"/>
      <c r="D227" s="71"/>
      <c r="E227" s="41"/>
      <c r="F227" s="77"/>
      <c r="G227" s="42"/>
      <c r="H227" s="71"/>
      <c r="I227" s="41"/>
      <c r="J227" s="37"/>
      <c r="K227" s="38"/>
    </row>
    <row r="228" spans="1:11" x14ac:dyDescent="0.25">
      <c r="A228" s="27" t="s">
        <v>533</v>
      </c>
      <c r="B228" s="71">
        <v>1468</v>
      </c>
      <c r="C228" s="40">
        <f>B228/10129</f>
        <v>0.14493039786750914</v>
      </c>
      <c r="D228" s="71">
        <v>1952</v>
      </c>
      <c r="E228" s="41">
        <f>D228/10016</f>
        <v>0.19488817891373802</v>
      </c>
      <c r="F228" s="77">
        <v>4686</v>
      </c>
      <c r="G228" s="42">
        <f>F228/27845</f>
        <v>0.16828874124618423</v>
      </c>
      <c r="H228" s="71">
        <v>4392</v>
      </c>
      <c r="I228" s="41">
        <f>H228/26003</f>
        <v>0.16890358804753297</v>
      </c>
      <c r="J228" s="37">
        <f>IF(D228=0, "-", IF((B228-D228)/D228&lt;10, (B228-D228)/D228, "&gt;999%"))</f>
        <v>-0.24795081967213115</v>
      </c>
      <c r="K228" s="38">
        <f>IF(H228=0, "-", IF((F228-H228)/H228&lt;10, (F228-H228)/H228, "&gt;999%"))</f>
        <v>6.6939890710382519E-2</v>
      </c>
    </row>
  </sheetData>
  <mergeCells count="58">
    <mergeCell ref="B1:K1"/>
    <mergeCell ref="B2:K2"/>
    <mergeCell ref="B180:E180"/>
    <mergeCell ref="F180:I180"/>
    <mergeCell ref="J180:K180"/>
    <mergeCell ref="B181:C181"/>
    <mergeCell ref="D181:E181"/>
    <mergeCell ref="F181:G181"/>
    <mergeCell ref="H181:I181"/>
    <mergeCell ref="B155:E155"/>
    <mergeCell ref="F155:I155"/>
    <mergeCell ref="J155:K155"/>
    <mergeCell ref="B156:C156"/>
    <mergeCell ref="D156:E156"/>
    <mergeCell ref="F156:G156"/>
    <mergeCell ref="H156:I156"/>
    <mergeCell ref="B135:E135"/>
    <mergeCell ref="F135:I135"/>
    <mergeCell ref="J135:K135"/>
    <mergeCell ref="B136:C136"/>
    <mergeCell ref="D136:E136"/>
    <mergeCell ref="F136:G136"/>
    <mergeCell ref="H136:I136"/>
    <mergeCell ref="B111:E111"/>
    <mergeCell ref="F111:I111"/>
    <mergeCell ref="J111:K111"/>
    <mergeCell ref="B112:C112"/>
    <mergeCell ref="D112:E112"/>
    <mergeCell ref="F112:G112"/>
    <mergeCell ref="H112:I112"/>
    <mergeCell ref="B75:E75"/>
    <mergeCell ref="F75:I75"/>
    <mergeCell ref="J75:K75"/>
    <mergeCell ref="B76:C76"/>
    <mergeCell ref="D76:E76"/>
    <mergeCell ref="F76:G76"/>
    <mergeCell ref="H76:I76"/>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2" max="16383" man="1"/>
    <brk id="110" max="16383" man="1"/>
    <brk id="154" max="16383" man="1"/>
    <brk id="20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9"/>
  <sheetViews>
    <sheetView tabSelected="1"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587</v>
      </c>
      <c r="C1" s="198"/>
      <c r="D1" s="198"/>
      <c r="E1" s="199"/>
      <c r="F1" s="199"/>
      <c r="G1" s="199"/>
      <c r="H1" s="199"/>
      <c r="I1" s="199"/>
      <c r="J1" s="199"/>
      <c r="K1" s="199"/>
    </row>
    <row r="2" spans="1:11" s="52" customFormat="1" ht="20.399999999999999" x14ac:dyDescent="0.35">
      <c r="A2" s="4" t="s">
        <v>107</v>
      </c>
      <c r="B2" s="202" t="s">
        <v>98</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0</v>
      </c>
      <c r="C7" s="39">
        <f>IF(B49=0, "-", B7/B49)</f>
        <v>0</v>
      </c>
      <c r="D7" s="65">
        <v>3</v>
      </c>
      <c r="E7" s="21">
        <f>IF(D49=0, "-", D7/D49)</f>
        <v>1.5368852459016393E-3</v>
      </c>
      <c r="F7" s="81">
        <v>4</v>
      </c>
      <c r="G7" s="39">
        <f>IF(F49=0, "-", F7/F49)</f>
        <v>8.5360648740930435E-4</v>
      </c>
      <c r="H7" s="65">
        <v>5</v>
      </c>
      <c r="I7" s="21">
        <f>IF(H49=0, "-", H7/H49)</f>
        <v>1.1384335154826959E-3</v>
      </c>
      <c r="J7" s="20">
        <f t="shared" ref="J7:J47" si="0">IF(D7=0, "-", IF((B7-D7)/D7&lt;10, (B7-D7)/D7, "&gt;999%"))</f>
        <v>-1</v>
      </c>
      <c r="K7" s="21">
        <f t="shared" ref="K7:K47" si="1">IF(H7=0, "-", IF((F7-H7)/H7&lt;10, (F7-H7)/H7, "&gt;999%"))</f>
        <v>-0.2</v>
      </c>
    </row>
    <row r="8" spans="1:11" x14ac:dyDescent="0.25">
      <c r="A8" s="7" t="s">
        <v>32</v>
      </c>
      <c r="B8" s="65">
        <v>1</v>
      </c>
      <c r="C8" s="39">
        <f>IF(B49=0, "-", B8/B49)</f>
        <v>6.8119891008174384E-4</v>
      </c>
      <c r="D8" s="65">
        <v>2</v>
      </c>
      <c r="E8" s="21">
        <f>IF(D49=0, "-", D8/D49)</f>
        <v>1.0245901639344263E-3</v>
      </c>
      <c r="F8" s="81">
        <v>1</v>
      </c>
      <c r="G8" s="39">
        <f>IF(F49=0, "-", F8/F49)</f>
        <v>2.1340162185232609E-4</v>
      </c>
      <c r="H8" s="65">
        <v>2</v>
      </c>
      <c r="I8" s="21">
        <f>IF(H49=0, "-", H8/H49)</f>
        <v>4.5537340619307832E-4</v>
      </c>
      <c r="J8" s="20">
        <f t="shared" si="0"/>
        <v>-0.5</v>
      </c>
      <c r="K8" s="21">
        <f t="shared" si="1"/>
        <v>-0.5</v>
      </c>
    </row>
    <row r="9" spans="1:11" x14ac:dyDescent="0.25">
      <c r="A9" s="7" t="s">
        <v>33</v>
      </c>
      <c r="B9" s="65">
        <v>15</v>
      </c>
      <c r="C9" s="39">
        <f>IF(B49=0, "-", B9/B49)</f>
        <v>1.0217983651226158E-2</v>
      </c>
      <c r="D9" s="65">
        <v>26</v>
      </c>
      <c r="E9" s="21">
        <f>IF(D49=0, "-", D9/D49)</f>
        <v>1.331967213114754E-2</v>
      </c>
      <c r="F9" s="81">
        <v>76</v>
      </c>
      <c r="G9" s="39">
        <f>IF(F49=0, "-", F9/F49)</f>
        <v>1.6218523260776781E-2</v>
      </c>
      <c r="H9" s="65">
        <v>34</v>
      </c>
      <c r="I9" s="21">
        <f>IF(H49=0, "-", H9/H49)</f>
        <v>7.7413479052823317E-3</v>
      </c>
      <c r="J9" s="20">
        <f t="shared" si="0"/>
        <v>-0.42307692307692307</v>
      </c>
      <c r="K9" s="21">
        <f t="shared" si="1"/>
        <v>1.2352941176470589</v>
      </c>
    </row>
    <row r="10" spans="1:11" x14ac:dyDescent="0.25">
      <c r="A10" s="7" t="s">
        <v>34</v>
      </c>
      <c r="B10" s="65">
        <v>0</v>
      </c>
      <c r="C10" s="39">
        <f>IF(B49=0, "-", B10/B49)</f>
        <v>0</v>
      </c>
      <c r="D10" s="65">
        <v>1</v>
      </c>
      <c r="E10" s="21">
        <f>IF(D49=0, "-", D10/D49)</f>
        <v>5.1229508196721314E-4</v>
      </c>
      <c r="F10" s="81">
        <v>2</v>
      </c>
      <c r="G10" s="39">
        <f>IF(F49=0, "-", F10/F49)</f>
        <v>4.2680324370465217E-4</v>
      </c>
      <c r="H10" s="65">
        <v>7</v>
      </c>
      <c r="I10" s="21">
        <f>IF(H49=0, "-", H10/H49)</f>
        <v>1.5938069216757742E-3</v>
      </c>
      <c r="J10" s="20">
        <f t="shared" si="0"/>
        <v>-1</v>
      </c>
      <c r="K10" s="21">
        <f t="shared" si="1"/>
        <v>-0.7142857142857143</v>
      </c>
    </row>
    <row r="11" spans="1:11" x14ac:dyDescent="0.25">
      <c r="A11" s="7" t="s">
        <v>35</v>
      </c>
      <c r="B11" s="65">
        <v>55</v>
      </c>
      <c r="C11" s="39">
        <f>IF(B49=0, "-", B11/B49)</f>
        <v>3.7465940054495911E-2</v>
      </c>
      <c r="D11" s="65">
        <v>35</v>
      </c>
      <c r="E11" s="21">
        <f>IF(D49=0, "-", D11/D49)</f>
        <v>1.7930327868852458E-2</v>
      </c>
      <c r="F11" s="81">
        <v>152</v>
      </c>
      <c r="G11" s="39">
        <f>IF(F49=0, "-", F11/F49)</f>
        <v>3.2437046521553561E-2</v>
      </c>
      <c r="H11" s="65">
        <v>81</v>
      </c>
      <c r="I11" s="21">
        <f>IF(H49=0, "-", H11/H49)</f>
        <v>1.8442622950819672E-2</v>
      </c>
      <c r="J11" s="20">
        <f t="shared" si="0"/>
        <v>0.5714285714285714</v>
      </c>
      <c r="K11" s="21">
        <f t="shared" si="1"/>
        <v>0.87654320987654322</v>
      </c>
    </row>
    <row r="12" spans="1:11" x14ac:dyDescent="0.25">
      <c r="A12" s="7" t="s">
        <v>37</v>
      </c>
      <c r="B12" s="65">
        <v>2</v>
      </c>
      <c r="C12" s="39">
        <f>IF(B49=0, "-", B12/B49)</f>
        <v>1.3623978201634877E-3</v>
      </c>
      <c r="D12" s="65">
        <v>0</v>
      </c>
      <c r="E12" s="21">
        <f>IF(D49=0, "-", D12/D49)</f>
        <v>0</v>
      </c>
      <c r="F12" s="81">
        <v>3</v>
      </c>
      <c r="G12" s="39">
        <f>IF(F49=0, "-", F12/F49)</f>
        <v>6.4020486555697821E-4</v>
      </c>
      <c r="H12" s="65">
        <v>2</v>
      </c>
      <c r="I12" s="21">
        <f>IF(H49=0, "-", H12/H49)</f>
        <v>4.5537340619307832E-4</v>
      </c>
      <c r="J12" s="20" t="str">
        <f t="shared" si="0"/>
        <v>-</v>
      </c>
      <c r="K12" s="21">
        <f t="shared" si="1"/>
        <v>0.5</v>
      </c>
    </row>
    <row r="13" spans="1:11" x14ac:dyDescent="0.25">
      <c r="A13" s="7" t="s">
        <v>38</v>
      </c>
      <c r="B13" s="65">
        <v>0</v>
      </c>
      <c r="C13" s="39">
        <f>IF(B49=0, "-", B13/B49)</f>
        <v>0</v>
      </c>
      <c r="D13" s="65">
        <v>5</v>
      </c>
      <c r="E13" s="21">
        <f>IF(D49=0, "-", D13/D49)</f>
        <v>2.5614754098360654E-3</v>
      </c>
      <c r="F13" s="81">
        <v>0</v>
      </c>
      <c r="G13" s="39">
        <f>IF(F49=0, "-", F13/F49)</f>
        <v>0</v>
      </c>
      <c r="H13" s="65">
        <v>5</v>
      </c>
      <c r="I13" s="21">
        <f>IF(H49=0, "-", H13/H49)</f>
        <v>1.1384335154826959E-3</v>
      </c>
      <c r="J13" s="20">
        <f t="shared" si="0"/>
        <v>-1</v>
      </c>
      <c r="K13" s="21">
        <f t="shared" si="1"/>
        <v>-1</v>
      </c>
    </row>
    <row r="14" spans="1:11" x14ac:dyDescent="0.25">
      <c r="A14" s="7" t="s">
        <v>39</v>
      </c>
      <c r="B14" s="65">
        <v>1</v>
      </c>
      <c r="C14" s="39">
        <f>IF(B49=0, "-", B14/B49)</f>
        <v>6.8119891008174384E-4</v>
      </c>
      <c r="D14" s="65">
        <v>1</v>
      </c>
      <c r="E14" s="21">
        <f>IF(D49=0, "-", D14/D49)</f>
        <v>5.1229508196721314E-4</v>
      </c>
      <c r="F14" s="81">
        <v>2</v>
      </c>
      <c r="G14" s="39">
        <f>IF(F49=0, "-", F14/F49)</f>
        <v>4.2680324370465217E-4</v>
      </c>
      <c r="H14" s="65">
        <v>1</v>
      </c>
      <c r="I14" s="21">
        <f>IF(H49=0, "-", H14/H49)</f>
        <v>2.2768670309653916E-4</v>
      </c>
      <c r="J14" s="20">
        <f t="shared" si="0"/>
        <v>0</v>
      </c>
      <c r="K14" s="21">
        <f t="shared" si="1"/>
        <v>1</v>
      </c>
    </row>
    <row r="15" spans="1:11" x14ac:dyDescent="0.25">
      <c r="A15" s="7" t="s">
        <v>40</v>
      </c>
      <c r="B15" s="65">
        <v>2</v>
      </c>
      <c r="C15" s="39">
        <f>IF(B49=0, "-", B15/B49)</f>
        <v>1.3623978201634877E-3</v>
      </c>
      <c r="D15" s="65">
        <v>0</v>
      </c>
      <c r="E15" s="21">
        <f>IF(D49=0, "-", D15/D49)</f>
        <v>0</v>
      </c>
      <c r="F15" s="81">
        <v>9</v>
      </c>
      <c r="G15" s="39">
        <f>IF(F49=0, "-", F15/F49)</f>
        <v>1.9206145966709346E-3</v>
      </c>
      <c r="H15" s="65">
        <v>0</v>
      </c>
      <c r="I15" s="21">
        <f>IF(H49=0, "-", H15/H49)</f>
        <v>0</v>
      </c>
      <c r="J15" s="20" t="str">
        <f t="shared" si="0"/>
        <v>-</v>
      </c>
      <c r="K15" s="21" t="str">
        <f t="shared" si="1"/>
        <v>-</v>
      </c>
    </row>
    <row r="16" spans="1:11" x14ac:dyDescent="0.25">
      <c r="A16" s="7" t="s">
        <v>43</v>
      </c>
      <c r="B16" s="65">
        <v>1</v>
      </c>
      <c r="C16" s="39">
        <f>IF(B49=0, "-", B16/B49)</f>
        <v>6.8119891008174384E-4</v>
      </c>
      <c r="D16" s="65">
        <v>3</v>
      </c>
      <c r="E16" s="21">
        <f>IF(D49=0, "-", D16/D49)</f>
        <v>1.5368852459016393E-3</v>
      </c>
      <c r="F16" s="81">
        <v>6</v>
      </c>
      <c r="G16" s="39">
        <f>IF(F49=0, "-", F16/F49)</f>
        <v>1.2804097311139564E-3</v>
      </c>
      <c r="H16" s="65">
        <v>7</v>
      </c>
      <c r="I16" s="21">
        <f>IF(H49=0, "-", H16/H49)</f>
        <v>1.5938069216757742E-3</v>
      </c>
      <c r="J16" s="20">
        <f t="shared" si="0"/>
        <v>-0.66666666666666663</v>
      </c>
      <c r="K16" s="21">
        <f t="shared" si="1"/>
        <v>-0.14285714285714285</v>
      </c>
    </row>
    <row r="17" spans="1:11" x14ac:dyDescent="0.25">
      <c r="A17" s="7" t="s">
        <v>44</v>
      </c>
      <c r="B17" s="65">
        <v>7</v>
      </c>
      <c r="C17" s="39">
        <f>IF(B49=0, "-", B17/B49)</f>
        <v>4.7683923705722072E-3</v>
      </c>
      <c r="D17" s="65">
        <v>4</v>
      </c>
      <c r="E17" s="21">
        <f>IF(D49=0, "-", D17/D49)</f>
        <v>2.0491803278688526E-3</v>
      </c>
      <c r="F17" s="81">
        <v>21</v>
      </c>
      <c r="G17" s="39">
        <f>IF(F49=0, "-", F17/F49)</f>
        <v>4.4814340588988479E-3</v>
      </c>
      <c r="H17" s="65">
        <v>11</v>
      </c>
      <c r="I17" s="21">
        <f>IF(H49=0, "-", H17/H49)</f>
        <v>2.5045537340619307E-3</v>
      </c>
      <c r="J17" s="20">
        <f t="shared" si="0"/>
        <v>0.75</v>
      </c>
      <c r="K17" s="21">
        <f t="shared" si="1"/>
        <v>0.90909090909090906</v>
      </c>
    </row>
    <row r="18" spans="1:11" x14ac:dyDescent="0.25">
      <c r="A18" s="7" t="s">
        <v>46</v>
      </c>
      <c r="B18" s="65">
        <v>24</v>
      </c>
      <c r="C18" s="39">
        <f>IF(B49=0, "-", B18/B49)</f>
        <v>1.6348773841961851E-2</v>
      </c>
      <c r="D18" s="65">
        <v>16</v>
      </c>
      <c r="E18" s="21">
        <f>IF(D49=0, "-", D18/D49)</f>
        <v>8.1967213114754103E-3</v>
      </c>
      <c r="F18" s="81">
        <v>54</v>
      </c>
      <c r="G18" s="39">
        <f>IF(F49=0, "-", F18/F49)</f>
        <v>1.1523687580025609E-2</v>
      </c>
      <c r="H18" s="65">
        <v>34</v>
      </c>
      <c r="I18" s="21">
        <f>IF(H49=0, "-", H18/H49)</f>
        <v>7.7413479052823317E-3</v>
      </c>
      <c r="J18" s="20">
        <f t="shared" si="0"/>
        <v>0.5</v>
      </c>
      <c r="K18" s="21">
        <f t="shared" si="1"/>
        <v>0.58823529411764708</v>
      </c>
    </row>
    <row r="19" spans="1:11" x14ac:dyDescent="0.25">
      <c r="A19" s="7" t="s">
        <v>49</v>
      </c>
      <c r="B19" s="65">
        <v>0</v>
      </c>
      <c r="C19" s="39">
        <f>IF(B49=0, "-", B19/B49)</f>
        <v>0</v>
      </c>
      <c r="D19" s="65">
        <v>0</v>
      </c>
      <c r="E19" s="21">
        <f>IF(D49=0, "-", D19/D49)</f>
        <v>0</v>
      </c>
      <c r="F19" s="81">
        <v>2</v>
      </c>
      <c r="G19" s="39">
        <f>IF(F49=0, "-", F19/F49)</f>
        <v>4.2680324370465217E-4</v>
      </c>
      <c r="H19" s="65">
        <v>1</v>
      </c>
      <c r="I19" s="21">
        <f>IF(H49=0, "-", H19/H49)</f>
        <v>2.2768670309653916E-4</v>
      </c>
      <c r="J19" s="20" t="str">
        <f t="shared" si="0"/>
        <v>-</v>
      </c>
      <c r="K19" s="21">
        <f t="shared" si="1"/>
        <v>1</v>
      </c>
    </row>
    <row r="20" spans="1:11" x14ac:dyDescent="0.25">
      <c r="A20" s="7" t="s">
        <v>52</v>
      </c>
      <c r="B20" s="65">
        <v>17</v>
      </c>
      <c r="C20" s="39">
        <f>IF(B49=0, "-", B20/B49)</f>
        <v>1.1580381471389645E-2</v>
      </c>
      <c r="D20" s="65">
        <v>14</v>
      </c>
      <c r="E20" s="21">
        <f>IF(D49=0, "-", D20/D49)</f>
        <v>7.1721311475409838E-3</v>
      </c>
      <c r="F20" s="81">
        <v>33</v>
      </c>
      <c r="G20" s="39">
        <f>IF(F49=0, "-", F20/F49)</f>
        <v>7.0422535211267607E-3</v>
      </c>
      <c r="H20" s="65">
        <v>52</v>
      </c>
      <c r="I20" s="21">
        <f>IF(H49=0, "-", H20/H49)</f>
        <v>1.1839708561020037E-2</v>
      </c>
      <c r="J20" s="20">
        <f t="shared" si="0"/>
        <v>0.21428571428571427</v>
      </c>
      <c r="K20" s="21">
        <f t="shared" si="1"/>
        <v>-0.36538461538461536</v>
      </c>
    </row>
    <row r="21" spans="1:11" x14ac:dyDescent="0.25">
      <c r="A21" s="7" t="s">
        <v>53</v>
      </c>
      <c r="B21" s="65">
        <v>373</v>
      </c>
      <c r="C21" s="39">
        <f>IF(B49=0, "-", B21/B49)</f>
        <v>0.25408719346049047</v>
      </c>
      <c r="D21" s="65">
        <v>281</v>
      </c>
      <c r="E21" s="21">
        <f>IF(D49=0, "-", D21/D49)</f>
        <v>0.14395491803278687</v>
      </c>
      <c r="F21" s="81">
        <v>726</v>
      </c>
      <c r="G21" s="39">
        <f>IF(F49=0, "-", F21/F49)</f>
        <v>0.15492957746478872</v>
      </c>
      <c r="H21" s="65">
        <v>618</v>
      </c>
      <c r="I21" s="21">
        <f>IF(H49=0, "-", H21/H49)</f>
        <v>0.14071038251366119</v>
      </c>
      <c r="J21" s="20">
        <f t="shared" si="0"/>
        <v>0.32740213523131673</v>
      </c>
      <c r="K21" s="21">
        <f t="shared" si="1"/>
        <v>0.17475728155339806</v>
      </c>
    </row>
    <row r="22" spans="1:11" x14ac:dyDescent="0.25">
      <c r="A22" s="7" t="s">
        <v>59</v>
      </c>
      <c r="B22" s="65">
        <v>2</v>
      </c>
      <c r="C22" s="39">
        <f>IF(B49=0, "-", B22/B49)</f>
        <v>1.3623978201634877E-3</v>
      </c>
      <c r="D22" s="65">
        <v>0</v>
      </c>
      <c r="E22" s="21">
        <f>IF(D49=0, "-", D22/D49)</f>
        <v>0</v>
      </c>
      <c r="F22" s="81">
        <v>6</v>
      </c>
      <c r="G22" s="39">
        <f>IF(F49=0, "-", F22/F49)</f>
        <v>1.2804097311139564E-3</v>
      </c>
      <c r="H22" s="65">
        <v>3</v>
      </c>
      <c r="I22" s="21">
        <f>IF(H49=0, "-", H22/H49)</f>
        <v>6.8306010928961749E-4</v>
      </c>
      <c r="J22" s="20" t="str">
        <f t="shared" si="0"/>
        <v>-</v>
      </c>
      <c r="K22" s="21">
        <f t="shared" si="1"/>
        <v>1</v>
      </c>
    </row>
    <row r="23" spans="1:11" x14ac:dyDescent="0.25">
      <c r="A23" s="7" t="s">
        <v>62</v>
      </c>
      <c r="B23" s="65">
        <v>246</v>
      </c>
      <c r="C23" s="39">
        <f>IF(B49=0, "-", B23/B49)</f>
        <v>0.167574931880109</v>
      </c>
      <c r="D23" s="65">
        <v>273</v>
      </c>
      <c r="E23" s="21">
        <f>IF(D49=0, "-", D23/D49)</f>
        <v>0.13985655737704919</v>
      </c>
      <c r="F23" s="81">
        <v>757</v>
      </c>
      <c r="G23" s="39">
        <f>IF(F49=0, "-", F23/F49)</f>
        <v>0.16154502774221083</v>
      </c>
      <c r="H23" s="65">
        <v>701</v>
      </c>
      <c r="I23" s="21">
        <f>IF(H49=0, "-", H23/H49)</f>
        <v>0.15960837887067394</v>
      </c>
      <c r="J23" s="20">
        <f t="shared" si="0"/>
        <v>-9.8901098901098897E-2</v>
      </c>
      <c r="K23" s="21">
        <f t="shared" si="1"/>
        <v>7.9885877318116971E-2</v>
      </c>
    </row>
    <row r="24" spans="1:11" x14ac:dyDescent="0.25">
      <c r="A24" s="7" t="s">
        <v>63</v>
      </c>
      <c r="B24" s="65">
        <v>0</v>
      </c>
      <c r="C24" s="39">
        <f>IF(B49=0, "-", B24/B49)</f>
        <v>0</v>
      </c>
      <c r="D24" s="65">
        <v>0</v>
      </c>
      <c r="E24" s="21">
        <f>IF(D49=0, "-", D24/D49)</f>
        <v>0</v>
      </c>
      <c r="F24" s="81">
        <v>1</v>
      </c>
      <c r="G24" s="39">
        <f>IF(F49=0, "-", F24/F49)</f>
        <v>2.1340162185232609E-4</v>
      </c>
      <c r="H24" s="65">
        <v>0</v>
      </c>
      <c r="I24" s="21">
        <f>IF(H49=0, "-", H24/H49)</f>
        <v>0</v>
      </c>
      <c r="J24" s="20" t="str">
        <f t="shared" si="0"/>
        <v>-</v>
      </c>
      <c r="K24" s="21" t="str">
        <f t="shared" si="1"/>
        <v>-</v>
      </c>
    </row>
    <row r="25" spans="1:11" x14ac:dyDescent="0.25">
      <c r="A25" s="7" t="s">
        <v>65</v>
      </c>
      <c r="B25" s="65">
        <v>0</v>
      </c>
      <c r="C25" s="39">
        <f>IF(B49=0, "-", B25/B49)</f>
        <v>0</v>
      </c>
      <c r="D25" s="65">
        <v>1</v>
      </c>
      <c r="E25" s="21">
        <f>IF(D49=0, "-", D25/D49)</f>
        <v>5.1229508196721314E-4</v>
      </c>
      <c r="F25" s="81">
        <v>8</v>
      </c>
      <c r="G25" s="39">
        <f>IF(F49=0, "-", F25/F49)</f>
        <v>1.7072129748186087E-3</v>
      </c>
      <c r="H25" s="65">
        <v>8</v>
      </c>
      <c r="I25" s="21">
        <f>IF(H49=0, "-", H25/H49)</f>
        <v>1.8214936247723133E-3</v>
      </c>
      <c r="J25" s="20">
        <f t="shared" si="0"/>
        <v>-1</v>
      </c>
      <c r="K25" s="21">
        <f t="shared" si="1"/>
        <v>0</v>
      </c>
    </row>
    <row r="26" spans="1:11" x14ac:dyDescent="0.25">
      <c r="A26" s="7" t="s">
        <v>66</v>
      </c>
      <c r="B26" s="65">
        <v>7</v>
      </c>
      <c r="C26" s="39">
        <f>IF(B49=0, "-", B26/B49)</f>
        <v>4.7683923705722072E-3</v>
      </c>
      <c r="D26" s="65">
        <v>11</v>
      </c>
      <c r="E26" s="21">
        <f>IF(D49=0, "-", D26/D49)</f>
        <v>5.6352459016393444E-3</v>
      </c>
      <c r="F26" s="81">
        <v>22</v>
      </c>
      <c r="G26" s="39">
        <f>IF(F49=0, "-", F26/F49)</f>
        <v>4.6948356807511738E-3</v>
      </c>
      <c r="H26" s="65">
        <v>30</v>
      </c>
      <c r="I26" s="21">
        <f>IF(H49=0, "-", H26/H49)</f>
        <v>6.8306010928961746E-3</v>
      </c>
      <c r="J26" s="20">
        <f t="shared" si="0"/>
        <v>-0.36363636363636365</v>
      </c>
      <c r="K26" s="21">
        <f t="shared" si="1"/>
        <v>-0.26666666666666666</v>
      </c>
    </row>
    <row r="27" spans="1:11" x14ac:dyDescent="0.25">
      <c r="A27" s="7" t="s">
        <v>67</v>
      </c>
      <c r="B27" s="65">
        <v>0</v>
      </c>
      <c r="C27" s="39">
        <f>IF(B49=0, "-", B27/B49)</f>
        <v>0</v>
      </c>
      <c r="D27" s="65">
        <v>4</v>
      </c>
      <c r="E27" s="21">
        <f>IF(D49=0, "-", D27/D49)</f>
        <v>2.0491803278688526E-3</v>
      </c>
      <c r="F27" s="81">
        <v>4</v>
      </c>
      <c r="G27" s="39">
        <f>IF(F49=0, "-", F27/F49)</f>
        <v>8.5360648740930435E-4</v>
      </c>
      <c r="H27" s="65">
        <v>4</v>
      </c>
      <c r="I27" s="21">
        <f>IF(H49=0, "-", H27/H49)</f>
        <v>9.1074681238615665E-4</v>
      </c>
      <c r="J27" s="20">
        <f t="shared" si="0"/>
        <v>-1</v>
      </c>
      <c r="K27" s="21">
        <f t="shared" si="1"/>
        <v>0</v>
      </c>
    </row>
    <row r="28" spans="1:11" x14ac:dyDescent="0.25">
      <c r="A28" s="7" t="s">
        <v>70</v>
      </c>
      <c r="B28" s="65">
        <v>1</v>
      </c>
      <c r="C28" s="39">
        <f>IF(B49=0, "-", B28/B49)</f>
        <v>6.8119891008174384E-4</v>
      </c>
      <c r="D28" s="65">
        <v>1</v>
      </c>
      <c r="E28" s="21">
        <f>IF(D49=0, "-", D28/D49)</f>
        <v>5.1229508196721314E-4</v>
      </c>
      <c r="F28" s="81">
        <v>2</v>
      </c>
      <c r="G28" s="39">
        <f>IF(F49=0, "-", F28/F49)</f>
        <v>4.2680324370465217E-4</v>
      </c>
      <c r="H28" s="65">
        <v>3</v>
      </c>
      <c r="I28" s="21">
        <f>IF(H49=0, "-", H28/H49)</f>
        <v>6.8306010928961749E-4</v>
      </c>
      <c r="J28" s="20">
        <f t="shared" si="0"/>
        <v>0</v>
      </c>
      <c r="K28" s="21">
        <f t="shared" si="1"/>
        <v>-0.33333333333333331</v>
      </c>
    </row>
    <row r="29" spans="1:11" x14ac:dyDescent="0.25">
      <c r="A29" s="7" t="s">
        <v>71</v>
      </c>
      <c r="B29" s="65">
        <v>103</v>
      </c>
      <c r="C29" s="39">
        <f>IF(B49=0, "-", B29/B49)</f>
        <v>7.0163487738419614E-2</v>
      </c>
      <c r="D29" s="65">
        <v>75</v>
      </c>
      <c r="E29" s="21">
        <f>IF(D49=0, "-", D29/D49)</f>
        <v>3.8422131147540985E-2</v>
      </c>
      <c r="F29" s="81">
        <v>328</v>
      </c>
      <c r="G29" s="39">
        <f>IF(F49=0, "-", F29/F49)</f>
        <v>6.9995731967562952E-2</v>
      </c>
      <c r="H29" s="65">
        <v>319</v>
      </c>
      <c r="I29" s="21">
        <f>IF(H49=0, "-", H29/H49)</f>
        <v>7.2632058287795995E-2</v>
      </c>
      <c r="J29" s="20">
        <f t="shared" si="0"/>
        <v>0.37333333333333335</v>
      </c>
      <c r="K29" s="21">
        <f t="shared" si="1"/>
        <v>2.8213166144200628E-2</v>
      </c>
    </row>
    <row r="30" spans="1:11" x14ac:dyDescent="0.25">
      <c r="A30" s="7" t="s">
        <v>72</v>
      </c>
      <c r="B30" s="65">
        <v>23</v>
      </c>
      <c r="C30" s="39">
        <f>IF(B49=0, "-", B30/B49)</f>
        <v>1.5667574931880108E-2</v>
      </c>
      <c r="D30" s="65">
        <v>34</v>
      </c>
      <c r="E30" s="21">
        <f>IF(D49=0, "-", D30/D49)</f>
        <v>1.7418032786885244E-2</v>
      </c>
      <c r="F30" s="81">
        <v>130</v>
      </c>
      <c r="G30" s="39">
        <f>IF(F49=0, "-", F30/F49)</f>
        <v>2.7742210840802389E-2</v>
      </c>
      <c r="H30" s="65">
        <v>98</v>
      </c>
      <c r="I30" s="21">
        <f>IF(H49=0, "-", H30/H49)</f>
        <v>2.2313296903460837E-2</v>
      </c>
      <c r="J30" s="20">
        <f t="shared" si="0"/>
        <v>-0.3235294117647059</v>
      </c>
      <c r="K30" s="21">
        <f t="shared" si="1"/>
        <v>0.32653061224489793</v>
      </c>
    </row>
    <row r="31" spans="1:11" x14ac:dyDescent="0.25">
      <c r="A31" s="7" t="s">
        <v>74</v>
      </c>
      <c r="B31" s="65">
        <v>3</v>
      </c>
      <c r="C31" s="39">
        <f>IF(B49=0, "-", B31/B49)</f>
        <v>2.0435967302452314E-3</v>
      </c>
      <c r="D31" s="65">
        <v>1</v>
      </c>
      <c r="E31" s="21">
        <f>IF(D49=0, "-", D31/D49)</f>
        <v>5.1229508196721314E-4</v>
      </c>
      <c r="F31" s="81">
        <v>6</v>
      </c>
      <c r="G31" s="39">
        <f>IF(F49=0, "-", F31/F49)</f>
        <v>1.2804097311139564E-3</v>
      </c>
      <c r="H31" s="65">
        <v>7</v>
      </c>
      <c r="I31" s="21">
        <f>IF(H49=0, "-", H31/H49)</f>
        <v>1.5938069216757742E-3</v>
      </c>
      <c r="J31" s="20">
        <f t="shared" si="0"/>
        <v>2</v>
      </c>
      <c r="K31" s="21">
        <f t="shared" si="1"/>
        <v>-0.14285714285714285</v>
      </c>
    </row>
    <row r="32" spans="1:11" x14ac:dyDescent="0.25">
      <c r="A32" s="7" t="s">
        <v>75</v>
      </c>
      <c r="B32" s="65">
        <v>164</v>
      </c>
      <c r="C32" s="39">
        <f>IF(B49=0, "-", B32/B49)</f>
        <v>0.11171662125340599</v>
      </c>
      <c r="D32" s="65">
        <v>140</v>
      </c>
      <c r="E32" s="21">
        <f>IF(D49=0, "-", D32/D49)</f>
        <v>7.1721311475409832E-2</v>
      </c>
      <c r="F32" s="81">
        <v>393</v>
      </c>
      <c r="G32" s="39">
        <f>IF(F49=0, "-", F32/F49)</f>
        <v>8.3866837387964147E-2</v>
      </c>
      <c r="H32" s="65">
        <v>372</v>
      </c>
      <c r="I32" s="21">
        <f>IF(H49=0, "-", H32/H49)</f>
        <v>8.4699453551912565E-2</v>
      </c>
      <c r="J32" s="20">
        <f t="shared" si="0"/>
        <v>0.17142857142857143</v>
      </c>
      <c r="K32" s="21">
        <f t="shared" si="1"/>
        <v>5.6451612903225805E-2</v>
      </c>
    </row>
    <row r="33" spans="1:11" x14ac:dyDescent="0.25">
      <c r="A33" s="7" t="s">
        <v>76</v>
      </c>
      <c r="B33" s="65">
        <v>5</v>
      </c>
      <c r="C33" s="39">
        <f>IF(B49=0, "-", B33/B49)</f>
        <v>3.4059945504087193E-3</v>
      </c>
      <c r="D33" s="65">
        <v>11</v>
      </c>
      <c r="E33" s="21">
        <f>IF(D49=0, "-", D33/D49)</f>
        <v>5.6352459016393444E-3</v>
      </c>
      <c r="F33" s="81">
        <v>25</v>
      </c>
      <c r="G33" s="39">
        <f>IF(F49=0, "-", F33/F49)</f>
        <v>5.3350405463081516E-3</v>
      </c>
      <c r="H33" s="65">
        <v>41</v>
      </c>
      <c r="I33" s="21">
        <f>IF(H49=0, "-", H33/H49)</f>
        <v>9.3351548269581062E-3</v>
      </c>
      <c r="J33" s="20">
        <f t="shared" si="0"/>
        <v>-0.54545454545454541</v>
      </c>
      <c r="K33" s="21">
        <f t="shared" si="1"/>
        <v>-0.3902439024390244</v>
      </c>
    </row>
    <row r="34" spans="1:11" x14ac:dyDescent="0.25">
      <c r="A34" s="7" t="s">
        <v>77</v>
      </c>
      <c r="B34" s="65">
        <v>0</v>
      </c>
      <c r="C34" s="39">
        <f>IF(B49=0, "-", B34/B49)</f>
        <v>0</v>
      </c>
      <c r="D34" s="65">
        <v>12</v>
      </c>
      <c r="E34" s="21">
        <f>IF(D49=0, "-", D34/D49)</f>
        <v>6.1475409836065573E-3</v>
      </c>
      <c r="F34" s="81">
        <v>0</v>
      </c>
      <c r="G34" s="39">
        <f>IF(F49=0, "-", F34/F49)</f>
        <v>0</v>
      </c>
      <c r="H34" s="65">
        <v>58</v>
      </c>
      <c r="I34" s="21">
        <f>IF(H49=0, "-", H34/H49)</f>
        <v>1.3205828779599272E-2</v>
      </c>
      <c r="J34" s="20">
        <f t="shared" si="0"/>
        <v>-1</v>
      </c>
      <c r="K34" s="21">
        <f t="shared" si="1"/>
        <v>-1</v>
      </c>
    </row>
    <row r="35" spans="1:11" x14ac:dyDescent="0.25">
      <c r="A35" s="7" t="s">
        <v>78</v>
      </c>
      <c r="B35" s="65">
        <v>4</v>
      </c>
      <c r="C35" s="39">
        <f>IF(B49=0, "-", B35/B49)</f>
        <v>2.7247956403269754E-3</v>
      </c>
      <c r="D35" s="65">
        <v>3</v>
      </c>
      <c r="E35" s="21">
        <f>IF(D49=0, "-", D35/D49)</f>
        <v>1.5368852459016393E-3</v>
      </c>
      <c r="F35" s="81">
        <v>19</v>
      </c>
      <c r="G35" s="39">
        <f>IF(F49=0, "-", F35/F49)</f>
        <v>4.0546308151941952E-3</v>
      </c>
      <c r="H35" s="65">
        <v>10</v>
      </c>
      <c r="I35" s="21">
        <f>IF(H49=0, "-", H35/H49)</f>
        <v>2.2768670309653918E-3</v>
      </c>
      <c r="J35" s="20">
        <f t="shared" si="0"/>
        <v>0.33333333333333331</v>
      </c>
      <c r="K35" s="21">
        <f t="shared" si="1"/>
        <v>0.9</v>
      </c>
    </row>
    <row r="36" spans="1:11" x14ac:dyDescent="0.25">
      <c r="A36" s="7" t="s">
        <v>79</v>
      </c>
      <c r="B36" s="65">
        <v>1</v>
      </c>
      <c r="C36" s="39">
        <f>IF(B49=0, "-", B36/B49)</f>
        <v>6.8119891008174384E-4</v>
      </c>
      <c r="D36" s="65">
        <v>1</v>
      </c>
      <c r="E36" s="21">
        <f>IF(D49=0, "-", D36/D49)</f>
        <v>5.1229508196721314E-4</v>
      </c>
      <c r="F36" s="81">
        <v>2</v>
      </c>
      <c r="G36" s="39">
        <f>IF(F49=0, "-", F36/F49)</f>
        <v>4.2680324370465217E-4</v>
      </c>
      <c r="H36" s="65">
        <v>4</v>
      </c>
      <c r="I36" s="21">
        <f>IF(H49=0, "-", H36/H49)</f>
        <v>9.1074681238615665E-4</v>
      </c>
      <c r="J36" s="20">
        <f t="shared" si="0"/>
        <v>0</v>
      </c>
      <c r="K36" s="21">
        <f t="shared" si="1"/>
        <v>-0.5</v>
      </c>
    </row>
    <row r="37" spans="1:11" x14ac:dyDescent="0.25">
      <c r="A37" s="7" t="s">
        <v>80</v>
      </c>
      <c r="B37" s="65">
        <v>10</v>
      </c>
      <c r="C37" s="39">
        <f>IF(B49=0, "-", B37/B49)</f>
        <v>6.8119891008174387E-3</v>
      </c>
      <c r="D37" s="65">
        <v>0</v>
      </c>
      <c r="E37" s="21">
        <f>IF(D49=0, "-", D37/D49)</f>
        <v>0</v>
      </c>
      <c r="F37" s="81">
        <v>25</v>
      </c>
      <c r="G37" s="39">
        <f>IF(F49=0, "-", F37/F49)</f>
        <v>5.3350405463081516E-3</v>
      </c>
      <c r="H37" s="65">
        <v>0</v>
      </c>
      <c r="I37" s="21">
        <f>IF(H49=0, "-", H37/H49)</f>
        <v>0</v>
      </c>
      <c r="J37" s="20" t="str">
        <f t="shared" si="0"/>
        <v>-</v>
      </c>
      <c r="K37" s="21" t="str">
        <f t="shared" si="1"/>
        <v>-</v>
      </c>
    </row>
    <row r="38" spans="1:11" x14ac:dyDescent="0.25">
      <c r="A38" s="7" t="s">
        <v>81</v>
      </c>
      <c r="B38" s="65">
        <v>3</v>
      </c>
      <c r="C38" s="39">
        <f>IF(B49=0, "-", B38/B49)</f>
        <v>2.0435967302452314E-3</v>
      </c>
      <c r="D38" s="65">
        <v>10</v>
      </c>
      <c r="E38" s="21">
        <f>IF(D49=0, "-", D38/D49)</f>
        <v>5.1229508196721308E-3</v>
      </c>
      <c r="F38" s="81">
        <v>16</v>
      </c>
      <c r="G38" s="39">
        <f>IF(F49=0, "-", F38/F49)</f>
        <v>3.4144259496372174E-3</v>
      </c>
      <c r="H38" s="65">
        <v>29</v>
      </c>
      <c r="I38" s="21">
        <f>IF(H49=0, "-", H38/H49)</f>
        <v>6.6029143897996358E-3</v>
      </c>
      <c r="J38" s="20">
        <f t="shared" si="0"/>
        <v>-0.7</v>
      </c>
      <c r="K38" s="21">
        <f t="shared" si="1"/>
        <v>-0.44827586206896552</v>
      </c>
    </row>
    <row r="39" spans="1:11" x14ac:dyDescent="0.25">
      <c r="A39" s="7" t="s">
        <v>83</v>
      </c>
      <c r="B39" s="65">
        <v>0</v>
      </c>
      <c r="C39" s="39">
        <f>IF(B49=0, "-", B39/B49)</f>
        <v>0</v>
      </c>
      <c r="D39" s="65">
        <v>1</v>
      </c>
      <c r="E39" s="21">
        <f>IF(D49=0, "-", D39/D49)</f>
        <v>5.1229508196721314E-4</v>
      </c>
      <c r="F39" s="81">
        <v>0</v>
      </c>
      <c r="G39" s="39">
        <f>IF(F49=0, "-", F39/F49)</f>
        <v>0</v>
      </c>
      <c r="H39" s="65">
        <v>2</v>
      </c>
      <c r="I39" s="21">
        <f>IF(H49=0, "-", H39/H49)</f>
        <v>4.5537340619307832E-4</v>
      </c>
      <c r="J39" s="20">
        <f t="shared" si="0"/>
        <v>-1</v>
      </c>
      <c r="K39" s="21">
        <f t="shared" si="1"/>
        <v>-1</v>
      </c>
    </row>
    <row r="40" spans="1:11" x14ac:dyDescent="0.25">
      <c r="A40" s="7" t="s">
        <v>84</v>
      </c>
      <c r="B40" s="65">
        <v>1</v>
      </c>
      <c r="C40" s="39">
        <f>IF(B49=0, "-", B40/B49)</f>
        <v>6.8119891008174384E-4</v>
      </c>
      <c r="D40" s="65">
        <v>3</v>
      </c>
      <c r="E40" s="21">
        <f>IF(D49=0, "-", D40/D49)</f>
        <v>1.5368852459016393E-3</v>
      </c>
      <c r="F40" s="81">
        <v>1</v>
      </c>
      <c r="G40" s="39">
        <f>IF(F49=0, "-", F40/F49)</f>
        <v>2.1340162185232609E-4</v>
      </c>
      <c r="H40" s="65">
        <v>4</v>
      </c>
      <c r="I40" s="21">
        <f>IF(H49=0, "-", H40/H49)</f>
        <v>9.1074681238615665E-4</v>
      </c>
      <c r="J40" s="20">
        <f t="shared" si="0"/>
        <v>-0.66666666666666663</v>
      </c>
      <c r="K40" s="21">
        <f t="shared" si="1"/>
        <v>-0.75</v>
      </c>
    </row>
    <row r="41" spans="1:11" x14ac:dyDescent="0.25">
      <c r="A41" s="7" t="s">
        <v>86</v>
      </c>
      <c r="B41" s="65">
        <v>18</v>
      </c>
      <c r="C41" s="39">
        <f>IF(B49=0, "-", B41/B49)</f>
        <v>1.226158038147139E-2</v>
      </c>
      <c r="D41" s="65">
        <v>18</v>
      </c>
      <c r="E41" s="21">
        <f>IF(D49=0, "-", D41/D49)</f>
        <v>9.2213114754098359E-3</v>
      </c>
      <c r="F41" s="81">
        <v>52</v>
      </c>
      <c r="G41" s="39">
        <f>IF(F49=0, "-", F41/F49)</f>
        <v>1.1096884336320957E-2</v>
      </c>
      <c r="H41" s="65">
        <v>42</v>
      </c>
      <c r="I41" s="21">
        <f>IF(H49=0, "-", H41/H49)</f>
        <v>9.562841530054645E-3</v>
      </c>
      <c r="J41" s="20">
        <f t="shared" si="0"/>
        <v>0</v>
      </c>
      <c r="K41" s="21">
        <f t="shared" si="1"/>
        <v>0.23809523809523808</v>
      </c>
    </row>
    <row r="42" spans="1:11" x14ac:dyDescent="0.25">
      <c r="A42" s="7" t="s">
        <v>88</v>
      </c>
      <c r="B42" s="65">
        <v>56</v>
      </c>
      <c r="C42" s="39">
        <f>IF(B49=0, "-", B42/B49)</f>
        <v>3.8147138964577658E-2</v>
      </c>
      <c r="D42" s="65">
        <v>31</v>
      </c>
      <c r="E42" s="21">
        <f>IF(D49=0, "-", D42/D49)</f>
        <v>1.5881147540983607E-2</v>
      </c>
      <c r="F42" s="81">
        <v>173</v>
      </c>
      <c r="G42" s="39">
        <f>IF(F49=0, "-", F42/F49)</f>
        <v>3.6918480580452412E-2</v>
      </c>
      <c r="H42" s="65">
        <v>78</v>
      </c>
      <c r="I42" s="21">
        <f>IF(H49=0, "-", H42/H49)</f>
        <v>1.7759562841530054E-2</v>
      </c>
      <c r="J42" s="20">
        <f t="shared" si="0"/>
        <v>0.80645161290322576</v>
      </c>
      <c r="K42" s="21">
        <f t="shared" si="1"/>
        <v>1.2179487179487178</v>
      </c>
    </row>
    <row r="43" spans="1:11" x14ac:dyDescent="0.25">
      <c r="A43" s="7" t="s">
        <v>89</v>
      </c>
      <c r="B43" s="65">
        <v>45</v>
      </c>
      <c r="C43" s="39">
        <f>IF(B49=0, "-", B43/B49)</f>
        <v>3.0653950953678476E-2</v>
      </c>
      <c r="D43" s="65">
        <v>239</v>
      </c>
      <c r="E43" s="21">
        <f>IF(D49=0, "-", D43/D49)</f>
        <v>0.12243852459016394</v>
      </c>
      <c r="F43" s="81">
        <v>178</v>
      </c>
      <c r="G43" s="39">
        <f>IF(F49=0, "-", F43/F49)</f>
        <v>3.7985488689714041E-2</v>
      </c>
      <c r="H43" s="65">
        <v>341</v>
      </c>
      <c r="I43" s="21">
        <f>IF(H49=0, "-", H43/H49)</f>
        <v>7.7641165755919853E-2</v>
      </c>
      <c r="J43" s="20">
        <f t="shared" si="0"/>
        <v>-0.81171548117154813</v>
      </c>
      <c r="K43" s="21">
        <f t="shared" si="1"/>
        <v>-0.47800586510263932</v>
      </c>
    </row>
    <row r="44" spans="1:11" x14ac:dyDescent="0.25">
      <c r="A44" s="7" t="s">
        <v>90</v>
      </c>
      <c r="B44" s="65">
        <v>32</v>
      </c>
      <c r="C44" s="39">
        <f>IF(B49=0, "-", B44/B49)</f>
        <v>2.1798365122615803E-2</v>
      </c>
      <c r="D44" s="65">
        <v>380</v>
      </c>
      <c r="E44" s="21">
        <f>IF(D49=0, "-", D44/D49)</f>
        <v>0.19467213114754098</v>
      </c>
      <c r="F44" s="81">
        <v>702</v>
      </c>
      <c r="G44" s="39">
        <f>IF(F49=0, "-", F44/F49)</f>
        <v>0.14980793854033292</v>
      </c>
      <c r="H44" s="65">
        <v>380</v>
      </c>
      <c r="I44" s="21">
        <f>IF(H49=0, "-", H44/H49)</f>
        <v>8.6520947176684876E-2</v>
      </c>
      <c r="J44" s="20">
        <f t="shared" si="0"/>
        <v>-0.91578947368421049</v>
      </c>
      <c r="K44" s="21">
        <f t="shared" si="1"/>
        <v>0.84736842105263155</v>
      </c>
    </row>
    <row r="45" spans="1:11" x14ac:dyDescent="0.25">
      <c r="A45" s="7" t="s">
        <v>91</v>
      </c>
      <c r="B45" s="65">
        <v>213</v>
      </c>
      <c r="C45" s="39">
        <f>IF(B49=0, "-", B45/B49)</f>
        <v>0.14509536784741145</v>
      </c>
      <c r="D45" s="65">
        <v>291</v>
      </c>
      <c r="E45" s="21">
        <f>IF(D49=0, "-", D45/D49)</f>
        <v>0.14907786885245902</v>
      </c>
      <c r="F45" s="81">
        <v>660</v>
      </c>
      <c r="G45" s="39">
        <f>IF(F49=0, "-", F45/F49)</f>
        <v>0.14084507042253522</v>
      </c>
      <c r="H45" s="65">
        <v>903</v>
      </c>
      <c r="I45" s="21">
        <f>IF(H49=0, "-", H45/H49)</f>
        <v>0.20560109289617487</v>
      </c>
      <c r="J45" s="20">
        <f t="shared" si="0"/>
        <v>-0.26804123711340205</v>
      </c>
      <c r="K45" s="21">
        <f t="shared" si="1"/>
        <v>-0.26910299003322258</v>
      </c>
    </row>
    <row r="46" spans="1:11" x14ac:dyDescent="0.25">
      <c r="A46" s="7" t="s">
        <v>93</v>
      </c>
      <c r="B46" s="65">
        <v>33</v>
      </c>
      <c r="C46" s="39">
        <f>IF(B49=0, "-", B46/B49)</f>
        <v>2.2479564032697547E-2</v>
      </c>
      <c r="D46" s="65">
        <v>20</v>
      </c>
      <c r="E46" s="21">
        <f>IF(D49=0, "-", D46/D49)</f>
        <v>1.0245901639344262E-2</v>
      </c>
      <c r="F46" s="81">
        <v>85</v>
      </c>
      <c r="G46" s="39">
        <f>IF(F49=0, "-", F46/F49)</f>
        <v>1.8139137857447717E-2</v>
      </c>
      <c r="H46" s="65">
        <v>90</v>
      </c>
      <c r="I46" s="21">
        <f>IF(H49=0, "-", H46/H49)</f>
        <v>2.0491803278688523E-2</v>
      </c>
      <c r="J46" s="20">
        <f t="shared" si="0"/>
        <v>0.65</v>
      </c>
      <c r="K46" s="21">
        <f t="shared" si="1"/>
        <v>-5.5555555555555552E-2</v>
      </c>
    </row>
    <row r="47" spans="1:11" x14ac:dyDescent="0.25">
      <c r="A47" s="7" t="s">
        <v>94</v>
      </c>
      <c r="B47" s="65">
        <v>0</v>
      </c>
      <c r="C47" s="39">
        <f>IF(B49=0, "-", B47/B49)</f>
        <v>0</v>
      </c>
      <c r="D47" s="65">
        <v>1</v>
      </c>
      <c r="E47" s="21">
        <f>IF(D49=0, "-", D47/D49)</f>
        <v>5.1229508196721314E-4</v>
      </c>
      <c r="F47" s="81">
        <v>0</v>
      </c>
      <c r="G47" s="39">
        <f>IF(F49=0, "-", F47/F49)</f>
        <v>0</v>
      </c>
      <c r="H47" s="65">
        <v>5</v>
      </c>
      <c r="I47" s="21">
        <f>IF(H49=0, "-", H47/H49)</f>
        <v>1.1384335154826959E-3</v>
      </c>
      <c r="J47" s="20">
        <f t="shared" si="0"/>
        <v>-1</v>
      </c>
      <c r="K47" s="21">
        <f t="shared" si="1"/>
        <v>-1</v>
      </c>
    </row>
    <row r="48" spans="1:11" x14ac:dyDescent="0.25">
      <c r="A48" s="2"/>
      <c r="B48" s="68"/>
      <c r="C48" s="33"/>
      <c r="D48" s="68"/>
      <c r="E48" s="6"/>
      <c r="F48" s="82"/>
      <c r="G48" s="33"/>
      <c r="H48" s="68"/>
      <c r="I48" s="6"/>
      <c r="J48" s="5"/>
      <c r="K48" s="6"/>
    </row>
    <row r="49" spans="1:11" s="43" customFormat="1" x14ac:dyDescent="0.25">
      <c r="A49" s="162" t="s">
        <v>533</v>
      </c>
      <c r="B49" s="71">
        <f>SUM(B7:B48)</f>
        <v>1468</v>
      </c>
      <c r="C49" s="40">
        <v>1</v>
      </c>
      <c r="D49" s="71">
        <f>SUM(D7:D48)</f>
        <v>1952</v>
      </c>
      <c r="E49" s="41">
        <v>1</v>
      </c>
      <c r="F49" s="77">
        <f>SUM(F7:F48)</f>
        <v>4686</v>
      </c>
      <c r="G49" s="42">
        <v>1</v>
      </c>
      <c r="H49" s="71">
        <f>SUM(H7:H48)</f>
        <v>4392</v>
      </c>
      <c r="I49" s="41">
        <v>1</v>
      </c>
      <c r="J49" s="37">
        <f>IF(D49=0, "-", (B49-D49)/D49)</f>
        <v>-0.24795081967213115</v>
      </c>
      <c r="K49" s="38">
        <f>IF(H49=0, "-", (F49-H49)/H49)</f>
        <v>6.6939890710382519E-2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2023-04-04T21:36:30Z</dcterms:modified>
</cp:coreProperties>
</file>